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.xml" ContentType="application/vnd.openxmlformats-officedocument.spreadsheetml.tab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\Downloads\raja try\complete data\"/>
    </mc:Choice>
  </mc:AlternateContent>
  <xr:revisionPtr revIDLastSave="0" documentId="13_ncr:1_{82CEA73C-101E-4AA9-97F5-4BDDEB5EE56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GRADE" sheetId="9" r:id="rId1"/>
    <sheet name="Final data" sheetId="10" r:id="rId2"/>
    <sheet name="scholarship" sheetId="15" r:id="rId3"/>
    <sheet name="age" sheetId="16" r:id="rId4"/>
    <sheet name="Sheet7" sheetId="17" r:id="rId5"/>
    <sheet name="Sheet4" sheetId="14" r:id="rId6"/>
    <sheet name="transportation" sheetId="13" r:id="rId7"/>
    <sheet name="data1" sheetId="1" r:id="rId8"/>
  </sheets>
  <definedNames>
    <definedName name="_xlnm._FilterDatabase" localSheetId="7" hidden="1">data1!$A$1:$O$146</definedName>
  </definedNames>
  <calcPr calcId="191029"/>
  <pivotCaches>
    <pivotCache cacheId="0" r:id="rId9"/>
    <pivotCache cacheId="1" r:id="rId10"/>
  </pivotCaches>
</workbook>
</file>

<file path=xl/calcChain.xml><?xml version="1.0" encoding="utf-8"?>
<calcChain xmlns="http://schemas.openxmlformats.org/spreadsheetml/2006/main">
  <c r="O5" i="1" l="1"/>
  <c r="R31" i="1"/>
  <c r="R30" i="1"/>
  <c r="R29" i="1"/>
  <c r="R28" i="1"/>
  <c r="R27" i="1"/>
  <c r="R26" i="1"/>
  <c r="R25" i="1"/>
  <c r="R24" i="1"/>
  <c r="R20" i="1"/>
  <c r="R19" i="1"/>
  <c r="R18" i="1"/>
  <c r="R17" i="1"/>
  <c r="R14" i="1"/>
  <c r="R13" i="1"/>
  <c r="R9" i="1"/>
  <c r="R8" i="1"/>
  <c r="R7" i="1"/>
  <c r="R6" i="1"/>
  <c r="R5" i="1"/>
  <c r="O26" i="1"/>
  <c r="O25" i="1"/>
  <c r="O24" i="1"/>
  <c r="O20" i="1"/>
  <c r="O19" i="1"/>
  <c r="O13" i="1"/>
  <c r="O14" i="1"/>
  <c r="O15" i="1"/>
  <c r="O16" i="1"/>
  <c r="O17" i="1"/>
  <c r="O18" i="1"/>
  <c r="O9" i="1"/>
  <c r="O8" i="1"/>
  <c r="O6" i="1"/>
</calcChain>
</file>

<file path=xl/sharedStrings.xml><?xml version="1.0" encoding="utf-8"?>
<sst xmlns="http://schemas.openxmlformats.org/spreadsheetml/2006/main" count="1757" uniqueCount="78">
  <si>
    <t>Id</t>
  </si>
  <si>
    <t>Student_Age</t>
  </si>
  <si>
    <t>High_School_Type</t>
  </si>
  <si>
    <t>Scholarship</t>
  </si>
  <si>
    <t>Additional_Work</t>
  </si>
  <si>
    <t>Sports_activity</t>
  </si>
  <si>
    <t>Weekly_Study_Hours</t>
  </si>
  <si>
    <t>Attendance</t>
  </si>
  <si>
    <t>Grade</t>
  </si>
  <si>
    <t>Male</t>
  </si>
  <si>
    <t>Other</t>
  </si>
  <si>
    <t>50%</t>
  </si>
  <si>
    <t>Yes</t>
  </si>
  <si>
    <t>No</t>
  </si>
  <si>
    <t>Private</t>
  </si>
  <si>
    <t>Always</t>
  </si>
  <si>
    <t>AA</t>
  </si>
  <si>
    <t>State</t>
  </si>
  <si>
    <t>Never</t>
  </si>
  <si>
    <t>Female</t>
  </si>
  <si>
    <t>Bus</t>
  </si>
  <si>
    <t>BA</t>
  </si>
  <si>
    <t>75%</t>
  </si>
  <si>
    <t>CC</t>
  </si>
  <si>
    <t>Sometimes</t>
  </si>
  <si>
    <t>Fail</t>
  </si>
  <si>
    <t>100%</t>
  </si>
  <si>
    <t>BB</t>
  </si>
  <si>
    <t>25%</t>
  </si>
  <si>
    <t>CB</t>
  </si>
  <si>
    <t>DD</t>
  </si>
  <si>
    <t>DC</t>
  </si>
  <si>
    <t>None</t>
  </si>
  <si>
    <t>How many student used in BUS</t>
  </si>
  <si>
    <t xml:space="preserve">how many student used in private </t>
  </si>
  <si>
    <t>how many student are male</t>
  </si>
  <si>
    <t>how many student are female</t>
  </si>
  <si>
    <t>transportation</t>
  </si>
  <si>
    <t>Gender</t>
  </si>
  <si>
    <t xml:space="preserve"> Grade </t>
  </si>
  <si>
    <t>how many student pass are AA</t>
  </si>
  <si>
    <t>how many student pass are BB</t>
  </si>
  <si>
    <t>how many student pass are BA</t>
  </si>
  <si>
    <t>how many student pass are CB</t>
  </si>
  <si>
    <t>how many student pass are CC</t>
  </si>
  <si>
    <t>how many student pass are DC</t>
  </si>
  <si>
    <t>how many student pass are DD</t>
  </si>
  <si>
    <t>how many student are Fail</t>
  </si>
  <si>
    <t>student per100%</t>
  </si>
  <si>
    <t>student per75%</t>
  </si>
  <si>
    <t>student per50%</t>
  </si>
  <si>
    <t>student per25%</t>
  </si>
  <si>
    <t>student per None%</t>
  </si>
  <si>
    <t>Sports Activity</t>
  </si>
  <si>
    <t>Numbers of Student NO</t>
  </si>
  <si>
    <t>Numbers of Student YES</t>
  </si>
  <si>
    <t>Weekly_study_Hours</t>
  </si>
  <si>
    <t>Weekly study No = 0</t>
  </si>
  <si>
    <t>weekly study No =2</t>
  </si>
  <si>
    <t>weekly study No =8</t>
  </si>
  <si>
    <t>weekly study No= 12</t>
  </si>
  <si>
    <t>Student Age</t>
  </si>
  <si>
    <t>Numbers of Age-18</t>
  </si>
  <si>
    <t>Numbers of Age-19</t>
  </si>
  <si>
    <t>Numbers of Age-20</t>
  </si>
  <si>
    <t>Numbers of Age-21</t>
  </si>
  <si>
    <t>Numbers of Age-22</t>
  </si>
  <si>
    <t>Numbers of Age-23</t>
  </si>
  <si>
    <t>Numbers of Age-24</t>
  </si>
  <si>
    <t>Numbers of Age-25</t>
  </si>
  <si>
    <t>Numbers of Age-26</t>
  </si>
  <si>
    <t>Row Labels</t>
  </si>
  <si>
    <t>Grand Total</t>
  </si>
  <si>
    <t>Count of Gender</t>
  </si>
  <si>
    <t>Count of Id</t>
  </si>
  <si>
    <t>Column Labels</t>
  </si>
  <si>
    <t>Bus Count</t>
  </si>
  <si>
    <t>Private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</si>
</sst>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0" applyFont="1" applyFill="1"/>
    <xf numFmtId="0" fontId="3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[school data Analysis.xlsx]GRADE!PivotTable8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GRADE!$B$3</c:f>
              <c:strCache>
                <c:ptCount val="1"/>
                <c:pt idx="0">
                  <c:v>Count of Id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E89B-41DC-ACA6-7A9B64D3812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E89B-41DC-ACA6-7A9B64D3812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E89B-41DC-ACA6-7A9B64D3812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E89B-41DC-ACA6-7A9B64D3812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E89B-41DC-ACA6-7A9B64D3812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E89B-41DC-ACA6-7A9B64D3812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D-E89B-41DC-ACA6-7A9B64D3812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F-E89B-41DC-ACA6-7A9B64D381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GRADE!$A$4:$A$12</c:f>
              <c:strCache>
                <c:ptCount val="8"/>
                <c:pt idx="0">
                  <c:v>AA</c:v>
                </c:pt>
                <c:pt idx="1">
                  <c:v>BA</c:v>
                </c:pt>
                <c:pt idx="2">
                  <c:v>BB</c:v>
                </c:pt>
                <c:pt idx="3">
                  <c:v>CB</c:v>
                </c:pt>
                <c:pt idx="4">
                  <c:v>CC</c:v>
                </c:pt>
                <c:pt idx="5">
                  <c:v>DC</c:v>
                </c:pt>
                <c:pt idx="6">
                  <c:v>DD</c:v>
                </c:pt>
                <c:pt idx="7">
                  <c:v>Fail</c:v>
                </c:pt>
              </c:strCache>
            </c:strRef>
          </c:cat>
          <c:val>
            <c:numRef>
              <c:f>GRADE!$B$4:$B$12</c:f>
              <c:numCache>
                <c:formatCode>General</c:formatCode>
                <c:ptCount val="8"/>
                <c:pt idx="0">
                  <c:v>35</c:v>
                </c:pt>
                <c:pt idx="1">
                  <c:v>24</c:v>
                </c:pt>
                <c:pt idx="2">
                  <c:v>21</c:v>
                </c:pt>
                <c:pt idx="3">
                  <c:v>10</c:v>
                </c:pt>
                <c:pt idx="4">
                  <c:v>17</c:v>
                </c:pt>
                <c:pt idx="5">
                  <c:v>13</c:v>
                </c:pt>
                <c:pt idx="6">
                  <c:v>17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43-4D5F-9132-43EC6A7C202F}"/>
            </c:ext>
          </c:extLst>
        </c:ser>
        <c:ser>
          <c:idx val="1"/>
          <c:order val="1"/>
          <c:tx>
            <c:strRef>
              <c:f>GRADE!$C$3</c:f>
              <c:strCache>
                <c:ptCount val="1"/>
                <c:pt idx="0">
                  <c:v>Count of Gender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1-E89B-41DC-ACA6-7A9B64D3812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3-E89B-41DC-ACA6-7A9B64D3812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5-E89B-41DC-ACA6-7A9B64D3812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7-E89B-41DC-ACA6-7A9B64D3812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9-E89B-41DC-ACA6-7A9B64D3812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B-E89B-41DC-ACA6-7A9B64D3812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D-E89B-41DC-ACA6-7A9B64D3812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F-E89B-41DC-ACA6-7A9B64D381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GRADE!$A$4:$A$12</c:f>
              <c:strCache>
                <c:ptCount val="8"/>
                <c:pt idx="0">
                  <c:v>AA</c:v>
                </c:pt>
                <c:pt idx="1">
                  <c:v>BA</c:v>
                </c:pt>
                <c:pt idx="2">
                  <c:v>BB</c:v>
                </c:pt>
                <c:pt idx="3">
                  <c:v>CB</c:v>
                </c:pt>
                <c:pt idx="4">
                  <c:v>CC</c:v>
                </c:pt>
                <c:pt idx="5">
                  <c:v>DC</c:v>
                </c:pt>
                <c:pt idx="6">
                  <c:v>DD</c:v>
                </c:pt>
                <c:pt idx="7">
                  <c:v>Fail</c:v>
                </c:pt>
              </c:strCache>
            </c:strRef>
          </c:cat>
          <c:val>
            <c:numRef>
              <c:f>GRADE!$C$4:$C$12</c:f>
              <c:numCache>
                <c:formatCode>General</c:formatCode>
                <c:ptCount val="8"/>
                <c:pt idx="0">
                  <c:v>35</c:v>
                </c:pt>
                <c:pt idx="1">
                  <c:v>24</c:v>
                </c:pt>
                <c:pt idx="2">
                  <c:v>21</c:v>
                </c:pt>
                <c:pt idx="3">
                  <c:v>10</c:v>
                </c:pt>
                <c:pt idx="4">
                  <c:v>17</c:v>
                </c:pt>
                <c:pt idx="5">
                  <c:v>13</c:v>
                </c:pt>
                <c:pt idx="6">
                  <c:v>17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43-4D5F-9132-43EC6A7C202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[school data Analysis.xlsx]transportation!PivotTable3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Bus and private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>
        <c:manualLayout>
          <c:layoutTarget val="inner"/>
          <c:xMode val="edge"/>
          <c:yMode val="edge"/>
          <c:x val="0.15324543158520279"/>
          <c:y val="0.18986402741324002"/>
          <c:w val="0.51801639181894721"/>
          <c:h val="0.7626352435112278"/>
        </c:manualLayout>
      </c:layout>
      <c:pieChart>
        <c:varyColors val="1"/>
        <c:ser>
          <c:idx val="0"/>
          <c:order val="0"/>
          <c:tx>
            <c:strRef>
              <c:f>transportation!$B$3</c:f>
              <c:strCache>
                <c:ptCount val="1"/>
                <c:pt idx="0">
                  <c:v>Total</c:v>
                </c:pt>
              </c:strCache>
            </c:strRef>
          </c:tx>
          <c:explosion val="2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6E49-4ADC-A68B-6013E799ED0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6E49-4ADC-A68B-6013E799ED0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6E49-4ADC-A68B-6013E799ED0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6E49-4ADC-A68B-6013E799ED09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multiLvlStrRef>
              <c:f>transportation!$A$4:$A$12</c:f>
              <c:multiLvlStrCache>
                <c:ptCount val="4"/>
                <c:lvl>
                  <c:pt idx="0">
                    <c:v>Bus</c:v>
                  </c:pt>
                  <c:pt idx="1">
                    <c:v>Private</c:v>
                  </c:pt>
                  <c:pt idx="2">
                    <c:v>Bus</c:v>
                  </c:pt>
                  <c:pt idx="3">
                    <c:v>Private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</c:lvl>
              </c:multiLvlStrCache>
            </c:multiLvlStrRef>
          </c:cat>
          <c:val>
            <c:numRef>
              <c:f>transportation!$B$4:$B$12</c:f>
              <c:numCache>
                <c:formatCode>General</c:formatCode>
                <c:ptCount val="4"/>
                <c:pt idx="0">
                  <c:v>20</c:v>
                </c:pt>
                <c:pt idx="1">
                  <c:v>38</c:v>
                </c:pt>
                <c:pt idx="2">
                  <c:v>41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D0-47E3-BF75-73BD2809F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[school data Analysis.xlsx]GRADE!PivotTable8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GRADE OF</a:t>
            </a:r>
            <a:r>
              <a:rPr lang="en-US" baseline="0"/>
              <a:t> STUDENT </a:t>
            </a:r>
            <a:endParaRPr lang="en-US"/>
          </a:p>
        </c:rich>
      </c:tx>
      <c:overlay val="0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GRADE!$B$3</c:f>
              <c:strCache>
                <c:ptCount val="1"/>
                <c:pt idx="0">
                  <c:v>Count of Id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6DD8-4625-BF22-9E426DCB29D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6DD8-4625-BF22-9E426DCB29D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6DD8-4625-BF22-9E426DCB29D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6DD8-4625-BF22-9E426DCB29D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6DD8-4625-BF22-9E426DCB29D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6DD8-4625-BF22-9E426DCB29D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D-6DD8-4625-BF22-9E426DCB29D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F-6DD8-4625-BF22-9E426DCB29D6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GRADE!$A$4:$A$12</c:f>
              <c:strCache>
                <c:ptCount val="8"/>
                <c:pt idx="0">
                  <c:v>AA</c:v>
                </c:pt>
                <c:pt idx="1">
                  <c:v>BA</c:v>
                </c:pt>
                <c:pt idx="2">
                  <c:v>BB</c:v>
                </c:pt>
                <c:pt idx="3">
                  <c:v>CB</c:v>
                </c:pt>
                <c:pt idx="4">
                  <c:v>CC</c:v>
                </c:pt>
                <c:pt idx="5">
                  <c:v>DC</c:v>
                </c:pt>
                <c:pt idx="6">
                  <c:v>DD</c:v>
                </c:pt>
                <c:pt idx="7">
                  <c:v>Fail</c:v>
                </c:pt>
              </c:strCache>
            </c:strRef>
          </c:cat>
          <c:val>
            <c:numRef>
              <c:f>GRADE!$B$4:$B$12</c:f>
              <c:numCache>
                <c:formatCode>General</c:formatCode>
                <c:ptCount val="8"/>
                <c:pt idx="0">
                  <c:v>35</c:v>
                </c:pt>
                <c:pt idx="1">
                  <c:v>24</c:v>
                </c:pt>
                <c:pt idx="2">
                  <c:v>21</c:v>
                </c:pt>
                <c:pt idx="3">
                  <c:v>10</c:v>
                </c:pt>
                <c:pt idx="4">
                  <c:v>17</c:v>
                </c:pt>
                <c:pt idx="5">
                  <c:v>13</c:v>
                </c:pt>
                <c:pt idx="6">
                  <c:v>17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DD8-4625-BF22-9E426DCB29D6}"/>
            </c:ext>
          </c:extLst>
        </c:ser>
        <c:ser>
          <c:idx val="1"/>
          <c:order val="1"/>
          <c:tx>
            <c:strRef>
              <c:f>GRADE!$C$3</c:f>
              <c:strCache>
                <c:ptCount val="1"/>
                <c:pt idx="0">
                  <c:v>Count of Gender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2-6DD8-4625-BF22-9E426DCB29D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4-6DD8-4625-BF22-9E426DCB29D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6-6DD8-4625-BF22-9E426DCB29D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8-6DD8-4625-BF22-9E426DCB29D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A-6DD8-4625-BF22-9E426DCB29D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C-6DD8-4625-BF22-9E426DCB29D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E-6DD8-4625-BF22-9E426DCB29D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0-6DD8-4625-BF22-9E426DCB29D6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GRADE!$A$4:$A$12</c:f>
              <c:strCache>
                <c:ptCount val="8"/>
                <c:pt idx="0">
                  <c:v>AA</c:v>
                </c:pt>
                <c:pt idx="1">
                  <c:v>BA</c:v>
                </c:pt>
                <c:pt idx="2">
                  <c:v>BB</c:v>
                </c:pt>
                <c:pt idx="3">
                  <c:v>CB</c:v>
                </c:pt>
                <c:pt idx="4">
                  <c:v>CC</c:v>
                </c:pt>
                <c:pt idx="5">
                  <c:v>DC</c:v>
                </c:pt>
                <c:pt idx="6">
                  <c:v>DD</c:v>
                </c:pt>
                <c:pt idx="7">
                  <c:v>Fail</c:v>
                </c:pt>
              </c:strCache>
            </c:strRef>
          </c:cat>
          <c:val>
            <c:numRef>
              <c:f>GRADE!$C$4:$C$12</c:f>
              <c:numCache>
                <c:formatCode>General</c:formatCode>
                <c:ptCount val="8"/>
                <c:pt idx="0">
                  <c:v>35</c:v>
                </c:pt>
                <c:pt idx="1">
                  <c:v>24</c:v>
                </c:pt>
                <c:pt idx="2">
                  <c:v>21</c:v>
                </c:pt>
                <c:pt idx="3">
                  <c:v>10</c:v>
                </c:pt>
                <c:pt idx="4">
                  <c:v>17</c:v>
                </c:pt>
                <c:pt idx="5">
                  <c:v>13</c:v>
                </c:pt>
                <c:pt idx="6">
                  <c:v>17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6DD8-4625-BF22-9E426DCB29D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[school data Analysis.xlsx]transportation!PivotTable3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Bus and private</a:t>
            </a:r>
          </a:p>
        </c:rich>
      </c:tx>
      <c:overlay val="0"/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>
        <c:manualLayout>
          <c:layoutTarget val="inner"/>
          <c:xMode val="edge"/>
          <c:yMode val="edge"/>
          <c:x val="0.15324543158520279"/>
          <c:y val="0.18986402741324002"/>
          <c:w val="0.51801639181894721"/>
          <c:h val="0.7626352435112278"/>
        </c:manualLayout>
      </c:layout>
      <c:pieChart>
        <c:varyColors val="1"/>
        <c:ser>
          <c:idx val="0"/>
          <c:order val="0"/>
          <c:tx>
            <c:strRef>
              <c:f>transportation!$B$3</c:f>
              <c:strCache>
                <c:ptCount val="1"/>
                <c:pt idx="0">
                  <c:v>Total</c:v>
                </c:pt>
              </c:strCache>
            </c:strRef>
          </c:tx>
          <c:explosion val="2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AD12-4A59-BBB2-FF21AE56C2C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AD12-4A59-BBB2-FF21AE56C2C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AD12-4A59-BBB2-FF21AE56C2C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AD12-4A59-BBB2-FF21AE56C2C7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multiLvlStrRef>
              <c:f>transportation!$A$4:$A$12</c:f>
              <c:multiLvlStrCache>
                <c:ptCount val="4"/>
                <c:lvl>
                  <c:pt idx="0">
                    <c:v>Bus</c:v>
                  </c:pt>
                  <c:pt idx="1">
                    <c:v>Private</c:v>
                  </c:pt>
                  <c:pt idx="2">
                    <c:v>Bus</c:v>
                  </c:pt>
                  <c:pt idx="3">
                    <c:v>Private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</c:lvl>
              </c:multiLvlStrCache>
            </c:multiLvlStrRef>
          </c:cat>
          <c:val>
            <c:numRef>
              <c:f>transportation!$B$4:$B$12</c:f>
              <c:numCache>
                <c:formatCode>General</c:formatCode>
                <c:ptCount val="4"/>
                <c:pt idx="0">
                  <c:v>20</c:v>
                </c:pt>
                <c:pt idx="1">
                  <c:v>38</c:v>
                </c:pt>
                <c:pt idx="2">
                  <c:v>41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D12-4A59-BBB2-FF21AE56C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[school data Analysis.xlsx]scholarship!PivotTable4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Scholarship</a:t>
            </a:r>
          </a:p>
        </c:rich>
      </c:tx>
      <c:layout>
        <c:manualLayout>
          <c:xMode val="edge"/>
          <c:yMode val="edge"/>
          <c:x val="0.33438112843118084"/>
          <c:y val="3.6016331291921846E-2"/>
        </c:manualLayout>
      </c:layout>
      <c:overlay val="0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scholarship!$B$3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2A6F-47AE-990B-CC7E00FEF9A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2A6F-47AE-990B-CC7E00FEF9A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2A6F-47AE-990B-CC7E00FEF9A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2A6F-47AE-990B-CC7E00FEF9A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2A6F-47AE-990B-CC7E00FEF9A1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scholarship!$A$4:$A$9</c:f>
              <c:strCache>
                <c:ptCount val="5"/>
                <c:pt idx="0">
                  <c:v>100%</c:v>
                </c:pt>
                <c:pt idx="1">
                  <c:v>25%</c:v>
                </c:pt>
                <c:pt idx="2">
                  <c:v>50%</c:v>
                </c:pt>
                <c:pt idx="3">
                  <c:v>75%</c:v>
                </c:pt>
                <c:pt idx="4">
                  <c:v>None</c:v>
                </c:pt>
              </c:strCache>
            </c:strRef>
          </c:cat>
          <c:val>
            <c:numRef>
              <c:f>scholarship!$B$4:$B$9</c:f>
              <c:numCache>
                <c:formatCode>General</c:formatCode>
                <c:ptCount val="5"/>
                <c:pt idx="0">
                  <c:v>8</c:v>
                </c:pt>
                <c:pt idx="1">
                  <c:v>1</c:v>
                </c:pt>
                <c:pt idx="2">
                  <c:v>36</c:v>
                </c:pt>
                <c:pt idx="3">
                  <c:v>15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A6F-47AE-990B-CC7E00FEF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[school data Analysis.xlsx]age!PivotTable5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STUDENT</a:t>
            </a:r>
            <a:r>
              <a:rPr lang="en-IN" baseline="0"/>
              <a:t> AGE</a:t>
            </a:r>
            <a:endParaRPr lang="en-IN"/>
          </a:p>
        </c:rich>
      </c:tx>
      <c:overlay val="0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age!$B$1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age!$A$2:$A$10</c:f>
              <c:strCache>
                <c:ptCount val="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</c:strCache>
            </c:strRef>
          </c:cat>
          <c:val>
            <c:numRef>
              <c:f>age!$B$2:$B$10</c:f>
              <c:numCache>
                <c:formatCode>General</c:formatCode>
                <c:ptCount val="8"/>
                <c:pt idx="0">
                  <c:v>29</c:v>
                </c:pt>
                <c:pt idx="1">
                  <c:v>7</c:v>
                </c:pt>
                <c:pt idx="2">
                  <c:v>8</c:v>
                </c:pt>
                <c:pt idx="3">
                  <c:v>6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0-48BB-AE03-80F1F538B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73617439"/>
        <c:axId val="1585980943"/>
      </c:barChart>
      <c:catAx>
        <c:axId val="157361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980943"/>
        <c:crosses val="autoZero"/>
        <c:auto val="1"/>
        <c:lblAlgn val="ctr"/>
        <c:lblOffset val="100"/>
        <c:noMultiLvlLbl val="0"/>
      </c:catAx>
      <c:valAx>
        <c:axId val="158598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6174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[school data Analysis.xlsx]Sheet7!PivotTable6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SPORTS</a:t>
            </a:r>
            <a:r>
              <a:rPr lang="en-IN" baseline="0"/>
              <a:t> ACTIVITY</a:t>
            </a:r>
            <a:endParaRPr lang="en-IN"/>
          </a:p>
        </c:rich>
      </c:tx>
      <c:layout>
        <c:manualLayout>
          <c:xMode val="edge"/>
          <c:yMode val="edge"/>
          <c:x val="0.32417963502593672"/>
          <c:y val="7.7682997958588504E-2"/>
        </c:manualLayout>
      </c:layout>
      <c:overlay val="0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Sheet7!$B$3:$B$4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Sheet7!$A$5:$A$7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Sheet7!$B$5:$B$7</c:f>
              <c:numCache>
                <c:formatCode>General</c:formatCode>
                <c:ptCount val="2"/>
                <c:pt idx="0">
                  <c:v>9</c:v>
                </c:pt>
                <c:pt idx="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21-4FD7-BE92-1606E0CEF56A}"/>
            </c:ext>
          </c:extLst>
        </c:ser>
        <c:ser>
          <c:idx val="1"/>
          <c:order val="1"/>
          <c:tx>
            <c:strRef>
              <c:f>Sheet7!$C$3:$C$4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Sheet7!$A$5:$A$7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Sheet7!$C$5:$C$7</c:f>
              <c:numCache>
                <c:formatCode>General</c:formatCode>
                <c:ptCount val="2"/>
                <c:pt idx="0">
                  <c:v>11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21-4FD7-BE92-1606E0CEF5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66655279"/>
        <c:axId val="1579118143"/>
      </c:barChart>
      <c:catAx>
        <c:axId val="1566655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118143"/>
        <c:crosses val="autoZero"/>
        <c:auto val="1"/>
        <c:lblAlgn val="ctr"/>
        <c:lblOffset val="100"/>
        <c:noMultiLvlLbl val="0"/>
      </c:catAx>
      <c:valAx>
        <c:axId val="157911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65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[school data Analysis.xlsx]scholarship!PivotTable4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Scholarship</a:t>
            </a:r>
          </a:p>
        </c:rich>
      </c:tx>
      <c:layout>
        <c:manualLayout>
          <c:xMode val="edge"/>
          <c:yMode val="edge"/>
          <c:x val="0.39081455024307526"/>
          <c:y val="7.30533683289588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scholarship!$B$3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D62D-4577-89A8-82527686E2C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D62D-4577-89A8-82527686E2C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D62D-4577-89A8-82527686E2C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D62D-4577-89A8-82527686E2C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D62D-4577-89A8-82527686E2C1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scholarship!$A$4:$A$9</c:f>
              <c:strCache>
                <c:ptCount val="5"/>
                <c:pt idx="0">
                  <c:v>100%</c:v>
                </c:pt>
                <c:pt idx="1">
                  <c:v>25%</c:v>
                </c:pt>
                <c:pt idx="2">
                  <c:v>50%</c:v>
                </c:pt>
                <c:pt idx="3">
                  <c:v>75%</c:v>
                </c:pt>
                <c:pt idx="4">
                  <c:v>None</c:v>
                </c:pt>
              </c:strCache>
            </c:strRef>
          </c:cat>
          <c:val>
            <c:numRef>
              <c:f>scholarship!$B$4:$B$9</c:f>
              <c:numCache>
                <c:formatCode>General</c:formatCode>
                <c:ptCount val="5"/>
                <c:pt idx="0">
                  <c:v>8</c:v>
                </c:pt>
                <c:pt idx="1">
                  <c:v>1</c:v>
                </c:pt>
                <c:pt idx="2">
                  <c:v>36</c:v>
                </c:pt>
                <c:pt idx="3">
                  <c:v>15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A4-4052-90EC-F1642DD5C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[school data Analysis.xlsx]age!PivotTable5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STUDENT</a:t>
            </a:r>
            <a:r>
              <a:rPr lang="en-IN" baseline="0"/>
              <a:t> AGE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age!$B$1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age!$A$2:$A$10</c:f>
              <c:strCache>
                <c:ptCount val="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</c:strCache>
            </c:strRef>
          </c:cat>
          <c:val>
            <c:numRef>
              <c:f>age!$B$2:$B$10</c:f>
              <c:numCache>
                <c:formatCode>General</c:formatCode>
                <c:ptCount val="8"/>
                <c:pt idx="0">
                  <c:v>29</c:v>
                </c:pt>
                <c:pt idx="1">
                  <c:v>7</c:v>
                </c:pt>
                <c:pt idx="2">
                  <c:v>8</c:v>
                </c:pt>
                <c:pt idx="3">
                  <c:v>6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18-4ED9-9C54-A3D00DE623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73617439"/>
        <c:axId val="1585980943"/>
      </c:barChart>
      <c:catAx>
        <c:axId val="157361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980943"/>
        <c:crosses val="autoZero"/>
        <c:auto val="1"/>
        <c:lblAlgn val="ctr"/>
        <c:lblOffset val="100"/>
        <c:noMultiLvlLbl val="0"/>
      </c:catAx>
      <c:valAx>
        <c:axId val="158598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61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[school data Analysis.xlsx]Sheet7!PivotTable6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SPORTS</a:t>
            </a:r>
            <a:r>
              <a:rPr lang="en-IN" baseline="0"/>
              <a:t> ACTIVITY</a:t>
            </a:r>
            <a:endParaRPr lang="en-IN"/>
          </a:p>
        </c:rich>
      </c:tx>
      <c:layout>
        <c:manualLayout>
          <c:xMode val="edge"/>
          <c:yMode val="edge"/>
          <c:x val="0.32417963502593672"/>
          <c:y val="7.7682997958588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Sheet7!$B$3:$B$4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Sheet7!$A$5:$A$7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Sheet7!$B$5:$B$7</c:f>
              <c:numCache>
                <c:formatCode>General</c:formatCode>
                <c:ptCount val="2"/>
                <c:pt idx="0">
                  <c:v>9</c:v>
                </c:pt>
                <c:pt idx="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775A-4614-AAEA-CB9D2BB0DAD3}"/>
            </c:ext>
          </c:extLst>
        </c:ser>
        <c:ser>
          <c:idx val="1"/>
          <c:order val="1"/>
          <c:tx>
            <c:strRef>
              <c:f>Sheet7!$C$3:$C$4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Sheet7!$A$5:$A$7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Sheet7!$C$5:$C$7</c:f>
              <c:numCache>
                <c:formatCode>General</c:formatCode>
                <c:ptCount val="2"/>
                <c:pt idx="0">
                  <c:v>11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775A-4614-AAEA-CB9D2BB0DA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66655279"/>
        <c:axId val="1579118143"/>
      </c:barChart>
      <c:catAx>
        <c:axId val="1566655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118143"/>
        <c:crosses val="autoZero"/>
        <c:auto val="1"/>
        <c:lblAlgn val="ctr"/>
        <c:lblOffset val="100"/>
        <c:noMultiLvlLbl val="0"/>
      </c:catAx>
      <c:valAx>
        <c:axId val="157911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65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297180</xdr:colOff>
      <xdr:row>10</xdr:row>
      <xdr:rowOff>60960</xdr:rowOff>
    </xdr:from>
    <xdr:to>
      <xdr:col>12</xdr:col>
      <xdr:colOff>601980</xdr:colOff>
      <xdr:row>25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68A9F9-E0E8-5AC1-F181-E6116AAC8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160020</xdr:rowOff>
    </xdr:from>
    <xdr:to>
      <xdr:col>7</xdr:col>
      <xdr:colOff>198120</xdr:colOff>
      <xdr:row>16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680511-0D35-452C-AAD7-BB8931EC9E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14</xdr:col>
      <xdr:colOff>381000</xdr:colOff>
      <xdr:row>16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A02AC2-E589-4FD2-BEAB-53284F485B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</xdr:row>
      <xdr:rowOff>7620</xdr:rowOff>
    </xdr:from>
    <xdr:to>
      <xdr:col>20</xdr:col>
      <xdr:colOff>594360</xdr:colOff>
      <xdr:row>16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C7C1B64-5FE9-4803-BA79-D2156B41E6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8</xdr:col>
      <xdr:colOff>304800</xdr:colOff>
      <xdr:row>35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E5A3444-D183-458F-8FD5-A666DA98D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17</xdr:col>
      <xdr:colOff>571500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55CAAB-CB2B-49F3-919B-D049FF5217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883920</xdr:colOff>
      <xdr:row>7</xdr:row>
      <xdr:rowOff>7620</xdr:rowOff>
    </xdr:from>
    <xdr:to>
      <xdr:col>9</xdr:col>
      <xdr:colOff>411480</xdr:colOff>
      <xdr:row>22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66BC1D-8C4D-43C1-A115-7DF9FFFD8F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4B7C37-55B4-7949-67C2-698069480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175260</xdr:colOff>
      <xdr:row>6</xdr:row>
      <xdr:rowOff>160020</xdr:rowOff>
    </xdr:from>
    <xdr:to>
      <xdr:col>8</xdr:col>
      <xdr:colOff>746760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CCA9FD-36AD-E58C-F6D5-B09FF4C13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731520</xdr:colOff>
      <xdr:row>6</xdr:row>
      <xdr:rowOff>160020</xdr:rowOff>
    </xdr:from>
    <xdr:to>
      <xdr:col>9</xdr:col>
      <xdr:colOff>403860</xdr:colOff>
      <xdr:row>21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CABA73-3C81-AF98-80B9-644641614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281.621429976854" createdVersion="8" refreshedVersion="8" minRefreshableVersion="3" recordCount="145" xr:uid="{09AD96E5-7EC1-45E6-B54F-77D4A7AD4A7C}">
  <cacheSource type="worksheet">
    <worksheetSource ref="B1:L146" sheet="data1"/>
  </cacheSource>
  <cacheFields count="11">
    <cacheField name="Id" numFmtId="0">
      <sharedItems containsSemiMixedTypes="0" containsString="0" containsNumber="1" containsInteger="1" minValue="5001" maxValue="5145" count="145">
        <n v="5001"/>
        <n v="5002"/>
        <n v="5003"/>
        <n v="5004"/>
        <n v="5005"/>
        <n v="5006"/>
        <n v="5007"/>
        <n v="5008"/>
        <n v="5009"/>
        <n v="5010"/>
        <n v="5011"/>
        <n v="5012"/>
        <n v="5013"/>
        <n v="5014"/>
        <n v="5015"/>
        <n v="5016"/>
        <n v="5017"/>
        <n v="5018"/>
        <n v="5019"/>
        <n v="5020"/>
        <n v="5021"/>
        <n v="5022"/>
        <n v="5023"/>
        <n v="5024"/>
        <n v="5025"/>
        <n v="5026"/>
        <n v="5027"/>
        <n v="5028"/>
        <n v="5029"/>
        <n v="5030"/>
        <n v="5031"/>
        <n v="5032"/>
        <n v="5033"/>
        <n v="5034"/>
        <n v="5035"/>
        <n v="5036"/>
        <n v="5037"/>
        <n v="5038"/>
        <n v="5039"/>
        <n v="5040"/>
        <n v="5041"/>
        <n v="5042"/>
        <n v="5043"/>
        <n v="5044"/>
        <n v="5045"/>
        <n v="5046"/>
        <n v="5047"/>
        <n v="5048"/>
        <n v="5049"/>
        <n v="5050"/>
        <n v="5051"/>
        <n v="5052"/>
        <n v="5053"/>
        <n v="5054"/>
        <n v="5055"/>
        <n v="5056"/>
        <n v="5057"/>
        <n v="5058"/>
        <n v="5059"/>
        <n v="5060"/>
        <n v="5061"/>
        <n v="5062"/>
        <n v="5063"/>
        <n v="5064"/>
        <n v="5065"/>
        <n v="5066"/>
        <n v="5067"/>
        <n v="5068"/>
        <n v="5069"/>
        <n v="5070"/>
        <n v="5071"/>
        <n v="5072"/>
        <n v="5073"/>
        <n v="5074"/>
        <n v="5075"/>
        <n v="5076"/>
        <n v="5077"/>
        <n v="5078"/>
        <n v="5079"/>
        <n v="5080"/>
        <n v="5081"/>
        <n v="5082"/>
        <n v="5083"/>
        <n v="5084"/>
        <n v="5085"/>
        <n v="5086"/>
        <n v="5087"/>
        <n v="5088"/>
        <n v="5089"/>
        <n v="5090"/>
        <n v="5091"/>
        <n v="5092"/>
        <n v="5093"/>
        <n v="5094"/>
        <n v="5095"/>
        <n v="5096"/>
        <n v="5097"/>
        <n v="5098"/>
        <n v="5099"/>
        <n v="5100"/>
        <n v="5101"/>
        <n v="5102"/>
        <n v="5103"/>
        <n v="5104"/>
        <n v="5105"/>
        <n v="5106"/>
        <n v="5107"/>
        <n v="5108"/>
        <n v="5109"/>
        <n v="5110"/>
        <n v="5111"/>
        <n v="5112"/>
        <n v="5113"/>
        <n v="5114"/>
        <n v="5115"/>
        <n v="5116"/>
        <n v="5117"/>
        <n v="5118"/>
        <n v="5119"/>
        <n v="5120"/>
        <n v="5121"/>
        <n v="5122"/>
        <n v="5123"/>
        <n v="5124"/>
        <n v="5125"/>
        <n v="5126"/>
        <n v="5127"/>
        <n v="5128"/>
        <n v="5129"/>
        <n v="5130"/>
        <n v="5131"/>
        <n v="5132"/>
        <n v="5133"/>
        <n v="5134"/>
        <n v="5135"/>
        <n v="5136"/>
        <n v="5137"/>
        <n v="5138"/>
        <n v="5139"/>
        <n v="5140"/>
        <n v="5141"/>
        <n v="5142"/>
        <n v="5143"/>
        <n v="5144"/>
        <n v="5145"/>
      </sharedItems>
    </cacheField>
    <cacheField name="Student_Age" numFmtId="0">
      <sharedItems containsSemiMixedTypes="0" containsString="0" containsNumber="1" containsInteger="1" minValue="18" maxValue="26"/>
    </cacheField>
    <cacheField name="Gender" numFmtId="0">
      <sharedItems count="2">
        <s v="Male"/>
        <s v="Female"/>
      </sharedItems>
    </cacheField>
    <cacheField name="High_School_Type" numFmtId="0">
      <sharedItems/>
    </cacheField>
    <cacheField name="Scholarship" numFmtId="0">
      <sharedItems/>
    </cacheField>
    <cacheField name="Additional_Work" numFmtId="0">
      <sharedItems/>
    </cacheField>
    <cacheField name="Sports_activity" numFmtId="0">
      <sharedItems/>
    </cacheField>
    <cacheField name="transportation" numFmtId="0">
      <sharedItems count="2">
        <s v="Private"/>
        <s v="Bus"/>
      </sharedItems>
    </cacheField>
    <cacheField name="Weekly_Study_Hours" numFmtId="0">
      <sharedItems containsSemiMixedTypes="0" containsString="0" containsNumber="1" containsInteger="1" minValue="0" maxValue="12"/>
    </cacheField>
    <cacheField name="Attendance" numFmtId="0">
      <sharedItems count="3">
        <s v="Always"/>
        <s v="Never"/>
        <s v="Sometimes"/>
      </sharedItems>
    </cacheField>
    <cacheField name="Grade" numFmtId="0">
      <sharedItems count="8">
        <s v="AA"/>
        <s v="BA"/>
        <s v="CC"/>
        <s v="Fail"/>
        <s v="BB"/>
        <s v="CB"/>
        <s v="DD"/>
        <s v="D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282.413093634263" createdVersion="8" refreshedVersion="8" minRefreshableVersion="3" recordCount="61" xr:uid="{FEC621DA-9D34-4BF6-A7AC-1A541A33C476}">
  <cacheSource type="worksheet">
    <worksheetSource name="Table1"/>
  </cacheSource>
  <cacheFields count="11">
    <cacheField name="Id" numFmtId="0">
      <sharedItems containsSemiMixedTypes="0" containsString="0" containsNumber="1" containsInteger="1" minValue="5004" maxValue="5144" count="61">
        <n v="5144"/>
        <n v="5140"/>
        <n v="5139"/>
        <n v="5004"/>
        <n v="5005"/>
        <n v="5137"/>
        <n v="5134"/>
        <n v="5008"/>
        <n v="5009"/>
        <n v="5010"/>
        <n v="5129"/>
        <n v="5127"/>
        <n v="5125"/>
        <n v="5122"/>
        <n v="5121"/>
        <n v="5119"/>
        <n v="5116"/>
        <n v="5110"/>
        <n v="5104"/>
        <n v="5020"/>
        <n v="5021"/>
        <n v="5022"/>
        <n v="5023"/>
        <n v="5103"/>
        <n v="5102"/>
        <n v="5026"/>
        <n v="5027"/>
        <n v="5097"/>
        <n v="5029"/>
        <n v="5096"/>
        <n v="5031"/>
        <n v="5095"/>
        <n v="5094"/>
        <n v="5034"/>
        <n v="5035"/>
        <n v="5092"/>
        <n v="5037"/>
        <n v="5038"/>
        <n v="5091"/>
        <n v="5040"/>
        <n v="5089"/>
        <n v="5085"/>
        <n v="5083"/>
        <n v="5044"/>
        <n v="5045"/>
        <n v="5046"/>
        <n v="5047"/>
        <n v="5048"/>
        <n v="5049"/>
        <n v="5081"/>
        <n v="5051"/>
        <n v="5078"/>
        <n v="5073"/>
        <n v="5071"/>
        <n v="5070"/>
        <n v="5056"/>
        <n v="5067"/>
        <n v="5066"/>
        <n v="5059"/>
        <n v="5060"/>
        <n v="5064"/>
      </sharedItems>
    </cacheField>
    <cacheField name="Student_Age" numFmtId="0">
      <sharedItems containsSemiMixedTypes="0" containsString="0" containsNumber="1" containsInteger="1" minValue="18" maxValue="25" count="8">
        <n v="22"/>
        <n v="18"/>
        <n v="19"/>
        <n v="21"/>
        <n v="20"/>
        <n v="24"/>
        <n v="25"/>
        <n v="23"/>
      </sharedItems>
    </cacheField>
    <cacheField name="Gender" numFmtId="0">
      <sharedItems count="2">
        <s v="Female"/>
        <s v="Male"/>
      </sharedItems>
    </cacheField>
    <cacheField name="High_School_Type" numFmtId="0">
      <sharedItems count="3">
        <s v="State"/>
        <s v="Private"/>
        <s v="Other"/>
      </sharedItems>
    </cacheField>
    <cacheField name="Scholarship" numFmtId="0">
      <sharedItems count="5">
        <s v="75%"/>
        <s v="50%"/>
        <s v="100%"/>
        <s v="None"/>
        <s v="25%"/>
      </sharedItems>
    </cacheField>
    <cacheField name="Additional_Work" numFmtId="0">
      <sharedItems/>
    </cacheField>
    <cacheField name="Sports_activity" numFmtId="0">
      <sharedItems count="2">
        <s v="Yes"/>
        <s v="No"/>
      </sharedItems>
    </cacheField>
    <cacheField name="transportation" numFmtId="0">
      <sharedItems/>
    </cacheField>
    <cacheField name="Weekly_Study_Hours" numFmtId="0">
      <sharedItems containsSemiMixedTypes="0" containsString="0" containsNumber="1" containsInteger="1" minValue="0" maxValue="12"/>
    </cacheField>
    <cacheField name="Attendance" numFmtId="0">
      <sharedItems/>
    </cacheField>
    <cacheField name="Grad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x v="0"/>
    <n v="21"/>
    <x v="0"/>
    <s v="Other"/>
    <s v="50%"/>
    <s v="Yes"/>
    <s v="No"/>
    <x v="0"/>
    <n v="0"/>
    <x v="0"/>
    <x v="0"/>
  </r>
  <r>
    <x v="1"/>
    <n v="20"/>
    <x v="0"/>
    <s v="Other"/>
    <s v="50%"/>
    <s v="Yes"/>
    <s v="No"/>
    <x v="0"/>
    <n v="0"/>
    <x v="0"/>
    <x v="0"/>
  </r>
  <r>
    <x v="2"/>
    <n v="21"/>
    <x v="0"/>
    <s v="State"/>
    <s v="50%"/>
    <s v="No"/>
    <s v="No"/>
    <x v="0"/>
    <n v="2"/>
    <x v="1"/>
    <x v="0"/>
  </r>
  <r>
    <x v="3"/>
    <n v="18"/>
    <x v="1"/>
    <s v="Private"/>
    <s v="50%"/>
    <s v="Yes"/>
    <s v="No"/>
    <x v="1"/>
    <n v="2"/>
    <x v="0"/>
    <x v="0"/>
  </r>
  <r>
    <x v="4"/>
    <n v="22"/>
    <x v="0"/>
    <s v="Private"/>
    <s v="50%"/>
    <s v="No"/>
    <s v="No"/>
    <x v="1"/>
    <n v="12"/>
    <x v="0"/>
    <x v="0"/>
  </r>
  <r>
    <x v="5"/>
    <n v="20"/>
    <x v="0"/>
    <s v="State"/>
    <s v="50%"/>
    <s v="No"/>
    <s v="No"/>
    <x v="0"/>
    <n v="2"/>
    <x v="0"/>
    <x v="1"/>
  </r>
  <r>
    <x v="6"/>
    <n v="18"/>
    <x v="0"/>
    <s v="State"/>
    <s v="75%"/>
    <s v="No"/>
    <s v="No"/>
    <x v="0"/>
    <n v="0"/>
    <x v="0"/>
    <x v="2"/>
  </r>
  <r>
    <x v="7"/>
    <n v="18"/>
    <x v="1"/>
    <s v="State"/>
    <s v="50%"/>
    <s v="Yes"/>
    <s v="Yes"/>
    <x v="1"/>
    <n v="2"/>
    <x v="2"/>
    <x v="1"/>
  </r>
  <r>
    <x v="8"/>
    <n v="19"/>
    <x v="1"/>
    <s v="Other"/>
    <s v="50%"/>
    <s v="No"/>
    <s v="Yes"/>
    <x v="1"/>
    <n v="0"/>
    <x v="0"/>
    <x v="2"/>
  </r>
  <r>
    <x v="9"/>
    <n v="21"/>
    <x v="1"/>
    <s v="State"/>
    <s v="50%"/>
    <s v="No"/>
    <s v="No"/>
    <x v="1"/>
    <n v="12"/>
    <x v="1"/>
    <x v="3"/>
  </r>
  <r>
    <x v="10"/>
    <n v="18"/>
    <x v="1"/>
    <s v="Private"/>
    <s v="50%"/>
    <s v="No"/>
    <s v="No"/>
    <x v="0"/>
    <n v="12"/>
    <x v="2"/>
    <x v="1"/>
  </r>
  <r>
    <x v="11"/>
    <n v="18"/>
    <x v="1"/>
    <s v="Private"/>
    <s v="75%"/>
    <s v="Yes"/>
    <s v="Yes"/>
    <x v="0"/>
    <n v="8"/>
    <x v="2"/>
    <x v="3"/>
  </r>
  <r>
    <x v="12"/>
    <n v="18"/>
    <x v="1"/>
    <s v="Private"/>
    <s v="75%"/>
    <s v="No"/>
    <s v="No"/>
    <x v="0"/>
    <n v="0"/>
    <x v="0"/>
    <x v="3"/>
  </r>
  <r>
    <x v="13"/>
    <n v="19"/>
    <x v="1"/>
    <s v="State"/>
    <s v="100%"/>
    <s v="No"/>
    <s v="No"/>
    <x v="0"/>
    <n v="0"/>
    <x v="0"/>
    <x v="0"/>
  </r>
  <r>
    <x v="14"/>
    <n v="26"/>
    <x v="0"/>
    <s v="State"/>
    <s v="75%"/>
    <s v="Yes"/>
    <s v="Yes"/>
    <x v="0"/>
    <n v="12"/>
    <x v="1"/>
    <x v="1"/>
  </r>
  <r>
    <x v="15"/>
    <n v="22"/>
    <x v="0"/>
    <s v="State"/>
    <s v="50%"/>
    <s v="No"/>
    <s v="No"/>
    <x v="0"/>
    <n v="0"/>
    <x v="0"/>
    <x v="1"/>
  </r>
  <r>
    <x v="16"/>
    <n v="18"/>
    <x v="1"/>
    <s v="State"/>
    <s v="100%"/>
    <s v="No"/>
    <s v="Yes"/>
    <x v="0"/>
    <n v="0"/>
    <x v="0"/>
    <x v="0"/>
  </r>
  <r>
    <x v="17"/>
    <n v="22"/>
    <x v="0"/>
    <s v="State"/>
    <s v="50%"/>
    <s v="No"/>
    <s v="No"/>
    <x v="0"/>
    <n v="0"/>
    <x v="0"/>
    <x v="1"/>
  </r>
  <r>
    <x v="18"/>
    <n v="18"/>
    <x v="1"/>
    <s v="State"/>
    <s v="75%"/>
    <s v="No"/>
    <s v="No"/>
    <x v="0"/>
    <n v="12"/>
    <x v="0"/>
    <x v="1"/>
  </r>
  <r>
    <x v="19"/>
    <n v="18"/>
    <x v="0"/>
    <s v="Private"/>
    <s v="50%"/>
    <s v="No"/>
    <s v="No"/>
    <x v="1"/>
    <n v="2"/>
    <x v="2"/>
    <x v="4"/>
  </r>
  <r>
    <x v="20"/>
    <n v="18"/>
    <x v="0"/>
    <s v="State"/>
    <s v="100%"/>
    <s v="Yes"/>
    <s v="No"/>
    <x v="1"/>
    <n v="0"/>
    <x v="1"/>
    <x v="0"/>
  </r>
  <r>
    <x v="21"/>
    <n v="18"/>
    <x v="0"/>
    <s v="State"/>
    <s v="100%"/>
    <s v="No"/>
    <s v="No"/>
    <x v="1"/>
    <n v="0"/>
    <x v="1"/>
    <x v="0"/>
  </r>
  <r>
    <x v="22"/>
    <n v="22"/>
    <x v="0"/>
    <s v="State"/>
    <s v="50%"/>
    <s v="Yes"/>
    <s v="No"/>
    <x v="1"/>
    <n v="0"/>
    <x v="0"/>
    <x v="4"/>
  </r>
  <r>
    <x v="23"/>
    <n v="25"/>
    <x v="0"/>
    <s v="State"/>
    <s v="25%"/>
    <s v="Yes"/>
    <s v="Yes"/>
    <x v="0"/>
    <n v="12"/>
    <x v="0"/>
    <x v="0"/>
  </r>
  <r>
    <x v="24"/>
    <n v="19"/>
    <x v="0"/>
    <s v="State"/>
    <s v="50%"/>
    <s v="No"/>
    <s v="No"/>
    <x v="0"/>
    <n v="2"/>
    <x v="0"/>
    <x v="1"/>
  </r>
  <r>
    <x v="25"/>
    <n v="20"/>
    <x v="0"/>
    <s v="State"/>
    <s v="50%"/>
    <s v="No"/>
    <s v="No"/>
    <x v="1"/>
    <n v="0"/>
    <x v="0"/>
    <x v="4"/>
  </r>
  <r>
    <x v="26"/>
    <n v="20"/>
    <x v="0"/>
    <s v="State"/>
    <s v="50%"/>
    <s v="No"/>
    <s v="Yes"/>
    <x v="1"/>
    <n v="0"/>
    <x v="0"/>
    <x v="0"/>
  </r>
  <r>
    <x v="27"/>
    <n v="18"/>
    <x v="0"/>
    <s v="Private"/>
    <s v="50%"/>
    <s v="Yes"/>
    <s v="No"/>
    <x v="0"/>
    <n v="0"/>
    <x v="0"/>
    <x v="0"/>
  </r>
  <r>
    <x v="28"/>
    <n v="24"/>
    <x v="0"/>
    <s v="State"/>
    <s v="50%"/>
    <s v="No"/>
    <s v="No"/>
    <x v="1"/>
    <n v="0"/>
    <x v="1"/>
    <x v="4"/>
  </r>
  <r>
    <x v="29"/>
    <n v="19"/>
    <x v="0"/>
    <s v="Other"/>
    <s v="75%"/>
    <s v="No"/>
    <s v="No"/>
    <x v="0"/>
    <n v="0"/>
    <x v="1"/>
    <x v="2"/>
  </r>
  <r>
    <x v="30"/>
    <n v="19"/>
    <x v="0"/>
    <s v="State"/>
    <s v="100%"/>
    <s v="Yes"/>
    <s v="Yes"/>
    <x v="1"/>
    <n v="0"/>
    <x v="0"/>
    <x v="2"/>
  </r>
  <r>
    <x v="31"/>
    <n v="25"/>
    <x v="0"/>
    <s v="State"/>
    <s v="50%"/>
    <s v="Yes"/>
    <s v="No"/>
    <x v="0"/>
    <n v="0"/>
    <x v="0"/>
    <x v="4"/>
  </r>
  <r>
    <x v="32"/>
    <n v="19"/>
    <x v="1"/>
    <s v="State"/>
    <s v="50%"/>
    <s v="No"/>
    <s v="No"/>
    <x v="0"/>
    <n v="2"/>
    <x v="0"/>
    <x v="0"/>
  </r>
  <r>
    <x v="33"/>
    <n v="21"/>
    <x v="1"/>
    <s v="State"/>
    <s v="50%"/>
    <s v="Yes"/>
    <s v="No"/>
    <x v="1"/>
    <n v="0"/>
    <x v="0"/>
    <x v="1"/>
  </r>
  <r>
    <x v="34"/>
    <n v="18"/>
    <x v="0"/>
    <s v="Private"/>
    <s v="50%"/>
    <s v="No"/>
    <s v="No"/>
    <x v="1"/>
    <n v="2"/>
    <x v="0"/>
    <x v="1"/>
  </r>
  <r>
    <x v="35"/>
    <n v="18"/>
    <x v="0"/>
    <s v="Private"/>
    <s v="75%"/>
    <s v="No"/>
    <s v="No"/>
    <x v="0"/>
    <n v="12"/>
    <x v="0"/>
    <x v="0"/>
  </r>
  <r>
    <x v="36"/>
    <n v="19"/>
    <x v="0"/>
    <s v="Other"/>
    <s v="75%"/>
    <s v="Yes"/>
    <s v="No"/>
    <x v="1"/>
    <n v="12"/>
    <x v="0"/>
    <x v="1"/>
  </r>
  <r>
    <x v="37"/>
    <n v="20"/>
    <x v="0"/>
    <s v="State"/>
    <s v="50%"/>
    <s v="Yes"/>
    <s v="Yes"/>
    <x v="1"/>
    <n v="2"/>
    <x v="2"/>
    <x v="0"/>
  </r>
  <r>
    <x v="38"/>
    <n v="21"/>
    <x v="0"/>
    <s v="State"/>
    <s v="100%"/>
    <s v="No"/>
    <s v="No"/>
    <x v="0"/>
    <n v="0"/>
    <x v="0"/>
    <x v="1"/>
  </r>
  <r>
    <x v="39"/>
    <n v="22"/>
    <x v="1"/>
    <s v="State"/>
    <s v="50%"/>
    <s v="No"/>
    <s v="No"/>
    <x v="1"/>
    <n v="0"/>
    <x v="0"/>
    <x v="0"/>
  </r>
  <r>
    <x v="40"/>
    <n v="18"/>
    <x v="0"/>
    <s v="Private"/>
    <s v="50%"/>
    <s v="No"/>
    <s v="No"/>
    <x v="0"/>
    <n v="2"/>
    <x v="0"/>
    <x v="0"/>
  </r>
  <r>
    <x v="41"/>
    <n v="24"/>
    <x v="0"/>
    <s v="State"/>
    <s v="50%"/>
    <s v="Yes"/>
    <s v="No"/>
    <x v="0"/>
    <n v="2"/>
    <x v="0"/>
    <x v="0"/>
  </r>
  <r>
    <x v="42"/>
    <n v="21"/>
    <x v="0"/>
    <s v="State"/>
    <s v="50%"/>
    <s v="No"/>
    <s v="Yes"/>
    <x v="0"/>
    <n v="0"/>
    <x v="1"/>
    <x v="0"/>
  </r>
  <r>
    <x v="43"/>
    <n v="18"/>
    <x v="0"/>
    <s v="State"/>
    <s v="50%"/>
    <s v="No"/>
    <s v="No"/>
    <x v="1"/>
    <n v="0"/>
    <x v="0"/>
    <x v="5"/>
  </r>
  <r>
    <x v="44"/>
    <n v="20"/>
    <x v="0"/>
    <s v="Other"/>
    <s v="50%"/>
    <s v="No"/>
    <s v="No"/>
    <x v="1"/>
    <n v="0"/>
    <x v="0"/>
    <x v="0"/>
  </r>
  <r>
    <x v="45"/>
    <n v="18"/>
    <x v="0"/>
    <s v="State"/>
    <s v="50%"/>
    <s v="No"/>
    <s v="No"/>
    <x v="1"/>
    <n v="8"/>
    <x v="0"/>
    <x v="4"/>
  </r>
  <r>
    <x v="46"/>
    <n v="19"/>
    <x v="0"/>
    <s v="State"/>
    <s v="50%"/>
    <s v="No"/>
    <s v="No"/>
    <x v="1"/>
    <n v="0"/>
    <x v="0"/>
    <x v="2"/>
  </r>
  <r>
    <x v="47"/>
    <n v="19"/>
    <x v="0"/>
    <s v="State"/>
    <s v="50%"/>
    <s v="No"/>
    <s v="No"/>
    <x v="1"/>
    <n v="0"/>
    <x v="0"/>
    <x v="4"/>
  </r>
  <r>
    <x v="48"/>
    <n v="18"/>
    <x v="0"/>
    <s v="State"/>
    <s v="50%"/>
    <s v="No"/>
    <s v="Yes"/>
    <x v="1"/>
    <n v="0"/>
    <x v="0"/>
    <x v="0"/>
  </r>
  <r>
    <x v="49"/>
    <n v="18"/>
    <x v="0"/>
    <s v="Private"/>
    <s v="75%"/>
    <s v="No"/>
    <s v="No"/>
    <x v="0"/>
    <n v="2"/>
    <x v="1"/>
    <x v="1"/>
  </r>
  <r>
    <x v="50"/>
    <n v="21"/>
    <x v="0"/>
    <s v="State"/>
    <s v="50%"/>
    <s v="No"/>
    <s v="No"/>
    <x v="1"/>
    <n v="2"/>
    <x v="2"/>
    <x v="0"/>
  </r>
  <r>
    <x v="51"/>
    <n v="19"/>
    <x v="1"/>
    <s v="Other"/>
    <s v="50%"/>
    <s v="Yes"/>
    <s v="Yes"/>
    <x v="0"/>
    <n v="0"/>
    <x v="0"/>
    <x v="5"/>
  </r>
  <r>
    <x v="52"/>
    <n v="22"/>
    <x v="1"/>
    <s v="State"/>
    <s v="50%"/>
    <s v="Yes"/>
    <s v="No"/>
    <x v="0"/>
    <n v="2"/>
    <x v="0"/>
    <x v="0"/>
  </r>
  <r>
    <x v="53"/>
    <n v="21"/>
    <x v="1"/>
    <s v="State"/>
    <s v="50%"/>
    <s v="No"/>
    <s v="Yes"/>
    <x v="0"/>
    <n v="2"/>
    <x v="0"/>
    <x v="2"/>
  </r>
  <r>
    <x v="54"/>
    <n v="21"/>
    <x v="0"/>
    <s v="State"/>
    <s v="50%"/>
    <s v="No"/>
    <s v="No"/>
    <x v="0"/>
    <n v="12"/>
    <x v="1"/>
    <x v="4"/>
  </r>
  <r>
    <x v="55"/>
    <n v="25"/>
    <x v="0"/>
    <s v="State"/>
    <s v="50%"/>
    <s v="Yes"/>
    <s v="No"/>
    <x v="1"/>
    <n v="8"/>
    <x v="0"/>
    <x v="4"/>
  </r>
  <r>
    <x v="56"/>
    <n v="20"/>
    <x v="0"/>
    <s v="State"/>
    <s v="50%"/>
    <s v="No"/>
    <s v="Yes"/>
    <x v="0"/>
    <n v="0"/>
    <x v="0"/>
    <x v="2"/>
  </r>
  <r>
    <x v="57"/>
    <n v="21"/>
    <x v="0"/>
    <s v="State"/>
    <s v="50%"/>
    <s v="Yes"/>
    <s v="Yes"/>
    <x v="0"/>
    <n v="0"/>
    <x v="0"/>
    <x v="5"/>
  </r>
  <r>
    <x v="58"/>
    <n v="23"/>
    <x v="0"/>
    <s v="State"/>
    <s v="50%"/>
    <s v="No"/>
    <s v="No"/>
    <x v="1"/>
    <n v="12"/>
    <x v="0"/>
    <x v="4"/>
  </r>
  <r>
    <x v="59"/>
    <n v="19"/>
    <x v="0"/>
    <s v="State"/>
    <s v="50%"/>
    <s v="No"/>
    <s v="Yes"/>
    <x v="1"/>
    <n v="0"/>
    <x v="0"/>
    <x v="2"/>
  </r>
  <r>
    <x v="60"/>
    <n v="19"/>
    <x v="1"/>
    <s v="State"/>
    <s v="50%"/>
    <s v="No"/>
    <s v="No"/>
    <x v="0"/>
    <n v="12"/>
    <x v="2"/>
    <x v="1"/>
  </r>
  <r>
    <x v="61"/>
    <n v="18"/>
    <x v="0"/>
    <s v="Other"/>
    <s v="50%"/>
    <s v="No"/>
    <s v="Yes"/>
    <x v="0"/>
    <n v="2"/>
    <x v="0"/>
    <x v="2"/>
  </r>
  <r>
    <x v="62"/>
    <n v="21"/>
    <x v="0"/>
    <s v="State"/>
    <s v="50%"/>
    <s v="No"/>
    <s v="No"/>
    <x v="0"/>
    <n v="0"/>
    <x v="1"/>
    <x v="4"/>
  </r>
  <r>
    <x v="63"/>
    <n v="22"/>
    <x v="0"/>
    <s v="State"/>
    <s v="75%"/>
    <s v="No"/>
    <s v="No"/>
    <x v="1"/>
    <n v="2"/>
    <x v="0"/>
    <x v="2"/>
  </r>
  <r>
    <x v="64"/>
    <n v="22"/>
    <x v="0"/>
    <s v="Other"/>
    <s v="100%"/>
    <s v="No"/>
    <s v="No"/>
    <x v="0"/>
    <n v="0"/>
    <x v="0"/>
    <x v="4"/>
  </r>
  <r>
    <x v="65"/>
    <n v="18"/>
    <x v="0"/>
    <s v="State"/>
    <s v="50%"/>
    <s v="No"/>
    <s v="No"/>
    <x v="1"/>
    <n v="12"/>
    <x v="0"/>
    <x v="1"/>
  </r>
  <r>
    <x v="66"/>
    <n v="22"/>
    <x v="0"/>
    <s v="State"/>
    <s v="50%"/>
    <s v="No"/>
    <s v="No"/>
    <x v="1"/>
    <n v="0"/>
    <x v="0"/>
    <x v="2"/>
  </r>
  <r>
    <x v="67"/>
    <n v="19"/>
    <x v="0"/>
    <s v="Other"/>
    <s v="50%"/>
    <s v="Yes"/>
    <s v="Yes"/>
    <x v="0"/>
    <n v="12"/>
    <x v="0"/>
    <x v="0"/>
  </r>
  <r>
    <x v="68"/>
    <n v="19"/>
    <x v="1"/>
    <s v="State"/>
    <s v="75%"/>
    <s v="Yes"/>
    <s v="No"/>
    <x v="0"/>
    <n v="0"/>
    <x v="0"/>
    <x v="2"/>
  </r>
  <r>
    <x v="69"/>
    <n v="21"/>
    <x v="1"/>
    <s v="State"/>
    <s v="75%"/>
    <s v="No"/>
    <s v="No"/>
    <x v="1"/>
    <n v="0"/>
    <x v="0"/>
    <x v="2"/>
  </r>
  <r>
    <x v="70"/>
    <n v="18"/>
    <x v="0"/>
    <s v="State"/>
    <s v="75%"/>
    <s v="No"/>
    <s v="Yes"/>
    <x v="1"/>
    <n v="0"/>
    <x v="0"/>
    <x v="6"/>
  </r>
  <r>
    <x v="71"/>
    <n v="18"/>
    <x v="1"/>
    <s v="Other"/>
    <s v="75%"/>
    <s v="No"/>
    <s v="No"/>
    <x v="0"/>
    <n v="0"/>
    <x v="0"/>
    <x v="7"/>
  </r>
  <r>
    <x v="72"/>
    <n v="18"/>
    <x v="0"/>
    <s v="State"/>
    <s v="50%"/>
    <s v="No"/>
    <s v="Yes"/>
    <x v="1"/>
    <n v="0"/>
    <x v="0"/>
    <x v="7"/>
  </r>
  <r>
    <x v="73"/>
    <n v="21"/>
    <x v="0"/>
    <s v="State"/>
    <s v="75%"/>
    <s v="No"/>
    <s v="No"/>
    <x v="0"/>
    <n v="0"/>
    <x v="0"/>
    <x v="7"/>
  </r>
  <r>
    <x v="74"/>
    <n v="18"/>
    <x v="0"/>
    <s v="State"/>
    <s v="75%"/>
    <s v="No"/>
    <s v="No"/>
    <x v="0"/>
    <n v="0"/>
    <x v="0"/>
    <x v="6"/>
  </r>
  <r>
    <x v="75"/>
    <n v="18"/>
    <x v="0"/>
    <s v="State"/>
    <s v="75%"/>
    <s v="No"/>
    <s v="Yes"/>
    <x v="0"/>
    <n v="0"/>
    <x v="0"/>
    <x v="6"/>
  </r>
  <r>
    <x v="76"/>
    <n v="20"/>
    <x v="0"/>
    <s v="Private"/>
    <s v="25%"/>
    <s v="No"/>
    <s v="Yes"/>
    <x v="0"/>
    <n v="2"/>
    <x v="0"/>
    <x v="5"/>
  </r>
  <r>
    <x v="77"/>
    <n v="18"/>
    <x v="0"/>
    <s v="Private"/>
    <s v="25%"/>
    <s v="No"/>
    <s v="No"/>
    <x v="1"/>
    <n v="2"/>
    <x v="2"/>
    <x v="6"/>
  </r>
  <r>
    <x v="78"/>
    <n v="19"/>
    <x v="1"/>
    <s v="State"/>
    <s v="75%"/>
    <s v="Yes"/>
    <s v="Yes"/>
    <x v="0"/>
    <n v="0"/>
    <x v="0"/>
    <x v="5"/>
  </r>
  <r>
    <x v="79"/>
    <n v="19"/>
    <x v="0"/>
    <s v="State"/>
    <s v="75%"/>
    <s v="No"/>
    <s v="No"/>
    <x v="0"/>
    <n v="0"/>
    <x v="0"/>
    <x v="4"/>
  </r>
  <r>
    <x v="80"/>
    <n v="20"/>
    <x v="1"/>
    <s v="State"/>
    <s v="50%"/>
    <s v="Yes"/>
    <s v="No"/>
    <x v="1"/>
    <n v="0"/>
    <x v="2"/>
    <x v="5"/>
  </r>
  <r>
    <x v="81"/>
    <n v="24"/>
    <x v="0"/>
    <s v="State"/>
    <s v="50%"/>
    <s v="Yes"/>
    <s v="No"/>
    <x v="0"/>
    <n v="0"/>
    <x v="0"/>
    <x v="4"/>
  </r>
  <r>
    <x v="82"/>
    <n v="20"/>
    <x v="0"/>
    <s v="State"/>
    <s v="75%"/>
    <s v="Yes"/>
    <s v="No"/>
    <x v="1"/>
    <n v="2"/>
    <x v="0"/>
    <x v="6"/>
  </r>
  <r>
    <x v="83"/>
    <n v="21"/>
    <x v="0"/>
    <s v="Other"/>
    <s v="50%"/>
    <s v="No"/>
    <s v="No"/>
    <x v="0"/>
    <n v="12"/>
    <x v="0"/>
    <x v="6"/>
  </r>
  <r>
    <x v="84"/>
    <n v="24"/>
    <x v="0"/>
    <s v="Other"/>
    <s v="50%"/>
    <s v="Yes"/>
    <s v="No"/>
    <x v="1"/>
    <n v="12"/>
    <x v="0"/>
    <x v="6"/>
  </r>
  <r>
    <x v="85"/>
    <n v="18"/>
    <x v="0"/>
    <s v="State"/>
    <s v="100%"/>
    <s v="No"/>
    <s v="No"/>
    <x v="0"/>
    <n v="2"/>
    <x v="0"/>
    <x v="5"/>
  </r>
  <r>
    <x v="86"/>
    <n v="21"/>
    <x v="0"/>
    <s v="State"/>
    <s v="75%"/>
    <s v="No"/>
    <s v="No"/>
    <x v="0"/>
    <n v="0"/>
    <x v="1"/>
    <x v="2"/>
  </r>
  <r>
    <x v="87"/>
    <n v="20"/>
    <x v="0"/>
    <s v="State"/>
    <s v="50%"/>
    <s v="No"/>
    <s v="Yes"/>
    <x v="0"/>
    <n v="2"/>
    <x v="0"/>
    <x v="7"/>
  </r>
  <r>
    <x v="88"/>
    <n v="18"/>
    <x v="0"/>
    <s v="State"/>
    <s v="75%"/>
    <s v="No"/>
    <s v="Yes"/>
    <x v="1"/>
    <n v="0"/>
    <x v="0"/>
    <x v="7"/>
  </r>
  <r>
    <x v="89"/>
    <n v="22"/>
    <x v="0"/>
    <s v="State"/>
    <s v="50%"/>
    <s v="No"/>
    <s v="No"/>
    <x v="0"/>
    <n v="0"/>
    <x v="0"/>
    <x v="7"/>
  </r>
  <r>
    <x v="90"/>
    <n v="22"/>
    <x v="1"/>
    <s v="State"/>
    <s v="50%"/>
    <s v="No"/>
    <s v="Yes"/>
    <x v="1"/>
    <n v="0"/>
    <x v="2"/>
    <x v="7"/>
  </r>
  <r>
    <x v="91"/>
    <n v="20"/>
    <x v="0"/>
    <s v="State"/>
    <s v="100%"/>
    <s v="Yes"/>
    <s v="Yes"/>
    <x v="1"/>
    <n v="0"/>
    <x v="0"/>
    <x v="7"/>
  </r>
  <r>
    <x v="92"/>
    <n v="18"/>
    <x v="0"/>
    <s v="State"/>
    <s v="50%"/>
    <s v="No"/>
    <s v="No"/>
    <x v="0"/>
    <n v="0"/>
    <x v="0"/>
    <x v="6"/>
  </r>
  <r>
    <x v="93"/>
    <n v="18"/>
    <x v="0"/>
    <s v="State"/>
    <s v="None"/>
    <s v="Yes"/>
    <s v="No"/>
    <x v="1"/>
    <n v="0"/>
    <x v="0"/>
    <x v="5"/>
  </r>
  <r>
    <x v="94"/>
    <n v="20"/>
    <x v="0"/>
    <s v="State"/>
    <s v="50%"/>
    <s v="No"/>
    <s v="No"/>
    <x v="1"/>
    <n v="0"/>
    <x v="0"/>
    <x v="7"/>
  </r>
  <r>
    <x v="95"/>
    <n v="18"/>
    <x v="0"/>
    <s v="Other"/>
    <s v="100%"/>
    <s v="Yes"/>
    <s v="Yes"/>
    <x v="1"/>
    <n v="0"/>
    <x v="2"/>
    <x v="2"/>
  </r>
  <r>
    <x v="96"/>
    <n v="18"/>
    <x v="0"/>
    <s v="State"/>
    <s v="75%"/>
    <s v="No"/>
    <s v="Yes"/>
    <x v="1"/>
    <n v="0"/>
    <x v="2"/>
    <x v="6"/>
  </r>
  <r>
    <x v="97"/>
    <n v="18"/>
    <x v="0"/>
    <s v="State"/>
    <s v="75%"/>
    <s v="Yes"/>
    <s v="No"/>
    <x v="0"/>
    <n v="0"/>
    <x v="0"/>
    <x v="7"/>
  </r>
  <r>
    <x v="98"/>
    <n v="18"/>
    <x v="0"/>
    <s v="State"/>
    <s v="75%"/>
    <s v="No"/>
    <s v="Yes"/>
    <x v="0"/>
    <n v="0"/>
    <x v="1"/>
    <x v="6"/>
  </r>
  <r>
    <x v="99"/>
    <n v="20"/>
    <x v="0"/>
    <s v="State"/>
    <s v="50%"/>
    <s v="No"/>
    <s v="No"/>
    <x v="0"/>
    <n v="0"/>
    <x v="1"/>
    <x v="6"/>
  </r>
  <r>
    <x v="100"/>
    <n v="18"/>
    <x v="0"/>
    <s v="State"/>
    <s v="75%"/>
    <s v="No"/>
    <s v="No"/>
    <x v="0"/>
    <n v="0"/>
    <x v="2"/>
    <x v="7"/>
  </r>
  <r>
    <x v="101"/>
    <n v="18"/>
    <x v="0"/>
    <s v="State"/>
    <s v="75%"/>
    <s v="No"/>
    <s v="No"/>
    <x v="1"/>
    <n v="2"/>
    <x v="0"/>
    <x v="6"/>
  </r>
  <r>
    <x v="102"/>
    <n v="18"/>
    <x v="0"/>
    <s v="State"/>
    <s v="50%"/>
    <s v="No"/>
    <s v="No"/>
    <x v="1"/>
    <n v="0"/>
    <x v="0"/>
    <x v="6"/>
  </r>
  <r>
    <x v="103"/>
    <n v="18"/>
    <x v="0"/>
    <s v="Private"/>
    <s v="75%"/>
    <s v="No"/>
    <s v="No"/>
    <x v="1"/>
    <n v="12"/>
    <x v="0"/>
    <x v="6"/>
  </r>
  <r>
    <x v="104"/>
    <n v="18"/>
    <x v="1"/>
    <s v="State"/>
    <s v="50%"/>
    <s v="No"/>
    <s v="No"/>
    <x v="0"/>
    <n v="0"/>
    <x v="2"/>
    <x v="4"/>
  </r>
  <r>
    <x v="105"/>
    <n v="18"/>
    <x v="0"/>
    <s v="State"/>
    <s v="75%"/>
    <s v="Yes"/>
    <s v="Yes"/>
    <x v="0"/>
    <n v="0"/>
    <x v="0"/>
    <x v="6"/>
  </r>
  <r>
    <x v="106"/>
    <n v="18"/>
    <x v="0"/>
    <s v="State"/>
    <s v="75%"/>
    <s v="No"/>
    <s v="Yes"/>
    <x v="0"/>
    <n v="0"/>
    <x v="0"/>
    <x v="6"/>
  </r>
  <r>
    <x v="107"/>
    <n v="18"/>
    <x v="1"/>
    <s v="State"/>
    <s v="75%"/>
    <s v="Yes"/>
    <s v="Yes"/>
    <x v="0"/>
    <n v="0"/>
    <x v="0"/>
    <x v="7"/>
  </r>
  <r>
    <x v="108"/>
    <n v="22"/>
    <x v="1"/>
    <s v="Private"/>
    <s v="100%"/>
    <s v="No"/>
    <s v="Yes"/>
    <x v="0"/>
    <n v="2"/>
    <x v="2"/>
    <x v="7"/>
  </r>
  <r>
    <x v="109"/>
    <n v="18"/>
    <x v="0"/>
    <s v="Private"/>
    <s v="50%"/>
    <s v="No"/>
    <s v="Yes"/>
    <x v="1"/>
    <n v="0"/>
    <x v="2"/>
    <x v="6"/>
  </r>
  <r>
    <x v="110"/>
    <n v="22"/>
    <x v="0"/>
    <s v="State"/>
    <s v="50%"/>
    <s v="No"/>
    <s v="No"/>
    <x v="0"/>
    <n v="2"/>
    <x v="1"/>
    <x v="1"/>
  </r>
  <r>
    <x v="111"/>
    <n v="18"/>
    <x v="1"/>
    <s v="Private"/>
    <s v="100%"/>
    <s v="No"/>
    <s v="Yes"/>
    <x v="0"/>
    <n v="0"/>
    <x v="0"/>
    <x v="1"/>
  </r>
  <r>
    <x v="112"/>
    <n v="20"/>
    <x v="1"/>
    <s v="Other"/>
    <s v="50%"/>
    <s v="Yes"/>
    <s v="No"/>
    <x v="0"/>
    <n v="0"/>
    <x v="1"/>
    <x v="1"/>
  </r>
  <r>
    <x v="113"/>
    <n v="21"/>
    <x v="1"/>
    <s v="Other"/>
    <s v="50%"/>
    <s v="No"/>
    <s v="No"/>
    <x v="0"/>
    <n v="0"/>
    <x v="1"/>
    <x v="0"/>
  </r>
  <r>
    <x v="114"/>
    <n v="21"/>
    <x v="1"/>
    <s v="State"/>
    <s v="100%"/>
    <s v="Yes"/>
    <s v="Yes"/>
    <x v="0"/>
    <n v="8"/>
    <x v="0"/>
    <x v="1"/>
  </r>
  <r>
    <x v="115"/>
    <n v="19"/>
    <x v="1"/>
    <s v="State"/>
    <s v="100%"/>
    <s v="Yes"/>
    <s v="No"/>
    <x v="1"/>
    <n v="0"/>
    <x v="0"/>
    <x v="0"/>
  </r>
  <r>
    <x v="116"/>
    <n v="21"/>
    <x v="1"/>
    <s v="State"/>
    <s v="100%"/>
    <s v="No"/>
    <s v="No"/>
    <x v="0"/>
    <n v="0"/>
    <x v="0"/>
    <x v="0"/>
  </r>
  <r>
    <x v="117"/>
    <n v="26"/>
    <x v="1"/>
    <s v="Private"/>
    <s v="50%"/>
    <s v="No"/>
    <s v="Yes"/>
    <x v="0"/>
    <n v="0"/>
    <x v="0"/>
    <x v="0"/>
  </r>
  <r>
    <x v="118"/>
    <n v="18"/>
    <x v="0"/>
    <s v="State"/>
    <s v="100%"/>
    <s v="No"/>
    <s v="Yes"/>
    <x v="1"/>
    <n v="0"/>
    <x v="1"/>
    <x v="0"/>
  </r>
  <r>
    <x v="119"/>
    <n v="21"/>
    <x v="1"/>
    <s v="State"/>
    <s v="75%"/>
    <s v="No"/>
    <s v="Yes"/>
    <x v="0"/>
    <n v="0"/>
    <x v="0"/>
    <x v="1"/>
  </r>
  <r>
    <x v="120"/>
    <n v="21"/>
    <x v="1"/>
    <s v="Private"/>
    <s v="50%"/>
    <s v="Yes"/>
    <s v="Yes"/>
    <x v="1"/>
    <n v="2"/>
    <x v="2"/>
    <x v="0"/>
  </r>
  <r>
    <x v="121"/>
    <n v="21"/>
    <x v="1"/>
    <s v="State"/>
    <s v="50%"/>
    <s v="Yes"/>
    <s v="Yes"/>
    <x v="1"/>
    <n v="0"/>
    <x v="2"/>
    <x v="3"/>
  </r>
  <r>
    <x v="122"/>
    <n v="18"/>
    <x v="0"/>
    <s v="State"/>
    <s v="100%"/>
    <s v="No"/>
    <s v="Yes"/>
    <x v="0"/>
    <n v="0"/>
    <x v="0"/>
    <x v="1"/>
  </r>
  <r>
    <x v="123"/>
    <n v="22"/>
    <x v="1"/>
    <s v="Other"/>
    <s v="50%"/>
    <s v="No"/>
    <s v="No"/>
    <x v="0"/>
    <n v="12"/>
    <x v="0"/>
    <x v="0"/>
  </r>
  <r>
    <x v="124"/>
    <n v="18"/>
    <x v="1"/>
    <s v="State"/>
    <s v="75%"/>
    <s v="Yes"/>
    <s v="Yes"/>
    <x v="1"/>
    <n v="0"/>
    <x v="0"/>
    <x v="4"/>
  </r>
  <r>
    <x v="125"/>
    <n v="18"/>
    <x v="1"/>
    <s v="State"/>
    <s v="100%"/>
    <s v="Yes"/>
    <s v="Yes"/>
    <x v="0"/>
    <n v="0"/>
    <x v="0"/>
    <x v="1"/>
  </r>
  <r>
    <x v="126"/>
    <n v="18"/>
    <x v="1"/>
    <s v="Private"/>
    <s v="75%"/>
    <s v="Yes"/>
    <s v="Yes"/>
    <x v="1"/>
    <n v="12"/>
    <x v="2"/>
    <x v="4"/>
  </r>
  <r>
    <x v="127"/>
    <n v="18"/>
    <x v="1"/>
    <s v="State"/>
    <s v="75%"/>
    <s v="No"/>
    <s v="No"/>
    <x v="0"/>
    <n v="0"/>
    <x v="1"/>
    <x v="0"/>
  </r>
  <r>
    <x v="128"/>
    <n v="18"/>
    <x v="1"/>
    <s v="State"/>
    <s v="75%"/>
    <s v="No"/>
    <s v="Yes"/>
    <x v="1"/>
    <n v="0"/>
    <x v="1"/>
    <x v="3"/>
  </r>
  <r>
    <x v="129"/>
    <n v="18"/>
    <x v="1"/>
    <s v="State"/>
    <s v="50%"/>
    <s v="Yes"/>
    <s v="Yes"/>
    <x v="0"/>
    <n v="0"/>
    <x v="0"/>
    <x v="4"/>
  </r>
  <r>
    <x v="130"/>
    <n v="18"/>
    <x v="1"/>
    <s v="State"/>
    <s v="50%"/>
    <s v="Yes"/>
    <s v="Yes"/>
    <x v="0"/>
    <n v="0"/>
    <x v="0"/>
    <x v="0"/>
  </r>
  <r>
    <x v="131"/>
    <n v="18"/>
    <x v="1"/>
    <s v="Private"/>
    <s v="100%"/>
    <s v="No"/>
    <s v="Yes"/>
    <x v="0"/>
    <n v="0"/>
    <x v="2"/>
    <x v="5"/>
  </r>
  <r>
    <x v="132"/>
    <n v="18"/>
    <x v="1"/>
    <s v="Private"/>
    <s v="100%"/>
    <s v="No"/>
    <s v="Yes"/>
    <x v="0"/>
    <n v="0"/>
    <x v="0"/>
    <x v="4"/>
  </r>
  <r>
    <x v="133"/>
    <n v="18"/>
    <x v="1"/>
    <s v="State"/>
    <s v="100%"/>
    <s v="No"/>
    <s v="No"/>
    <x v="1"/>
    <n v="0"/>
    <x v="0"/>
    <x v="4"/>
  </r>
  <r>
    <x v="134"/>
    <n v="18"/>
    <x v="1"/>
    <s v="State"/>
    <s v="75%"/>
    <s v="No"/>
    <s v="Yes"/>
    <x v="0"/>
    <n v="0"/>
    <x v="2"/>
    <x v="0"/>
  </r>
  <r>
    <x v="135"/>
    <n v="22"/>
    <x v="1"/>
    <s v="State"/>
    <s v="50%"/>
    <s v="Yes"/>
    <s v="Yes"/>
    <x v="0"/>
    <n v="0"/>
    <x v="1"/>
    <x v="1"/>
  </r>
  <r>
    <x v="136"/>
    <n v="18"/>
    <x v="1"/>
    <s v="State"/>
    <s v="50%"/>
    <s v="Yes"/>
    <s v="Yes"/>
    <x v="1"/>
    <n v="0"/>
    <x v="2"/>
    <x v="3"/>
  </r>
  <r>
    <x v="137"/>
    <n v="18"/>
    <x v="1"/>
    <s v="Private"/>
    <s v="100%"/>
    <s v="No"/>
    <s v="Yes"/>
    <x v="0"/>
    <n v="0"/>
    <x v="0"/>
    <x v="1"/>
  </r>
  <r>
    <x v="138"/>
    <n v="18"/>
    <x v="1"/>
    <s v="State"/>
    <s v="75%"/>
    <s v="Yes"/>
    <s v="Yes"/>
    <x v="1"/>
    <n v="12"/>
    <x v="2"/>
    <x v="3"/>
  </r>
  <r>
    <x v="139"/>
    <n v="18"/>
    <x v="1"/>
    <s v="State"/>
    <s v="75%"/>
    <s v="Yes"/>
    <s v="No"/>
    <x v="1"/>
    <n v="2"/>
    <x v="2"/>
    <x v="3"/>
  </r>
  <r>
    <x v="140"/>
    <n v="22"/>
    <x v="1"/>
    <s v="State"/>
    <s v="50%"/>
    <s v="Yes"/>
    <s v="Yes"/>
    <x v="0"/>
    <n v="0"/>
    <x v="0"/>
    <x v="2"/>
  </r>
  <r>
    <x v="141"/>
    <n v="18"/>
    <x v="1"/>
    <s v="State"/>
    <s v="75%"/>
    <s v="No"/>
    <s v="No"/>
    <x v="0"/>
    <n v="0"/>
    <x v="1"/>
    <x v="2"/>
  </r>
  <r>
    <x v="142"/>
    <n v="18"/>
    <x v="1"/>
    <s v="Private"/>
    <s v="75%"/>
    <s v="No"/>
    <s v="No"/>
    <x v="0"/>
    <n v="0"/>
    <x v="0"/>
    <x v="0"/>
  </r>
  <r>
    <x v="143"/>
    <n v="22"/>
    <x v="1"/>
    <s v="State"/>
    <s v="75%"/>
    <s v="Yes"/>
    <s v="Yes"/>
    <x v="1"/>
    <n v="12"/>
    <x v="2"/>
    <x v="5"/>
  </r>
  <r>
    <x v="144"/>
    <n v="18"/>
    <x v="1"/>
    <s v="Private"/>
    <s v="100%"/>
    <s v="No"/>
    <s v="No"/>
    <x v="0"/>
    <n v="12"/>
    <x v="0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x v="0"/>
    <x v="0"/>
    <x v="0"/>
    <x v="0"/>
    <x v="0"/>
    <s v="Yes"/>
    <x v="0"/>
    <s v="Bus"/>
    <n v="12"/>
    <s v="Sometimes"/>
    <s v="CB"/>
  </r>
  <r>
    <x v="1"/>
    <x v="1"/>
    <x v="0"/>
    <x v="0"/>
    <x v="0"/>
    <s v="Yes"/>
    <x v="1"/>
    <s v="Bus"/>
    <n v="2"/>
    <s v="Sometimes"/>
    <s v="Fail"/>
  </r>
  <r>
    <x v="2"/>
    <x v="1"/>
    <x v="0"/>
    <x v="0"/>
    <x v="0"/>
    <s v="Yes"/>
    <x v="0"/>
    <s v="Bus"/>
    <n v="12"/>
    <s v="Sometimes"/>
    <s v="Fail"/>
  </r>
  <r>
    <x v="3"/>
    <x v="1"/>
    <x v="0"/>
    <x v="1"/>
    <x v="1"/>
    <s v="Yes"/>
    <x v="1"/>
    <s v="Bus"/>
    <n v="2"/>
    <s v="Always"/>
    <s v="AA"/>
  </r>
  <r>
    <x v="4"/>
    <x v="0"/>
    <x v="1"/>
    <x v="1"/>
    <x v="1"/>
    <s v="No"/>
    <x v="1"/>
    <s v="Bus"/>
    <n v="12"/>
    <s v="Always"/>
    <s v="AA"/>
  </r>
  <r>
    <x v="5"/>
    <x v="1"/>
    <x v="0"/>
    <x v="0"/>
    <x v="1"/>
    <s v="Yes"/>
    <x v="0"/>
    <s v="Bus"/>
    <n v="0"/>
    <s v="Sometimes"/>
    <s v="Fail"/>
  </r>
  <r>
    <x v="6"/>
    <x v="1"/>
    <x v="0"/>
    <x v="0"/>
    <x v="2"/>
    <s v="No"/>
    <x v="1"/>
    <s v="Bus"/>
    <n v="0"/>
    <s v="Always"/>
    <s v="BB"/>
  </r>
  <r>
    <x v="7"/>
    <x v="1"/>
    <x v="0"/>
    <x v="0"/>
    <x v="1"/>
    <s v="Yes"/>
    <x v="0"/>
    <s v="Bus"/>
    <n v="2"/>
    <s v="Sometimes"/>
    <s v="BA"/>
  </r>
  <r>
    <x v="8"/>
    <x v="2"/>
    <x v="0"/>
    <x v="2"/>
    <x v="1"/>
    <s v="No"/>
    <x v="0"/>
    <s v="Bus"/>
    <n v="0"/>
    <s v="Always"/>
    <s v="CC"/>
  </r>
  <r>
    <x v="9"/>
    <x v="3"/>
    <x v="0"/>
    <x v="0"/>
    <x v="1"/>
    <s v="No"/>
    <x v="1"/>
    <s v="Bus"/>
    <n v="12"/>
    <s v="Never"/>
    <s v="Fail"/>
  </r>
  <r>
    <x v="10"/>
    <x v="1"/>
    <x v="0"/>
    <x v="0"/>
    <x v="0"/>
    <s v="No"/>
    <x v="0"/>
    <s v="Bus"/>
    <n v="0"/>
    <s v="Never"/>
    <s v="Fail"/>
  </r>
  <r>
    <x v="11"/>
    <x v="1"/>
    <x v="0"/>
    <x v="1"/>
    <x v="0"/>
    <s v="Yes"/>
    <x v="0"/>
    <s v="Bus"/>
    <n v="12"/>
    <s v="Sometimes"/>
    <s v="BB"/>
  </r>
  <r>
    <x v="12"/>
    <x v="1"/>
    <x v="0"/>
    <x v="0"/>
    <x v="0"/>
    <s v="Yes"/>
    <x v="0"/>
    <s v="Bus"/>
    <n v="0"/>
    <s v="Always"/>
    <s v="BB"/>
  </r>
  <r>
    <x v="13"/>
    <x v="3"/>
    <x v="0"/>
    <x v="0"/>
    <x v="1"/>
    <s v="Yes"/>
    <x v="0"/>
    <s v="Bus"/>
    <n v="0"/>
    <s v="Sometimes"/>
    <s v="Fail"/>
  </r>
  <r>
    <x v="14"/>
    <x v="3"/>
    <x v="0"/>
    <x v="1"/>
    <x v="1"/>
    <s v="Yes"/>
    <x v="0"/>
    <s v="Bus"/>
    <n v="2"/>
    <s v="Sometimes"/>
    <s v="AA"/>
  </r>
  <r>
    <x v="15"/>
    <x v="1"/>
    <x v="1"/>
    <x v="0"/>
    <x v="2"/>
    <s v="No"/>
    <x v="0"/>
    <s v="Bus"/>
    <n v="0"/>
    <s v="Never"/>
    <s v="AA"/>
  </r>
  <r>
    <x v="16"/>
    <x v="2"/>
    <x v="0"/>
    <x v="0"/>
    <x v="2"/>
    <s v="Yes"/>
    <x v="1"/>
    <s v="Bus"/>
    <n v="0"/>
    <s v="Always"/>
    <s v="AA"/>
  </r>
  <r>
    <x v="17"/>
    <x v="1"/>
    <x v="1"/>
    <x v="1"/>
    <x v="1"/>
    <s v="No"/>
    <x v="0"/>
    <s v="Bus"/>
    <n v="0"/>
    <s v="Sometimes"/>
    <s v="DD"/>
  </r>
  <r>
    <x v="18"/>
    <x v="1"/>
    <x v="1"/>
    <x v="1"/>
    <x v="0"/>
    <s v="No"/>
    <x v="1"/>
    <s v="Bus"/>
    <n v="12"/>
    <s v="Always"/>
    <s v="DD"/>
  </r>
  <r>
    <x v="19"/>
    <x v="1"/>
    <x v="1"/>
    <x v="1"/>
    <x v="1"/>
    <s v="No"/>
    <x v="1"/>
    <s v="Bus"/>
    <n v="2"/>
    <s v="Sometimes"/>
    <s v="BB"/>
  </r>
  <r>
    <x v="20"/>
    <x v="1"/>
    <x v="1"/>
    <x v="0"/>
    <x v="2"/>
    <s v="Yes"/>
    <x v="1"/>
    <s v="Bus"/>
    <n v="0"/>
    <s v="Never"/>
    <s v="AA"/>
  </r>
  <r>
    <x v="21"/>
    <x v="1"/>
    <x v="1"/>
    <x v="0"/>
    <x v="2"/>
    <s v="No"/>
    <x v="1"/>
    <s v="Bus"/>
    <n v="0"/>
    <s v="Never"/>
    <s v="AA"/>
  </r>
  <r>
    <x v="22"/>
    <x v="0"/>
    <x v="1"/>
    <x v="0"/>
    <x v="1"/>
    <s v="Yes"/>
    <x v="1"/>
    <s v="Bus"/>
    <n v="0"/>
    <s v="Always"/>
    <s v="BB"/>
  </r>
  <r>
    <x v="23"/>
    <x v="1"/>
    <x v="1"/>
    <x v="0"/>
    <x v="1"/>
    <s v="No"/>
    <x v="1"/>
    <s v="Bus"/>
    <n v="0"/>
    <s v="Always"/>
    <s v="DD"/>
  </r>
  <r>
    <x v="24"/>
    <x v="1"/>
    <x v="1"/>
    <x v="0"/>
    <x v="0"/>
    <s v="No"/>
    <x v="1"/>
    <s v="Bus"/>
    <n v="2"/>
    <s v="Always"/>
    <s v="DD"/>
  </r>
  <r>
    <x v="25"/>
    <x v="4"/>
    <x v="1"/>
    <x v="0"/>
    <x v="1"/>
    <s v="No"/>
    <x v="1"/>
    <s v="Bus"/>
    <n v="0"/>
    <s v="Always"/>
    <s v="BB"/>
  </r>
  <r>
    <x v="26"/>
    <x v="4"/>
    <x v="1"/>
    <x v="0"/>
    <x v="1"/>
    <s v="No"/>
    <x v="0"/>
    <s v="Bus"/>
    <n v="0"/>
    <s v="Always"/>
    <s v="AA"/>
  </r>
  <r>
    <x v="27"/>
    <x v="1"/>
    <x v="1"/>
    <x v="0"/>
    <x v="0"/>
    <s v="No"/>
    <x v="0"/>
    <s v="Bus"/>
    <n v="0"/>
    <s v="Sometimes"/>
    <s v="DD"/>
  </r>
  <r>
    <x v="28"/>
    <x v="5"/>
    <x v="1"/>
    <x v="0"/>
    <x v="1"/>
    <s v="No"/>
    <x v="1"/>
    <s v="Bus"/>
    <n v="0"/>
    <s v="Never"/>
    <s v="BB"/>
  </r>
  <r>
    <x v="29"/>
    <x v="1"/>
    <x v="1"/>
    <x v="2"/>
    <x v="2"/>
    <s v="Yes"/>
    <x v="0"/>
    <s v="Bus"/>
    <n v="0"/>
    <s v="Sometimes"/>
    <s v="CC"/>
  </r>
  <r>
    <x v="30"/>
    <x v="2"/>
    <x v="1"/>
    <x v="0"/>
    <x v="2"/>
    <s v="Yes"/>
    <x v="0"/>
    <s v="Bus"/>
    <n v="0"/>
    <s v="Always"/>
    <s v="CC"/>
  </r>
  <r>
    <x v="31"/>
    <x v="4"/>
    <x v="1"/>
    <x v="0"/>
    <x v="1"/>
    <s v="No"/>
    <x v="1"/>
    <s v="Bus"/>
    <n v="0"/>
    <s v="Always"/>
    <s v="DC"/>
  </r>
  <r>
    <x v="32"/>
    <x v="1"/>
    <x v="1"/>
    <x v="0"/>
    <x v="3"/>
    <s v="Yes"/>
    <x v="1"/>
    <s v="Bus"/>
    <n v="0"/>
    <s v="Always"/>
    <s v="CB"/>
  </r>
  <r>
    <x v="33"/>
    <x v="3"/>
    <x v="0"/>
    <x v="0"/>
    <x v="1"/>
    <s v="Yes"/>
    <x v="1"/>
    <s v="Bus"/>
    <n v="0"/>
    <s v="Always"/>
    <s v="BA"/>
  </r>
  <r>
    <x v="34"/>
    <x v="1"/>
    <x v="1"/>
    <x v="1"/>
    <x v="1"/>
    <s v="No"/>
    <x v="1"/>
    <s v="Bus"/>
    <n v="2"/>
    <s v="Always"/>
    <s v="BA"/>
  </r>
  <r>
    <x v="35"/>
    <x v="4"/>
    <x v="1"/>
    <x v="0"/>
    <x v="2"/>
    <s v="Yes"/>
    <x v="0"/>
    <s v="Bus"/>
    <n v="0"/>
    <s v="Always"/>
    <s v="DC"/>
  </r>
  <r>
    <x v="36"/>
    <x v="2"/>
    <x v="1"/>
    <x v="2"/>
    <x v="0"/>
    <s v="Yes"/>
    <x v="1"/>
    <s v="Bus"/>
    <n v="12"/>
    <s v="Always"/>
    <s v="BA"/>
  </r>
  <r>
    <x v="37"/>
    <x v="4"/>
    <x v="1"/>
    <x v="0"/>
    <x v="1"/>
    <s v="Yes"/>
    <x v="0"/>
    <s v="Bus"/>
    <n v="2"/>
    <s v="Sometimes"/>
    <s v="AA"/>
  </r>
  <r>
    <x v="38"/>
    <x v="0"/>
    <x v="0"/>
    <x v="0"/>
    <x v="1"/>
    <s v="No"/>
    <x v="0"/>
    <s v="Bus"/>
    <n v="0"/>
    <s v="Sometimes"/>
    <s v="DC"/>
  </r>
  <r>
    <x v="39"/>
    <x v="0"/>
    <x v="0"/>
    <x v="0"/>
    <x v="1"/>
    <s v="No"/>
    <x v="1"/>
    <s v="Bus"/>
    <n v="0"/>
    <s v="Always"/>
    <s v="AA"/>
  </r>
  <r>
    <x v="40"/>
    <x v="1"/>
    <x v="1"/>
    <x v="0"/>
    <x v="0"/>
    <s v="No"/>
    <x v="0"/>
    <s v="Bus"/>
    <n v="0"/>
    <s v="Always"/>
    <s v="DC"/>
  </r>
  <r>
    <x v="41"/>
    <x v="5"/>
    <x v="1"/>
    <x v="2"/>
    <x v="1"/>
    <s v="Yes"/>
    <x v="1"/>
    <s v="Bus"/>
    <n v="12"/>
    <s v="Always"/>
    <s v="DD"/>
  </r>
  <r>
    <x v="42"/>
    <x v="4"/>
    <x v="1"/>
    <x v="0"/>
    <x v="0"/>
    <s v="Yes"/>
    <x v="1"/>
    <s v="Bus"/>
    <n v="2"/>
    <s v="Always"/>
    <s v="DD"/>
  </r>
  <r>
    <x v="43"/>
    <x v="1"/>
    <x v="1"/>
    <x v="0"/>
    <x v="1"/>
    <s v="No"/>
    <x v="1"/>
    <s v="Bus"/>
    <n v="0"/>
    <s v="Always"/>
    <s v="CB"/>
  </r>
  <r>
    <x v="44"/>
    <x v="4"/>
    <x v="1"/>
    <x v="2"/>
    <x v="1"/>
    <s v="No"/>
    <x v="1"/>
    <s v="Bus"/>
    <n v="0"/>
    <s v="Always"/>
    <s v="AA"/>
  </r>
  <r>
    <x v="45"/>
    <x v="1"/>
    <x v="1"/>
    <x v="0"/>
    <x v="1"/>
    <s v="No"/>
    <x v="1"/>
    <s v="Bus"/>
    <n v="8"/>
    <s v="Always"/>
    <s v="BB"/>
  </r>
  <r>
    <x v="46"/>
    <x v="2"/>
    <x v="1"/>
    <x v="0"/>
    <x v="1"/>
    <s v="No"/>
    <x v="1"/>
    <s v="Bus"/>
    <n v="0"/>
    <s v="Always"/>
    <s v="CC"/>
  </r>
  <r>
    <x v="47"/>
    <x v="2"/>
    <x v="1"/>
    <x v="0"/>
    <x v="1"/>
    <s v="No"/>
    <x v="1"/>
    <s v="Bus"/>
    <n v="0"/>
    <s v="Always"/>
    <s v="BB"/>
  </r>
  <r>
    <x v="48"/>
    <x v="1"/>
    <x v="1"/>
    <x v="0"/>
    <x v="1"/>
    <s v="No"/>
    <x v="0"/>
    <s v="Bus"/>
    <n v="0"/>
    <s v="Always"/>
    <s v="AA"/>
  </r>
  <r>
    <x v="49"/>
    <x v="4"/>
    <x v="0"/>
    <x v="0"/>
    <x v="1"/>
    <s v="Yes"/>
    <x v="1"/>
    <s v="Bus"/>
    <n v="0"/>
    <s v="Sometimes"/>
    <s v="CB"/>
  </r>
  <r>
    <x v="50"/>
    <x v="3"/>
    <x v="1"/>
    <x v="0"/>
    <x v="1"/>
    <s v="No"/>
    <x v="1"/>
    <s v="Bus"/>
    <n v="2"/>
    <s v="Sometimes"/>
    <s v="AA"/>
  </r>
  <r>
    <x v="51"/>
    <x v="1"/>
    <x v="1"/>
    <x v="1"/>
    <x v="4"/>
    <s v="No"/>
    <x v="1"/>
    <s v="Bus"/>
    <n v="2"/>
    <s v="Sometimes"/>
    <s v="DD"/>
  </r>
  <r>
    <x v="52"/>
    <x v="1"/>
    <x v="1"/>
    <x v="0"/>
    <x v="1"/>
    <s v="No"/>
    <x v="0"/>
    <s v="Bus"/>
    <n v="0"/>
    <s v="Always"/>
    <s v="DC"/>
  </r>
  <r>
    <x v="53"/>
    <x v="1"/>
    <x v="1"/>
    <x v="0"/>
    <x v="0"/>
    <s v="No"/>
    <x v="0"/>
    <s v="Bus"/>
    <n v="0"/>
    <s v="Always"/>
    <s v="DD"/>
  </r>
  <r>
    <x v="54"/>
    <x v="3"/>
    <x v="0"/>
    <x v="0"/>
    <x v="0"/>
    <s v="No"/>
    <x v="1"/>
    <s v="Bus"/>
    <n v="0"/>
    <s v="Always"/>
    <s v="CC"/>
  </r>
  <r>
    <x v="55"/>
    <x v="6"/>
    <x v="1"/>
    <x v="0"/>
    <x v="1"/>
    <s v="Yes"/>
    <x v="1"/>
    <s v="Bus"/>
    <n v="8"/>
    <s v="Always"/>
    <s v="BB"/>
  </r>
  <r>
    <x v="56"/>
    <x v="0"/>
    <x v="1"/>
    <x v="0"/>
    <x v="1"/>
    <s v="No"/>
    <x v="1"/>
    <s v="Bus"/>
    <n v="0"/>
    <s v="Always"/>
    <s v="CC"/>
  </r>
  <r>
    <x v="57"/>
    <x v="1"/>
    <x v="1"/>
    <x v="0"/>
    <x v="1"/>
    <s v="No"/>
    <x v="1"/>
    <s v="Bus"/>
    <n v="12"/>
    <s v="Always"/>
    <s v="BA"/>
  </r>
  <r>
    <x v="58"/>
    <x v="7"/>
    <x v="1"/>
    <x v="0"/>
    <x v="1"/>
    <s v="No"/>
    <x v="1"/>
    <s v="Bus"/>
    <n v="12"/>
    <s v="Always"/>
    <s v="BB"/>
  </r>
  <r>
    <x v="59"/>
    <x v="2"/>
    <x v="1"/>
    <x v="0"/>
    <x v="1"/>
    <s v="No"/>
    <x v="0"/>
    <s v="Bus"/>
    <n v="0"/>
    <s v="Always"/>
    <s v="CC"/>
  </r>
  <r>
    <x v="60"/>
    <x v="0"/>
    <x v="1"/>
    <x v="0"/>
    <x v="0"/>
    <s v="No"/>
    <x v="1"/>
    <s v="Bus"/>
    <n v="2"/>
    <s v="Always"/>
    <s v="CC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6AD8E0-3A65-47A0-B364-B1A27979C60F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C12" firstHeaderRow="0" firstDataRow="1" firstDataCol="1"/>
  <pivotFields count="11">
    <pivotField dataField="1" showAll="0">
      <items count="1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t="default"/>
      </items>
    </pivotField>
    <pivotField showAll="0"/>
    <pivotField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0"/>
        <item x="1"/>
        <item x="4"/>
        <item x="5"/>
        <item x="2"/>
        <item x="7"/>
        <item x="6"/>
        <item x="3"/>
        <item t="default"/>
      </items>
    </pivotField>
  </pivotFields>
  <rowFields count="1">
    <field x="1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Id" fld="0" subtotal="count" baseField="2" baseItem="1"/>
    <dataField name="Count of Gender" fld="2" subtotal="count" baseField="0" baseItem="0"/>
  </dataFields>
  <chartFormats count="54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10" count="1" selected="0">
            <x v="7"/>
          </reference>
        </references>
      </pivotArea>
    </chartFormat>
    <chartFormat chart="6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1"/>
          </reference>
          <reference field="10" count="1" selected="0">
            <x v="0"/>
          </reference>
        </references>
      </pivotArea>
    </chartFormat>
    <chartFormat chart="6" format="15">
      <pivotArea type="data" outline="0" fieldPosition="0">
        <references count="2">
          <reference field="4294967294" count="1" selected="0">
            <x v="1"/>
          </reference>
          <reference field="10" count="1" selected="0">
            <x v="1"/>
          </reference>
        </references>
      </pivotArea>
    </chartFormat>
    <chartFormat chart="6" format="16">
      <pivotArea type="data" outline="0" fieldPosition="0">
        <references count="2">
          <reference field="4294967294" count="1" selected="0">
            <x v="1"/>
          </reference>
          <reference field="10" count="1" selected="0">
            <x v="2"/>
          </reference>
        </references>
      </pivotArea>
    </chartFormat>
    <chartFormat chart="6" format="17">
      <pivotArea type="data" outline="0" fieldPosition="0">
        <references count="2">
          <reference field="4294967294" count="1" selected="0">
            <x v="1"/>
          </reference>
          <reference field="10" count="1" selected="0">
            <x v="3"/>
          </reference>
        </references>
      </pivotArea>
    </chartFormat>
    <chartFormat chart="6" format="18">
      <pivotArea type="data" outline="0" fieldPosition="0">
        <references count="2">
          <reference field="4294967294" count="1" selected="0">
            <x v="1"/>
          </reference>
          <reference field="10" count="1" selected="0">
            <x v="4"/>
          </reference>
        </references>
      </pivotArea>
    </chartFormat>
    <chartFormat chart="6" format="19">
      <pivotArea type="data" outline="0" fieldPosition="0">
        <references count="2">
          <reference field="4294967294" count="1" selected="0">
            <x v="1"/>
          </reference>
          <reference field="10" count="1" selected="0">
            <x v="5"/>
          </reference>
        </references>
      </pivotArea>
    </chartFormat>
    <chartFormat chart="6" format="20">
      <pivotArea type="data" outline="0" fieldPosition="0">
        <references count="2">
          <reference field="4294967294" count="1" selected="0">
            <x v="1"/>
          </reference>
          <reference field="10" count="1" selected="0">
            <x v="6"/>
          </reference>
        </references>
      </pivotArea>
    </chartFormat>
    <chartFormat chart="6" format="21">
      <pivotArea type="data" outline="0" fieldPosition="0">
        <references count="2">
          <reference field="4294967294" count="1" selected="0">
            <x v="1"/>
          </reference>
          <reference field="10" count="1" selected="0">
            <x v="7"/>
          </reference>
        </references>
      </pivotArea>
    </chartFormat>
    <chartFormat chart="7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3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7" format="24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7" format="25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7" format="26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7" format="27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7" format="28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7" format="29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7" format="30">
      <pivotArea type="data" outline="0" fieldPosition="0">
        <references count="2">
          <reference field="4294967294" count="1" selected="0">
            <x v="0"/>
          </reference>
          <reference field="10" count="1" selected="0">
            <x v="7"/>
          </reference>
        </references>
      </pivotArea>
    </chartFormat>
    <chartFormat chart="7" format="3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32">
      <pivotArea type="data" outline="0" fieldPosition="0">
        <references count="2">
          <reference field="4294967294" count="1" selected="0">
            <x v="1"/>
          </reference>
          <reference field="10" count="1" selected="0">
            <x v="0"/>
          </reference>
        </references>
      </pivotArea>
    </chartFormat>
    <chartFormat chart="7" format="33">
      <pivotArea type="data" outline="0" fieldPosition="0">
        <references count="2">
          <reference field="4294967294" count="1" selected="0">
            <x v="1"/>
          </reference>
          <reference field="10" count="1" selected="0">
            <x v="1"/>
          </reference>
        </references>
      </pivotArea>
    </chartFormat>
    <chartFormat chart="7" format="34">
      <pivotArea type="data" outline="0" fieldPosition="0">
        <references count="2">
          <reference field="4294967294" count="1" selected="0">
            <x v="1"/>
          </reference>
          <reference field="10" count="1" selected="0">
            <x v="2"/>
          </reference>
        </references>
      </pivotArea>
    </chartFormat>
    <chartFormat chart="7" format="35">
      <pivotArea type="data" outline="0" fieldPosition="0">
        <references count="2">
          <reference field="4294967294" count="1" selected="0">
            <x v="1"/>
          </reference>
          <reference field="10" count="1" selected="0">
            <x v="3"/>
          </reference>
        </references>
      </pivotArea>
    </chartFormat>
    <chartFormat chart="7" format="36">
      <pivotArea type="data" outline="0" fieldPosition="0">
        <references count="2">
          <reference field="4294967294" count="1" selected="0">
            <x v="1"/>
          </reference>
          <reference field="10" count="1" selected="0">
            <x v="4"/>
          </reference>
        </references>
      </pivotArea>
    </chartFormat>
    <chartFormat chart="7" format="37">
      <pivotArea type="data" outline="0" fieldPosition="0">
        <references count="2">
          <reference field="4294967294" count="1" selected="0">
            <x v="1"/>
          </reference>
          <reference field="10" count="1" selected="0">
            <x v="5"/>
          </reference>
        </references>
      </pivotArea>
    </chartFormat>
    <chartFormat chart="7" format="38">
      <pivotArea type="data" outline="0" fieldPosition="0">
        <references count="2">
          <reference field="4294967294" count="1" selected="0">
            <x v="1"/>
          </reference>
          <reference field="10" count="1" selected="0">
            <x v="6"/>
          </reference>
        </references>
      </pivotArea>
    </chartFormat>
    <chartFormat chart="7" format="39">
      <pivotArea type="data" outline="0" fieldPosition="0">
        <references count="2">
          <reference field="4294967294" count="1" selected="0">
            <x v="1"/>
          </reference>
          <reference field="10" count="1" selected="0">
            <x v="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10" count="1" selected="0">
            <x v="7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1"/>
          </reference>
          <reference field="10" count="1" selected="0">
            <x v="0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1"/>
          </reference>
          <reference field="10" count="1" selected="0">
            <x v="1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1"/>
          </reference>
          <reference field="10" count="1" selected="0">
            <x v="2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1"/>
          </reference>
          <reference field="10" count="1" selected="0">
            <x v="3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1"/>
          </reference>
          <reference field="10" count="1" selected="0">
            <x v="4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1"/>
          </reference>
          <reference field="10" count="1" selected="0">
            <x v="5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1"/>
          </reference>
          <reference field="10" count="1" selected="0">
            <x v="6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1"/>
          </reference>
          <reference field="10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9C45C1-1732-4DD2-8A69-3923D2D26971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B9" firstHeaderRow="1" firstDataRow="1" firstDataCol="1"/>
  <pivotFields count="11">
    <pivotField dataField="1" showAll="0"/>
    <pivotField showAll="0"/>
    <pivotField showAll="0"/>
    <pivotField showAll="0">
      <items count="4">
        <item x="2"/>
        <item x="1"/>
        <item x="0"/>
        <item t="default"/>
      </items>
    </pivotField>
    <pivotField axis="axisRow" showAll="0">
      <items count="6">
        <item x="2"/>
        <item x="4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Id" fld="0" subtotal="count" baseField="4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0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0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B488F2-A677-4124-9573-B7177C2E0C37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:B10" firstHeaderRow="1" firstDataRow="1" firstDataCol="1"/>
  <pivotFields count="11">
    <pivotField dataField="1" showAll="0"/>
    <pivotField axis="axisRow" showAll="0">
      <items count="9">
        <item x="1"/>
        <item x="2"/>
        <item x="4"/>
        <item x="3"/>
        <item x="0"/>
        <item x="7"/>
        <item x="5"/>
        <item x="6"/>
        <item t="default"/>
      </items>
    </pivotField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Id" fld="0" subtotal="count" baseField="0" baseItem="1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0966D7-2498-4EDF-BC6A-CCA6B50F46D8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D7" firstHeaderRow="1" firstDataRow="2" firstDataCol="1"/>
  <pivotFields count="11">
    <pivotField dataField="1" showAll="0">
      <items count="62">
        <item x="3"/>
        <item x="4"/>
        <item x="7"/>
        <item x="8"/>
        <item x="9"/>
        <item x="19"/>
        <item x="20"/>
        <item x="21"/>
        <item x="22"/>
        <item x="25"/>
        <item x="26"/>
        <item x="28"/>
        <item x="30"/>
        <item x="33"/>
        <item x="34"/>
        <item x="36"/>
        <item x="37"/>
        <item x="39"/>
        <item x="43"/>
        <item x="44"/>
        <item x="45"/>
        <item x="46"/>
        <item x="47"/>
        <item x="48"/>
        <item x="50"/>
        <item x="55"/>
        <item x="58"/>
        <item x="59"/>
        <item x="60"/>
        <item x="57"/>
        <item x="56"/>
        <item x="54"/>
        <item x="53"/>
        <item x="52"/>
        <item x="51"/>
        <item x="49"/>
        <item x="42"/>
        <item x="41"/>
        <item x="40"/>
        <item x="38"/>
        <item x="35"/>
        <item x="32"/>
        <item x="31"/>
        <item x="29"/>
        <item x="27"/>
        <item x="24"/>
        <item x="23"/>
        <item x="18"/>
        <item x="17"/>
        <item x="16"/>
        <item x="15"/>
        <item x="14"/>
        <item x="13"/>
        <item x="12"/>
        <item x="11"/>
        <item x="10"/>
        <item x="6"/>
        <item x="5"/>
        <item x="2"/>
        <item x="1"/>
        <item x="0"/>
        <item t="default"/>
      </items>
    </pivotField>
    <pivotField showAll="0">
      <items count="9">
        <item x="1"/>
        <item x="2"/>
        <item x="4"/>
        <item x="3"/>
        <item x="0"/>
        <item x="7"/>
        <item x="5"/>
        <item x="6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Id" fld="0" subtotal="count" baseField="0" baseItem="0"/>
  </dataFields>
  <chartFormats count="6">
    <chartFormat chart="0" format="13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3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13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3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13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3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B343AA-4AE5-4DCD-81AC-1AF1C004BCAD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B12" firstHeaderRow="1" firstDataRow="1" firstDataCol="1"/>
  <pivotFields count="11">
    <pivotField dataField="1" showAll="0">
      <items count="1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axis="axisRow" showAll="0" countASubtotal="1">
      <items count="3">
        <item x="1"/>
        <item x="0"/>
        <item t="countA"/>
      </items>
    </pivotField>
    <pivotField showAll="0"/>
    <pivotField showAll="0">
      <items count="4">
        <item x="0"/>
        <item x="1"/>
        <item x="2"/>
        <item t="default"/>
      </items>
    </pivotField>
    <pivotField showAll="0"/>
  </pivotFields>
  <rowFields count="2">
    <field x="2"/>
    <field x="7"/>
  </rowFields>
  <rowItems count="9">
    <i>
      <x/>
    </i>
    <i r="1">
      <x/>
    </i>
    <i r="1">
      <x v="1"/>
    </i>
    <i>
      <x v="1"/>
    </i>
    <i r="1">
      <x/>
    </i>
    <i r="1">
      <x v="1"/>
    </i>
    <i t="countA">
      <x v="1048832"/>
      <x/>
    </i>
    <i t="countA" r="1">
      <x v="1"/>
    </i>
    <i t="grand">
      <x/>
    </i>
  </rowItems>
  <colItems count="1">
    <i/>
  </colItems>
  <dataFields count="1">
    <dataField name="Count of Id" fld="0" subtotal="count" baseField="7" baseItem="0"/>
  </dataFields>
  <chartFormats count="1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7" count="1" selected="0">
            <x v="1"/>
          </reference>
        </references>
      </pivotArea>
    </chartFormat>
    <chartFormat chart="3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7" count="1" selected="0">
            <x v="0"/>
          </reference>
        </references>
      </pivotArea>
    </chartFormat>
    <chartFormat chart="11" format="12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7" count="1" selected="0">
            <x v="1"/>
          </reference>
        </references>
      </pivotArea>
    </chartFormat>
    <chartFormat chart="11" format="1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0"/>
          </reference>
        </references>
      </pivotArea>
    </chartFormat>
    <chartFormat chart="11" format="1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1"/>
          </reference>
        </references>
      </pivotArea>
    </chartFormat>
    <chartFormat chart="3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7" count="1" selected="0">
            <x v="0"/>
          </reference>
        </references>
      </pivotArea>
    </chartFormat>
    <chartFormat chart="3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7" count="1" selected="0">
            <x v="1"/>
          </reference>
        </references>
      </pivotArea>
    </chartFormat>
    <chartFormat chart="3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0"/>
          </reference>
        </references>
      </pivotArea>
    </chartFormat>
    <chartFormat chart="3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CAFF94-13B0-41BC-8BB2-37137050E368}" name="Table1" displayName="Table1" ref="A1:K62" totalsRowShown="0">
  <autoFilter ref="A1:K62" xr:uid="{B3CAFF94-13B0-41BC-8BB2-37137050E368}"/>
  <tableColumns count="11">
    <tableColumn id="1" xr3:uid="{7AF1AE11-BDD8-4304-A602-4E13F1059EFF}" name="Id"/>
    <tableColumn id="2" xr3:uid="{03C39CF2-774B-4369-BD12-B397712CBAD4}" name="Student_Age"/>
    <tableColumn id="3" xr3:uid="{8E66E29A-5054-44A2-9260-D8F3110B7DBB}" name="Gender"/>
    <tableColumn id="4" xr3:uid="{974BC861-A92B-4F4F-9C70-D7E450194173}" name="High_School_Type"/>
    <tableColumn id="5" xr3:uid="{00CBE54D-1417-46C8-846D-350F33CC8B2C}" name="Scholarship"/>
    <tableColumn id="6" xr3:uid="{ED80AE4B-36CC-406B-A54D-EE1769DAAC35}" name="Additional_Work"/>
    <tableColumn id="7" xr3:uid="{B25FAFD0-697F-4282-9095-95CC4D7B1D3C}" name="Sports_activity"/>
    <tableColumn id="8" xr3:uid="{43063998-1796-45AB-B3AB-5D94331C063D}" name="transportation"/>
    <tableColumn id="9" xr3:uid="{5F8FC557-5A57-4BB4-A720-276F360975BA}" name="Weekly_Study_Hours"/>
    <tableColumn id="10" xr3:uid="{C61A73A4-3E75-4D4C-BBBF-D23095DB3CFE}" name="Attendance"/>
    <tableColumn id="11" xr3:uid="{AE57C301-175A-4C7E-82D0-810C516F870C}" name="Grad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35813-7AFB-42D6-BF1C-3E6BC11606ED}">
  <dimension ref="A3:C12"/>
  <sheetViews>
    <sheetView workbookViewId="0">
      <selection activeCell="K8" sqref="K8"/>
    </sheetView>
  </sheetViews>
  <sheetFormatPr defaultRowHeight="14.4" x14ac:dyDescent="0.3"/>
  <cols>
    <col min="1" max="1" width="12.5546875" bestFit="1" customWidth="1"/>
    <col min="2" max="2" width="10.44140625" bestFit="1" customWidth="1"/>
    <col min="3" max="3" width="15" bestFit="1" customWidth="1"/>
    <col min="4" max="4" width="10.77734375" bestFit="1" customWidth="1"/>
  </cols>
  <sheetData>
    <row r="3" spans="1:3" x14ac:dyDescent="0.3">
      <c r="A3" s="4" t="s">
        <v>71</v>
      </c>
      <c r="B3" t="s">
        <v>74</v>
      </c>
      <c r="C3" t="s">
        <v>73</v>
      </c>
    </row>
    <row r="4" spans="1:3" x14ac:dyDescent="0.3">
      <c r="A4" s="5" t="s">
        <v>16</v>
      </c>
      <c r="B4">
        <v>35</v>
      </c>
      <c r="C4">
        <v>35</v>
      </c>
    </row>
    <row r="5" spans="1:3" x14ac:dyDescent="0.3">
      <c r="A5" s="5" t="s">
        <v>21</v>
      </c>
      <c r="B5">
        <v>24</v>
      </c>
      <c r="C5">
        <v>24</v>
      </c>
    </row>
    <row r="6" spans="1:3" x14ac:dyDescent="0.3">
      <c r="A6" s="5" t="s">
        <v>27</v>
      </c>
      <c r="B6">
        <v>21</v>
      </c>
      <c r="C6">
        <v>21</v>
      </c>
    </row>
    <row r="7" spans="1:3" x14ac:dyDescent="0.3">
      <c r="A7" s="5" t="s">
        <v>29</v>
      </c>
      <c r="B7">
        <v>10</v>
      </c>
      <c r="C7">
        <v>10</v>
      </c>
    </row>
    <row r="8" spans="1:3" x14ac:dyDescent="0.3">
      <c r="A8" s="5" t="s">
        <v>23</v>
      </c>
      <c r="B8">
        <v>17</v>
      </c>
      <c r="C8">
        <v>17</v>
      </c>
    </row>
    <row r="9" spans="1:3" x14ac:dyDescent="0.3">
      <c r="A9" s="5" t="s">
        <v>31</v>
      </c>
      <c r="B9">
        <v>13</v>
      </c>
      <c r="C9">
        <v>13</v>
      </c>
    </row>
    <row r="10" spans="1:3" x14ac:dyDescent="0.3">
      <c r="A10" s="5" t="s">
        <v>30</v>
      </c>
      <c r="B10">
        <v>17</v>
      </c>
      <c r="C10">
        <v>17</v>
      </c>
    </row>
    <row r="11" spans="1:3" x14ac:dyDescent="0.3">
      <c r="A11" s="5" t="s">
        <v>25</v>
      </c>
      <c r="B11">
        <v>8</v>
      </c>
      <c r="C11">
        <v>8</v>
      </c>
    </row>
    <row r="12" spans="1:3" x14ac:dyDescent="0.3">
      <c r="A12" s="5" t="s">
        <v>72</v>
      </c>
      <c r="B12">
        <v>145</v>
      </c>
      <c r="C12">
        <v>145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89577-D50D-44F0-BC08-EFF9329DCF29}">
  <dimension ref="A1"/>
  <sheetViews>
    <sheetView tabSelected="1" workbookViewId="0">
      <selection activeCell="V7" sqref="V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C5A9D-D60C-456E-9209-2D5E43F092F7}">
  <dimension ref="A3:B9"/>
  <sheetViews>
    <sheetView workbookViewId="0">
      <selection activeCell="L11" sqref="L11"/>
    </sheetView>
  </sheetViews>
  <sheetFormatPr defaultRowHeight="14.4" x14ac:dyDescent="0.3"/>
  <cols>
    <col min="1" max="1" width="12.5546875" bestFit="1" customWidth="1"/>
    <col min="2" max="2" width="10.44140625" bestFit="1" customWidth="1"/>
    <col min="3" max="3" width="19.88671875" bestFit="1" customWidth="1"/>
    <col min="4" max="4" width="5.33203125" bestFit="1" customWidth="1"/>
    <col min="5" max="5" width="10.77734375" bestFit="1" customWidth="1"/>
  </cols>
  <sheetData>
    <row r="3" spans="1:2" x14ac:dyDescent="0.3">
      <c r="A3" s="4" t="s">
        <v>71</v>
      </c>
      <c r="B3" t="s">
        <v>74</v>
      </c>
    </row>
    <row r="4" spans="1:2" x14ac:dyDescent="0.3">
      <c r="A4" s="5" t="s">
        <v>26</v>
      </c>
      <c r="B4">
        <v>8</v>
      </c>
    </row>
    <row r="5" spans="1:2" x14ac:dyDescent="0.3">
      <c r="A5" s="5" t="s">
        <v>28</v>
      </c>
      <c r="B5">
        <v>1</v>
      </c>
    </row>
    <row r="6" spans="1:2" x14ac:dyDescent="0.3">
      <c r="A6" s="5" t="s">
        <v>11</v>
      </c>
      <c r="B6">
        <v>36</v>
      </c>
    </row>
    <row r="7" spans="1:2" x14ac:dyDescent="0.3">
      <c r="A7" s="5" t="s">
        <v>22</v>
      </c>
      <c r="B7">
        <v>15</v>
      </c>
    </row>
    <row r="8" spans="1:2" x14ac:dyDescent="0.3">
      <c r="A8" s="5" t="s">
        <v>32</v>
      </c>
      <c r="B8">
        <v>1</v>
      </c>
    </row>
    <row r="9" spans="1:2" x14ac:dyDescent="0.3">
      <c r="A9" s="5" t="s">
        <v>72</v>
      </c>
      <c r="B9">
        <v>61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AFB64-1290-4CC2-995C-1B479DC333D4}">
  <dimension ref="A1:B10"/>
  <sheetViews>
    <sheetView workbookViewId="0">
      <selection activeCell="Q14" sqref="Q14"/>
    </sheetView>
  </sheetViews>
  <sheetFormatPr defaultRowHeight="14.4" x14ac:dyDescent="0.3"/>
  <cols>
    <col min="1" max="1" width="12.5546875" bestFit="1" customWidth="1"/>
    <col min="2" max="2" width="10.44140625" bestFit="1" customWidth="1"/>
  </cols>
  <sheetData>
    <row r="1" spans="1:2" x14ac:dyDescent="0.3">
      <c r="A1" s="4" t="s">
        <v>71</v>
      </c>
      <c r="B1" t="s">
        <v>74</v>
      </c>
    </row>
    <row r="2" spans="1:2" x14ac:dyDescent="0.3">
      <c r="A2" s="5">
        <v>18</v>
      </c>
      <c r="B2">
        <v>29</v>
      </c>
    </row>
    <row r="3" spans="1:2" x14ac:dyDescent="0.3">
      <c r="A3" s="5">
        <v>19</v>
      </c>
      <c r="B3">
        <v>7</v>
      </c>
    </row>
    <row r="4" spans="1:2" x14ac:dyDescent="0.3">
      <c r="A4" s="5">
        <v>20</v>
      </c>
      <c r="B4">
        <v>8</v>
      </c>
    </row>
    <row r="5" spans="1:2" x14ac:dyDescent="0.3">
      <c r="A5" s="5">
        <v>21</v>
      </c>
      <c r="B5">
        <v>6</v>
      </c>
    </row>
    <row r="6" spans="1:2" x14ac:dyDescent="0.3">
      <c r="A6" s="5">
        <v>22</v>
      </c>
      <c r="B6">
        <v>7</v>
      </c>
    </row>
    <row r="7" spans="1:2" x14ac:dyDescent="0.3">
      <c r="A7" s="5">
        <v>23</v>
      </c>
      <c r="B7">
        <v>1</v>
      </c>
    </row>
    <row r="8" spans="1:2" x14ac:dyDescent="0.3">
      <c r="A8" s="5">
        <v>24</v>
      </c>
      <c r="B8">
        <v>2</v>
      </c>
    </row>
    <row r="9" spans="1:2" x14ac:dyDescent="0.3">
      <c r="A9" s="5">
        <v>25</v>
      </c>
      <c r="B9">
        <v>1</v>
      </c>
    </row>
    <row r="10" spans="1:2" x14ac:dyDescent="0.3">
      <c r="A10" s="5" t="s">
        <v>72</v>
      </c>
      <c r="B10">
        <v>61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1D6C2-E169-4327-BEEB-69731DF06A1E}">
  <dimension ref="A3:D7"/>
  <sheetViews>
    <sheetView workbookViewId="0">
      <selection activeCell="J14" sqref="J14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3.77734375" bestFit="1" customWidth="1"/>
    <col min="4" max="4" width="10.77734375" bestFit="1" customWidth="1"/>
    <col min="5" max="37" width="15.5546875" bestFit="1" customWidth="1"/>
    <col min="38" max="38" width="8.109375" bestFit="1" customWidth="1"/>
    <col min="39" max="62" width="5.77734375" bestFit="1" customWidth="1"/>
    <col min="63" max="63" width="8.44140625" bestFit="1" customWidth="1"/>
    <col min="64" max="64" width="10.77734375" bestFit="1" customWidth="1"/>
    <col min="65" max="65" width="7.6640625" bestFit="1" customWidth="1"/>
    <col min="66" max="67" width="5" bestFit="1" customWidth="1"/>
    <col min="68" max="68" width="7.6640625" bestFit="1" customWidth="1"/>
    <col min="69" max="69" width="5" bestFit="1" customWidth="1"/>
    <col min="70" max="70" width="7.6640625" bestFit="1" customWidth="1"/>
    <col min="71" max="71" width="10.77734375" bestFit="1" customWidth="1"/>
    <col min="72" max="72" width="7" bestFit="1" customWidth="1"/>
    <col min="73" max="73" width="9.6640625" bestFit="1" customWidth="1"/>
    <col min="74" max="74" width="7" bestFit="1" customWidth="1"/>
    <col min="75" max="75" width="9.6640625" bestFit="1" customWidth="1"/>
    <col min="76" max="76" width="7" bestFit="1" customWidth="1"/>
    <col min="77" max="77" width="9.6640625" bestFit="1" customWidth="1"/>
    <col min="78" max="78" width="7" bestFit="1" customWidth="1"/>
    <col min="79" max="79" width="9.6640625" bestFit="1" customWidth="1"/>
    <col min="80" max="80" width="7" bestFit="1" customWidth="1"/>
    <col min="81" max="81" width="9.6640625" bestFit="1" customWidth="1"/>
    <col min="82" max="82" width="7" bestFit="1" customWidth="1"/>
    <col min="83" max="83" width="9.6640625" bestFit="1" customWidth="1"/>
    <col min="84" max="84" width="7" bestFit="1" customWidth="1"/>
    <col min="85" max="85" width="9.6640625" bestFit="1" customWidth="1"/>
    <col min="86" max="86" width="7" bestFit="1" customWidth="1"/>
    <col min="87" max="87" width="9.6640625" bestFit="1" customWidth="1"/>
    <col min="88" max="88" width="7" bestFit="1" customWidth="1"/>
    <col min="89" max="89" width="9.6640625" bestFit="1" customWidth="1"/>
    <col min="90" max="90" width="7" bestFit="1" customWidth="1"/>
    <col min="91" max="91" width="9.6640625" bestFit="1" customWidth="1"/>
    <col min="92" max="92" width="7" bestFit="1" customWidth="1"/>
    <col min="93" max="93" width="9.6640625" bestFit="1" customWidth="1"/>
    <col min="94" max="94" width="7" bestFit="1" customWidth="1"/>
    <col min="95" max="95" width="9.6640625" bestFit="1" customWidth="1"/>
    <col min="96" max="96" width="7" bestFit="1" customWidth="1"/>
    <col min="97" max="97" width="9.6640625" bestFit="1" customWidth="1"/>
    <col min="98" max="98" width="7" bestFit="1" customWidth="1"/>
    <col min="99" max="99" width="9.6640625" bestFit="1" customWidth="1"/>
    <col min="100" max="100" width="7" bestFit="1" customWidth="1"/>
    <col min="101" max="101" width="9.6640625" bestFit="1" customWidth="1"/>
    <col min="102" max="102" width="7" bestFit="1" customWidth="1"/>
    <col min="103" max="103" width="9.6640625" bestFit="1" customWidth="1"/>
    <col min="104" max="104" width="7" bestFit="1" customWidth="1"/>
    <col min="105" max="105" width="9.6640625" bestFit="1" customWidth="1"/>
    <col min="106" max="106" width="7" bestFit="1" customWidth="1"/>
    <col min="107" max="107" width="9.6640625" bestFit="1" customWidth="1"/>
    <col min="108" max="108" width="7" bestFit="1" customWidth="1"/>
    <col min="109" max="109" width="9.6640625" bestFit="1" customWidth="1"/>
    <col min="110" max="110" width="7" bestFit="1" customWidth="1"/>
    <col min="111" max="111" width="9.6640625" bestFit="1" customWidth="1"/>
    <col min="112" max="112" width="7" bestFit="1" customWidth="1"/>
    <col min="113" max="113" width="9.6640625" bestFit="1" customWidth="1"/>
    <col min="114" max="114" width="7" bestFit="1" customWidth="1"/>
    <col min="115" max="115" width="9.6640625" bestFit="1" customWidth="1"/>
    <col min="116" max="116" width="7" bestFit="1" customWidth="1"/>
    <col min="117" max="117" width="9.6640625" bestFit="1" customWidth="1"/>
    <col min="118" max="118" width="7" bestFit="1" customWidth="1"/>
    <col min="119" max="119" width="9.6640625" bestFit="1" customWidth="1"/>
    <col min="120" max="120" width="7" bestFit="1" customWidth="1"/>
    <col min="121" max="121" width="9.6640625" bestFit="1" customWidth="1"/>
    <col min="122" max="122" width="7" bestFit="1" customWidth="1"/>
    <col min="123" max="123" width="9.6640625" bestFit="1" customWidth="1"/>
    <col min="124" max="124" width="10.77734375" bestFit="1" customWidth="1"/>
  </cols>
  <sheetData>
    <row r="3" spans="1:4" x14ac:dyDescent="0.3">
      <c r="A3" s="4" t="s">
        <v>74</v>
      </c>
      <c r="B3" s="4" t="s">
        <v>75</v>
      </c>
    </row>
    <row r="4" spans="1:4" x14ac:dyDescent="0.3">
      <c r="A4" s="4" t="s">
        <v>71</v>
      </c>
      <c r="B4" t="s">
        <v>13</v>
      </c>
      <c r="C4" t="s">
        <v>12</v>
      </c>
      <c r="D4" t="s">
        <v>72</v>
      </c>
    </row>
    <row r="5" spans="1:4" x14ac:dyDescent="0.3">
      <c r="A5" s="5" t="s">
        <v>19</v>
      </c>
      <c r="B5">
        <v>9</v>
      </c>
      <c r="C5">
        <v>11</v>
      </c>
      <c r="D5">
        <v>20</v>
      </c>
    </row>
    <row r="6" spans="1:4" x14ac:dyDescent="0.3">
      <c r="A6" s="5" t="s">
        <v>9</v>
      </c>
      <c r="B6">
        <v>28</v>
      </c>
      <c r="C6">
        <v>13</v>
      </c>
      <c r="D6">
        <v>41</v>
      </c>
    </row>
    <row r="7" spans="1:4" x14ac:dyDescent="0.3">
      <c r="A7" s="5" t="s">
        <v>72</v>
      </c>
      <c r="B7">
        <v>37</v>
      </c>
      <c r="C7">
        <v>24</v>
      </c>
      <c r="D7">
        <v>61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2F4F8-E97C-4038-B7E5-37F10F7427FC}">
  <dimension ref="A1:K62"/>
  <sheetViews>
    <sheetView topLeftCell="A2" workbookViewId="0">
      <selection sqref="A1:K62"/>
    </sheetView>
  </sheetViews>
  <sheetFormatPr defaultRowHeight="14.4" x14ac:dyDescent="0.3"/>
  <cols>
    <col min="2" max="2" width="13.77734375" customWidth="1"/>
    <col min="3" max="3" width="9" customWidth="1"/>
    <col min="4" max="4" width="18.44140625" customWidth="1"/>
    <col min="5" max="5" width="12.5546875" customWidth="1"/>
    <col min="6" max="6" width="17.109375" customWidth="1"/>
    <col min="7" max="7" width="15.33203125" customWidth="1"/>
    <col min="8" max="8" width="15" customWidth="1"/>
    <col min="9" max="9" width="20.88671875" customWidth="1"/>
    <col min="10" max="10" width="12.6640625" customWidth="1"/>
  </cols>
  <sheetData>
    <row r="1" spans="1:11" x14ac:dyDescent="0.3">
      <c r="A1" t="s">
        <v>0</v>
      </c>
      <c r="B1" t="s">
        <v>1</v>
      </c>
      <c r="C1" t="s">
        <v>38</v>
      </c>
      <c r="D1" t="s">
        <v>2</v>
      </c>
      <c r="E1" t="s">
        <v>3</v>
      </c>
      <c r="F1" t="s">
        <v>4</v>
      </c>
      <c r="G1" t="s">
        <v>5</v>
      </c>
      <c r="H1" t="s">
        <v>37</v>
      </c>
      <c r="I1" t="s">
        <v>6</v>
      </c>
      <c r="J1" t="s">
        <v>7</v>
      </c>
      <c r="K1" t="s">
        <v>8</v>
      </c>
    </row>
    <row r="2" spans="1:11" x14ac:dyDescent="0.3">
      <c r="A2">
        <v>5144</v>
      </c>
      <c r="B2">
        <v>22</v>
      </c>
      <c r="C2" t="s">
        <v>19</v>
      </c>
      <c r="D2" t="s">
        <v>17</v>
      </c>
      <c r="E2" t="s">
        <v>22</v>
      </c>
      <c r="F2" t="s">
        <v>12</v>
      </c>
      <c r="G2" t="s">
        <v>12</v>
      </c>
      <c r="H2" t="s">
        <v>20</v>
      </c>
      <c r="I2">
        <v>12</v>
      </c>
      <c r="J2" t="s">
        <v>24</v>
      </c>
      <c r="K2" t="s">
        <v>29</v>
      </c>
    </row>
    <row r="3" spans="1:11" x14ac:dyDescent="0.3">
      <c r="A3">
        <v>5140</v>
      </c>
      <c r="B3">
        <v>18</v>
      </c>
      <c r="C3" t="s">
        <v>19</v>
      </c>
      <c r="D3" t="s">
        <v>17</v>
      </c>
      <c r="E3" t="s">
        <v>22</v>
      </c>
      <c r="F3" t="s">
        <v>12</v>
      </c>
      <c r="G3" t="s">
        <v>13</v>
      </c>
      <c r="H3" t="s">
        <v>20</v>
      </c>
      <c r="I3">
        <v>2</v>
      </c>
      <c r="J3" t="s">
        <v>24</v>
      </c>
      <c r="K3" t="s">
        <v>25</v>
      </c>
    </row>
    <row r="4" spans="1:11" x14ac:dyDescent="0.3">
      <c r="A4">
        <v>5139</v>
      </c>
      <c r="B4">
        <v>18</v>
      </c>
      <c r="C4" t="s">
        <v>19</v>
      </c>
      <c r="D4" t="s">
        <v>17</v>
      </c>
      <c r="E4" t="s">
        <v>22</v>
      </c>
      <c r="F4" t="s">
        <v>12</v>
      </c>
      <c r="G4" t="s">
        <v>12</v>
      </c>
      <c r="H4" t="s">
        <v>20</v>
      </c>
      <c r="I4">
        <v>12</v>
      </c>
      <c r="J4" t="s">
        <v>24</v>
      </c>
      <c r="K4" t="s">
        <v>25</v>
      </c>
    </row>
    <row r="5" spans="1:11" x14ac:dyDescent="0.3">
      <c r="A5">
        <v>5004</v>
      </c>
      <c r="B5">
        <v>18</v>
      </c>
      <c r="C5" t="s">
        <v>19</v>
      </c>
      <c r="D5" t="s">
        <v>14</v>
      </c>
      <c r="E5" t="s">
        <v>11</v>
      </c>
      <c r="F5" t="s">
        <v>12</v>
      </c>
      <c r="G5" t="s">
        <v>13</v>
      </c>
      <c r="H5" t="s">
        <v>20</v>
      </c>
      <c r="I5">
        <v>2</v>
      </c>
      <c r="J5" t="s">
        <v>15</v>
      </c>
      <c r="K5" t="s">
        <v>16</v>
      </c>
    </row>
    <row r="6" spans="1:11" x14ac:dyDescent="0.3">
      <c r="A6">
        <v>5005</v>
      </c>
      <c r="B6">
        <v>22</v>
      </c>
      <c r="C6" t="s">
        <v>9</v>
      </c>
      <c r="D6" t="s">
        <v>14</v>
      </c>
      <c r="E6" t="s">
        <v>11</v>
      </c>
      <c r="F6" t="s">
        <v>13</v>
      </c>
      <c r="G6" t="s">
        <v>13</v>
      </c>
      <c r="H6" t="s">
        <v>20</v>
      </c>
      <c r="I6">
        <v>12</v>
      </c>
      <c r="J6" t="s">
        <v>15</v>
      </c>
      <c r="K6" t="s">
        <v>16</v>
      </c>
    </row>
    <row r="7" spans="1:11" x14ac:dyDescent="0.3">
      <c r="A7">
        <v>5137</v>
      </c>
      <c r="B7">
        <v>18</v>
      </c>
      <c r="C7" t="s">
        <v>19</v>
      </c>
      <c r="D7" t="s">
        <v>17</v>
      </c>
      <c r="E7" t="s">
        <v>11</v>
      </c>
      <c r="F7" t="s">
        <v>12</v>
      </c>
      <c r="G7" t="s">
        <v>12</v>
      </c>
      <c r="H7" t="s">
        <v>20</v>
      </c>
      <c r="I7">
        <v>0</v>
      </c>
      <c r="J7" t="s">
        <v>24</v>
      </c>
      <c r="K7" t="s">
        <v>25</v>
      </c>
    </row>
    <row r="8" spans="1:11" x14ac:dyDescent="0.3">
      <c r="A8">
        <v>5134</v>
      </c>
      <c r="B8">
        <v>18</v>
      </c>
      <c r="C8" t="s">
        <v>19</v>
      </c>
      <c r="D8" t="s">
        <v>17</v>
      </c>
      <c r="E8" t="s">
        <v>26</v>
      </c>
      <c r="F8" t="s">
        <v>13</v>
      </c>
      <c r="G8" t="s">
        <v>13</v>
      </c>
      <c r="H8" t="s">
        <v>20</v>
      </c>
      <c r="I8">
        <v>0</v>
      </c>
      <c r="J8" t="s">
        <v>15</v>
      </c>
      <c r="K8" t="s">
        <v>27</v>
      </c>
    </row>
    <row r="9" spans="1:11" x14ac:dyDescent="0.3">
      <c r="A9">
        <v>5008</v>
      </c>
      <c r="B9">
        <v>18</v>
      </c>
      <c r="C9" t="s">
        <v>19</v>
      </c>
      <c r="D9" t="s">
        <v>17</v>
      </c>
      <c r="E9" t="s">
        <v>11</v>
      </c>
      <c r="F9" t="s">
        <v>12</v>
      </c>
      <c r="G9" t="s">
        <v>12</v>
      </c>
      <c r="H9" t="s">
        <v>20</v>
      </c>
      <c r="I9">
        <v>2</v>
      </c>
      <c r="J9" t="s">
        <v>24</v>
      </c>
      <c r="K9" t="s">
        <v>21</v>
      </c>
    </row>
    <row r="10" spans="1:11" x14ac:dyDescent="0.3">
      <c r="A10">
        <v>5009</v>
      </c>
      <c r="B10">
        <v>19</v>
      </c>
      <c r="C10" t="s">
        <v>19</v>
      </c>
      <c r="D10" t="s">
        <v>10</v>
      </c>
      <c r="E10" t="s">
        <v>11</v>
      </c>
      <c r="F10" t="s">
        <v>13</v>
      </c>
      <c r="G10" t="s">
        <v>12</v>
      </c>
      <c r="H10" t="s">
        <v>20</v>
      </c>
      <c r="I10">
        <v>0</v>
      </c>
      <c r="J10" t="s">
        <v>15</v>
      </c>
      <c r="K10" t="s">
        <v>23</v>
      </c>
    </row>
    <row r="11" spans="1:11" x14ac:dyDescent="0.3">
      <c r="A11">
        <v>5010</v>
      </c>
      <c r="B11">
        <v>21</v>
      </c>
      <c r="C11" t="s">
        <v>19</v>
      </c>
      <c r="D11" t="s">
        <v>17</v>
      </c>
      <c r="E11" t="s">
        <v>11</v>
      </c>
      <c r="F11" t="s">
        <v>13</v>
      </c>
      <c r="G11" t="s">
        <v>13</v>
      </c>
      <c r="H11" t="s">
        <v>20</v>
      </c>
      <c r="I11">
        <v>12</v>
      </c>
      <c r="J11" t="s">
        <v>18</v>
      </c>
      <c r="K11" t="s">
        <v>25</v>
      </c>
    </row>
    <row r="12" spans="1:11" x14ac:dyDescent="0.3">
      <c r="A12">
        <v>5129</v>
      </c>
      <c r="B12">
        <v>18</v>
      </c>
      <c r="C12" t="s">
        <v>19</v>
      </c>
      <c r="D12" t="s">
        <v>17</v>
      </c>
      <c r="E12" t="s">
        <v>22</v>
      </c>
      <c r="F12" t="s">
        <v>13</v>
      </c>
      <c r="G12" t="s">
        <v>12</v>
      </c>
      <c r="H12" t="s">
        <v>20</v>
      </c>
      <c r="I12">
        <v>0</v>
      </c>
      <c r="J12" t="s">
        <v>18</v>
      </c>
      <c r="K12" t="s">
        <v>25</v>
      </c>
    </row>
    <row r="13" spans="1:11" x14ac:dyDescent="0.3">
      <c r="A13">
        <v>5127</v>
      </c>
      <c r="B13">
        <v>18</v>
      </c>
      <c r="C13" t="s">
        <v>19</v>
      </c>
      <c r="D13" t="s">
        <v>14</v>
      </c>
      <c r="E13" t="s">
        <v>22</v>
      </c>
      <c r="F13" t="s">
        <v>12</v>
      </c>
      <c r="G13" t="s">
        <v>12</v>
      </c>
      <c r="H13" t="s">
        <v>20</v>
      </c>
      <c r="I13">
        <v>12</v>
      </c>
      <c r="J13" t="s">
        <v>24</v>
      </c>
      <c r="K13" t="s">
        <v>27</v>
      </c>
    </row>
    <row r="14" spans="1:11" x14ac:dyDescent="0.3">
      <c r="A14">
        <v>5125</v>
      </c>
      <c r="B14">
        <v>18</v>
      </c>
      <c r="C14" t="s">
        <v>19</v>
      </c>
      <c r="D14" t="s">
        <v>17</v>
      </c>
      <c r="E14" t="s">
        <v>22</v>
      </c>
      <c r="F14" t="s">
        <v>12</v>
      </c>
      <c r="G14" t="s">
        <v>12</v>
      </c>
      <c r="H14" t="s">
        <v>20</v>
      </c>
      <c r="I14">
        <v>0</v>
      </c>
      <c r="J14" t="s">
        <v>15</v>
      </c>
      <c r="K14" t="s">
        <v>27</v>
      </c>
    </row>
    <row r="15" spans="1:11" x14ac:dyDescent="0.3">
      <c r="A15">
        <v>5122</v>
      </c>
      <c r="B15">
        <v>21</v>
      </c>
      <c r="C15" t="s">
        <v>19</v>
      </c>
      <c r="D15" t="s">
        <v>17</v>
      </c>
      <c r="E15" t="s">
        <v>11</v>
      </c>
      <c r="F15" t="s">
        <v>12</v>
      </c>
      <c r="G15" t="s">
        <v>12</v>
      </c>
      <c r="H15" t="s">
        <v>20</v>
      </c>
      <c r="I15">
        <v>0</v>
      </c>
      <c r="J15" t="s">
        <v>24</v>
      </c>
      <c r="K15" t="s">
        <v>25</v>
      </c>
    </row>
    <row r="16" spans="1:11" x14ac:dyDescent="0.3">
      <c r="A16">
        <v>5121</v>
      </c>
      <c r="B16">
        <v>21</v>
      </c>
      <c r="C16" t="s">
        <v>19</v>
      </c>
      <c r="D16" t="s">
        <v>14</v>
      </c>
      <c r="E16" t="s">
        <v>11</v>
      </c>
      <c r="F16" t="s">
        <v>12</v>
      </c>
      <c r="G16" t="s">
        <v>12</v>
      </c>
      <c r="H16" t="s">
        <v>20</v>
      </c>
      <c r="I16">
        <v>2</v>
      </c>
      <c r="J16" t="s">
        <v>24</v>
      </c>
      <c r="K16" t="s">
        <v>16</v>
      </c>
    </row>
    <row r="17" spans="1:11" x14ac:dyDescent="0.3">
      <c r="A17">
        <v>5119</v>
      </c>
      <c r="B17">
        <v>18</v>
      </c>
      <c r="C17" t="s">
        <v>9</v>
      </c>
      <c r="D17" t="s">
        <v>17</v>
      </c>
      <c r="E17" t="s">
        <v>26</v>
      </c>
      <c r="F17" t="s">
        <v>13</v>
      </c>
      <c r="G17" t="s">
        <v>12</v>
      </c>
      <c r="H17" t="s">
        <v>20</v>
      </c>
      <c r="I17">
        <v>0</v>
      </c>
      <c r="J17" t="s">
        <v>18</v>
      </c>
      <c r="K17" t="s">
        <v>16</v>
      </c>
    </row>
    <row r="18" spans="1:11" x14ac:dyDescent="0.3">
      <c r="A18">
        <v>5116</v>
      </c>
      <c r="B18">
        <v>19</v>
      </c>
      <c r="C18" t="s">
        <v>19</v>
      </c>
      <c r="D18" t="s">
        <v>17</v>
      </c>
      <c r="E18" t="s">
        <v>26</v>
      </c>
      <c r="F18" t="s">
        <v>12</v>
      </c>
      <c r="G18" t="s">
        <v>13</v>
      </c>
      <c r="H18" t="s">
        <v>20</v>
      </c>
      <c r="I18">
        <v>0</v>
      </c>
      <c r="J18" t="s">
        <v>15</v>
      </c>
      <c r="K18" t="s">
        <v>16</v>
      </c>
    </row>
    <row r="19" spans="1:11" x14ac:dyDescent="0.3">
      <c r="A19">
        <v>5110</v>
      </c>
      <c r="B19">
        <v>18</v>
      </c>
      <c r="C19" t="s">
        <v>9</v>
      </c>
      <c r="D19" t="s">
        <v>14</v>
      </c>
      <c r="E19" t="s">
        <v>11</v>
      </c>
      <c r="F19" t="s">
        <v>13</v>
      </c>
      <c r="G19" t="s">
        <v>12</v>
      </c>
      <c r="H19" t="s">
        <v>20</v>
      </c>
      <c r="I19">
        <v>0</v>
      </c>
      <c r="J19" t="s">
        <v>24</v>
      </c>
      <c r="K19" t="s">
        <v>30</v>
      </c>
    </row>
    <row r="20" spans="1:11" x14ac:dyDescent="0.3">
      <c r="A20">
        <v>5104</v>
      </c>
      <c r="B20">
        <v>18</v>
      </c>
      <c r="C20" t="s">
        <v>9</v>
      </c>
      <c r="D20" t="s">
        <v>14</v>
      </c>
      <c r="E20" t="s">
        <v>22</v>
      </c>
      <c r="F20" t="s">
        <v>13</v>
      </c>
      <c r="G20" t="s">
        <v>13</v>
      </c>
      <c r="H20" t="s">
        <v>20</v>
      </c>
      <c r="I20">
        <v>12</v>
      </c>
      <c r="J20" t="s">
        <v>15</v>
      </c>
      <c r="K20" t="s">
        <v>30</v>
      </c>
    </row>
    <row r="21" spans="1:11" x14ac:dyDescent="0.3">
      <c r="A21">
        <v>5020</v>
      </c>
      <c r="B21">
        <v>18</v>
      </c>
      <c r="C21" t="s">
        <v>9</v>
      </c>
      <c r="D21" t="s">
        <v>14</v>
      </c>
      <c r="E21" t="s">
        <v>11</v>
      </c>
      <c r="F21" t="s">
        <v>13</v>
      </c>
      <c r="G21" t="s">
        <v>13</v>
      </c>
      <c r="H21" t="s">
        <v>20</v>
      </c>
      <c r="I21">
        <v>2</v>
      </c>
      <c r="J21" t="s">
        <v>24</v>
      </c>
      <c r="K21" t="s">
        <v>27</v>
      </c>
    </row>
    <row r="22" spans="1:11" x14ac:dyDescent="0.3">
      <c r="A22">
        <v>5021</v>
      </c>
      <c r="B22">
        <v>18</v>
      </c>
      <c r="C22" t="s">
        <v>9</v>
      </c>
      <c r="D22" t="s">
        <v>17</v>
      </c>
      <c r="E22" t="s">
        <v>26</v>
      </c>
      <c r="F22" t="s">
        <v>12</v>
      </c>
      <c r="G22" t="s">
        <v>13</v>
      </c>
      <c r="H22" t="s">
        <v>20</v>
      </c>
      <c r="I22">
        <v>0</v>
      </c>
      <c r="J22" t="s">
        <v>18</v>
      </c>
      <c r="K22" t="s">
        <v>16</v>
      </c>
    </row>
    <row r="23" spans="1:11" x14ac:dyDescent="0.3">
      <c r="A23">
        <v>5022</v>
      </c>
      <c r="B23">
        <v>18</v>
      </c>
      <c r="C23" t="s">
        <v>9</v>
      </c>
      <c r="D23" t="s">
        <v>17</v>
      </c>
      <c r="E23" t="s">
        <v>26</v>
      </c>
      <c r="F23" t="s">
        <v>13</v>
      </c>
      <c r="G23" t="s">
        <v>13</v>
      </c>
      <c r="H23" t="s">
        <v>20</v>
      </c>
      <c r="I23">
        <v>0</v>
      </c>
      <c r="J23" t="s">
        <v>18</v>
      </c>
      <c r="K23" t="s">
        <v>16</v>
      </c>
    </row>
    <row r="24" spans="1:11" x14ac:dyDescent="0.3">
      <c r="A24">
        <v>5023</v>
      </c>
      <c r="B24">
        <v>22</v>
      </c>
      <c r="C24" t="s">
        <v>9</v>
      </c>
      <c r="D24" t="s">
        <v>17</v>
      </c>
      <c r="E24" t="s">
        <v>11</v>
      </c>
      <c r="F24" t="s">
        <v>12</v>
      </c>
      <c r="G24" t="s">
        <v>13</v>
      </c>
      <c r="H24" t="s">
        <v>20</v>
      </c>
      <c r="I24">
        <v>0</v>
      </c>
      <c r="J24" t="s">
        <v>15</v>
      </c>
      <c r="K24" t="s">
        <v>27</v>
      </c>
    </row>
    <row r="25" spans="1:11" x14ac:dyDescent="0.3">
      <c r="A25">
        <v>5103</v>
      </c>
      <c r="B25">
        <v>18</v>
      </c>
      <c r="C25" t="s">
        <v>9</v>
      </c>
      <c r="D25" t="s">
        <v>17</v>
      </c>
      <c r="E25" t="s">
        <v>11</v>
      </c>
      <c r="F25" t="s">
        <v>13</v>
      </c>
      <c r="G25" t="s">
        <v>13</v>
      </c>
      <c r="H25" t="s">
        <v>20</v>
      </c>
      <c r="I25">
        <v>0</v>
      </c>
      <c r="J25" t="s">
        <v>15</v>
      </c>
      <c r="K25" t="s">
        <v>30</v>
      </c>
    </row>
    <row r="26" spans="1:11" x14ac:dyDescent="0.3">
      <c r="A26">
        <v>5102</v>
      </c>
      <c r="B26">
        <v>18</v>
      </c>
      <c r="C26" t="s">
        <v>9</v>
      </c>
      <c r="D26" t="s">
        <v>17</v>
      </c>
      <c r="E26" t="s">
        <v>22</v>
      </c>
      <c r="F26" t="s">
        <v>13</v>
      </c>
      <c r="G26" t="s">
        <v>13</v>
      </c>
      <c r="H26" t="s">
        <v>20</v>
      </c>
      <c r="I26">
        <v>2</v>
      </c>
      <c r="J26" t="s">
        <v>15</v>
      </c>
      <c r="K26" t="s">
        <v>30</v>
      </c>
    </row>
    <row r="27" spans="1:11" x14ac:dyDescent="0.3">
      <c r="A27">
        <v>5026</v>
      </c>
      <c r="B27">
        <v>20</v>
      </c>
      <c r="C27" t="s">
        <v>9</v>
      </c>
      <c r="D27" t="s">
        <v>17</v>
      </c>
      <c r="E27" t="s">
        <v>11</v>
      </c>
      <c r="F27" t="s">
        <v>13</v>
      </c>
      <c r="G27" t="s">
        <v>13</v>
      </c>
      <c r="H27" t="s">
        <v>20</v>
      </c>
      <c r="I27">
        <v>0</v>
      </c>
      <c r="J27" t="s">
        <v>15</v>
      </c>
      <c r="K27" t="s">
        <v>27</v>
      </c>
    </row>
    <row r="28" spans="1:11" x14ac:dyDescent="0.3">
      <c r="A28">
        <v>5027</v>
      </c>
      <c r="B28">
        <v>20</v>
      </c>
      <c r="C28" t="s">
        <v>9</v>
      </c>
      <c r="D28" t="s">
        <v>17</v>
      </c>
      <c r="E28" t="s">
        <v>11</v>
      </c>
      <c r="F28" t="s">
        <v>13</v>
      </c>
      <c r="G28" t="s">
        <v>12</v>
      </c>
      <c r="H28" t="s">
        <v>20</v>
      </c>
      <c r="I28">
        <v>0</v>
      </c>
      <c r="J28" t="s">
        <v>15</v>
      </c>
      <c r="K28" t="s">
        <v>16</v>
      </c>
    </row>
    <row r="29" spans="1:11" x14ac:dyDescent="0.3">
      <c r="A29">
        <v>5097</v>
      </c>
      <c r="B29">
        <v>18</v>
      </c>
      <c r="C29" t="s">
        <v>9</v>
      </c>
      <c r="D29" t="s">
        <v>17</v>
      </c>
      <c r="E29" t="s">
        <v>22</v>
      </c>
      <c r="F29" t="s">
        <v>13</v>
      </c>
      <c r="G29" t="s">
        <v>12</v>
      </c>
      <c r="H29" t="s">
        <v>20</v>
      </c>
      <c r="I29">
        <v>0</v>
      </c>
      <c r="J29" t="s">
        <v>24</v>
      </c>
      <c r="K29" t="s">
        <v>30</v>
      </c>
    </row>
    <row r="30" spans="1:11" x14ac:dyDescent="0.3">
      <c r="A30">
        <v>5029</v>
      </c>
      <c r="B30">
        <v>24</v>
      </c>
      <c r="C30" t="s">
        <v>9</v>
      </c>
      <c r="D30" t="s">
        <v>17</v>
      </c>
      <c r="E30" t="s">
        <v>11</v>
      </c>
      <c r="F30" t="s">
        <v>13</v>
      </c>
      <c r="G30" t="s">
        <v>13</v>
      </c>
      <c r="H30" t="s">
        <v>20</v>
      </c>
      <c r="I30">
        <v>0</v>
      </c>
      <c r="J30" t="s">
        <v>18</v>
      </c>
      <c r="K30" t="s">
        <v>27</v>
      </c>
    </row>
    <row r="31" spans="1:11" x14ac:dyDescent="0.3">
      <c r="A31">
        <v>5096</v>
      </c>
      <c r="B31">
        <v>18</v>
      </c>
      <c r="C31" t="s">
        <v>9</v>
      </c>
      <c r="D31" t="s">
        <v>10</v>
      </c>
      <c r="E31" t="s">
        <v>26</v>
      </c>
      <c r="F31" t="s">
        <v>12</v>
      </c>
      <c r="G31" t="s">
        <v>12</v>
      </c>
      <c r="H31" t="s">
        <v>20</v>
      </c>
      <c r="I31">
        <v>0</v>
      </c>
      <c r="J31" t="s">
        <v>24</v>
      </c>
      <c r="K31" t="s">
        <v>23</v>
      </c>
    </row>
    <row r="32" spans="1:11" x14ac:dyDescent="0.3">
      <c r="A32">
        <v>5031</v>
      </c>
      <c r="B32">
        <v>19</v>
      </c>
      <c r="C32" t="s">
        <v>9</v>
      </c>
      <c r="D32" t="s">
        <v>17</v>
      </c>
      <c r="E32" t="s">
        <v>26</v>
      </c>
      <c r="F32" t="s">
        <v>12</v>
      </c>
      <c r="G32" t="s">
        <v>12</v>
      </c>
      <c r="H32" t="s">
        <v>20</v>
      </c>
      <c r="I32">
        <v>0</v>
      </c>
      <c r="J32" t="s">
        <v>15</v>
      </c>
      <c r="K32" t="s">
        <v>23</v>
      </c>
    </row>
    <row r="33" spans="1:11" x14ac:dyDescent="0.3">
      <c r="A33">
        <v>5095</v>
      </c>
      <c r="B33">
        <v>20</v>
      </c>
      <c r="C33" t="s">
        <v>9</v>
      </c>
      <c r="D33" t="s">
        <v>17</v>
      </c>
      <c r="E33" t="s">
        <v>11</v>
      </c>
      <c r="F33" t="s">
        <v>13</v>
      </c>
      <c r="G33" t="s">
        <v>13</v>
      </c>
      <c r="H33" t="s">
        <v>20</v>
      </c>
      <c r="I33">
        <v>0</v>
      </c>
      <c r="J33" t="s">
        <v>15</v>
      </c>
      <c r="K33" t="s">
        <v>31</v>
      </c>
    </row>
    <row r="34" spans="1:11" x14ac:dyDescent="0.3">
      <c r="A34">
        <v>5094</v>
      </c>
      <c r="B34">
        <v>18</v>
      </c>
      <c r="C34" t="s">
        <v>9</v>
      </c>
      <c r="D34" t="s">
        <v>17</v>
      </c>
      <c r="E34" t="s">
        <v>32</v>
      </c>
      <c r="F34" t="s">
        <v>12</v>
      </c>
      <c r="G34" t="s">
        <v>13</v>
      </c>
      <c r="H34" t="s">
        <v>20</v>
      </c>
      <c r="I34">
        <v>0</v>
      </c>
      <c r="J34" t="s">
        <v>15</v>
      </c>
      <c r="K34" t="s">
        <v>29</v>
      </c>
    </row>
    <row r="35" spans="1:11" x14ac:dyDescent="0.3">
      <c r="A35">
        <v>5034</v>
      </c>
      <c r="B35">
        <v>21</v>
      </c>
      <c r="C35" t="s">
        <v>19</v>
      </c>
      <c r="D35" t="s">
        <v>17</v>
      </c>
      <c r="E35" t="s">
        <v>11</v>
      </c>
      <c r="F35" t="s">
        <v>12</v>
      </c>
      <c r="G35" t="s">
        <v>13</v>
      </c>
      <c r="H35" t="s">
        <v>20</v>
      </c>
      <c r="I35">
        <v>0</v>
      </c>
      <c r="J35" t="s">
        <v>15</v>
      </c>
      <c r="K35" t="s">
        <v>21</v>
      </c>
    </row>
    <row r="36" spans="1:11" x14ac:dyDescent="0.3">
      <c r="A36">
        <v>5035</v>
      </c>
      <c r="B36">
        <v>18</v>
      </c>
      <c r="C36" t="s">
        <v>9</v>
      </c>
      <c r="D36" t="s">
        <v>14</v>
      </c>
      <c r="E36" t="s">
        <v>11</v>
      </c>
      <c r="F36" t="s">
        <v>13</v>
      </c>
      <c r="G36" t="s">
        <v>13</v>
      </c>
      <c r="H36" t="s">
        <v>20</v>
      </c>
      <c r="I36">
        <v>2</v>
      </c>
      <c r="J36" t="s">
        <v>15</v>
      </c>
      <c r="K36" t="s">
        <v>21</v>
      </c>
    </row>
    <row r="37" spans="1:11" x14ac:dyDescent="0.3">
      <c r="A37">
        <v>5092</v>
      </c>
      <c r="B37">
        <v>20</v>
      </c>
      <c r="C37" t="s">
        <v>9</v>
      </c>
      <c r="D37" t="s">
        <v>17</v>
      </c>
      <c r="E37" t="s">
        <v>26</v>
      </c>
      <c r="F37" t="s">
        <v>12</v>
      </c>
      <c r="G37" t="s">
        <v>12</v>
      </c>
      <c r="H37" t="s">
        <v>20</v>
      </c>
      <c r="I37">
        <v>0</v>
      </c>
      <c r="J37" t="s">
        <v>15</v>
      </c>
      <c r="K37" t="s">
        <v>31</v>
      </c>
    </row>
    <row r="38" spans="1:11" x14ac:dyDescent="0.3">
      <c r="A38">
        <v>5037</v>
      </c>
      <c r="B38">
        <v>19</v>
      </c>
      <c r="C38" t="s">
        <v>9</v>
      </c>
      <c r="D38" t="s">
        <v>10</v>
      </c>
      <c r="E38" t="s">
        <v>22</v>
      </c>
      <c r="F38" t="s">
        <v>12</v>
      </c>
      <c r="G38" t="s">
        <v>13</v>
      </c>
      <c r="H38" t="s">
        <v>20</v>
      </c>
      <c r="I38">
        <v>12</v>
      </c>
      <c r="J38" t="s">
        <v>15</v>
      </c>
      <c r="K38" t="s">
        <v>21</v>
      </c>
    </row>
    <row r="39" spans="1:11" x14ac:dyDescent="0.3">
      <c r="A39">
        <v>5038</v>
      </c>
      <c r="B39">
        <v>20</v>
      </c>
      <c r="C39" t="s">
        <v>9</v>
      </c>
      <c r="D39" t="s">
        <v>17</v>
      </c>
      <c r="E39" t="s">
        <v>11</v>
      </c>
      <c r="F39" t="s">
        <v>12</v>
      </c>
      <c r="G39" t="s">
        <v>12</v>
      </c>
      <c r="H39" t="s">
        <v>20</v>
      </c>
      <c r="I39">
        <v>2</v>
      </c>
      <c r="J39" t="s">
        <v>24</v>
      </c>
      <c r="K39" t="s">
        <v>16</v>
      </c>
    </row>
    <row r="40" spans="1:11" x14ac:dyDescent="0.3">
      <c r="A40">
        <v>5091</v>
      </c>
      <c r="B40">
        <v>22</v>
      </c>
      <c r="C40" t="s">
        <v>19</v>
      </c>
      <c r="D40" t="s">
        <v>17</v>
      </c>
      <c r="E40" t="s">
        <v>11</v>
      </c>
      <c r="F40" t="s">
        <v>13</v>
      </c>
      <c r="G40" t="s">
        <v>12</v>
      </c>
      <c r="H40" t="s">
        <v>20</v>
      </c>
      <c r="I40">
        <v>0</v>
      </c>
      <c r="J40" t="s">
        <v>24</v>
      </c>
      <c r="K40" t="s">
        <v>31</v>
      </c>
    </row>
    <row r="41" spans="1:11" x14ac:dyDescent="0.3">
      <c r="A41">
        <v>5040</v>
      </c>
      <c r="B41">
        <v>22</v>
      </c>
      <c r="C41" t="s">
        <v>19</v>
      </c>
      <c r="D41" t="s">
        <v>17</v>
      </c>
      <c r="E41" t="s">
        <v>11</v>
      </c>
      <c r="F41" t="s">
        <v>13</v>
      </c>
      <c r="G41" t="s">
        <v>13</v>
      </c>
      <c r="H41" t="s">
        <v>20</v>
      </c>
      <c r="I41">
        <v>0</v>
      </c>
      <c r="J41" t="s">
        <v>15</v>
      </c>
      <c r="K41" t="s">
        <v>16</v>
      </c>
    </row>
    <row r="42" spans="1:11" x14ac:dyDescent="0.3">
      <c r="A42">
        <v>5089</v>
      </c>
      <c r="B42">
        <v>18</v>
      </c>
      <c r="C42" t="s">
        <v>9</v>
      </c>
      <c r="D42" t="s">
        <v>17</v>
      </c>
      <c r="E42" t="s">
        <v>22</v>
      </c>
      <c r="F42" t="s">
        <v>13</v>
      </c>
      <c r="G42" t="s">
        <v>12</v>
      </c>
      <c r="H42" t="s">
        <v>20</v>
      </c>
      <c r="I42">
        <v>0</v>
      </c>
      <c r="J42" t="s">
        <v>15</v>
      </c>
      <c r="K42" t="s">
        <v>31</v>
      </c>
    </row>
    <row r="43" spans="1:11" x14ac:dyDescent="0.3">
      <c r="A43">
        <v>5085</v>
      </c>
      <c r="B43">
        <v>24</v>
      </c>
      <c r="C43" t="s">
        <v>9</v>
      </c>
      <c r="D43" t="s">
        <v>10</v>
      </c>
      <c r="E43" t="s">
        <v>11</v>
      </c>
      <c r="F43" t="s">
        <v>12</v>
      </c>
      <c r="G43" t="s">
        <v>13</v>
      </c>
      <c r="H43" t="s">
        <v>20</v>
      </c>
      <c r="I43">
        <v>12</v>
      </c>
      <c r="J43" t="s">
        <v>15</v>
      </c>
      <c r="K43" t="s">
        <v>30</v>
      </c>
    </row>
    <row r="44" spans="1:11" x14ac:dyDescent="0.3">
      <c r="A44">
        <v>5083</v>
      </c>
      <c r="B44">
        <v>20</v>
      </c>
      <c r="C44" t="s">
        <v>9</v>
      </c>
      <c r="D44" t="s">
        <v>17</v>
      </c>
      <c r="E44" t="s">
        <v>22</v>
      </c>
      <c r="F44" t="s">
        <v>12</v>
      </c>
      <c r="G44" t="s">
        <v>13</v>
      </c>
      <c r="H44" t="s">
        <v>20</v>
      </c>
      <c r="I44">
        <v>2</v>
      </c>
      <c r="J44" t="s">
        <v>15</v>
      </c>
      <c r="K44" t="s">
        <v>30</v>
      </c>
    </row>
    <row r="45" spans="1:11" x14ac:dyDescent="0.3">
      <c r="A45">
        <v>5044</v>
      </c>
      <c r="B45">
        <v>18</v>
      </c>
      <c r="C45" t="s">
        <v>9</v>
      </c>
      <c r="D45" t="s">
        <v>17</v>
      </c>
      <c r="E45" t="s">
        <v>11</v>
      </c>
      <c r="F45" t="s">
        <v>13</v>
      </c>
      <c r="G45" t="s">
        <v>13</v>
      </c>
      <c r="H45" t="s">
        <v>20</v>
      </c>
      <c r="I45">
        <v>0</v>
      </c>
      <c r="J45" t="s">
        <v>15</v>
      </c>
      <c r="K45" t="s">
        <v>29</v>
      </c>
    </row>
    <row r="46" spans="1:11" x14ac:dyDescent="0.3">
      <c r="A46">
        <v>5045</v>
      </c>
      <c r="B46">
        <v>20</v>
      </c>
      <c r="C46" t="s">
        <v>9</v>
      </c>
      <c r="D46" t="s">
        <v>10</v>
      </c>
      <c r="E46" t="s">
        <v>11</v>
      </c>
      <c r="F46" t="s">
        <v>13</v>
      </c>
      <c r="G46" t="s">
        <v>13</v>
      </c>
      <c r="H46" t="s">
        <v>20</v>
      </c>
      <c r="I46">
        <v>0</v>
      </c>
      <c r="J46" t="s">
        <v>15</v>
      </c>
      <c r="K46" t="s">
        <v>16</v>
      </c>
    </row>
    <row r="47" spans="1:11" x14ac:dyDescent="0.3">
      <c r="A47">
        <v>5046</v>
      </c>
      <c r="B47">
        <v>18</v>
      </c>
      <c r="C47" t="s">
        <v>9</v>
      </c>
      <c r="D47" t="s">
        <v>17</v>
      </c>
      <c r="E47" t="s">
        <v>11</v>
      </c>
      <c r="F47" t="s">
        <v>13</v>
      </c>
      <c r="G47" t="s">
        <v>13</v>
      </c>
      <c r="H47" t="s">
        <v>20</v>
      </c>
      <c r="I47">
        <v>8</v>
      </c>
      <c r="J47" t="s">
        <v>15</v>
      </c>
      <c r="K47" t="s">
        <v>27</v>
      </c>
    </row>
    <row r="48" spans="1:11" x14ac:dyDescent="0.3">
      <c r="A48">
        <v>5047</v>
      </c>
      <c r="B48">
        <v>19</v>
      </c>
      <c r="C48" t="s">
        <v>9</v>
      </c>
      <c r="D48" t="s">
        <v>17</v>
      </c>
      <c r="E48" t="s">
        <v>11</v>
      </c>
      <c r="F48" t="s">
        <v>13</v>
      </c>
      <c r="G48" t="s">
        <v>13</v>
      </c>
      <c r="H48" t="s">
        <v>20</v>
      </c>
      <c r="I48">
        <v>0</v>
      </c>
      <c r="J48" t="s">
        <v>15</v>
      </c>
      <c r="K48" t="s">
        <v>23</v>
      </c>
    </row>
    <row r="49" spans="1:11" x14ac:dyDescent="0.3">
      <c r="A49">
        <v>5048</v>
      </c>
      <c r="B49">
        <v>19</v>
      </c>
      <c r="C49" t="s">
        <v>9</v>
      </c>
      <c r="D49" t="s">
        <v>17</v>
      </c>
      <c r="E49" t="s">
        <v>11</v>
      </c>
      <c r="F49" t="s">
        <v>13</v>
      </c>
      <c r="G49" t="s">
        <v>13</v>
      </c>
      <c r="H49" t="s">
        <v>20</v>
      </c>
      <c r="I49">
        <v>0</v>
      </c>
      <c r="J49" t="s">
        <v>15</v>
      </c>
      <c r="K49" t="s">
        <v>27</v>
      </c>
    </row>
    <row r="50" spans="1:11" x14ac:dyDescent="0.3">
      <c r="A50">
        <v>5049</v>
      </c>
      <c r="B50">
        <v>18</v>
      </c>
      <c r="C50" t="s">
        <v>9</v>
      </c>
      <c r="D50" t="s">
        <v>17</v>
      </c>
      <c r="E50" t="s">
        <v>11</v>
      </c>
      <c r="F50" t="s">
        <v>13</v>
      </c>
      <c r="G50" t="s">
        <v>12</v>
      </c>
      <c r="H50" t="s">
        <v>20</v>
      </c>
      <c r="I50">
        <v>0</v>
      </c>
      <c r="J50" t="s">
        <v>15</v>
      </c>
      <c r="K50" t="s">
        <v>16</v>
      </c>
    </row>
    <row r="51" spans="1:11" x14ac:dyDescent="0.3">
      <c r="A51">
        <v>5081</v>
      </c>
      <c r="B51">
        <v>20</v>
      </c>
      <c r="C51" t="s">
        <v>19</v>
      </c>
      <c r="D51" t="s">
        <v>17</v>
      </c>
      <c r="E51" t="s">
        <v>11</v>
      </c>
      <c r="F51" t="s">
        <v>12</v>
      </c>
      <c r="G51" t="s">
        <v>13</v>
      </c>
      <c r="H51" t="s">
        <v>20</v>
      </c>
      <c r="I51">
        <v>0</v>
      </c>
      <c r="J51" t="s">
        <v>24</v>
      </c>
      <c r="K51" t="s">
        <v>29</v>
      </c>
    </row>
    <row r="52" spans="1:11" x14ac:dyDescent="0.3">
      <c r="A52">
        <v>5051</v>
      </c>
      <c r="B52">
        <v>21</v>
      </c>
      <c r="C52" t="s">
        <v>9</v>
      </c>
      <c r="D52" t="s">
        <v>17</v>
      </c>
      <c r="E52" t="s">
        <v>11</v>
      </c>
      <c r="F52" t="s">
        <v>13</v>
      </c>
      <c r="G52" t="s">
        <v>13</v>
      </c>
      <c r="H52" t="s">
        <v>20</v>
      </c>
      <c r="I52">
        <v>2</v>
      </c>
      <c r="J52" t="s">
        <v>24</v>
      </c>
      <c r="K52" t="s">
        <v>16</v>
      </c>
    </row>
    <row r="53" spans="1:11" x14ac:dyDescent="0.3">
      <c r="A53">
        <v>5078</v>
      </c>
      <c r="B53">
        <v>18</v>
      </c>
      <c r="C53" t="s">
        <v>9</v>
      </c>
      <c r="D53" t="s">
        <v>14</v>
      </c>
      <c r="E53" t="s">
        <v>28</v>
      </c>
      <c r="F53" t="s">
        <v>13</v>
      </c>
      <c r="G53" t="s">
        <v>13</v>
      </c>
      <c r="H53" t="s">
        <v>20</v>
      </c>
      <c r="I53">
        <v>2</v>
      </c>
      <c r="J53" t="s">
        <v>24</v>
      </c>
      <c r="K53" t="s">
        <v>30</v>
      </c>
    </row>
    <row r="54" spans="1:11" x14ac:dyDescent="0.3">
      <c r="A54">
        <v>5073</v>
      </c>
      <c r="B54">
        <v>18</v>
      </c>
      <c r="C54" t="s">
        <v>9</v>
      </c>
      <c r="D54" t="s">
        <v>17</v>
      </c>
      <c r="E54" t="s">
        <v>11</v>
      </c>
      <c r="F54" t="s">
        <v>13</v>
      </c>
      <c r="G54" t="s">
        <v>12</v>
      </c>
      <c r="H54" t="s">
        <v>20</v>
      </c>
      <c r="I54">
        <v>0</v>
      </c>
      <c r="J54" t="s">
        <v>15</v>
      </c>
      <c r="K54" t="s">
        <v>31</v>
      </c>
    </row>
    <row r="55" spans="1:11" x14ac:dyDescent="0.3">
      <c r="A55">
        <v>5071</v>
      </c>
      <c r="B55">
        <v>18</v>
      </c>
      <c r="C55" t="s">
        <v>9</v>
      </c>
      <c r="D55" t="s">
        <v>17</v>
      </c>
      <c r="E55" t="s">
        <v>22</v>
      </c>
      <c r="F55" t="s">
        <v>13</v>
      </c>
      <c r="G55" t="s">
        <v>12</v>
      </c>
      <c r="H55" t="s">
        <v>20</v>
      </c>
      <c r="I55">
        <v>0</v>
      </c>
      <c r="J55" t="s">
        <v>15</v>
      </c>
      <c r="K55" t="s">
        <v>30</v>
      </c>
    </row>
    <row r="56" spans="1:11" x14ac:dyDescent="0.3">
      <c r="A56">
        <v>5070</v>
      </c>
      <c r="B56">
        <v>21</v>
      </c>
      <c r="C56" t="s">
        <v>19</v>
      </c>
      <c r="D56" t="s">
        <v>17</v>
      </c>
      <c r="E56" t="s">
        <v>22</v>
      </c>
      <c r="F56" t="s">
        <v>13</v>
      </c>
      <c r="G56" t="s">
        <v>13</v>
      </c>
      <c r="H56" t="s">
        <v>20</v>
      </c>
      <c r="I56">
        <v>0</v>
      </c>
      <c r="J56" t="s">
        <v>15</v>
      </c>
      <c r="K56" t="s">
        <v>23</v>
      </c>
    </row>
    <row r="57" spans="1:11" x14ac:dyDescent="0.3">
      <c r="A57">
        <v>5056</v>
      </c>
      <c r="B57">
        <v>25</v>
      </c>
      <c r="C57" t="s">
        <v>9</v>
      </c>
      <c r="D57" t="s">
        <v>17</v>
      </c>
      <c r="E57" t="s">
        <v>11</v>
      </c>
      <c r="F57" t="s">
        <v>12</v>
      </c>
      <c r="G57" t="s">
        <v>13</v>
      </c>
      <c r="H57" t="s">
        <v>20</v>
      </c>
      <c r="I57">
        <v>8</v>
      </c>
      <c r="J57" t="s">
        <v>15</v>
      </c>
      <c r="K57" t="s">
        <v>27</v>
      </c>
    </row>
    <row r="58" spans="1:11" x14ac:dyDescent="0.3">
      <c r="A58">
        <v>5067</v>
      </c>
      <c r="B58">
        <v>22</v>
      </c>
      <c r="C58" t="s">
        <v>9</v>
      </c>
      <c r="D58" t="s">
        <v>17</v>
      </c>
      <c r="E58" t="s">
        <v>11</v>
      </c>
      <c r="F58" t="s">
        <v>13</v>
      </c>
      <c r="G58" t="s">
        <v>13</v>
      </c>
      <c r="H58" t="s">
        <v>20</v>
      </c>
      <c r="I58">
        <v>0</v>
      </c>
      <c r="J58" t="s">
        <v>15</v>
      </c>
      <c r="K58" t="s">
        <v>23</v>
      </c>
    </row>
    <row r="59" spans="1:11" x14ac:dyDescent="0.3">
      <c r="A59">
        <v>5066</v>
      </c>
      <c r="B59">
        <v>18</v>
      </c>
      <c r="C59" t="s">
        <v>9</v>
      </c>
      <c r="D59" t="s">
        <v>17</v>
      </c>
      <c r="E59" t="s">
        <v>11</v>
      </c>
      <c r="F59" t="s">
        <v>13</v>
      </c>
      <c r="G59" t="s">
        <v>13</v>
      </c>
      <c r="H59" t="s">
        <v>20</v>
      </c>
      <c r="I59">
        <v>12</v>
      </c>
      <c r="J59" t="s">
        <v>15</v>
      </c>
      <c r="K59" t="s">
        <v>21</v>
      </c>
    </row>
    <row r="60" spans="1:11" x14ac:dyDescent="0.3">
      <c r="A60">
        <v>5059</v>
      </c>
      <c r="B60">
        <v>23</v>
      </c>
      <c r="C60" t="s">
        <v>9</v>
      </c>
      <c r="D60" t="s">
        <v>17</v>
      </c>
      <c r="E60" t="s">
        <v>11</v>
      </c>
      <c r="F60" t="s">
        <v>13</v>
      </c>
      <c r="G60" t="s">
        <v>13</v>
      </c>
      <c r="H60" t="s">
        <v>20</v>
      </c>
      <c r="I60">
        <v>12</v>
      </c>
      <c r="J60" t="s">
        <v>15</v>
      </c>
      <c r="K60" t="s">
        <v>27</v>
      </c>
    </row>
    <row r="61" spans="1:11" x14ac:dyDescent="0.3">
      <c r="A61">
        <v>5060</v>
      </c>
      <c r="B61">
        <v>19</v>
      </c>
      <c r="C61" t="s">
        <v>9</v>
      </c>
      <c r="D61" t="s">
        <v>17</v>
      </c>
      <c r="E61" t="s">
        <v>11</v>
      </c>
      <c r="F61" t="s">
        <v>13</v>
      </c>
      <c r="G61" t="s">
        <v>12</v>
      </c>
      <c r="H61" t="s">
        <v>20</v>
      </c>
      <c r="I61">
        <v>0</v>
      </c>
      <c r="J61" t="s">
        <v>15</v>
      </c>
      <c r="K61" t="s">
        <v>23</v>
      </c>
    </row>
    <row r="62" spans="1:11" x14ac:dyDescent="0.3">
      <c r="A62">
        <v>5064</v>
      </c>
      <c r="B62">
        <v>22</v>
      </c>
      <c r="C62" t="s">
        <v>9</v>
      </c>
      <c r="D62" t="s">
        <v>17</v>
      </c>
      <c r="E62" t="s">
        <v>22</v>
      </c>
      <c r="F62" t="s">
        <v>13</v>
      </c>
      <c r="G62" t="s">
        <v>13</v>
      </c>
      <c r="H62" t="s">
        <v>20</v>
      </c>
      <c r="I62">
        <v>2</v>
      </c>
      <c r="J62" t="s">
        <v>15</v>
      </c>
      <c r="K62" t="s">
        <v>23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2E048-7629-418A-88B3-DC52666F9BC9}">
  <dimension ref="A3:B12"/>
  <sheetViews>
    <sheetView workbookViewId="0">
      <selection activeCell="J20" sqref="J20"/>
    </sheetView>
  </sheetViews>
  <sheetFormatPr defaultRowHeight="14.4" x14ac:dyDescent="0.3"/>
  <cols>
    <col min="1" max="1" width="13.44140625" bestFit="1" customWidth="1"/>
    <col min="2" max="2" width="10.44140625" bestFit="1" customWidth="1"/>
    <col min="3" max="3" width="6.88671875" bestFit="1" customWidth="1"/>
    <col min="4" max="4" width="10.77734375" bestFit="1" customWidth="1"/>
    <col min="5" max="5" width="8.88671875" bestFit="1" customWidth="1"/>
    <col min="6" max="6" width="5.21875" bestFit="1" customWidth="1"/>
    <col min="7" max="7" width="12.44140625" bestFit="1" customWidth="1"/>
    <col min="8" max="8" width="10.77734375" bestFit="1" customWidth="1"/>
    <col min="9" max="61" width="15.5546875" bestFit="1" customWidth="1"/>
    <col min="62" max="62" width="8.6640625" bestFit="1" customWidth="1"/>
    <col min="63" max="146" width="8.88671875" bestFit="1" customWidth="1"/>
    <col min="147" max="147" width="11.5546875" bestFit="1" customWidth="1"/>
    <col min="148" max="148" width="10.77734375" bestFit="1" customWidth="1"/>
  </cols>
  <sheetData>
    <row r="3" spans="1:2" x14ac:dyDescent="0.3">
      <c r="A3" s="4" t="s">
        <v>71</v>
      </c>
      <c r="B3" t="s">
        <v>74</v>
      </c>
    </row>
    <row r="4" spans="1:2" x14ac:dyDescent="0.3">
      <c r="A4" s="5" t="s">
        <v>19</v>
      </c>
      <c r="B4">
        <v>58</v>
      </c>
    </row>
    <row r="5" spans="1:2" x14ac:dyDescent="0.3">
      <c r="A5" s="6" t="s">
        <v>20</v>
      </c>
      <c r="B5">
        <v>20</v>
      </c>
    </row>
    <row r="6" spans="1:2" x14ac:dyDescent="0.3">
      <c r="A6" s="6" t="s">
        <v>14</v>
      </c>
      <c r="B6">
        <v>38</v>
      </c>
    </row>
    <row r="7" spans="1:2" x14ac:dyDescent="0.3">
      <c r="A7" s="5" t="s">
        <v>9</v>
      </c>
      <c r="B7">
        <v>87</v>
      </c>
    </row>
    <row r="8" spans="1:2" x14ac:dyDescent="0.3">
      <c r="A8" s="6" t="s">
        <v>20</v>
      </c>
      <c r="B8">
        <v>41</v>
      </c>
    </row>
    <row r="9" spans="1:2" x14ac:dyDescent="0.3">
      <c r="A9" s="6" t="s">
        <v>14</v>
      </c>
      <c r="B9">
        <v>46</v>
      </c>
    </row>
    <row r="10" spans="1:2" x14ac:dyDescent="0.3">
      <c r="A10" s="6" t="s">
        <v>76</v>
      </c>
      <c r="B10">
        <v>61</v>
      </c>
    </row>
    <row r="11" spans="1:2" x14ac:dyDescent="0.3">
      <c r="A11" s="6" t="s">
        <v>77</v>
      </c>
      <c r="B11">
        <v>84</v>
      </c>
    </row>
    <row r="12" spans="1:2" x14ac:dyDescent="0.3">
      <c r="A12" s="5" t="s">
        <v>72</v>
      </c>
      <c r="B12">
        <v>145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6"/>
  <sheetViews>
    <sheetView topLeftCell="F12" workbookViewId="0">
      <selection activeCell="O6" sqref="O6"/>
    </sheetView>
  </sheetViews>
  <sheetFormatPr defaultRowHeight="14.4" x14ac:dyDescent="0.3"/>
  <cols>
    <col min="2" max="2" width="5" bestFit="1" customWidth="1"/>
    <col min="3" max="3" width="13.33203125" customWidth="1"/>
    <col min="4" max="4" width="14.77734375" customWidth="1"/>
    <col min="5" max="5" width="21" customWidth="1"/>
    <col min="6" max="6" width="15.33203125" customWidth="1"/>
    <col min="7" max="7" width="20.21875" customWidth="1"/>
    <col min="8" max="8" width="16.33203125" customWidth="1"/>
    <col min="9" max="9" width="17.6640625" customWidth="1"/>
    <col min="10" max="10" width="21.44140625" customWidth="1"/>
    <col min="11" max="11" width="14" customWidth="1"/>
    <col min="14" max="14" width="27.88671875" customWidth="1"/>
    <col min="17" max="17" width="19.33203125" customWidth="1"/>
  </cols>
  <sheetData>
    <row r="1" spans="1:18" x14ac:dyDescent="0.3">
      <c r="B1" s="1" t="s">
        <v>0</v>
      </c>
      <c r="C1" s="1" t="s">
        <v>1</v>
      </c>
      <c r="D1" s="1" t="s">
        <v>38</v>
      </c>
      <c r="E1" s="1" t="s">
        <v>2</v>
      </c>
      <c r="F1" s="1" t="s">
        <v>3</v>
      </c>
      <c r="G1" s="1" t="s">
        <v>4</v>
      </c>
      <c r="H1" s="1" t="s">
        <v>5</v>
      </c>
      <c r="I1" s="3" t="s">
        <v>37</v>
      </c>
      <c r="J1" s="1" t="s">
        <v>6</v>
      </c>
      <c r="K1" s="1" t="s">
        <v>7</v>
      </c>
      <c r="L1" s="1" t="s">
        <v>8</v>
      </c>
    </row>
    <row r="2" spans="1:18" x14ac:dyDescent="0.3">
      <c r="A2" s="1">
        <v>0</v>
      </c>
      <c r="B2">
        <v>5001</v>
      </c>
      <c r="C2">
        <v>21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>
        <v>0</v>
      </c>
      <c r="K2" t="s">
        <v>15</v>
      </c>
      <c r="L2" t="s">
        <v>16</v>
      </c>
    </row>
    <row r="3" spans="1:18" x14ac:dyDescent="0.3">
      <c r="A3" s="1">
        <v>1</v>
      </c>
      <c r="B3">
        <v>5002</v>
      </c>
      <c r="C3">
        <v>20</v>
      </c>
      <c r="D3" t="s">
        <v>9</v>
      </c>
      <c r="E3" t="s">
        <v>10</v>
      </c>
      <c r="F3" t="s">
        <v>11</v>
      </c>
      <c r="G3" t="s">
        <v>12</v>
      </c>
      <c r="H3" t="s">
        <v>13</v>
      </c>
      <c r="I3" t="s">
        <v>14</v>
      </c>
      <c r="J3">
        <v>0</v>
      </c>
      <c r="K3" t="s">
        <v>15</v>
      </c>
      <c r="L3" t="s">
        <v>16</v>
      </c>
    </row>
    <row r="4" spans="1:18" x14ac:dyDescent="0.3">
      <c r="A4" s="1">
        <v>2</v>
      </c>
      <c r="B4">
        <v>5003</v>
      </c>
      <c r="C4">
        <v>21</v>
      </c>
      <c r="D4" t="s">
        <v>9</v>
      </c>
      <c r="E4" t="s">
        <v>17</v>
      </c>
      <c r="F4" t="s">
        <v>11</v>
      </c>
      <c r="G4" t="s">
        <v>13</v>
      </c>
      <c r="H4" t="s">
        <v>13</v>
      </c>
      <c r="I4" t="s">
        <v>14</v>
      </c>
      <c r="J4">
        <v>2</v>
      </c>
      <c r="K4" t="s">
        <v>18</v>
      </c>
      <c r="L4" t="s">
        <v>16</v>
      </c>
      <c r="N4" s="2" t="s">
        <v>37</v>
      </c>
      <c r="Q4" s="2" t="s">
        <v>3</v>
      </c>
    </row>
    <row r="5" spans="1:18" x14ac:dyDescent="0.3">
      <c r="A5" s="1">
        <v>3</v>
      </c>
      <c r="B5">
        <v>5004</v>
      </c>
      <c r="C5">
        <v>18</v>
      </c>
      <c r="D5" t="s">
        <v>19</v>
      </c>
      <c r="E5" t="s">
        <v>14</v>
      </c>
      <c r="F5" t="s">
        <v>11</v>
      </c>
      <c r="G5" t="s">
        <v>12</v>
      </c>
      <c r="H5" t="s">
        <v>13</v>
      </c>
      <c r="I5" t="s">
        <v>20</v>
      </c>
      <c r="J5">
        <v>2</v>
      </c>
      <c r="K5" t="s">
        <v>15</v>
      </c>
      <c r="L5" t="s">
        <v>16</v>
      </c>
      <c r="N5" t="s">
        <v>33</v>
      </c>
      <c r="O5">
        <f>COUNTIFS(I:I,"bus")</f>
        <v>61</v>
      </c>
      <c r="Q5" t="s">
        <v>48</v>
      </c>
      <c r="R5">
        <f>COUNTIFS(F:F,"100%")</f>
        <v>23</v>
      </c>
    </row>
    <row r="6" spans="1:18" x14ac:dyDescent="0.3">
      <c r="A6" s="1">
        <v>4</v>
      </c>
      <c r="B6">
        <v>5005</v>
      </c>
      <c r="C6">
        <v>22</v>
      </c>
      <c r="D6" t="s">
        <v>9</v>
      </c>
      <c r="E6" t="s">
        <v>14</v>
      </c>
      <c r="F6" t="s">
        <v>11</v>
      </c>
      <c r="G6" t="s">
        <v>13</v>
      </c>
      <c r="H6" t="s">
        <v>13</v>
      </c>
      <c r="I6" t="s">
        <v>20</v>
      </c>
      <c r="J6">
        <v>12</v>
      </c>
      <c r="K6" t="s">
        <v>15</v>
      </c>
      <c r="L6" t="s">
        <v>16</v>
      </c>
      <c r="N6" t="s">
        <v>34</v>
      </c>
      <c r="O6">
        <f>COUNTIFS(I:I,"private")</f>
        <v>84</v>
      </c>
      <c r="Q6" t="s">
        <v>49</v>
      </c>
      <c r="R6">
        <f>COUNTIFS(F:F,"75%")</f>
        <v>42</v>
      </c>
    </row>
    <row r="7" spans="1:18" x14ac:dyDescent="0.3">
      <c r="A7" s="1">
        <v>5</v>
      </c>
      <c r="B7">
        <v>5006</v>
      </c>
      <c r="C7">
        <v>20</v>
      </c>
      <c r="D7" t="s">
        <v>9</v>
      </c>
      <c r="E7" t="s">
        <v>17</v>
      </c>
      <c r="F7" t="s">
        <v>11</v>
      </c>
      <c r="G7" t="s">
        <v>13</v>
      </c>
      <c r="H7" t="s">
        <v>13</v>
      </c>
      <c r="I7" t="s">
        <v>14</v>
      </c>
      <c r="J7">
        <v>2</v>
      </c>
      <c r="K7" t="s">
        <v>15</v>
      </c>
      <c r="L7" t="s">
        <v>21</v>
      </c>
      <c r="N7" s="2" t="s">
        <v>38</v>
      </c>
      <c r="Q7" t="s">
        <v>50</v>
      </c>
      <c r="R7">
        <f>COUNTIFS(F:F,"50%")</f>
        <v>76</v>
      </c>
    </row>
    <row r="8" spans="1:18" x14ac:dyDescent="0.3">
      <c r="A8" s="1">
        <v>6</v>
      </c>
      <c r="B8">
        <v>5007</v>
      </c>
      <c r="C8">
        <v>18</v>
      </c>
      <c r="D8" t="s">
        <v>9</v>
      </c>
      <c r="E8" t="s">
        <v>17</v>
      </c>
      <c r="F8" t="s">
        <v>22</v>
      </c>
      <c r="G8" t="s">
        <v>13</v>
      </c>
      <c r="H8" t="s">
        <v>13</v>
      </c>
      <c r="I8" t="s">
        <v>14</v>
      </c>
      <c r="J8">
        <v>0</v>
      </c>
      <c r="K8" t="s">
        <v>15</v>
      </c>
      <c r="L8" t="s">
        <v>23</v>
      </c>
      <c r="N8" t="s">
        <v>35</v>
      </c>
      <c r="O8">
        <f>COUNTIFS(D:D,"male")</f>
        <v>87</v>
      </c>
      <c r="Q8" t="s">
        <v>51</v>
      </c>
      <c r="R8">
        <f>COUNTIFS(F:F,"25%")</f>
        <v>3</v>
      </c>
    </row>
    <row r="9" spans="1:18" x14ac:dyDescent="0.3">
      <c r="A9" s="1">
        <v>7</v>
      </c>
      <c r="B9">
        <v>5008</v>
      </c>
      <c r="C9">
        <v>18</v>
      </c>
      <c r="D9" t="s">
        <v>19</v>
      </c>
      <c r="E9" t="s">
        <v>17</v>
      </c>
      <c r="F9" t="s">
        <v>11</v>
      </c>
      <c r="G9" t="s">
        <v>12</v>
      </c>
      <c r="H9" t="s">
        <v>12</v>
      </c>
      <c r="I9" t="s">
        <v>20</v>
      </c>
      <c r="J9">
        <v>2</v>
      </c>
      <c r="K9" t="s">
        <v>24</v>
      </c>
      <c r="L9" t="s">
        <v>21</v>
      </c>
      <c r="N9" t="s">
        <v>36</v>
      </c>
      <c r="O9">
        <f>COUNTIFS(D:D,"female")</f>
        <v>58</v>
      </c>
      <c r="Q9" t="s">
        <v>52</v>
      </c>
      <c r="R9">
        <f>COUNTIFS(F:F,"none")</f>
        <v>1</v>
      </c>
    </row>
    <row r="10" spans="1:18" x14ac:dyDescent="0.3">
      <c r="A10" s="1">
        <v>8</v>
      </c>
      <c r="B10">
        <v>5009</v>
      </c>
      <c r="C10">
        <v>19</v>
      </c>
      <c r="D10" t="s">
        <v>19</v>
      </c>
      <c r="E10" t="s">
        <v>10</v>
      </c>
      <c r="F10" t="s">
        <v>11</v>
      </c>
      <c r="G10" t="s">
        <v>13</v>
      </c>
      <c r="H10" t="s">
        <v>12</v>
      </c>
      <c r="I10" t="s">
        <v>20</v>
      </c>
      <c r="J10">
        <v>0</v>
      </c>
      <c r="K10" t="s">
        <v>15</v>
      </c>
      <c r="L10" t="s">
        <v>23</v>
      </c>
    </row>
    <row r="11" spans="1:18" x14ac:dyDescent="0.3">
      <c r="A11" s="1">
        <v>9</v>
      </c>
      <c r="B11">
        <v>5010</v>
      </c>
      <c r="C11">
        <v>21</v>
      </c>
      <c r="D11" t="s">
        <v>19</v>
      </c>
      <c r="E11" t="s">
        <v>17</v>
      </c>
      <c r="F11" t="s">
        <v>11</v>
      </c>
      <c r="G11" t="s">
        <v>13</v>
      </c>
      <c r="H11" t="s">
        <v>13</v>
      </c>
      <c r="I11" t="s">
        <v>20</v>
      </c>
      <c r="J11">
        <v>12</v>
      </c>
      <c r="K11" t="s">
        <v>18</v>
      </c>
      <c r="L11" t="s">
        <v>25</v>
      </c>
    </row>
    <row r="12" spans="1:18" x14ac:dyDescent="0.3">
      <c r="A12" s="1">
        <v>10</v>
      </c>
      <c r="B12">
        <v>5011</v>
      </c>
      <c r="C12">
        <v>18</v>
      </c>
      <c r="D12" t="s">
        <v>19</v>
      </c>
      <c r="E12" t="s">
        <v>14</v>
      </c>
      <c r="F12" t="s">
        <v>11</v>
      </c>
      <c r="G12" t="s">
        <v>13</v>
      </c>
      <c r="H12" t="s">
        <v>13</v>
      </c>
      <c r="I12" t="s">
        <v>14</v>
      </c>
      <c r="J12">
        <v>12</v>
      </c>
      <c r="K12" t="s">
        <v>24</v>
      </c>
      <c r="L12" t="s">
        <v>21</v>
      </c>
      <c r="N12" s="2" t="s">
        <v>39</v>
      </c>
      <c r="O12" s="2" t="s">
        <v>39</v>
      </c>
      <c r="Q12" s="2" t="s">
        <v>53</v>
      </c>
    </row>
    <row r="13" spans="1:18" x14ac:dyDescent="0.3">
      <c r="A13" s="1">
        <v>11</v>
      </c>
      <c r="B13">
        <v>5012</v>
      </c>
      <c r="C13">
        <v>18</v>
      </c>
      <c r="D13" t="s">
        <v>19</v>
      </c>
      <c r="E13" t="s">
        <v>14</v>
      </c>
      <c r="F13" t="s">
        <v>22</v>
      </c>
      <c r="G13" t="s">
        <v>12</v>
      </c>
      <c r="H13" t="s">
        <v>12</v>
      </c>
      <c r="I13" t="s">
        <v>14</v>
      </c>
      <c r="J13">
        <v>8</v>
      </c>
      <c r="K13" t="s">
        <v>24</v>
      </c>
      <c r="L13" t="s">
        <v>25</v>
      </c>
      <c r="N13" t="s">
        <v>40</v>
      </c>
      <c r="O13">
        <f>COUNTIFS(L:L,"aa")</f>
        <v>35</v>
      </c>
      <c r="Q13" t="s">
        <v>54</v>
      </c>
      <c r="R13">
        <f>COUNTIFS(H:H,"no")</f>
        <v>87</v>
      </c>
    </row>
    <row r="14" spans="1:18" x14ac:dyDescent="0.3">
      <c r="A14" s="1">
        <v>12</v>
      </c>
      <c r="B14">
        <v>5013</v>
      </c>
      <c r="C14">
        <v>18</v>
      </c>
      <c r="D14" t="s">
        <v>19</v>
      </c>
      <c r="E14" t="s">
        <v>14</v>
      </c>
      <c r="F14" t="s">
        <v>22</v>
      </c>
      <c r="G14" t="s">
        <v>13</v>
      </c>
      <c r="H14" t="s">
        <v>13</v>
      </c>
      <c r="I14" t="s">
        <v>14</v>
      </c>
      <c r="J14">
        <v>0</v>
      </c>
      <c r="K14" t="s">
        <v>15</v>
      </c>
      <c r="L14" t="s">
        <v>25</v>
      </c>
      <c r="N14" t="s">
        <v>42</v>
      </c>
      <c r="O14">
        <f>COUNTIFS(L:L,"BA")</f>
        <v>24</v>
      </c>
      <c r="Q14" t="s">
        <v>55</v>
      </c>
      <c r="R14">
        <f>COUNTIFS(H:H,"YES")</f>
        <v>58</v>
      </c>
    </row>
    <row r="15" spans="1:18" x14ac:dyDescent="0.3">
      <c r="A15" s="1">
        <v>13</v>
      </c>
      <c r="B15">
        <v>5014</v>
      </c>
      <c r="C15">
        <v>19</v>
      </c>
      <c r="D15" t="s">
        <v>19</v>
      </c>
      <c r="E15" t="s">
        <v>17</v>
      </c>
      <c r="F15" t="s">
        <v>26</v>
      </c>
      <c r="G15" t="s">
        <v>13</v>
      </c>
      <c r="H15" t="s">
        <v>13</v>
      </c>
      <c r="I15" t="s">
        <v>14</v>
      </c>
      <c r="J15">
        <v>0</v>
      </c>
      <c r="K15" t="s">
        <v>15</v>
      </c>
      <c r="L15" t="s">
        <v>16</v>
      </c>
      <c r="N15" t="s">
        <v>41</v>
      </c>
      <c r="O15">
        <f>COUNTIFS(L:L,"bb")</f>
        <v>21</v>
      </c>
    </row>
    <row r="16" spans="1:18" x14ac:dyDescent="0.3">
      <c r="A16" s="1">
        <v>14</v>
      </c>
      <c r="B16">
        <v>5015</v>
      </c>
      <c r="C16">
        <v>26</v>
      </c>
      <c r="D16" t="s">
        <v>9</v>
      </c>
      <c r="E16" t="s">
        <v>17</v>
      </c>
      <c r="F16" t="s">
        <v>22</v>
      </c>
      <c r="G16" t="s">
        <v>12</v>
      </c>
      <c r="H16" t="s">
        <v>12</v>
      </c>
      <c r="I16" t="s">
        <v>14</v>
      </c>
      <c r="J16">
        <v>12</v>
      </c>
      <c r="K16" t="s">
        <v>18</v>
      </c>
      <c r="L16" t="s">
        <v>21</v>
      </c>
      <c r="N16" t="s">
        <v>43</v>
      </c>
      <c r="O16">
        <f>COUNTIFS(L:L,"cb")</f>
        <v>10</v>
      </c>
      <c r="Q16" s="2" t="s">
        <v>56</v>
      </c>
    </row>
    <row r="17" spans="1:18" x14ac:dyDescent="0.3">
      <c r="A17" s="1">
        <v>15</v>
      </c>
      <c r="B17">
        <v>5016</v>
      </c>
      <c r="C17">
        <v>22</v>
      </c>
      <c r="D17" t="s">
        <v>9</v>
      </c>
      <c r="E17" t="s">
        <v>17</v>
      </c>
      <c r="F17" t="s">
        <v>11</v>
      </c>
      <c r="G17" t="s">
        <v>13</v>
      </c>
      <c r="H17" t="s">
        <v>13</v>
      </c>
      <c r="I17" t="s">
        <v>14</v>
      </c>
      <c r="J17">
        <v>0</v>
      </c>
      <c r="K17" t="s">
        <v>15</v>
      </c>
      <c r="L17" t="s">
        <v>21</v>
      </c>
      <c r="N17" t="s">
        <v>44</v>
      </c>
      <c r="O17">
        <f>COUNTIFS(L:L,"CC")</f>
        <v>17</v>
      </c>
      <c r="Q17" t="s">
        <v>57</v>
      </c>
      <c r="R17">
        <f>COUNTIFS(J:J,"0")</f>
        <v>93</v>
      </c>
    </row>
    <row r="18" spans="1:18" x14ac:dyDescent="0.3">
      <c r="A18" s="1">
        <v>16</v>
      </c>
      <c r="B18">
        <v>5017</v>
      </c>
      <c r="C18">
        <v>18</v>
      </c>
      <c r="D18" t="s">
        <v>19</v>
      </c>
      <c r="E18" t="s">
        <v>17</v>
      </c>
      <c r="F18" t="s">
        <v>26</v>
      </c>
      <c r="G18" t="s">
        <v>13</v>
      </c>
      <c r="H18" t="s">
        <v>12</v>
      </c>
      <c r="I18" t="s">
        <v>14</v>
      </c>
      <c r="J18">
        <v>0</v>
      </c>
      <c r="K18" t="s">
        <v>15</v>
      </c>
      <c r="L18" t="s">
        <v>16</v>
      </c>
      <c r="N18" t="s">
        <v>45</v>
      </c>
      <c r="O18">
        <f>COUNTIFS(L:L,"DC")</f>
        <v>13</v>
      </c>
      <c r="Q18" t="s">
        <v>58</v>
      </c>
      <c r="R18">
        <f>COUNTIFS(J:J,"2")</f>
        <v>27</v>
      </c>
    </row>
    <row r="19" spans="1:18" x14ac:dyDescent="0.3">
      <c r="A19" s="1">
        <v>17</v>
      </c>
      <c r="B19">
        <v>5018</v>
      </c>
      <c r="C19">
        <v>22</v>
      </c>
      <c r="D19" t="s">
        <v>9</v>
      </c>
      <c r="E19" t="s">
        <v>17</v>
      </c>
      <c r="F19" t="s">
        <v>11</v>
      </c>
      <c r="G19" t="s">
        <v>13</v>
      </c>
      <c r="H19" t="s">
        <v>13</v>
      </c>
      <c r="I19" t="s">
        <v>14</v>
      </c>
      <c r="J19">
        <v>0</v>
      </c>
      <c r="K19" t="s">
        <v>15</v>
      </c>
      <c r="L19" t="s">
        <v>21</v>
      </c>
      <c r="N19" t="s">
        <v>46</v>
      </c>
      <c r="O19">
        <f>COUNTIFS(L:L,"dd")</f>
        <v>17</v>
      </c>
      <c r="Q19" t="s">
        <v>59</v>
      </c>
      <c r="R19">
        <f>COUNTIFS(J:J,"8")</f>
        <v>4</v>
      </c>
    </row>
    <row r="20" spans="1:18" x14ac:dyDescent="0.3">
      <c r="A20" s="1">
        <v>18</v>
      </c>
      <c r="B20">
        <v>5019</v>
      </c>
      <c r="C20">
        <v>18</v>
      </c>
      <c r="D20" t="s">
        <v>19</v>
      </c>
      <c r="E20" t="s">
        <v>17</v>
      </c>
      <c r="F20" t="s">
        <v>22</v>
      </c>
      <c r="G20" t="s">
        <v>13</v>
      </c>
      <c r="H20" t="s">
        <v>13</v>
      </c>
      <c r="I20" t="s">
        <v>14</v>
      </c>
      <c r="J20">
        <v>12</v>
      </c>
      <c r="K20" t="s">
        <v>15</v>
      </c>
      <c r="L20" t="s">
        <v>21</v>
      </c>
      <c r="N20" t="s">
        <v>47</v>
      </c>
      <c r="O20">
        <f>COUNTIFS(L:L,"fail")</f>
        <v>8</v>
      </c>
      <c r="Q20" t="s">
        <v>60</v>
      </c>
      <c r="R20">
        <f>COUNTIFS(J:J,"12")</f>
        <v>21</v>
      </c>
    </row>
    <row r="21" spans="1:18" x14ac:dyDescent="0.3">
      <c r="A21" s="1">
        <v>19</v>
      </c>
      <c r="B21">
        <v>5020</v>
      </c>
      <c r="C21">
        <v>18</v>
      </c>
      <c r="D21" t="s">
        <v>9</v>
      </c>
      <c r="E21" t="s">
        <v>14</v>
      </c>
      <c r="F21" t="s">
        <v>11</v>
      </c>
      <c r="G21" t="s">
        <v>13</v>
      </c>
      <c r="H21" t="s">
        <v>13</v>
      </c>
      <c r="I21" t="s">
        <v>20</v>
      </c>
      <c r="J21">
        <v>2</v>
      </c>
      <c r="K21" t="s">
        <v>24</v>
      </c>
      <c r="L21" t="s">
        <v>27</v>
      </c>
    </row>
    <row r="22" spans="1:18" x14ac:dyDescent="0.3">
      <c r="A22" s="1">
        <v>20</v>
      </c>
      <c r="B22">
        <v>5021</v>
      </c>
      <c r="C22">
        <v>18</v>
      </c>
      <c r="D22" t="s">
        <v>9</v>
      </c>
      <c r="E22" t="s">
        <v>17</v>
      </c>
      <c r="F22" t="s">
        <v>26</v>
      </c>
      <c r="G22" t="s">
        <v>12</v>
      </c>
      <c r="H22" t="s">
        <v>13</v>
      </c>
      <c r="I22" t="s">
        <v>20</v>
      </c>
      <c r="J22">
        <v>0</v>
      </c>
      <c r="K22" t="s">
        <v>18</v>
      </c>
      <c r="L22" t="s">
        <v>16</v>
      </c>
    </row>
    <row r="23" spans="1:18" x14ac:dyDescent="0.3">
      <c r="A23" s="1">
        <v>21</v>
      </c>
      <c r="B23">
        <v>5022</v>
      </c>
      <c r="C23">
        <v>18</v>
      </c>
      <c r="D23" t="s">
        <v>9</v>
      </c>
      <c r="E23" t="s">
        <v>17</v>
      </c>
      <c r="F23" t="s">
        <v>26</v>
      </c>
      <c r="G23" t="s">
        <v>13</v>
      </c>
      <c r="H23" t="s">
        <v>13</v>
      </c>
      <c r="I23" t="s">
        <v>20</v>
      </c>
      <c r="J23">
        <v>0</v>
      </c>
      <c r="K23" t="s">
        <v>18</v>
      </c>
      <c r="L23" t="s">
        <v>16</v>
      </c>
      <c r="N23" s="2" t="s">
        <v>7</v>
      </c>
      <c r="Q23" s="2" t="s">
        <v>61</v>
      </c>
    </row>
    <row r="24" spans="1:18" x14ac:dyDescent="0.3">
      <c r="A24" s="1">
        <v>22</v>
      </c>
      <c r="B24">
        <v>5023</v>
      </c>
      <c r="C24">
        <v>22</v>
      </c>
      <c r="D24" t="s">
        <v>9</v>
      </c>
      <c r="E24" t="s">
        <v>17</v>
      </c>
      <c r="F24" t="s">
        <v>11</v>
      </c>
      <c r="G24" t="s">
        <v>12</v>
      </c>
      <c r="H24" t="s">
        <v>13</v>
      </c>
      <c r="I24" t="s">
        <v>20</v>
      </c>
      <c r="J24">
        <v>0</v>
      </c>
      <c r="K24" t="s">
        <v>15</v>
      </c>
      <c r="L24" t="s">
        <v>27</v>
      </c>
      <c r="N24" t="s">
        <v>15</v>
      </c>
      <c r="O24">
        <f>COUNTIFS(K:K,"always")</f>
        <v>98</v>
      </c>
      <c r="Q24" t="s">
        <v>62</v>
      </c>
      <c r="R24">
        <f>COUNTIFS(C:C,"18")</f>
        <v>65</v>
      </c>
    </row>
    <row r="25" spans="1:18" x14ac:dyDescent="0.3">
      <c r="A25" s="1">
        <v>23</v>
      </c>
      <c r="B25">
        <v>5024</v>
      </c>
      <c r="C25">
        <v>25</v>
      </c>
      <c r="D25" t="s">
        <v>9</v>
      </c>
      <c r="E25" t="s">
        <v>17</v>
      </c>
      <c r="F25" t="s">
        <v>28</v>
      </c>
      <c r="G25" t="s">
        <v>12</v>
      </c>
      <c r="H25" t="s">
        <v>12</v>
      </c>
      <c r="I25" t="s">
        <v>14</v>
      </c>
      <c r="J25">
        <v>12</v>
      </c>
      <c r="K25" t="s">
        <v>15</v>
      </c>
      <c r="L25" t="s">
        <v>16</v>
      </c>
      <c r="N25" t="s">
        <v>24</v>
      </c>
      <c r="O25">
        <f>COUNTIFS(K:K,"sometimes")</f>
        <v>25</v>
      </c>
      <c r="Q25" t="s">
        <v>63</v>
      </c>
      <c r="R25">
        <f>COUNTIFS(C:C,"19")</f>
        <v>17</v>
      </c>
    </row>
    <row r="26" spans="1:18" x14ac:dyDescent="0.3">
      <c r="A26" s="1">
        <v>24</v>
      </c>
      <c r="B26">
        <v>5025</v>
      </c>
      <c r="C26">
        <v>19</v>
      </c>
      <c r="D26" t="s">
        <v>9</v>
      </c>
      <c r="E26" t="s">
        <v>17</v>
      </c>
      <c r="F26" t="s">
        <v>11</v>
      </c>
      <c r="G26" t="s">
        <v>13</v>
      </c>
      <c r="H26" t="s">
        <v>13</v>
      </c>
      <c r="I26" t="s">
        <v>14</v>
      </c>
      <c r="J26">
        <v>2</v>
      </c>
      <c r="K26" t="s">
        <v>15</v>
      </c>
      <c r="L26" t="s">
        <v>21</v>
      </c>
      <c r="N26" t="s">
        <v>18</v>
      </c>
      <c r="O26">
        <f>COUNTIFS(K:K,"never")</f>
        <v>22</v>
      </c>
      <c r="Q26" t="s">
        <v>64</v>
      </c>
      <c r="R26">
        <f>COUNTIFS(C:C,"20")</f>
        <v>15</v>
      </c>
    </row>
    <row r="27" spans="1:18" x14ac:dyDescent="0.3">
      <c r="A27" s="1">
        <v>25</v>
      </c>
      <c r="B27">
        <v>5026</v>
      </c>
      <c r="C27">
        <v>20</v>
      </c>
      <c r="D27" t="s">
        <v>9</v>
      </c>
      <c r="E27" t="s">
        <v>17</v>
      </c>
      <c r="F27" t="s">
        <v>11</v>
      </c>
      <c r="G27" t="s">
        <v>13</v>
      </c>
      <c r="H27" t="s">
        <v>13</v>
      </c>
      <c r="I27" t="s">
        <v>20</v>
      </c>
      <c r="J27">
        <v>0</v>
      </c>
      <c r="K27" t="s">
        <v>15</v>
      </c>
      <c r="L27" t="s">
        <v>27</v>
      </c>
      <c r="Q27" t="s">
        <v>65</v>
      </c>
      <c r="R27">
        <f>COUNTIFS(C:C,"21")</f>
        <v>21</v>
      </c>
    </row>
    <row r="28" spans="1:18" x14ac:dyDescent="0.3">
      <c r="A28" s="1">
        <v>26</v>
      </c>
      <c r="B28">
        <v>5027</v>
      </c>
      <c r="C28">
        <v>20</v>
      </c>
      <c r="D28" t="s">
        <v>9</v>
      </c>
      <c r="E28" t="s">
        <v>17</v>
      </c>
      <c r="F28" t="s">
        <v>11</v>
      </c>
      <c r="G28" t="s">
        <v>13</v>
      </c>
      <c r="H28" t="s">
        <v>12</v>
      </c>
      <c r="I28" t="s">
        <v>20</v>
      </c>
      <c r="J28">
        <v>0</v>
      </c>
      <c r="K28" t="s">
        <v>15</v>
      </c>
      <c r="L28" t="s">
        <v>16</v>
      </c>
      <c r="Q28" t="s">
        <v>66</v>
      </c>
      <c r="R28">
        <f>COUNTIFS(C:C,"22")</f>
        <v>17</v>
      </c>
    </row>
    <row r="29" spans="1:18" x14ac:dyDescent="0.3">
      <c r="A29" s="1">
        <v>27</v>
      </c>
      <c r="B29">
        <v>5028</v>
      </c>
      <c r="C29">
        <v>18</v>
      </c>
      <c r="D29" t="s">
        <v>9</v>
      </c>
      <c r="E29" t="s">
        <v>14</v>
      </c>
      <c r="F29" t="s">
        <v>11</v>
      </c>
      <c r="G29" t="s">
        <v>12</v>
      </c>
      <c r="H29" t="s">
        <v>13</v>
      </c>
      <c r="I29" t="s">
        <v>14</v>
      </c>
      <c r="J29">
        <v>0</v>
      </c>
      <c r="K29" t="s">
        <v>15</v>
      </c>
      <c r="L29" t="s">
        <v>16</v>
      </c>
      <c r="Q29" t="s">
        <v>67</v>
      </c>
      <c r="R29">
        <f>COUNTIFS(C:C,"23")</f>
        <v>1</v>
      </c>
    </row>
    <row r="30" spans="1:18" x14ac:dyDescent="0.3">
      <c r="A30" s="1">
        <v>28</v>
      </c>
      <c r="B30">
        <v>5029</v>
      </c>
      <c r="C30">
        <v>24</v>
      </c>
      <c r="D30" t="s">
        <v>9</v>
      </c>
      <c r="E30" t="s">
        <v>17</v>
      </c>
      <c r="F30" t="s">
        <v>11</v>
      </c>
      <c r="G30" t="s">
        <v>13</v>
      </c>
      <c r="H30" t="s">
        <v>13</v>
      </c>
      <c r="I30" t="s">
        <v>20</v>
      </c>
      <c r="J30">
        <v>0</v>
      </c>
      <c r="K30" t="s">
        <v>18</v>
      </c>
      <c r="L30" t="s">
        <v>27</v>
      </c>
      <c r="Q30" t="s">
        <v>68</v>
      </c>
      <c r="R30">
        <f>COUNTIFS(C:C,"24")</f>
        <v>4</v>
      </c>
    </row>
    <row r="31" spans="1:18" x14ac:dyDescent="0.3">
      <c r="A31" s="1">
        <v>29</v>
      </c>
      <c r="B31">
        <v>5030</v>
      </c>
      <c r="C31">
        <v>19</v>
      </c>
      <c r="D31" t="s">
        <v>9</v>
      </c>
      <c r="E31" t="s">
        <v>10</v>
      </c>
      <c r="F31" t="s">
        <v>22</v>
      </c>
      <c r="G31" t="s">
        <v>13</v>
      </c>
      <c r="H31" t="s">
        <v>13</v>
      </c>
      <c r="I31" t="s">
        <v>14</v>
      </c>
      <c r="J31">
        <v>0</v>
      </c>
      <c r="K31" t="s">
        <v>18</v>
      </c>
      <c r="L31" t="s">
        <v>23</v>
      </c>
      <c r="Q31" t="s">
        <v>69</v>
      </c>
      <c r="R31">
        <f>COUNTIFS(C:C,"25")</f>
        <v>3</v>
      </c>
    </row>
    <row r="32" spans="1:18" x14ac:dyDescent="0.3">
      <c r="A32" s="1">
        <v>30</v>
      </c>
      <c r="B32">
        <v>5031</v>
      </c>
      <c r="C32">
        <v>19</v>
      </c>
      <c r="D32" t="s">
        <v>9</v>
      </c>
      <c r="E32" t="s">
        <v>17</v>
      </c>
      <c r="F32" t="s">
        <v>26</v>
      </c>
      <c r="G32" t="s">
        <v>12</v>
      </c>
      <c r="H32" t="s">
        <v>12</v>
      </c>
      <c r="I32" t="s">
        <v>20</v>
      </c>
      <c r="J32">
        <v>0</v>
      </c>
      <c r="K32" t="s">
        <v>15</v>
      </c>
      <c r="L32" t="s">
        <v>23</v>
      </c>
      <c r="Q32" t="s">
        <v>70</v>
      </c>
    </row>
    <row r="33" spans="1:12" x14ac:dyDescent="0.3">
      <c r="A33" s="1">
        <v>31</v>
      </c>
      <c r="B33">
        <v>5032</v>
      </c>
      <c r="C33">
        <v>25</v>
      </c>
      <c r="D33" t="s">
        <v>9</v>
      </c>
      <c r="E33" t="s">
        <v>17</v>
      </c>
      <c r="F33" t="s">
        <v>11</v>
      </c>
      <c r="G33" t="s">
        <v>12</v>
      </c>
      <c r="H33" t="s">
        <v>13</v>
      </c>
      <c r="I33" t="s">
        <v>14</v>
      </c>
      <c r="J33">
        <v>0</v>
      </c>
      <c r="K33" t="s">
        <v>15</v>
      </c>
      <c r="L33" t="s">
        <v>27</v>
      </c>
    </row>
    <row r="34" spans="1:12" x14ac:dyDescent="0.3">
      <c r="A34" s="1">
        <v>32</v>
      </c>
      <c r="B34">
        <v>5033</v>
      </c>
      <c r="C34">
        <v>19</v>
      </c>
      <c r="D34" t="s">
        <v>19</v>
      </c>
      <c r="E34" t="s">
        <v>17</v>
      </c>
      <c r="F34" t="s">
        <v>11</v>
      </c>
      <c r="G34" t="s">
        <v>13</v>
      </c>
      <c r="H34" t="s">
        <v>13</v>
      </c>
      <c r="I34" t="s">
        <v>14</v>
      </c>
      <c r="J34">
        <v>2</v>
      </c>
      <c r="K34" t="s">
        <v>15</v>
      </c>
      <c r="L34" t="s">
        <v>16</v>
      </c>
    </row>
    <row r="35" spans="1:12" x14ac:dyDescent="0.3">
      <c r="A35" s="1">
        <v>33</v>
      </c>
      <c r="B35">
        <v>5034</v>
      </c>
      <c r="C35">
        <v>21</v>
      </c>
      <c r="D35" t="s">
        <v>19</v>
      </c>
      <c r="E35" t="s">
        <v>17</v>
      </c>
      <c r="F35" t="s">
        <v>11</v>
      </c>
      <c r="G35" t="s">
        <v>12</v>
      </c>
      <c r="H35" t="s">
        <v>13</v>
      </c>
      <c r="I35" t="s">
        <v>20</v>
      </c>
      <c r="J35">
        <v>0</v>
      </c>
      <c r="K35" t="s">
        <v>15</v>
      </c>
      <c r="L35" t="s">
        <v>21</v>
      </c>
    </row>
    <row r="36" spans="1:12" x14ac:dyDescent="0.3">
      <c r="A36" s="1">
        <v>34</v>
      </c>
      <c r="B36">
        <v>5035</v>
      </c>
      <c r="C36">
        <v>18</v>
      </c>
      <c r="D36" t="s">
        <v>9</v>
      </c>
      <c r="E36" t="s">
        <v>14</v>
      </c>
      <c r="F36" t="s">
        <v>11</v>
      </c>
      <c r="G36" t="s">
        <v>13</v>
      </c>
      <c r="H36" t="s">
        <v>13</v>
      </c>
      <c r="I36" t="s">
        <v>20</v>
      </c>
      <c r="J36">
        <v>2</v>
      </c>
      <c r="K36" t="s">
        <v>15</v>
      </c>
      <c r="L36" t="s">
        <v>21</v>
      </c>
    </row>
    <row r="37" spans="1:12" x14ac:dyDescent="0.3">
      <c r="A37" s="1">
        <v>35</v>
      </c>
      <c r="B37">
        <v>5036</v>
      </c>
      <c r="C37">
        <v>18</v>
      </c>
      <c r="D37" t="s">
        <v>9</v>
      </c>
      <c r="E37" t="s">
        <v>14</v>
      </c>
      <c r="F37" t="s">
        <v>22</v>
      </c>
      <c r="G37" t="s">
        <v>13</v>
      </c>
      <c r="H37" t="s">
        <v>13</v>
      </c>
      <c r="I37" t="s">
        <v>14</v>
      </c>
      <c r="J37">
        <v>12</v>
      </c>
      <c r="K37" t="s">
        <v>15</v>
      </c>
      <c r="L37" t="s">
        <v>16</v>
      </c>
    </row>
    <row r="38" spans="1:12" x14ac:dyDescent="0.3">
      <c r="A38" s="1">
        <v>36</v>
      </c>
      <c r="B38">
        <v>5037</v>
      </c>
      <c r="C38">
        <v>19</v>
      </c>
      <c r="D38" t="s">
        <v>9</v>
      </c>
      <c r="E38" t="s">
        <v>10</v>
      </c>
      <c r="F38" t="s">
        <v>22</v>
      </c>
      <c r="G38" t="s">
        <v>12</v>
      </c>
      <c r="H38" t="s">
        <v>13</v>
      </c>
      <c r="I38" t="s">
        <v>20</v>
      </c>
      <c r="J38">
        <v>12</v>
      </c>
      <c r="K38" t="s">
        <v>15</v>
      </c>
      <c r="L38" t="s">
        <v>21</v>
      </c>
    </row>
    <row r="39" spans="1:12" x14ac:dyDescent="0.3">
      <c r="A39" s="1">
        <v>37</v>
      </c>
      <c r="B39">
        <v>5038</v>
      </c>
      <c r="C39">
        <v>20</v>
      </c>
      <c r="D39" t="s">
        <v>9</v>
      </c>
      <c r="E39" t="s">
        <v>17</v>
      </c>
      <c r="F39" t="s">
        <v>11</v>
      </c>
      <c r="G39" t="s">
        <v>12</v>
      </c>
      <c r="H39" t="s">
        <v>12</v>
      </c>
      <c r="I39" t="s">
        <v>20</v>
      </c>
      <c r="J39">
        <v>2</v>
      </c>
      <c r="K39" t="s">
        <v>24</v>
      </c>
      <c r="L39" t="s">
        <v>16</v>
      </c>
    </row>
    <row r="40" spans="1:12" x14ac:dyDescent="0.3">
      <c r="A40" s="1">
        <v>38</v>
      </c>
      <c r="B40">
        <v>5039</v>
      </c>
      <c r="C40">
        <v>21</v>
      </c>
      <c r="D40" t="s">
        <v>9</v>
      </c>
      <c r="E40" t="s">
        <v>17</v>
      </c>
      <c r="F40" t="s">
        <v>26</v>
      </c>
      <c r="G40" t="s">
        <v>13</v>
      </c>
      <c r="H40" t="s">
        <v>13</v>
      </c>
      <c r="I40" t="s">
        <v>14</v>
      </c>
      <c r="J40">
        <v>0</v>
      </c>
      <c r="K40" t="s">
        <v>15</v>
      </c>
      <c r="L40" t="s">
        <v>21</v>
      </c>
    </row>
    <row r="41" spans="1:12" x14ac:dyDescent="0.3">
      <c r="A41" s="1">
        <v>39</v>
      </c>
      <c r="B41">
        <v>5040</v>
      </c>
      <c r="C41">
        <v>22</v>
      </c>
      <c r="D41" t="s">
        <v>19</v>
      </c>
      <c r="E41" t="s">
        <v>17</v>
      </c>
      <c r="F41" t="s">
        <v>11</v>
      </c>
      <c r="G41" t="s">
        <v>13</v>
      </c>
      <c r="H41" t="s">
        <v>13</v>
      </c>
      <c r="I41" t="s">
        <v>20</v>
      </c>
      <c r="J41">
        <v>0</v>
      </c>
      <c r="K41" t="s">
        <v>15</v>
      </c>
      <c r="L41" t="s">
        <v>16</v>
      </c>
    </row>
    <row r="42" spans="1:12" x14ac:dyDescent="0.3">
      <c r="A42" s="1">
        <v>40</v>
      </c>
      <c r="B42">
        <v>5041</v>
      </c>
      <c r="C42">
        <v>18</v>
      </c>
      <c r="D42" t="s">
        <v>9</v>
      </c>
      <c r="E42" t="s">
        <v>14</v>
      </c>
      <c r="F42" t="s">
        <v>11</v>
      </c>
      <c r="G42" t="s">
        <v>13</v>
      </c>
      <c r="H42" t="s">
        <v>13</v>
      </c>
      <c r="I42" t="s">
        <v>14</v>
      </c>
      <c r="J42">
        <v>2</v>
      </c>
      <c r="K42" t="s">
        <v>15</v>
      </c>
      <c r="L42" t="s">
        <v>16</v>
      </c>
    </row>
    <row r="43" spans="1:12" x14ac:dyDescent="0.3">
      <c r="A43" s="1">
        <v>41</v>
      </c>
      <c r="B43">
        <v>5042</v>
      </c>
      <c r="C43">
        <v>24</v>
      </c>
      <c r="D43" t="s">
        <v>9</v>
      </c>
      <c r="E43" t="s">
        <v>17</v>
      </c>
      <c r="F43" t="s">
        <v>11</v>
      </c>
      <c r="G43" t="s">
        <v>12</v>
      </c>
      <c r="H43" t="s">
        <v>13</v>
      </c>
      <c r="I43" t="s">
        <v>14</v>
      </c>
      <c r="J43">
        <v>2</v>
      </c>
      <c r="K43" t="s">
        <v>15</v>
      </c>
      <c r="L43" t="s">
        <v>16</v>
      </c>
    </row>
    <row r="44" spans="1:12" x14ac:dyDescent="0.3">
      <c r="A44" s="1">
        <v>42</v>
      </c>
      <c r="B44">
        <v>5043</v>
      </c>
      <c r="C44">
        <v>21</v>
      </c>
      <c r="D44" t="s">
        <v>9</v>
      </c>
      <c r="E44" t="s">
        <v>17</v>
      </c>
      <c r="F44" t="s">
        <v>11</v>
      </c>
      <c r="G44" t="s">
        <v>13</v>
      </c>
      <c r="H44" t="s">
        <v>12</v>
      </c>
      <c r="I44" t="s">
        <v>14</v>
      </c>
      <c r="J44">
        <v>0</v>
      </c>
      <c r="K44" t="s">
        <v>18</v>
      </c>
      <c r="L44" t="s">
        <v>16</v>
      </c>
    </row>
    <row r="45" spans="1:12" x14ac:dyDescent="0.3">
      <c r="A45" s="1">
        <v>43</v>
      </c>
      <c r="B45">
        <v>5044</v>
      </c>
      <c r="C45">
        <v>18</v>
      </c>
      <c r="D45" t="s">
        <v>9</v>
      </c>
      <c r="E45" t="s">
        <v>17</v>
      </c>
      <c r="F45" t="s">
        <v>11</v>
      </c>
      <c r="G45" t="s">
        <v>13</v>
      </c>
      <c r="H45" t="s">
        <v>13</v>
      </c>
      <c r="I45" t="s">
        <v>20</v>
      </c>
      <c r="J45">
        <v>0</v>
      </c>
      <c r="K45" t="s">
        <v>15</v>
      </c>
      <c r="L45" t="s">
        <v>29</v>
      </c>
    </row>
    <row r="46" spans="1:12" x14ac:dyDescent="0.3">
      <c r="A46" s="1">
        <v>44</v>
      </c>
      <c r="B46">
        <v>5045</v>
      </c>
      <c r="C46">
        <v>20</v>
      </c>
      <c r="D46" t="s">
        <v>9</v>
      </c>
      <c r="E46" t="s">
        <v>10</v>
      </c>
      <c r="F46" t="s">
        <v>11</v>
      </c>
      <c r="G46" t="s">
        <v>13</v>
      </c>
      <c r="H46" t="s">
        <v>13</v>
      </c>
      <c r="I46" t="s">
        <v>20</v>
      </c>
      <c r="J46">
        <v>0</v>
      </c>
      <c r="K46" t="s">
        <v>15</v>
      </c>
      <c r="L46" t="s">
        <v>16</v>
      </c>
    </row>
    <row r="47" spans="1:12" x14ac:dyDescent="0.3">
      <c r="A47" s="1">
        <v>45</v>
      </c>
      <c r="B47">
        <v>5046</v>
      </c>
      <c r="C47">
        <v>18</v>
      </c>
      <c r="D47" t="s">
        <v>9</v>
      </c>
      <c r="E47" t="s">
        <v>17</v>
      </c>
      <c r="F47" t="s">
        <v>11</v>
      </c>
      <c r="G47" t="s">
        <v>13</v>
      </c>
      <c r="H47" t="s">
        <v>13</v>
      </c>
      <c r="I47" t="s">
        <v>20</v>
      </c>
      <c r="J47">
        <v>8</v>
      </c>
      <c r="K47" t="s">
        <v>15</v>
      </c>
      <c r="L47" t="s">
        <v>27</v>
      </c>
    </row>
    <row r="48" spans="1:12" x14ac:dyDescent="0.3">
      <c r="A48" s="1">
        <v>46</v>
      </c>
      <c r="B48">
        <v>5047</v>
      </c>
      <c r="C48">
        <v>19</v>
      </c>
      <c r="D48" t="s">
        <v>9</v>
      </c>
      <c r="E48" t="s">
        <v>17</v>
      </c>
      <c r="F48" t="s">
        <v>11</v>
      </c>
      <c r="G48" t="s">
        <v>13</v>
      </c>
      <c r="H48" t="s">
        <v>13</v>
      </c>
      <c r="I48" t="s">
        <v>20</v>
      </c>
      <c r="J48">
        <v>0</v>
      </c>
      <c r="K48" t="s">
        <v>15</v>
      </c>
      <c r="L48" t="s">
        <v>23</v>
      </c>
    </row>
    <row r="49" spans="1:12" x14ac:dyDescent="0.3">
      <c r="A49" s="1">
        <v>47</v>
      </c>
      <c r="B49">
        <v>5048</v>
      </c>
      <c r="C49">
        <v>19</v>
      </c>
      <c r="D49" t="s">
        <v>9</v>
      </c>
      <c r="E49" t="s">
        <v>17</v>
      </c>
      <c r="F49" t="s">
        <v>11</v>
      </c>
      <c r="G49" t="s">
        <v>13</v>
      </c>
      <c r="H49" t="s">
        <v>13</v>
      </c>
      <c r="I49" t="s">
        <v>20</v>
      </c>
      <c r="J49">
        <v>0</v>
      </c>
      <c r="K49" t="s">
        <v>15</v>
      </c>
      <c r="L49" t="s">
        <v>27</v>
      </c>
    </row>
    <row r="50" spans="1:12" x14ac:dyDescent="0.3">
      <c r="A50" s="1">
        <v>48</v>
      </c>
      <c r="B50">
        <v>5049</v>
      </c>
      <c r="C50">
        <v>18</v>
      </c>
      <c r="D50" t="s">
        <v>9</v>
      </c>
      <c r="E50" t="s">
        <v>17</v>
      </c>
      <c r="F50" t="s">
        <v>11</v>
      </c>
      <c r="G50" t="s">
        <v>13</v>
      </c>
      <c r="H50" t="s">
        <v>12</v>
      </c>
      <c r="I50" t="s">
        <v>20</v>
      </c>
      <c r="J50">
        <v>0</v>
      </c>
      <c r="K50" t="s">
        <v>15</v>
      </c>
      <c r="L50" t="s">
        <v>16</v>
      </c>
    </row>
    <row r="51" spans="1:12" x14ac:dyDescent="0.3">
      <c r="A51" s="1">
        <v>49</v>
      </c>
      <c r="B51">
        <v>5050</v>
      </c>
      <c r="C51">
        <v>18</v>
      </c>
      <c r="D51" t="s">
        <v>9</v>
      </c>
      <c r="E51" t="s">
        <v>14</v>
      </c>
      <c r="F51" t="s">
        <v>22</v>
      </c>
      <c r="G51" t="s">
        <v>13</v>
      </c>
      <c r="H51" t="s">
        <v>13</v>
      </c>
      <c r="I51" t="s">
        <v>14</v>
      </c>
      <c r="J51">
        <v>2</v>
      </c>
      <c r="K51" t="s">
        <v>18</v>
      </c>
      <c r="L51" t="s">
        <v>21</v>
      </c>
    </row>
    <row r="52" spans="1:12" x14ac:dyDescent="0.3">
      <c r="A52" s="1">
        <v>50</v>
      </c>
      <c r="B52">
        <v>5051</v>
      </c>
      <c r="C52">
        <v>21</v>
      </c>
      <c r="D52" t="s">
        <v>9</v>
      </c>
      <c r="E52" t="s">
        <v>17</v>
      </c>
      <c r="F52" t="s">
        <v>11</v>
      </c>
      <c r="G52" t="s">
        <v>13</v>
      </c>
      <c r="H52" t="s">
        <v>13</v>
      </c>
      <c r="I52" t="s">
        <v>20</v>
      </c>
      <c r="J52">
        <v>2</v>
      </c>
      <c r="K52" t="s">
        <v>24</v>
      </c>
      <c r="L52" t="s">
        <v>16</v>
      </c>
    </row>
    <row r="53" spans="1:12" x14ac:dyDescent="0.3">
      <c r="A53" s="1">
        <v>51</v>
      </c>
      <c r="B53">
        <v>5052</v>
      </c>
      <c r="C53">
        <v>19</v>
      </c>
      <c r="D53" t="s">
        <v>19</v>
      </c>
      <c r="E53" t="s">
        <v>10</v>
      </c>
      <c r="F53" t="s">
        <v>11</v>
      </c>
      <c r="G53" t="s">
        <v>12</v>
      </c>
      <c r="H53" t="s">
        <v>12</v>
      </c>
      <c r="I53" t="s">
        <v>14</v>
      </c>
      <c r="J53">
        <v>0</v>
      </c>
      <c r="K53" t="s">
        <v>15</v>
      </c>
      <c r="L53" t="s">
        <v>29</v>
      </c>
    </row>
    <row r="54" spans="1:12" x14ac:dyDescent="0.3">
      <c r="A54" s="1">
        <v>52</v>
      </c>
      <c r="B54">
        <v>5053</v>
      </c>
      <c r="C54">
        <v>22</v>
      </c>
      <c r="D54" t="s">
        <v>19</v>
      </c>
      <c r="E54" t="s">
        <v>17</v>
      </c>
      <c r="F54" t="s">
        <v>11</v>
      </c>
      <c r="G54" t="s">
        <v>12</v>
      </c>
      <c r="H54" t="s">
        <v>13</v>
      </c>
      <c r="I54" t="s">
        <v>14</v>
      </c>
      <c r="J54">
        <v>2</v>
      </c>
      <c r="K54" t="s">
        <v>15</v>
      </c>
      <c r="L54" t="s">
        <v>16</v>
      </c>
    </row>
    <row r="55" spans="1:12" x14ac:dyDescent="0.3">
      <c r="A55" s="1">
        <v>53</v>
      </c>
      <c r="B55">
        <v>5054</v>
      </c>
      <c r="C55">
        <v>21</v>
      </c>
      <c r="D55" t="s">
        <v>19</v>
      </c>
      <c r="E55" t="s">
        <v>17</v>
      </c>
      <c r="F55" t="s">
        <v>11</v>
      </c>
      <c r="G55" t="s">
        <v>13</v>
      </c>
      <c r="H55" t="s">
        <v>12</v>
      </c>
      <c r="I55" t="s">
        <v>14</v>
      </c>
      <c r="J55">
        <v>2</v>
      </c>
      <c r="K55" t="s">
        <v>15</v>
      </c>
      <c r="L55" t="s">
        <v>23</v>
      </c>
    </row>
    <row r="56" spans="1:12" x14ac:dyDescent="0.3">
      <c r="A56" s="1">
        <v>54</v>
      </c>
      <c r="B56">
        <v>5055</v>
      </c>
      <c r="C56">
        <v>21</v>
      </c>
      <c r="D56" t="s">
        <v>9</v>
      </c>
      <c r="E56" t="s">
        <v>17</v>
      </c>
      <c r="F56" t="s">
        <v>11</v>
      </c>
      <c r="G56" t="s">
        <v>13</v>
      </c>
      <c r="H56" t="s">
        <v>13</v>
      </c>
      <c r="I56" t="s">
        <v>14</v>
      </c>
      <c r="J56">
        <v>12</v>
      </c>
      <c r="K56" t="s">
        <v>18</v>
      </c>
      <c r="L56" t="s">
        <v>27</v>
      </c>
    </row>
    <row r="57" spans="1:12" x14ac:dyDescent="0.3">
      <c r="A57" s="1">
        <v>55</v>
      </c>
      <c r="B57">
        <v>5056</v>
      </c>
      <c r="C57">
        <v>25</v>
      </c>
      <c r="D57" t="s">
        <v>9</v>
      </c>
      <c r="E57" t="s">
        <v>17</v>
      </c>
      <c r="F57" t="s">
        <v>11</v>
      </c>
      <c r="G57" t="s">
        <v>12</v>
      </c>
      <c r="H57" t="s">
        <v>13</v>
      </c>
      <c r="I57" t="s">
        <v>20</v>
      </c>
      <c r="J57">
        <v>8</v>
      </c>
      <c r="K57" t="s">
        <v>15</v>
      </c>
      <c r="L57" t="s">
        <v>27</v>
      </c>
    </row>
    <row r="58" spans="1:12" x14ac:dyDescent="0.3">
      <c r="A58" s="1">
        <v>56</v>
      </c>
      <c r="B58">
        <v>5057</v>
      </c>
      <c r="C58">
        <v>20</v>
      </c>
      <c r="D58" t="s">
        <v>9</v>
      </c>
      <c r="E58" t="s">
        <v>17</v>
      </c>
      <c r="F58" t="s">
        <v>11</v>
      </c>
      <c r="G58" t="s">
        <v>13</v>
      </c>
      <c r="H58" t="s">
        <v>12</v>
      </c>
      <c r="I58" t="s">
        <v>14</v>
      </c>
      <c r="J58">
        <v>0</v>
      </c>
      <c r="K58" t="s">
        <v>15</v>
      </c>
      <c r="L58" t="s">
        <v>23</v>
      </c>
    </row>
    <row r="59" spans="1:12" x14ac:dyDescent="0.3">
      <c r="A59" s="1">
        <v>57</v>
      </c>
      <c r="B59">
        <v>5058</v>
      </c>
      <c r="C59">
        <v>21</v>
      </c>
      <c r="D59" t="s">
        <v>9</v>
      </c>
      <c r="E59" t="s">
        <v>17</v>
      </c>
      <c r="F59" t="s">
        <v>11</v>
      </c>
      <c r="G59" t="s">
        <v>12</v>
      </c>
      <c r="H59" t="s">
        <v>12</v>
      </c>
      <c r="I59" t="s">
        <v>14</v>
      </c>
      <c r="J59">
        <v>0</v>
      </c>
      <c r="K59" t="s">
        <v>15</v>
      </c>
      <c r="L59" t="s">
        <v>29</v>
      </c>
    </row>
    <row r="60" spans="1:12" x14ac:dyDescent="0.3">
      <c r="A60" s="1">
        <v>58</v>
      </c>
      <c r="B60">
        <v>5059</v>
      </c>
      <c r="C60">
        <v>23</v>
      </c>
      <c r="D60" t="s">
        <v>9</v>
      </c>
      <c r="E60" t="s">
        <v>17</v>
      </c>
      <c r="F60" t="s">
        <v>11</v>
      </c>
      <c r="G60" t="s">
        <v>13</v>
      </c>
      <c r="H60" t="s">
        <v>13</v>
      </c>
      <c r="I60" t="s">
        <v>20</v>
      </c>
      <c r="J60">
        <v>12</v>
      </c>
      <c r="K60" t="s">
        <v>15</v>
      </c>
      <c r="L60" t="s">
        <v>27</v>
      </c>
    </row>
    <row r="61" spans="1:12" x14ac:dyDescent="0.3">
      <c r="A61" s="1">
        <v>59</v>
      </c>
      <c r="B61">
        <v>5060</v>
      </c>
      <c r="C61">
        <v>19</v>
      </c>
      <c r="D61" t="s">
        <v>9</v>
      </c>
      <c r="E61" t="s">
        <v>17</v>
      </c>
      <c r="F61" t="s">
        <v>11</v>
      </c>
      <c r="G61" t="s">
        <v>13</v>
      </c>
      <c r="H61" t="s">
        <v>12</v>
      </c>
      <c r="I61" t="s">
        <v>20</v>
      </c>
      <c r="J61">
        <v>0</v>
      </c>
      <c r="K61" t="s">
        <v>15</v>
      </c>
      <c r="L61" t="s">
        <v>23</v>
      </c>
    </row>
    <row r="62" spans="1:12" x14ac:dyDescent="0.3">
      <c r="A62" s="1">
        <v>60</v>
      </c>
      <c r="B62">
        <v>5061</v>
      </c>
      <c r="C62">
        <v>19</v>
      </c>
      <c r="D62" t="s">
        <v>19</v>
      </c>
      <c r="E62" t="s">
        <v>17</v>
      </c>
      <c r="F62" t="s">
        <v>11</v>
      </c>
      <c r="G62" t="s">
        <v>13</v>
      </c>
      <c r="H62" t="s">
        <v>13</v>
      </c>
      <c r="I62" t="s">
        <v>14</v>
      </c>
      <c r="J62">
        <v>12</v>
      </c>
      <c r="K62" t="s">
        <v>24</v>
      </c>
      <c r="L62" t="s">
        <v>21</v>
      </c>
    </row>
    <row r="63" spans="1:12" x14ac:dyDescent="0.3">
      <c r="A63" s="1">
        <v>61</v>
      </c>
      <c r="B63">
        <v>5062</v>
      </c>
      <c r="C63">
        <v>18</v>
      </c>
      <c r="D63" t="s">
        <v>9</v>
      </c>
      <c r="E63" t="s">
        <v>10</v>
      </c>
      <c r="F63" t="s">
        <v>11</v>
      </c>
      <c r="G63" t="s">
        <v>13</v>
      </c>
      <c r="H63" t="s">
        <v>12</v>
      </c>
      <c r="I63" t="s">
        <v>14</v>
      </c>
      <c r="J63">
        <v>2</v>
      </c>
      <c r="K63" t="s">
        <v>15</v>
      </c>
      <c r="L63" t="s">
        <v>23</v>
      </c>
    </row>
    <row r="64" spans="1:12" x14ac:dyDescent="0.3">
      <c r="A64" s="1">
        <v>62</v>
      </c>
      <c r="B64">
        <v>5063</v>
      </c>
      <c r="C64">
        <v>21</v>
      </c>
      <c r="D64" t="s">
        <v>9</v>
      </c>
      <c r="E64" t="s">
        <v>17</v>
      </c>
      <c r="F64" t="s">
        <v>11</v>
      </c>
      <c r="G64" t="s">
        <v>13</v>
      </c>
      <c r="H64" t="s">
        <v>13</v>
      </c>
      <c r="I64" t="s">
        <v>14</v>
      </c>
      <c r="J64">
        <v>0</v>
      </c>
      <c r="K64" t="s">
        <v>18</v>
      </c>
      <c r="L64" t="s">
        <v>27</v>
      </c>
    </row>
    <row r="65" spans="1:12" x14ac:dyDescent="0.3">
      <c r="A65" s="1">
        <v>63</v>
      </c>
      <c r="B65">
        <v>5064</v>
      </c>
      <c r="C65">
        <v>22</v>
      </c>
      <c r="D65" t="s">
        <v>9</v>
      </c>
      <c r="E65" t="s">
        <v>17</v>
      </c>
      <c r="F65" t="s">
        <v>22</v>
      </c>
      <c r="G65" t="s">
        <v>13</v>
      </c>
      <c r="H65" t="s">
        <v>13</v>
      </c>
      <c r="I65" t="s">
        <v>20</v>
      </c>
      <c r="J65">
        <v>2</v>
      </c>
      <c r="K65" t="s">
        <v>15</v>
      </c>
      <c r="L65" t="s">
        <v>23</v>
      </c>
    </row>
    <row r="66" spans="1:12" x14ac:dyDescent="0.3">
      <c r="A66" s="1">
        <v>64</v>
      </c>
      <c r="B66">
        <v>5065</v>
      </c>
      <c r="C66">
        <v>22</v>
      </c>
      <c r="D66" t="s">
        <v>9</v>
      </c>
      <c r="E66" t="s">
        <v>10</v>
      </c>
      <c r="F66" t="s">
        <v>26</v>
      </c>
      <c r="G66" t="s">
        <v>13</v>
      </c>
      <c r="H66" t="s">
        <v>13</v>
      </c>
      <c r="I66" t="s">
        <v>14</v>
      </c>
      <c r="J66">
        <v>0</v>
      </c>
      <c r="K66" t="s">
        <v>15</v>
      </c>
      <c r="L66" t="s">
        <v>27</v>
      </c>
    </row>
    <row r="67" spans="1:12" x14ac:dyDescent="0.3">
      <c r="A67" s="1">
        <v>65</v>
      </c>
      <c r="B67">
        <v>5066</v>
      </c>
      <c r="C67">
        <v>18</v>
      </c>
      <c r="D67" t="s">
        <v>9</v>
      </c>
      <c r="E67" t="s">
        <v>17</v>
      </c>
      <c r="F67" t="s">
        <v>11</v>
      </c>
      <c r="G67" t="s">
        <v>13</v>
      </c>
      <c r="H67" t="s">
        <v>13</v>
      </c>
      <c r="I67" t="s">
        <v>20</v>
      </c>
      <c r="J67">
        <v>12</v>
      </c>
      <c r="K67" t="s">
        <v>15</v>
      </c>
      <c r="L67" t="s">
        <v>21</v>
      </c>
    </row>
    <row r="68" spans="1:12" x14ac:dyDescent="0.3">
      <c r="A68" s="1">
        <v>66</v>
      </c>
      <c r="B68">
        <v>5067</v>
      </c>
      <c r="C68">
        <v>22</v>
      </c>
      <c r="D68" t="s">
        <v>9</v>
      </c>
      <c r="E68" t="s">
        <v>17</v>
      </c>
      <c r="F68" t="s">
        <v>11</v>
      </c>
      <c r="G68" t="s">
        <v>13</v>
      </c>
      <c r="H68" t="s">
        <v>13</v>
      </c>
      <c r="I68" t="s">
        <v>20</v>
      </c>
      <c r="J68">
        <v>0</v>
      </c>
      <c r="K68" t="s">
        <v>15</v>
      </c>
      <c r="L68" t="s">
        <v>23</v>
      </c>
    </row>
    <row r="69" spans="1:12" x14ac:dyDescent="0.3">
      <c r="A69" s="1">
        <v>67</v>
      </c>
      <c r="B69">
        <v>5068</v>
      </c>
      <c r="C69">
        <v>19</v>
      </c>
      <c r="D69" t="s">
        <v>9</v>
      </c>
      <c r="E69" t="s">
        <v>10</v>
      </c>
      <c r="F69" t="s">
        <v>11</v>
      </c>
      <c r="G69" t="s">
        <v>12</v>
      </c>
      <c r="H69" t="s">
        <v>12</v>
      </c>
      <c r="I69" t="s">
        <v>14</v>
      </c>
      <c r="J69">
        <v>12</v>
      </c>
      <c r="K69" t="s">
        <v>15</v>
      </c>
      <c r="L69" t="s">
        <v>16</v>
      </c>
    </row>
    <row r="70" spans="1:12" x14ac:dyDescent="0.3">
      <c r="A70" s="1">
        <v>68</v>
      </c>
      <c r="B70">
        <v>5069</v>
      </c>
      <c r="C70">
        <v>19</v>
      </c>
      <c r="D70" t="s">
        <v>19</v>
      </c>
      <c r="E70" t="s">
        <v>17</v>
      </c>
      <c r="F70" t="s">
        <v>22</v>
      </c>
      <c r="G70" t="s">
        <v>12</v>
      </c>
      <c r="H70" t="s">
        <v>13</v>
      </c>
      <c r="I70" t="s">
        <v>14</v>
      </c>
      <c r="J70">
        <v>0</v>
      </c>
      <c r="K70" t="s">
        <v>15</v>
      </c>
      <c r="L70" t="s">
        <v>23</v>
      </c>
    </row>
    <row r="71" spans="1:12" x14ac:dyDescent="0.3">
      <c r="A71" s="1">
        <v>69</v>
      </c>
      <c r="B71">
        <v>5070</v>
      </c>
      <c r="C71">
        <v>21</v>
      </c>
      <c r="D71" t="s">
        <v>19</v>
      </c>
      <c r="E71" t="s">
        <v>17</v>
      </c>
      <c r="F71" t="s">
        <v>22</v>
      </c>
      <c r="G71" t="s">
        <v>13</v>
      </c>
      <c r="H71" t="s">
        <v>13</v>
      </c>
      <c r="I71" t="s">
        <v>20</v>
      </c>
      <c r="J71">
        <v>0</v>
      </c>
      <c r="K71" t="s">
        <v>15</v>
      </c>
      <c r="L71" t="s">
        <v>23</v>
      </c>
    </row>
    <row r="72" spans="1:12" x14ac:dyDescent="0.3">
      <c r="A72" s="1">
        <v>70</v>
      </c>
      <c r="B72">
        <v>5071</v>
      </c>
      <c r="C72">
        <v>18</v>
      </c>
      <c r="D72" t="s">
        <v>9</v>
      </c>
      <c r="E72" t="s">
        <v>17</v>
      </c>
      <c r="F72" t="s">
        <v>22</v>
      </c>
      <c r="G72" t="s">
        <v>13</v>
      </c>
      <c r="H72" t="s">
        <v>12</v>
      </c>
      <c r="I72" t="s">
        <v>20</v>
      </c>
      <c r="J72">
        <v>0</v>
      </c>
      <c r="K72" t="s">
        <v>15</v>
      </c>
      <c r="L72" t="s">
        <v>30</v>
      </c>
    </row>
    <row r="73" spans="1:12" x14ac:dyDescent="0.3">
      <c r="A73" s="1">
        <v>71</v>
      </c>
      <c r="B73">
        <v>5072</v>
      </c>
      <c r="C73">
        <v>18</v>
      </c>
      <c r="D73" t="s">
        <v>19</v>
      </c>
      <c r="E73" t="s">
        <v>10</v>
      </c>
      <c r="F73" t="s">
        <v>22</v>
      </c>
      <c r="G73" t="s">
        <v>13</v>
      </c>
      <c r="H73" t="s">
        <v>13</v>
      </c>
      <c r="I73" t="s">
        <v>14</v>
      </c>
      <c r="J73">
        <v>0</v>
      </c>
      <c r="K73" t="s">
        <v>15</v>
      </c>
      <c r="L73" t="s">
        <v>31</v>
      </c>
    </row>
    <row r="74" spans="1:12" x14ac:dyDescent="0.3">
      <c r="A74" s="1">
        <v>72</v>
      </c>
      <c r="B74">
        <v>5073</v>
      </c>
      <c r="C74">
        <v>18</v>
      </c>
      <c r="D74" t="s">
        <v>9</v>
      </c>
      <c r="E74" t="s">
        <v>17</v>
      </c>
      <c r="F74" t="s">
        <v>11</v>
      </c>
      <c r="G74" t="s">
        <v>13</v>
      </c>
      <c r="H74" t="s">
        <v>12</v>
      </c>
      <c r="I74" t="s">
        <v>20</v>
      </c>
      <c r="J74">
        <v>0</v>
      </c>
      <c r="K74" t="s">
        <v>15</v>
      </c>
      <c r="L74" t="s">
        <v>31</v>
      </c>
    </row>
    <row r="75" spans="1:12" x14ac:dyDescent="0.3">
      <c r="A75" s="1">
        <v>73</v>
      </c>
      <c r="B75">
        <v>5074</v>
      </c>
      <c r="C75">
        <v>21</v>
      </c>
      <c r="D75" t="s">
        <v>9</v>
      </c>
      <c r="E75" t="s">
        <v>17</v>
      </c>
      <c r="F75" t="s">
        <v>22</v>
      </c>
      <c r="G75" t="s">
        <v>13</v>
      </c>
      <c r="H75" t="s">
        <v>13</v>
      </c>
      <c r="I75" t="s">
        <v>14</v>
      </c>
      <c r="J75">
        <v>0</v>
      </c>
      <c r="K75" t="s">
        <v>15</v>
      </c>
      <c r="L75" t="s">
        <v>31</v>
      </c>
    </row>
    <row r="76" spans="1:12" x14ac:dyDescent="0.3">
      <c r="A76" s="1">
        <v>74</v>
      </c>
      <c r="B76">
        <v>5075</v>
      </c>
      <c r="C76">
        <v>18</v>
      </c>
      <c r="D76" t="s">
        <v>9</v>
      </c>
      <c r="E76" t="s">
        <v>17</v>
      </c>
      <c r="F76" t="s">
        <v>22</v>
      </c>
      <c r="G76" t="s">
        <v>13</v>
      </c>
      <c r="H76" t="s">
        <v>13</v>
      </c>
      <c r="I76" t="s">
        <v>14</v>
      </c>
      <c r="J76">
        <v>0</v>
      </c>
      <c r="K76" t="s">
        <v>15</v>
      </c>
      <c r="L76" t="s">
        <v>30</v>
      </c>
    </row>
    <row r="77" spans="1:12" x14ac:dyDescent="0.3">
      <c r="A77" s="1">
        <v>75</v>
      </c>
      <c r="B77">
        <v>5076</v>
      </c>
      <c r="C77">
        <v>18</v>
      </c>
      <c r="D77" t="s">
        <v>9</v>
      </c>
      <c r="E77" t="s">
        <v>17</v>
      </c>
      <c r="F77" t="s">
        <v>22</v>
      </c>
      <c r="G77" t="s">
        <v>13</v>
      </c>
      <c r="H77" t="s">
        <v>12</v>
      </c>
      <c r="I77" t="s">
        <v>14</v>
      </c>
      <c r="J77">
        <v>0</v>
      </c>
      <c r="K77" t="s">
        <v>15</v>
      </c>
      <c r="L77" t="s">
        <v>30</v>
      </c>
    </row>
    <row r="78" spans="1:12" x14ac:dyDescent="0.3">
      <c r="A78" s="1">
        <v>76</v>
      </c>
      <c r="B78">
        <v>5077</v>
      </c>
      <c r="C78">
        <v>20</v>
      </c>
      <c r="D78" t="s">
        <v>9</v>
      </c>
      <c r="E78" t="s">
        <v>14</v>
      </c>
      <c r="F78" t="s">
        <v>28</v>
      </c>
      <c r="G78" t="s">
        <v>13</v>
      </c>
      <c r="H78" t="s">
        <v>12</v>
      </c>
      <c r="I78" t="s">
        <v>14</v>
      </c>
      <c r="J78">
        <v>2</v>
      </c>
      <c r="K78" t="s">
        <v>15</v>
      </c>
      <c r="L78" t="s">
        <v>29</v>
      </c>
    </row>
    <row r="79" spans="1:12" x14ac:dyDescent="0.3">
      <c r="A79" s="1">
        <v>77</v>
      </c>
      <c r="B79">
        <v>5078</v>
      </c>
      <c r="C79">
        <v>18</v>
      </c>
      <c r="D79" t="s">
        <v>9</v>
      </c>
      <c r="E79" t="s">
        <v>14</v>
      </c>
      <c r="F79" t="s">
        <v>28</v>
      </c>
      <c r="G79" t="s">
        <v>13</v>
      </c>
      <c r="H79" t="s">
        <v>13</v>
      </c>
      <c r="I79" t="s">
        <v>20</v>
      </c>
      <c r="J79">
        <v>2</v>
      </c>
      <c r="K79" t="s">
        <v>24</v>
      </c>
      <c r="L79" t="s">
        <v>30</v>
      </c>
    </row>
    <row r="80" spans="1:12" x14ac:dyDescent="0.3">
      <c r="A80" s="1">
        <v>78</v>
      </c>
      <c r="B80">
        <v>5079</v>
      </c>
      <c r="C80">
        <v>19</v>
      </c>
      <c r="D80" t="s">
        <v>19</v>
      </c>
      <c r="E80" t="s">
        <v>17</v>
      </c>
      <c r="F80" t="s">
        <v>22</v>
      </c>
      <c r="G80" t="s">
        <v>12</v>
      </c>
      <c r="H80" t="s">
        <v>12</v>
      </c>
      <c r="I80" t="s">
        <v>14</v>
      </c>
      <c r="J80">
        <v>0</v>
      </c>
      <c r="K80" t="s">
        <v>15</v>
      </c>
      <c r="L80" t="s">
        <v>29</v>
      </c>
    </row>
    <row r="81" spans="1:12" x14ac:dyDescent="0.3">
      <c r="A81" s="1">
        <v>79</v>
      </c>
      <c r="B81">
        <v>5080</v>
      </c>
      <c r="C81">
        <v>19</v>
      </c>
      <c r="D81" t="s">
        <v>9</v>
      </c>
      <c r="E81" t="s">
        <v>17</v>
      </c>
      <c r="F81" t="s">
        <v>22</v>
      </c>
      <c r="G81" t="s">
        <v>13</v>
      </c>
      <c r="H81" t="s">
        <v>13</v>
      </c>
      <c r="I81" t="s">
        <v>14</v>
      </c>
      <c r="J81">
        <v>0</v>
      </c>
      <c r="K81" t="s">
        <v>15</v>
      </c>
      <c r="L81" t="s">
        <v>27</v>
      </c>
    </row>
    <row r="82" spans="1:12" x14ac:dyDescent="0.3">
      <c r="A82" s="1">
        <v>80</v>
      </c>
      <c r="B82">
        <v>5081</v>
      </c>
      <c r="C82">
        <v>20</v>
      </c>
      <c r="D82" t="s">
        <v>19</v>
      </c>
      <c r="E82" t="s">
        <v>17</v>
      </c>
      <c r="F82" t="s">
        <v>11</v>
      </c>
      <c r="G82" t="s">
        <v>12</v>
      </c>
      <c r="H82" t="s">
        <v>13</v>
      </c>
      <c r="I82" t="s">
        <v>20</v>
      </c>
      <c r="J82">
        <v>0</v>
      </c>
      <c r="K82" t="s">
        <v>24</v>
      </c>
      <c r="L82" t="s">
        <v>29</v>
      </c>
    </row>
    <row r="83" spans="1:12" x14ac:dyDescent="0.3">
      <c r="A83" s="1">
        <v>81</v>
      </c>
      <c r="B83">
        <v>5082</v>
      </c>
      <c r="C83">
        <v>24</v>
      </c>
      <c r="D83" t="s">
        <v>9</v>
      </c>
      <c r="E83" t="s">
        <v>17</v>
      </c>
      <c r="F83" t="s">
        <v>11</v>
      </c>
      <c r="G83" t="s">
        <v>12</v>
      </c>
      <c r="H83" t="s">
        <v>13</v>
      </c>
      <c r="I83" t="s">
        <v>14</v>
      </c>
      <c r="J83">
        <v>0</v>
      </c>
      <c r="K83" t="s">
        <v>15</v>
      </c>
      <c r="L83" t="s">
        <v>27</v>
      </c>
    </row>
    <row r="84" spans="1:12" x14ac:dyDescent="0.3">
      <c r="A84" s="1">
        <v>82</v>
      </c>
      <c r="B84">
        <v>5083</v>
      </c>
      <c r="C84">
        <v>20</v>
      </c>
      <c r="D84" t="s">
        <v>9</v>
      </c>
      <c r="E84" t="s">
        <v>17</v>
      </c>
      <c r="F84" t="s">
        <v>22</v>
      </c>
      <c r="G84" t="s">
        <v>12</v>
      </c>
      <c r="H84" t="s">
        <v>13</v>
      </c>
      <c r="I84" t="s">
        <v>20</v>
      </c>
      <c r="J84">
        <v>2</v>
      </c>
      <c r="K84" t="s">
        <v>15</v>
      </c>
      <c r="L84" t="s">
        <v>30</v>
      </c>
    </row>
    <row r="85" spans="1:12" x14ac:dyDescent="0.3">
      <c r="A85" s="1">
        <v>83</v>
      </c>
      <c r="B85">
        <v>5084</v>
      </c>
      <c r="C85">
        <v>21</v>
      </c>
      <c r="D85" t="s">
        <v>9</v>
      </c>
      <c r="E85" t="s">
        <v>10</v>
      </c>
      <c r="F85" t="s">
        <v>11</v>
      </c>
      <c r="G85" t="s">
        <v>13</v>
      </c>
      <c r="H85" t="s">
        <v>13</v>
      </c>
      <c r="I85" t="s">
        <v>14</v>
      </c>
      <c r="J85">
        <v>12</v>
      </c>
      <c r="K85" t="s">
        <v>15</v>
      </c>
      <c r="L85" t="s">
        <v>30</v>
      </c>
    </row>
    <row r="86" spans="1:12" x14ac:dyDescent="0.3">
      <c r="A86" s="1">
        <v>84</v>
      </c>
      <c r="B86">
        <v>5085</v>
      </c>
      <c r="C86">
        <v>24</v>
      </c>
      <c r="D86" t="s">
        <v>9</v>
      </c>
      <c r="E86" t="s">
        <v>10</v>
      </c>
      <c r="F86" t="s">
        <v>11</v>
      </c>
      <c r="G86" t="s">
        <v>12</v>
      </c>
      <c r="H86" t="s">
        <v>13</v>
      </c>
      <c r="I86" t="s">
        <v>20</v>
      </c>
      <c r="J86">
        <v>12</v>
      </c>
      <c r="K86" t="s">
        <v>15</v>
      </c>
      <c r="L86" t="s">
        <v>30</v>
      </c>
    </row>
    <row r="87" spans="1:12" x14ac:dyDescent="0.3">
      <c r="A87" s="1">
        <v>85</v>
      </c>
      <c r="B87">
        <v>5086</v>
      </c>
      <c r="C87">
        <v>18</v>
      </c>
      <c r="D87" t="s">
        <v>9</v>
      </c>
      <c r="E87" t="s">
        <v>17</v>
      </c>
      <c r="F87" t="s">
        <v>26</v>
      </c>
      <c r="G87" t="s">
        <v>13</v>
      </c>
      <c r="H87" t="s">
        <v>13</v>
      </c>
      <c r="I87" t="s">
        <v>14</v>
      </c>
      <c r="J87">
        <v>2</v>
      </c>
      <c r="K87" t="s">
        <v>15</v>
      </c>
      <c r="L87" t="s">
        <v>29</v>
      </c>
    </row>
    <row r="88" spans="1:12" x14ac:dyDescent="0.3">
      <c r="A88" s="1">
        <v>86</v>
      </c>
      <c r="B88">
        <v>5087</v>
      </c>
      <c r="C88">
        <v>21</v>
      </c>
      <c r="D88" t="s">
        <v>9</v>
      </c>
      <c r="E88" t="s">
        <v>17</v>
      </c>
      <c r="F88" t="s">
        <v>22</v>
      </c>
      <c r="G88" t="s">
        <v>13</v>
      </c>
      <c r="H88" t="s">
        <v>13</v>
      </c>
      <c r="I88" t="s">
        <v>14</v>
      </c>
      <c r="J88">
        <v>0</v>
      </c>
      <c r="K88" t="s">
        <v>18</v>
      </c>
      <c r="L88" t="s">
        <v>23</v>
      </c>
    </row>
    <row r="89" spans="1:12" x14ac:dyDescent="0.3">
      <c r="A89" s="1">
        <v>87</v>
      </c>
      <c r="B89">
        <v>5088</v>
      </c>
      <c r="C89">
        <v>20</v>
      </c>
      <c r="D89" t="s">
        <v>9</v>
      </c>
      <c r="E89" t="s">
        <v>17</v>
      </c>
      <c r="F89" t="s">
        <v>11</v>
      </c>
      <c r="G89" t="s">
        <v>13</v>
      </c>
      <c r="H89" t="s">
        <v>12</v>
      </c>
      <c r="I89" t="s">
        <v>14</v>
      </c>
      <c r="J89">
        <v>2</v>
      </c>
      <c r="K89" t="s">
        <v>15</v>
      </c>
      <c r="L89" t="s">
        <v>31</v>
      </c>
    </row>
    <row r="90" spans="1:12" x14ac:dyDescent="0.3">
      <c r="A90" s="1">
        <v>88</v>
      </c>
      <c r="B90">
        <v>5089</v>
      </c>
      <c r="C90">
        <v>18</v>
      </c>
      <c r="D90" t="s">
        <v>9</v>
      </c>
      <c r="E90" t="s">
        <v>17</v>
      </c>
      <c r="F90" t="s">
        <v>22</v>
      </c>
      <c r="G90" t="s">
        <v>13</v>
      </c>
      <c r="H90" t="s">
        <v>12</v>
      </c>
      <c r="I90" t="s">
        <v>20</v>
      </c>
      <c r="J90">
        <v>0</v>
      </c>
      <c r="K90" t="s">
        <v>15</v>
      </c>
      <c r="L90" t="s">
        <v>31</v>
      </c>
    </row>
    <row r="91" spans="1:12" x14ac:dyDescent="0.3">
      <c r="A91" s="1">
        <v>89</v>
      </c>
      <c r="B91">
        <v>5090</v>
      </c>
      <c r="C91">
        <v>22</v>
      </c>
      <c r="D91" t="s">
        <v>9</v>
      </c>
      <c r="E91" t="s">
        <v>17</v>
      </c>
      <c r="F91" t="s">
        <v>11</v>
      </c>
      <c r="G91" t="s">
        <v>13</v>
      </c>
      <c r="H91" t="s">
        <v>13</v>
      </c>
      <c r="I91" t="s">
        <v>14</v>
      </c>
      <c r="J91">
        <v>0</v>
      </c>
      <c r="K91" t="s">
        <v>15</v>
      </c>
      <c r="L91" t="s">
        <v>31</v>
      </c>
    </row>
    <row r="92" spans="1:12" x14ac:dyDescent="0.3">
      <c r="A92" s="1">
        <v>90</v>
      </c>
      <c r="B92">
        <v>5091</v>
      </c>
      <c r="C92">
        <v>22</v>
      </c>
      <c r="D92" t="s">
        <v>19</v>
      </c>
      <c r="E92" t="s">
        <v>17</v>
      </c>
      <c r="F92" t="s">
        <v>11</v>
      </c>
      <c r="G92" t="s">
        <v>13</v>
      </c>
      <c r="H92" t="s">
        <v>12</v>
      </c>
      <c r="I92" t="s">
        <v>20</v>
      </c>
      <c r="J92">
        <v>0</v>
      </c>
      <c r="K92" t="s">
        <v>24</v>
      </c>
      <c r="L92" t="s">
        <v>31</v>
      </c>
    </row>
    <row r="93" spans="1:12" x14ac:dyDescent="0.3">
      <c r="A93" s="1">
        <v>91</v>
      </c>
      <c r="B93">
        <v>5092</v>
      </c>
      <c r="C93">
        <v>20</v>
      </c>
      <c r="D93" t="s">
        <v>9</v>
      </c>
      <c r="E93" t="s">
        <v>17</v>
      </c>
      <c r="F93" t="s">
        <v>26</v>
      </c>
      <c r="G93" t="s">
        <v>12</v>
      </c>
      <c r="H93" t="s">
        <v>12</v>
      </c>
      <c r="I93" t="s">
        <v>20</v>
      </c>
      <c r="J93">
        <v>0</v>
      </c>
      <c r="K93" t="s">
        <v>15</v>
      </c>
      <c r="L93" t="s">
        <v>31</v>
      </c>
    </row>
    <row r="94" spans="1:12" x14ac:dyDescent="0.3">
      <c r="A94" s="1">
        <v>92</v>
      </c>
      <c r="B94">
        <v>5093</v>
      </c>
      <c r="C94">
        <v>18</v>
      </c>
      <c r="D94" t="s">
        <v>9</v>
      </c>
      <c r="E94" t="s">
        <v>17</v>
      </c>
      <c r="F94" t="s">
        <v>11</v>
      </c>
      <c r="G94" t="s">
        <v>13</v>
      </c>
      <c r="H94" t="s">
        <v>13</v>
      </c>
      <c r="I94" t="s">
        <v>14</v>
      </c>
      <c r="J94">
        <v>0</v>
      </c>
      <c r="K94" t="s">
        <v>15</v>
      </c>
      <c r="L94" t="s">
        <v>30</v>
      </c>
    </row>
    <row r="95" spans="1:12" x14ac:dyDescent="0.3">
      <c r="A95" s="1">
        <v>93</v>
      </c>
      <c r="B95">
        <v>5094</v>
      </c>
      <c r="C95">
        <v>18</v>
      </c>
      <c r="D95" t="s">
        <v>9</v>
      </c>
      <c r="E95" t="s">
        <v>17</v>
      </c>
      <c r="F95" t="s">
        <v>32</v>
      </c>
      <c r="G95" t="s">
        <v>12</v>
      </c>
      <c r="H95" t="s">
        <v>13</v>
      </c>
      <c r="I95" t="s">
        <v>20</v>
      </c>
      <c r="J95">
        <v>0</v>
      </c>
      <c r="K95" t="s">
        <v>15</v>
      </c>
      <c r="L95" t="s">
        <v>29</v>
      </c>
    </row>
    <row r="96" spans="1:12" x14ac:dyDescent="0.3">
      <c r="A96" s="1">
        <v>94</v>
      </c>
      <c r="B96">
        <v>5095</v>
      </c>
      <c r="C96">
        <v>20</v>
      </c>
      <c r="D96" t="s">
        <v>9</v>
      </c>
      <c r="E96" t="s">
        <v>17</v>
      </c>
      <c r="F96" t="s">
        <v>11</v>
      </c>
      <c r="G96" t="s">
        <v>13</v>
      </c>
      <c r="H96" t="s">
        <v>13</v>
      </c>
      <c r="I96" t="s">
        <v>20</v>
      </c>
      <c r="J96">
        <v>0</v>
      </c>
      <c r="K96" t="s">
        <v>15</v>
      </c>
      <c r="L96" t="s">
        <v>31</v>
      </c>
    </row>
    <row r="97" spans="1:12" x14ac:dyDescent="0.3">
      <c r="A97" s="1">
        <v>95</v>
      </c>
      <c r="B97">
        <v>5096</v>
      </c>
      <c r="C97">
        <v>18</v>
      </c>
      <c r="D97" t="s">
        <v>9</v>
      </c>
      <c r="E97" t="s">
        <v>10</v>
      </c>
      <c r="F97" t="s">
        <v>26</v>
      </c>
      <c r="G97" t="s">
        <v>12</v>
      </c>
      <c r="H97" t="s">
        <v>12</v>
      </c>
      <c r="I97" t="s">
        <v>20</v>
      </c>
      <c r="J97">
        <v>0</v>
      </c>
      <c r="K97" t="s">
        <v>24</v>
      </c>
      <c r="L97" t="s">
        <v>23</v>
      </c>
    </row>
    <row r="98" spans="1:12" x14ac:dyDescent="0.3">
      <c r="A98" s="1">
        <v>96</v>
      </c>
      <c r="B98">
        <v>5097</v>
      </c>
      <c r="C98">
        <v>18</v>
      </c>
      <c r="D98" t="s">
        <v>9</v>
      </c>
      <c r="E98" t="s">
        <v>17</v>
      </c>
      <c r="F98" t="s">
        <v>22</v>
      </c>
      <c r="G98" t="s">
        <v>13</v>
      </c>
      <c r="H98" t="s">
        <v>12</v>
      </c>
      <c r="I98" t="s">
        <v>20</v>
      </c>
      <c r="J98">
        <v>0</v>
      </c>
      <c r="K98" t="s">
        <v>24</v>
      </c>
      <c r="L98" t="s">
        <v>30</v>
      </c>
    </row>
    <row r="99" spans="1:12" x14ac:dyDescent="0.3">
      <c r="A99" s="1">
        <v>97</v>
      </c>
      <c r="B99">
        <v>5098</v>
      </c>
      <c r="C99">
        <v>18</v>
      </c>
      <c r="D99" t="s">
        <v>9</v>
      </c>
      <c r="E99" t="s">
        <v>17</v>
      </c>
      <c r="F99" t="s">
        <v>22</v>
      </c>
      <c r="G99" t="s">
        <v>12</v>
      </c>
      <c r="H99" t="s">
        <v>13</v>
      </c>
      <c r="I99" t="s">
        <v>14</v>
      </c>
      <c r="J99">
        <v>0</v>
      </c>
      <c r="K99" t="s">
        <v>15</v>
      </c>
      <c r="L99" t="s">
        <v>31</v>
      </c>
    </row>
    <row r="100" spans="1:12" x14ac:dyDescent="0.3">
      <c r="A100" s="1">
        <v>98</v>
      </c>
      <c r="B100">
        <v>5099</v>
      </c>
      <c r="C100">
        <v>18</v>
      </c>
      <c r="D100" t="s">
        <v>9</v>
      </c>
      <c r="E100" t="s">
        <v>17</v>
      </c>
      <c r="F100" t="s">
        <v>22</v>
      </c>
      <c r="G100" t="s">
        <v>13</v>
      </c>
      <c r="H100" t="s">
        <v>12</v>
      </c>
      <c r="I100" t="s">
        <v>14</v>
      </c>
      <c r="J100">
        <v>0</v>
      </c>
      <c r="K100" t="s">
        <v>18</v>
      </c>
      <c r="L100" t="s">
        <v>30</v>
      </c>
    </row>
    <row r="101" spans="1:12" x14ac:dyDescent="0.3">
      <c r="A101" s="1">
        <v>99</v>
      </c>
      <c r="B101">
        <v>5100</v>
      </c>
      <c r="C101">
        <v>20</v>
      </c>
      <c r="D101" t="s">
        <v>9</v>
      </c>
      <c r="E101" t="s">
        <v>17</v>
      </c>
      <c r="F101" t="s">
        <v>11</v>
      </c>
      <c r="G101" t="s">
        <v>13</v>
      </c>
      <c r="H101" t="s">
        <v>13</v>
      </c>
      <c r="I101" t="s">
        <v>14</v>
      </c>
      <c r="J101">
        <v>0</v>
      </c>
      <c r="K101" t="s">
        <v>18</v>
      </c>
      <c r="L101" t="s">
        <v>30</v>
      </c>
    </row>
    <row r="102" spans="1:12" x14ac:dyDescent="0.3">
      <c r="A102" s="1">
        <v>100</v>
      </c>
      <c r="B102">
        <v>5101</v>
      </c>
      <c r="C102">
        <v>18</v>
      </c>
      <c r="D102" t="s">
        <v>9</v>
      </c>
      <c r="E102" t="s">
        <v>17</v>
      </c>
      <c r="F102" t="s">
        <v>22</v>
      </c>
      <c r="G102" t="s">
        <v>13</v>
      </c>
      <c r="H102" t="s">
        <v>13</v>
      </c>
      <c r="I102" t="s">
        <v>14</v>
      </c>
      <c r="J102">
        <v>0</v>
      </c>
      <c r="K102" t="s">
        <v>24</v>
      </c>
      <c r="L102" t="s">
        <v>31</v>
      </c>
    </row>
    <row r="103" spans="1:12" x14ac:dyDescent="0.3">
      <c r="A103" s="1">
        <v>101</v>
      </c>
      <c r="B103">
        <v>5102</v>
      </c>
      <c r="C103">
        <v>18</v>
      </c>
      <c r="D103" t="s">
        <v>9</v>
      </c>
      <c r="E103" t="s">
        <v>17</v>
      </c>
      <c r="F103" t="s">
        <v>22</v>
      </c>
      <c r="G103" t="s">
        <v>13</v>
      </c>
      <c r="H103" t="s">
        <v>13</v>
      </c>
      <c r="I103" t="s">
        <v>20</v>
      </c>
      <c r="J103">
        <v>2</v>
      </c>
      <c r="K103" t="s">
        <v>15</v>
      </c>
      <c r="L103" t="s">
        <v>30</v>
      </c>
    </row>
    <row r="104" spans="1:12" x14ac:dyDescent="0.3">
      <c r="A104" s="1">
        <v>102</v>
      </c>
      <c r="B104">
        <v>5103</v>
      </c>
      <c r="C104">
        <v>18</v>
      </c>
      <c r="D104" t="s">
        <v>9</v>
      </c>
      <c r="E104" t="s">
        <v>17</v>
      </c>
      <c r="F104" t="s">
        <v>11</v>
      </c>
      <c r="G104" t="s">
        <v>13</v>
      </c>
      <c r="H104" t="s">
        <v>13</v>
      </c>
      <c r="I104" t="s">
        <v>20</v>
      </c>
      <c r="J104">
        <v>0</v>
      </c>
      <c r="K104" t="s">
        <v>15</v>
      </c>
      <c r="L104" t="s">
        <v>30</v>
      </c>
    </row>
    <row r="105" spans="1:12" x14ac:dyDescent="0.3">
      <c r="A105" s="1">
        <v>103</v>
      </c>
      <c r="B105">
        <v>5104</v>
      </c>
      <c r="C105">
        <v>18</v>
      </c>
      <c r="D105" t="s">
        <v>9</v>
      </c>
      <c r="E105" t="s">
        <v>14</v>
      </c>
      <c r="F105" t="s">
        <v>22</v>
      </c>
      <c r="G105" t="s">
        <v>13</v>
      </c>
      <c r="H105" t="s">
        <v>13</v>
      </c>
      <c r="I105" t="s">
        <v>20</v>
      </c>
      <c r="J105">
        <v>12</v>
      </c>
      <c r="K105" t="s">
        <v>15</v>
      </c>
      <c r="L105" t="s">
        <v>30</v>
      </c>
    </row>
    <row r="106" spans="1:12" x14ac:dyDescent="0.3">
      <c r="A106" s="1">
        <v>104</v>
      </c>
      <c r="B106">
        <v>5105</v>
      </c>
      <c r="C106">
        <v>18</v>
      </c>
      <c r="D106" t="s">
        <v>19</v>
      </c>
      <c r="E106" t="s">
        <v>17</v>
      </c>
      <c r="F106" t="s">
        <v>11</v>
      </c>
      <c r="G106" t="s">
        <v>13</v>
      </c>
      <c r="H106" t="s">
        <v>13</v>
      </c>
      <c r="I106" t="s">
        <v>14</v>
      </c>
      <c r="J106">
        <v>0</v>
      </c>
      <c r="K106" t="s">
        <v>24</v>
      </c>
      <c r="L106" t="s">
        <v>27</v>
      </c>
    </row>
    <row r="107" spans="1:12" x14ac:dyDescent="0.3">
      <c r="A107" s="1">
        <v>105</v>
      </c>
      <c r="B107">
        <v>5106</v>
      </c>
      <c r="C107">
        <v>18</v>
      </c>
      <c r="D107" t="s">
        <v>9</v>
      </c>
      <c r="E107" t="s">
        <v>17</v>
      </c>
      <c r="F107" t="s">
        <v>22</v>
      </c>
      <c r="G107" t="s">
        <v>12</v>
      </c>
      <c r="H107" t="s">
        <v>12</v>
      </c>
      <c r="I107" t="s">
        <v>14</v>
      </c>
      <c r="J107">
        <v>0</v>
      </c>
      <c r="K107" t="s">
        <v>15</v>
      </c>
      <c r="L107" t="s">
        <v>30</v>
      </c>
    </row>
    <row r="108" spans="1:12" x14ac:dyDescent="0.3">
      <c r="A108" s="1">
        <v>106</v>
      </c>
      <c r="B108">
        <v>5107</v>
      </c>
      <c r="C108">
        <v>18</v>
      </c>
      <c r="D108" t="s">
        <v>9</v>
      </c>
      <c r="E108" t="s">
        <v>17</v>
      </c>
      <c r="F108" t="s">
        <v>22</v>
      </c>
      <c r="G108" t="s">
        <v>13</v>
      </c>
      <c r="H108" t="s">
        <v>12</v>
      </c>
      <c r="I108" t="s">
        <v>14</v>
      </c>
      <c r="J108">
        <v>0</v>
      </c>
      <c r="K108" t="s">
        <v>15</v>
      </c>
      <c r="L108" t="s">
        <v>30</v>
      </c>
    </row>
    <row r="109" spans="1:12" x14ac:dyDescent="0.3">
      <c r="A109" s="1">
        <v>107</v>
      </c>
      <c r="B109">
        <v>5108</v>
      </c>
      <c r="C109">
        <v>18</v>
      </c>
      <c r="D109" t="s">
        <v>19</v>
      </c>
      <c r="E109" t="s">
        <v>17</v>
      </c>
      <c r="F109" t="s">
        <v>22</v>
      </c>
      <c r="G109" t="s">
        <v>12</v>
      </c>
      <c r="H109" t="s">
        <v>12</v>
      </c>
      <c r="I109" t="s">
        <v>14</v>
      </c>
      <c r="J109">
        <v>0</v>
      </c>
      <c r="K109" t="s">
        <v>15</v>
      </c>
      <c r="L109" t="s">
        <v>31</v>
      </c>
    </row>
    <row r="110" spans="1:12" x14ac:dyDescent="0.3">
      <c r="A110" s="1">
        <v>108</v>
      </c>
      <c r="B110">
        <v>5109</v>
      </c>
      <c r="C110">
        <v>22</v>
      </c>
      <c r="D110" t="s">
        <v>19</v>
      </c>
      <c r="E110" t="s">
        <v>14</v>
      </c>
      <c r="F110" t="s">
        <v>26</v>
      </c>
      <c r="G110" t="s">
        <v>13</v>
      </c>
      <c r="H110" t="s">
        <v>12</v>
      </c>
      <c r="I110" t="s">
        <v>14</v>
      </c>
      <c r="J110">
        <v>2</v>
      </c>
      <c r="K110" t="s">
        <v>24</v>
      </c>
      <c r="L110" t="s">
        <v>31</v>
      </c>
    </row>
    <row r="111" spans="1:12" x14ac:dyDescent="0.3">
      <c r="A111" s="1">
        <v>109</v>
      </c>
      <c r="B111">
        <v>5110</v>
      </c>
      <c r="C111">
        <v>18</v>
      </c>
      <c r="D111" t="s">
        <v>9</v>
      </c>
      <c r="E111" t="s">
        <v>14</v>
      </c>
      <c r="F111" t="s">
        <v>11</v>
      </c>
      <c r="G111" t="s">
        <v>13</v>
      </c>
      <c r="H111" t="s">
        <v>12</v>
      </c>
      <c r="I111" t="s">
        <v>20</v>
      </c>
      <c r="J111">
        <v>0</v>
      </c>
      <c r="K111" t="s">
        <v>24</v>
      </c>
      <c r="L111" t="s">
        <v>30</v>
      </c>
    </row>
    <row r="112" spans="1:12" x14ac:dyDescent="0.3">
      <c r="A112" s="1">
        <v>110</v>
      </c>
      <c r="B112">
        <v>5111</v>
      </c>
      <c r="C112">
        <v>22</v>
      </c>
      <c r="D112" t="s">
        <v>9</v>
      </c>
      <c r="E112" t="s">
        <v>17</v>
      </c>
      <c r="F112" t="s">
        <v>11</v>
      </c>
      <c r="G112" t="s">
        <v>13</v>
      </c>
      <c r="H112" t="s">
        <v>13</v>
      </c>
      <c r="I112" t="s">
        <v>14</v>
      </c>
      <c r="J112">
        <v>2</v>
      </c>
      <c r="K112" t="s">
        <v>18</v>
      </c>
      <c r="L112" t="s">
        <v>21</v>
      </c>
    </row>
    <row r="113" spans="1:12" x14ac:dyDescent="0.3">
      <c r="A113" s="1">
        <v>111</v>
      </c>
      <c r="B113">
        <v>5112</v>
      </c>
      <c r="C113">
        <v>18</v>
      </c>
      <c r="D113" t="s">
        <v>19</v>
      </c>
      <c r="E113" t="s">
        <v>14</v>
      </c>
      <c r="F113" t="s">
        <v>26</v>
      </c>
      <c r="G113" t="s">
        <v>13</v>
      </c>
      <c r="H113" t="s">
        <v>12</v>
      </c>
      <c r="I113" t="s">
        <v>14</v>
      </c>
      <c r="J113">
        <v>0</v>
      </c>
      <c r="K113" t="s">
        <v>15</v>
      </c>
      <c r="L113" t="s">
        <v>21</v>
      </c>
    </row>
    <row r="114" spans="1:12" x14ac:dyDescent="0.3">
      <c r="A114" s="1">
        <v>112</v>
      </c>
      <c r="B114">
        <v>5113</v>
      </c>
      <c r="C114">
        <v>20</v>
      </c>
      <c r="D114" t="s">
        <v>19</v>
      </c>
      <c r="E114" t="s">
        <v>10</v>
      </c>
      <c r="F114" t="s">
        <v>11</v>
      </c>
      <c r="G114" t="s">
        <v>12</v>
      </c>
      <c r="H114" t="s">
        <v>13</v>
      </c>
      <c r="I114" t="s">
        <v>14</v>
      </c>
      <c r="J114">
        <v>0</v>
      </c>
      <c r="K114" t="s">
        <v>18</v>
      </c>
      <c r="L114" t="s">
        <v>21</v>
      </c>
    </row>
    <row r="115" spans="1:12" x14ac:dyDescent="0.3">
      <c r="A115" s="1">
        <v>113</v>
      </c>
      <c r="B115">
        <v>5114</v>
      </c>
      <c r="C115">
        <v>21</v>
      </c>
      <c r="D115" t="s">
        <v>19</v>
      </c>
      <c r="E115" t="s">
        <v>10</v>
      </c>
      <c r="F115" t="s">
        <v>11</v>
      </c>
      <c r="G115" t="s">
        <v>13</v>
      </c>
      <c r="H115" t="s">
        <v>13</v>
      </c>
      <c r="I115" t="s">
        <v>14</v>
      </c>
      <c r="J115">
        <v>0</v>
      </c>
      <c r="K115" t="s">
        <v>18</v>
      </c>
      <c r="L115" t="s">
        <v>16</v>
      </c>
    </row>
    <row r="116" spans="1:12" x14ac:dyDescent="0.3">
      <c r="A116" s="1">
        <v>114</v>
      </c>
      <c r="B116">
        <v>5115</v>
      </c>
      <c r="C116">
        <v>21</v>
      </c>
      <c r="D116" t="s">
        <v>19</v>
      </c>
      <c r="E116" t="s">
        <v>17</v>
      </c>
      <c r="F116" t="s">
        <v>26</v>
      </c>
      <c r="G116" t="s">
        <v>12</v>
      </c>
      <c r="H116" t="s">
        <v>12</v>
      </c>
      <c r="I116" t="s">
        <v>14</v>
      </c>
      <c r="J116">
        <v>8</v>
      </c>
      <c r="K116" t="s">
        <v>15</v>
      </c>
      <c r="L116" t="s">
        <v>21</v>
      </c>
    </row>
    <row r="117" spans="1:12" x14ac:dyDescent="0.3">
      <c r="A117" s="1">
        <v>115</v>
      </c>
      <c r="B117">
        <v>5116</v>
      </c>
      <c r="C117">
        <v>19</v>
      </c>
      <c r="D117" t="s">
        <v>19</v>
      </c>
      <c r="E117" t="s">
        <v>17</v>
      </c>
      <c r="F117" t="s">
        <v>26</v>
      </c>
      <c r="G117" t="s">
        <v>12</v>
      </c>
      <c r="H117" t="s">
        <v>13</v>
      </c>
      <c r="I117" t="s">
        <v>20</v>
      </c>
      <c r="J117">
        <v>0</v>
      </c>
      <c r="K117" t="s">
        <v>15</v>
      </c>
      <c r="L117" t="s">
        <v>16</v>
      </c>
    </row>
    <row r="118" spans="1:12" x14ac:dyDescent="0.3">
      <c r="A118" s="1">
        <v>116</v>
      </c>
      <c r="B118">
        <v>5117</v>
      </c>
      <c r="C118">
        <v>21</v>
      </c>
      <c r="D118" t="s">
        <v>19</v>
      </c>
      <c r="E118" t="s">
        <v>17</v>
      </c>
      <c r="F118" t="s">
        <v>26</v>
      </c>
      <c r="G118" t="s">
        <v>13</v>
      </c>
      <c r="H118" t="s">
        <v>13</v>
      </c>
      <c r="I118" t="s">
        <v>14</v>
      </c>
      <c r="J118">
        <v>0</v>
      </c>
      <c r="K118" t="s">
        <v>15</v>
      </c>
      <c r="L118" t="s">
        <v>16</v>
      </c>
    </row>
    <row r="119" spans="1:12" x14ac:dyDescent="0.3">
      <c r="A119" s="1">
        <v>117</v>
      </c>
      <c r="B119">
        <v>5118</v>
      </c>
      <c r="C119">
        <v>26</v>
      </c>
      <c r="D119" t="s">
        <v>19</v>
      </c>
      <c r="E119" t="s">
        <v>14</v>
      </c>
      <c r="F119" t="s">
        <v>11</v>
      </c>
      <c r="G119" t="s">
        <v>13</v>
      </c>
      <c r="H119" t="s">
        <v>12</v>
      </c>
      <c r="I119" t="s">
        <v>14</v>
      </c>
      <c r="J119">
        <v>0</v>
      </c>
      <c r="K119" t="s">
        <v>15</v>
      </c>
      <c r="L119" t="s">
        <v>16</v>
      </c>
    </row>
    <row r="120" spans="1:12" x14ac:dyDescent="0.3">
      <c r="A120" s="1">
        <v>118</v>
      </c>
      <c r="B120">
        <v>5119</v>
      </c>
      <c r="C120">
        <v>18</v>
      </c>
      <c r="D120" t="s">
        <v>9</v>
      </c>
      <c r="E120" t="s">
        <v>17</v>
      </c>
      <c r="F120" t="s">
        <v>26</v>
      </c>
      <c r="G120" t="s">
        <v>13</v>
      </c>
      <c r="H120" t="s">
        <v>12</v>
      </c>
      <c r="I120" t="s">
        <v>20</v>
      </c>
      <c r="J120">
        <v>0</v>
      </c>
      <c r="K120" t="s">
        <v>18</v>
      </c>
      <c r="L120" t="s">
        <v>16</v>
      </c>
    </row>
    <row r="121" spans="1:12" x14ac:dyDescent="0.3">
      <c r="A121" s="1">
        <v>119</v>
      </c>
      <c r="B121">
        <v>5120</v>
      </c>
      <c r="C121">
        <v>21</v>
      </c>
      <c r="D121" t="s">
        <v>19</v>
      </c>
      <c r="E121" t="s">
        <v>17</v>
      </c>
      <c r="F121" t="s">
        <v>22</v>
      </c>
      <c r="G121" t="s">
        <v>13</v>
      </c>
      <c r="H121" t="s">
        <v>12</v>
      </c>
      <c r="I121" t="s">
        <v>14</v>
      </c>
      <c r="J121">
        <v>0</v>
      </c>
      <c r="K121" t="s">
        <v>15</v>
      </c>
      <c r="L121" t="s">
        <v>21</v>
      </c>
    </row>
    <row r="122" spans="1:12" x14ac:dyDescent="0.3">
      <c r="A122" s="1">
        <v>120</v>
      </c>
      <c r="B122">
        <v>5121</v>
      </c>
      <c r="C122">
        <v>21</v>
      </c>
      <c r="D122" t="s">
        <v>19</v>
      </c>
      <c r="E122" t="s">
        <v>14</v>
      </c>
      <c r="F122" t="s">
        <v>11</v>
      </c>
      <c r="G122" t="s">
        <v>12</v>
      </c>
      <c r="H122" t="s">
        <v>12</v>
      </c>
      <c r="I122" t="s">
        <v>20</v>
      </c>
      <c r="J122">
        <v>2</v>
      </c>
      <c r="K122" t="s">
        <v>24</v>
      </c>
      <c r="L122" t="s">
        <v>16</v>
      </c>
    </row>
    <row r="123" spans="1:12" x14ac:dyDescent="0.3">
      <c r="A123" s="1">
        <v>121</v>
      </c>
      <c r="B123">
        <v>5122</v>
      </c>
      <c r="C123">
        <v>21</v>
      </c>
      <c r="D123" t="s">
        <v>19</v>
      </c>
      <c r="E123" t="s">
        <v>17</v>
      </c>
      <c r="F123" t="s">
        <v>11</v>
      </c>
      <c r="G123" t="s">
        <v>12</v>
      </c>
      <c r="H123" t="s">
        <v>12</v>
      </c>
      <c r="I123" t="s">
        <v>20</v>
      </c>
      <c r="J123">
        <v>0</v>
      </c>
      <c r="K123" t="s">
        <v>24</v>
      </c>
      <c r="L123" t="s">
        <v>25</v>
      </c>
    </row>
    <row r="124" spans="1:12" x14ac:dyDescent="0.3">
      <c r="A124" s="1">
        <v>122</v>
      </c>
      <c r="B124">
        <v>5123</v>
      </c>
      <c r="C124">
        <v>18</v>
      </c>
      <c r="D124" t="s">
        <v>9</v>
      </c>
      <c r="E124" t="s">
        <v>17</v>
      </c>
      <c r="F124" t="s">
        <v>26</v>
      </c>
      <c r="G124" t="s">
        <v>13</v>
      </c>
      <c r="H124" t="s">
        <v>12</v>
      </c>
      <c r="I124" t="s">
        <v>14</v>
      </c>
      <c r="J124">
        <v>0</v>
      </c>
      <c r="K124" t="s">
        <v>15</v>
      </c>
      <c r="L124" t="s">
        <v>21</v>
      </c>
    </row>
    <row r="125" spans="1:12" x14ac:dyDescent="0.3">
      <c r="A125" s="1">
        <v>123</v>
      </c>
      <c r="B125">
        <v>5124</v>
      </c>
      <c r="C125">
        <v>22</v>
      </c>
      <c r="D125" t="s">
        <v>19</v>
      </c>
      <c r="E125" t="s">
        <v>10</v>
      </c>
      <c r="F125" t="s">
        <v>11</v>
      </c>
      <c r="G125" t="s">
        <v>13</v>
      </c>
      <c r="H125" t="s">
        <v>13</v>
      </c>
      <c r="I125" t="s">
        <v>14</v>
      </c>
      <c r="J125">
        <v>12</v>
      </c>
      <c r="K125" t="s">
        <v>15</v>
      </c>
      <c r="L125" t="s">
        <v>16</v>
      </c>
    </row>
    <row r="126" spans="1:12" x14ac:dyDescent="0.3">
      <c r="A126" s="1">
        <v>124</v>
      </c>
      <c r="B126">
        <v>5125</v>
      </c>
      <c r="C126">
        <v>18</v>
      </c>
      <c r="D126" t="s">
        <v>19</v>
      </c>
      <c r="E126" t="s">
        <v>17</v>
      </c>
      <c r="F126" t="s">
        <v>22</v>
      </c>
      <c r="G126" t="s">
        <v>12</v>
      </c>
      <c r="H126" t="s">
        <v>12</v>
      </c>
      <c r="I126" t="s">
        <v>20</v>
      </c>
      <c r="J126">
        <v>0</v>
      </c>
      <c r="K126" t="s">
        <v>15</v>
      </c>
      <c r="L126" t="s">
        <v>27</v>
      </c>
    </row>
    <row r="127" spans="1:12" x14ac:dyDescent="0.3">
      <c r="A127" s="1">
        <v>125</v>
      </c>
      <c r="B127">
        <v>5126</v>
      </c>
      <c r="C127">
        <v>18</v>
      </c>
      <c r="D127" t="s">
        <v>19</v>
      </c>
      <c r="E127" t="s">
        <v>17</v>
      </c>
      <c r="F127" t="s">
        <v>26</v>
      </c>
      <c r="G127" t="s">
        <v>12</v>
      </c>
      <c r="H127" t="s">
        <v>12</v>
      </c>
      <c r="I127" t="s">
        <v>14</v>
      </c>
      <c r="J127">
        <v>0</v>
      </c>
      <c r="K127" t="s">
        <v>15</v>
      </c>
      <c r="L127" t="s">
        <v>21</v>
      </c>
    </row>
    <row r="128" spans="1:12" x14ac:dyDescent="0.3">
      <c r="A128" s="1">
        <v>126</v>
      </c>
      <c r="B128">
        <v>5127</v>
      </c>
      <c r="C128">
        <v>18</v>
      </c>
      <c r="D128" t="s">
        <v>19</v>
      </c>
      <c r="E128" t="s">
        <v>14</v>
      </c>
      <c r="F128" t="s">
        <v>22</v>
      </c>
      <c r="G128" t="s">
        <v>12</v>
      </c>
      <c r="H128" t="s">
        <v>12</v>
      </c>
      <c r="I128" t="s">
        <v>20</v>
      </c>
      <c r="J128">
        <v>12</v>
      </c>
      <c r="K128" t="s">
        <v>24</v>
      </c>
      <c r="L128" t="s">
        <v>27</v>
      </c>
    </row>
    <row r="129" spans="1:12" x14ac:dyDescent="0.3">
      <c r="A129" s="1">
        <v>127</v>
      </c>
      <c r="B129">
        <v>5128</v>
      </c>
      <c r="C129">
        <v>18</v>
      </c>
      <c r="D129" t="s">
        <v>19</v>
      </c>
      <c r="E129" t="s">
        <v>17</v>
      </c>
      <c r="F129" t="s">
        <v>22</v>
      </c>
      <c r="G129" t="s">
        <v>13</v>
      </c>
      <c r="H129" t="s">
        <v>13</v>
      </c>
      <c r="I129" t="s">
        <v>14</v>
      </c>
      <c r="J129">
        <v>0</v>
      </c>
      <c r="K129" t="s">
        <v>18</v>
      </c>
      <c r="L129" t="s">
        <v>16</v>
      </c>
    </row>
    <row r="130" spans="1:12" x14ac:dyDescent="0.3">
      <c r="A130" s="1">
        <v>128</v>
      </c>
      <c r="B130">
        <v>5129</v>
      </c>
      <c r="C130">
        <v>18</v>
      </c>
      <c r="D130" t="s">
        <v>19</v>
      </c>
      <c r="E130" t="s">
        <v>17</v>
      </c>
      <c r="F130" t="s">
        <v>22</v>
      </c>
      <c r="G130" t="s">
        <v>13</v>
      </c>
      <c r="H130" t="s">
        <v>12</v>
      </c>
      <c r="I130" t="s">
        <v>20</v>
      </c>
      <c r="J130">
        <v>0</v>
      </c>
      <c r="K130" t="s">
        <v>18</v>
      </c>
      <c r="L130" t="s">
        <v>25</v>
      </c>
    </row>
    <row r="131" spans="1:12" x14ac:dyDescent="0.3">
      <c r="A131" s="1">
        <v>129</v>
      </c>
      <c r="B131">
        <v>5130</v>
      </c>
      <c r="C131">
        <v>18</v>
      </c>
      <c r="D131" t="s">
        <v>19</v>
      </c>
      <c r="E131" t="s">
        <v>17</v>
      </c>
      <c r="F131" t="s">
        <v>11</v>
      </c>
      <c r="G131" t="s">
        <v>12</v>
      </c>
      <c r="H131" t="s">
        <v>12</v>
      </c>
      <c r="I131" t="s">
        <v>14</v>
      </c>
      <c r="J131">
        <v>0</v>
      </c>
      <c r="K131" t="s">
        <v>15</v>
      </c>
      <c r="L131" t="s">
        <v>27</v>
      </c>
    </row>
    <row r="132" spans="1:12" x14ac:dyDescent="0.3">
      <c r="A132" s="1">
        <v>130</v>
      </c>
      <c r="B132">
        <v>5131</v>
      </c>
      <c r="C132">
        <v>18</v>
      </c>
      <c r="D132" t="s">
        <v>19</v>
      </c>
      <c r="E132" t="s">
        <v>17</v>
      </c>
      <c r="F132" t="s">
        <v>11</v>
      </c>
      <c r="G132" t="s">
        <v>12</v>
      </c>
      <c r="H132" t="s">
        <v>12</v>
      </c>
      <c r="I132" t="s">
        <v>14</v>
      </c>
      <c r="J132">
        <v>0</v>
      </c>
      <c r="K132" t="s">
        <v>15</v>
      </c>
      <c r="L132" t="s">
        <v>16</v>
      </c>
    </row>
    <row r="133" spans="1:12" x14ac:dyDescent="0.3">
      <c r="A133" s="1">
        <v>131</v>
      </c>
      <c r="B133">
        <v>5132</v>
      </c>
      <c r="C133">
        <v>18</v>
      </c>
      <c r="D133" t="s">
        <v>19</v>
      </c>
      <c r="E133" t="s">
        <v>14</v>
      </c>
      <c r="F133" t="s">
        <v>26</v>
      </c>
      <c r="G133" t="s">
        <v>13</v>
      </c>
      <c r="H133" t="s">
        <v>12</v>
      </c>
      <c r="I133" t="s">
        <v>14</v>
      </c>
      <c r="J133">
        <v>0</v>
      </c>
      <c r="K133" t="s">
        <v>24</v>
      </c>
      <c r="L133" t="s">
        <v>29</v>
      </c>
    </row>
    <row r="134" spans="1:12" x14ac:dyDescent="0.3">
      <c r="A134" s="1">
        <v>132</v>
      </c>
      <c r="B134">
        <v>5133</v>
      </c>
      <c r="C134">
        <v>18</v>
      </c>
      <c r="D134" t="s">
        <v>19</v>
      </c>
      <c r="E134" t="s">
        <v>14</v>
      </c>
      <c r="F134" t="s">
        <v>26</v>
      </c>
      <c r="G134" t="s">
        <v>13</v>
      </c>
      <c r="H134" t="s">
        <v>12</v>
      </c>
      <c r="I134" t="s">
        <v>14</v>
      </c>
      <c r="J134">
        <v>0</v>
      </c>
      <c r="K134" t="s">
        <v>15</v>
      </c>
      <c r="L134" t="s">
        <v>27</v>
      </c>
    </row>
    <row r="135" spans="1:12" x14ac:dyDescent="0.3">
      <c r="A135" s="1">
        <v>133</v>
      </c>
      <c r="B135">
        <v>5134</v>
      </c>
      <c r="C135">
        <v>18</v>
      </c>
      <c r="D135" t="s">
        <v>19</v>
      </c>
      <c r="E135" t="s">
        <v>17</v>
      </c>
      <c r="F135" t="s">
        <v>26</v>
      </c>
      <c r="G135" t="s">
        <v>13</v>
      </c>
      <c r="H135" t="s">
        <v>13</v>
      </c>
      <c r="I135" t="s">
        <v>20</v>
      </c>
      <c r="J135">
        <v>0</v>
      </c>
      <c r="K135" t="s">
        <v>15</v>
      </c>
      <c r="L135" t="s">
        <v>27</v>
      </c>
    </row>
    <row r="136" spans="1:12" x14ac:dyDescent="0.3">
      <c r="A136" s="1">
        <v>134</v>
      </c>
      <c r="B136">
        <v>5135</v>
      </c>
      <c r="C136">
        <v>18</v>
      </c>
      <c r="D136" t="s">
        <v>19</v>
      </c>
      <c r="E136" t="s">
        <v>17</v>
      </c>
      <c r="F136" t="s">
        <v>22</v>
      </c>
      <c r="G136" t="s">
        <v>13</v>
      </c>
      <c r="H136" t="s">
        <v>12</v>
      </c>
      <c r="I136" t="s">
        <v>14</v>
      </c>
      <c r="J136">
        <v>0</v>
      </c>
      <c r="K136" t="s">
        <v>24</v>
      </c>
      <c r="L136" t="s">
        <v>16</v>
      </c>
    </row>
    <row r="137" spans="1:12" x14ac:dyDescent="0.3">
      <c r="A137" s="1">
        <v>135</v>
      </c>
      <c r="B137">
        <v>5136</v>
      </c>
      <c r="C137">
        <v>22</v>
      </c>
      <c r="D137" t="s">
        <v>19</v>
      </c>
      <c r="E137" t="s">
        <v>17</v>
      </c>
      <c r="F137" t="s">
        <v>11</v>
      </c>
      <c r="G137" t="s">
        <v>12</v>
      </c>
      <c r="H137" t="s">
        <v>12</v>
      </c>
      <c r="I137" t="s">
        <v>14</v>
      </c>
      <c r="J137">
        <v>0</v>
      </c>
      <c r="K137" t="s">
        <v>18</v>
      </c>
      <c r="L137" t="s">
        <v>21</v>
      </c>
    </row>
    <row r="138" spans="1:12" x14ac:dyDescent="0.3">
      <c r="A138" s="1">
        <v>136</v>
      </c>
      <c r="B138">
        <v>5137</v>
      </c>
      <c r="C138">
        <v>18</v>
      </c>
      <c r="D138" t="s">
        <v>19</v>
      </c>
      <c r="E138" t="s">
        <v>17</v>
      </c>
      <c r="F138" t="s">
        <v>11</v>
      </c>
      <c r="G138" t="s">
        <v>12</v>
      </c>
      <c r="H138" t="s">
        <v>12</v>
      </c>
      <c r="I138" t="s">
        <v>20</v>
      </c>
      <c r="J138">
        <v>0</v>
      </c>
      <c r="K138" t="s">
        <v>24</v>
      </c>
      <c r="L138" t="s">
        <v>25</v>
      </c>
    </row>
    <row r="139" spans="1:12" x14ac:dyDescent="0.3">
      <c r="A139" s="1">
        <v>137</v>
      </c>
      <c r="B139">
        <v>5138</v>
      </c>
      <c r="C139">
        <v>18</v>
      </c>
      <c r="D139" t="s">
        <v>19</v>
      </c>
      <c r="E139" t="s">
        <v>14</v>
      </c>
      <c r="F139" t="s">
        <v>26</v>
      </c>
      <c r="G139" t="s">
        <v>13</v>
      </c>
      <c r="H139" t="s">
        <v>12</v>
      </c>
      <c r="I139" t="s">
        <v>14</v>
      </c>
      <c r="J139">
        <v>0</v>
      </c>
      <c r="K139" t="s">
        <v>15</v>
      </c>
      <c r="L139" t="s">
        <v>21</v>
      </c>
    </row>
    <row r="140" spans="1:12" x14ac:dyDescent="0.3">
      <c r="A140" s="1">
        <v>138</v>
      </c>
      <c r="B140">
        <v>5139</v>
      </c>
      <c r="C140">
        <v>18</v>
      </c>
      <c r="D140" t="s">
        <v>19</v>
      </c>
      <c r="E140" t="s">
        <v>17</v>
      </c>
      <c r="F140" t="s">
        <v>22</v>
      </c>
      <c r="G140" t="s">
        <v>12</v>
      </c>
      <c r="H140" t="s">
        <v>12</v>
      </c>
      <c r="I140" t="s">
        <v>20</v>
      </c>
      <c r="J140">
        <v>12</v>
      </c>
      <c r="K140" t="s">
        <v>24</v>
      </c>
      <c r="L140" t="s">
        <v>25</v>
      </c>
    </row>
    <row r="141" spans="1:12" x14ac:dyDescent="0.3">
      <c r="A141" s="1">
        <v>139</v>
      </c>
      <c r="B141">
        <v>5140</v>
      </c>
      <c r="C141">
        <v>18</v>
      </c>
      <c r="D141" t="s">
        <v>19</v>
      </c>
      <c r="E141" t="s">
        <v>17</v>
      </c>
      <c r="F141" t="s">
        <v>22</v>
      </c>
      <c r="G141" t="s">
        <v>12</v>
      </c>
      <c r="H141" t="s">
        <v>13</v>
      </c>
      <c r="I141" t="s">
        <v>20</v>
      </c>
      <c r="J141">
        <v>2</v>
      </c>
      <c r="K141" t="s">
        <v>24</v>
      </c>
      <c r="L141" t="s">
        <v>25</v>
      </c>
    </row>
    <row r="142" spans="1:12" x14ac:dyDescent="0.3">
      <c r="A142" s="1">
        <v>140</v>
      </c>
      <c r="B142">
        <v>5141</v>
      </c>
      <c r="C142">
        <v>22</v>
      </c>
      <c r="D142" t="s">
        <v>19</v>
      </c>
      <c r="E142" t="s">
        <v>17</v>
      </c>
      <c r="F142" t="s">
        <v>11</v>
      </c>
      <c r="G142" t="s">
        <v>12</v>
      </c>
      <c r="H142" t="s">
        <v>12</v>
      </c>
      <c r="I142" t="s">
        <v>14</v>
      </c>
      <c r="J142">
        <v>0</v>
      </c>
      <c r="K142" t="s">
        <v>15</v>
      </c>
      <c r="L142" t="s">
        <v>23</v>
      </c>
    </row>
    <row r="143" spans="1:12" x14ac:dyDescent="0.3">
      <c r="A143" s="1">
        <v>141</v>
      </c>
      <c r="B143">
        <v>5142</v>
      </c>
      <c r="C143">
        <v>18</v>
      </c>
      <c r="D143" t="s">
        <v>19</v>
      </c>
      <c r="E143" t="s">
        <v>17</v>
      </c>
      <c r="F143" t="s">
        <v>22</v>
      </c>
      <c r="G143" t="s">
        <v>13</v>
      </c>
      <c r="H143" t="s">
        <v>13</v>
      </c>
      <c r="I143" t="s">
        <v>14</v>
      </c>
      <c r="J143">
        <v>0</v>
      </c>
      <c r="K143" t="s">
        <v>18</v>
      </c>
      <c r="L143" t="s">
        <v>23</v>
      </c>
    </row>
    <row r="144" spans="1:12" x14ac:dyDescent="0.3">
      <c r="A144" s="1">
        <v>142</v>
      </c>
      <c r="B144">
        <v>5143</v>
      </c>
      <c r="C144">
        <v>18</v>
      </c>
      <c r="D144" t="s">
        <v>19</v>
      </c>
      <c r="E144" t="s">
        <v>14</v>
      </c>
      <c r="F144" t="s">
        <v>22</v>
      </c>
      <c r="G144" t="s">
        <v>13</v>
      </c>
      <c r="H144" t="s">
        <v>13</v>
      </c>
      <c r="I144" t="s">
        <v>14</v>
      </c>
      <c r="J144">
        <v>0</v>
      </c>
      <c r="K144" t="s">
        <v>15</v>
      </c>
      <c r="L144" t="s">
        <v>16</v>
      </c>
    </row>
    <row r="145" spans="1:12" x14ac:dyDescent="0.3">
      <c r="A145" s="1">
        <v>143</v>
      </c>
      <c r="B145">
        <v>5144</v>
      </c>
      <c r="C145">
        <v>22</v>
      </c>
      <c r="D145" t="s">
        <v>19</v>
      </c>
      <c r="E145" t="s">
        <v>17</v>
      </c>
      <c r="F145" t="s">
        <v>22</v>
      </c>
      <c r="G145" t="s">
        <v>12</v>
      </c>
      <c r="H145" t="s">
        <v>12</v>
      </c>
      <c r="I145" t="s">
        <v>20</v>
      </c>
      <c r="J145">
        <v>12</v>
      </c>
      <c r="K145" t="s">
        <v>24</v>
      </c>
      <c r="L145" t="s">
        <v>29</v>
      </c>
    </row>
    <row r="146" spans="1:12" x14ac:dyDescent="0.3">
      <c r="A146" s="1">
        <v>144</v>
      </c>
      <c r="B146">
        <v>5145</v>
      </c>
      <c r="C146">
        <v>18</v>
      </c>
      <c r="D146" t="s">
        <v>19</v>
      </c>
      <c r="E146" t="s">
        <v>14</v>
      </c>
      <c r="F146" t="s">
        <v>26</v>
      </c>
      <c r="G146" t="s">
        <v>13</v>
      </c>
      <c r="H146" t="s">
        <v>13</v>
      </c>
      <c r="I146" t="s">
        <v>14</v>
      </c>
      <c r="J146">
        <v>12</v>
      </c>
      <c r="K146" t="s">
        <v>15</v>
      </c>
      <c r="L146" t="s">
        <v>27</v>
      </c>
    </row>
  </sheetData>
  <autoFilter ref="A1:O146" xr:uid="{00000000-0001-0000-0000-000000000000}"/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GRADE</vt:lpstr>
      <vt:lpstr>Final data</vt:lpstr>
      <vt:lpstr>scholarship</vt:lpstr>
      <vt:lpstr>age</vt:lpstr>
      <vt:lpstr>Sheet7</vt:lpstr>
      <vt:lpstr>Sheet4</vt:lpstr>
      <vt:lpstr>transportation</vt:lpstr>
      <vt:lpstr>data1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Ritzz G</cp:lastModifiedBy>
  <dcterms:created xsi:type="dcterms:W3CDTF">2023-12-02T16:21:00Z</dcterms:created>
  <dcterms:modified xsi:type="dcterms:W3CDTF">2024-01-06T07:24:31Z</dcterms:modified>
</cp:coreProperties>
</file>