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uth Vanndy\Documents\"/>
    </mc:Choice>
  </mc:AlternateContent>
  <xr:revisionPtr revIDLastSave="0" documentId="13_ncr:1_{FC780BDA-E24B-48B3-8056-7ABBCB6DC6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atex_Staff 02-23" sheetId="6" r:id="rId1"/>
    <sheet name="Staff 02-23" sheetId="8" r:id="rId2"/>
    <sheet name="Latex_Staff (2)" sheetId="4" r:id="rId3"/>
    <sheet name="Latex_Staff" sheetId="1" r:id="rId4"/>
    <sheet name="Sheet1" sheetId="9" r:id="rId5"/>
    <sheet name="Staff" sheetId="2" r:id="rId6"/>
    <sheet name="Tax_List" sheetId="3" r:id="rId7"/>
  </sheets>
  <definedNames>
    <definedName name="_xlnm._FilterDatabase" localSheetId="2" hidden="1">'Latex_Staff (2)'!$L$1:$L$491</definedName>
    <definedName name="_xlnm._FilterDatabase" localSheetId="6" hidden="1">Tax_List!$A$3:$O$478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6" i="9" l="1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140" i="9"/>
  <c r="G2" i="8" l="1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P3" i="8" l="1"/>
  <c r="Q3" i="8"/>
  <c r="P4" i="8"/>
  <c r="Q4" i="8"/>
  <c r="P5" i="8"/>
  <c r="Q5" i="8"/>
  <c r="P6" i="8"/>
  <c r="Q6" i="8"/>
  <c r="P7" i="8"/>
  <c r="Q7" i="8"/>
  <c r="P8" i="8"/>
  <c r="Q8" i="8"/>
  <c r="P9" i="8"/>
  <c r="Q9" i="8"/>
  <c r="P10" i="8"/>
  <c r="Q10" i="8"/>
  <c r="P11" i="8"/>
  <c r="Q11" i="8"/>
  <c r="P12" i="8"/>
  <c r="Q12" i="8"/>
  <c r="P13" i="8"/>
  <c r="Q13" i="8"/>
  <c r="P14" i="8"/>
  <c r="Q14" i="8"/>
  <c r="P15" i="8"/>
  <c r="Q15" i="8"/>
  <c r="P16" i="8"/>
  <c r="Q16" i="8"/>
  <c r="P17" i="8"/>
  <c r="Q17" i="8"/>
  <c r="P18" i="8"/>
  <c r="Q18" i="8"/>
  <c r="P19" i="8"/>
  <c r="Q19" i="8"/>
  <c r="P20" i="8"/>
  <c r="Q20" i="8"/>
  <c r="P21" i="8"/>
  <c r="Q21" i="8"/>
  <c r="P22" i="8"/>
  <c r="Q22" i="8"/>
  <c r="P23" i="8"/>
  <c r="Q23" i="8"/>
  <c r="P24" i="8"/>
  <c r="Q24" i="8"/>
  <c r="P25" i="8"/>
  <c r="Q25" i="8"/>
  <c r="P26" i="8"/>
  <c r="Q26" i="8"/>
  <c r="P27" i="8"/>
  <c r="Q27" i="8"/>
  <c r="P28" i="8"/>
  <c r="Q28" i="8"/>
  <c r="P29" i="8"/>
  <c r="Q29" i="8"/>
  <c r="P30" i="8"/>
  <c r="Q30" i="8"/>
  <c r="P31" i="8"/>
  <c r="Q31" i="8"/>
  <c r="P32" i="8"/>
  <c r="Q32" i="8"/>
  <c r="P33" i="8"/>
  <c r="Q33" i="8"/>
  <c r="P34" i="8"/>
  <c r="Q34" i="8"/>
  <c r="P35" i="8"/>
  <c r="Q35" i="8"/>
  <c r="P36" i="8"/>
  <c r="Q36" i="8"/>
  <c r="P37" i="8"/>
  <c r="Q37" i="8"/>
  <c r="P38" i="8"/>
  <c r="Q38" i="8"/>
  <c r="P39" i="8"/>
  <c r="Q39" i="8"/>
  <c r="P40" i="8"/>
  <c r="Q40" i="8"/>
  <c r="P41" i="8"/>
  <c r="Q41" i="8"/>
  <c r="P42" i="8"/>
  <c r="Q42" i="8"/>
  <c r="P43" i="8"/>
  <c r="Q43" i="8"/>
  <c r="P44" i="8"/>
  <c r="Q44" i="8"/>
  <c r="P45" i="8"/>
  <c r="Q45" i="8"/>
  <c r="P46" i="8"/>
  <c r="Q46" i="8"/>
  <c r="P47" i="8"/>
  <c r="Q47" i="8"/>
  <c r="P48" i="8"/>
  <c r="Q48" i="8"/>
  <c r="P49" i="8"/>
  <c r="Q49" i="8"/>
  <c r="P50" i="8"/>
  <c r="Q50" i="8"/>
  <c r="P51" i="8"/>
  <c r="Q51" i="8"/>
  <c r="P52" i="8"/>
  <c r="Q52" i="8"/>
  <c r="P53" i="8"/>
  <c r="Q53" i="8"/>
  <c r="P54" i="8"/>
  <c r="Q54" i="8"/>
  <c r="P55" i="8"/>
  <c r="Q55" i="8"/>
  <c r="P56" i="8"/>
  <c r="Q56" i="8"/>
  <c r="P57" i="8"/>
  <c r="Q57" i="8"/>
  <c r="P58" i="8"/>
  <c r="Q58" i="8"/>
  <c r="Q2" i="8"/>
  <c r="P2" i="8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14" i="6"/>
  <c r="P315" i="6"/>
  <c r="P316" i="6"/>
  <c r="P317" i="6"/>
  <c r="P318" i="6"/>
  <c r="P319" i="6"/>
  <c r="P320" i="6"/>
  <c r="P321" i="6"/>
  <c r="P322" i="6"/>
  <c r="P323" i="6"/>
  <c r="P324" i="6"/>
  <c r="P325" i="6"/>
  <c r="P326" i="6"/>
  <c r="P327" i="6"/>
  <c r="P328" i="6"/>
  <c r="P329" i="6"/>
  <c r="P330" i="6"/>
  <c r="P331" i="6"/>
  <c r="P332" i="6"/>
  <c r="P333" i="6"/>
  <c r="P334" i="6"/>
  <c r="P335" i="6"/>
  <c r="P336" i="6"/>
  <c r="P337" i="6"/>
  <c r="P338" i="6"/>
  <c r="P339" i="6"/>
  <c r="P340" i="6"/>
  <c r="P341" i="6"/>
  <c r="P342" i="6"/>
  <c r="P343" i="6"/>
  <c r="P344" i="6"/>
  <c r="P345" i="6"/>
  <c r="P346" i="6"/>
  <c r="P347" i="6"/>
  <c r="P348" i="6"/>
  <c r="P349" i="6"/>
  <c r="P350" i="6"/>
  <c r="P351" i="6"/>
  <c r="P352" i="6"/>
  <c r="P353" i="6"/>
  <c r="P354" i="6"/>
  <c r="P355" i="6"/>
  <c r="P356" i="6"/>
  <c r="P357" i="6"/>
  <c r="P358" i="6"/>
  <c r="P359" i="6"/>
  <c r="P360" i="6"/>
  <c r="P361" i="6"/>
  <c r="P362" i="6"/>
  <c r="P363" i="6"/>
  <c r="P364" i="6"/>
  <c r="P365" i="6"/>
  <c r="P366" i="6"/>
  <c r="P367" i="6"/>
  <c r="P368" i="6"/>
  <c r="P369" i="6"/>
  <c r="P370" i="6"/>
  <c r="P371" i="6"/>
  <c r="P372" i="6"/>
  <c r="P373" i="6"/>
  <c r="P374" i="6"/>
  <c r="P375" i="6"/>
  <c r="P376" i="6"/>
  <c r="P377" i="6"/>
  <c r="P378" i="6"/>
  <c r="P379" i="6"/>
  <c r="P380" i="6"/>
  <c r="P381" i="6"/>
  <c r="P382" i="6"/>
  <c r="P383" i="6"/>
  <c r="P384" i="6"/>
  <c r="P385" i="6"/>
  <c r="P386" i="6"/>
  <c r="P387" i="6"/>
  <c r="P388" i="6"/>
  <c r="P389" i="6"/>
  <c r="P390" i="6"/>
  <c r="P391" i="6"/>
  <c r="P392" i="6"/>
  <c r="P393" i="6"/>
  <c r="P394" i="6"/>
  <c r="P395" i="6"/>
  <c r="P396" i="6"/>
  <c r="P397" i="6"/>
  <c r="P398" i="6"/>
  <c r="P399" i="6"/>
  <c r="P400" i="6"/>
  <c r="P401" i="6"/>
  <c r="P402" i="6"/>
  <c r="P403" i="6"/>
  <c r="P404" i="6"/>
  <c r="P405" i="6"/>
  <c r="P406" i="6"/>
  <c r="P407" i="6"/>
  <c r="P408" i="6"/>
  <c r="P409" i="6"/>
  <c r="P410" i="6"/>
  <c r="P411" i="6"/>
  <c r="P412" i="6"/>
  <c r="P413" i="6"/>
  <c r="P414" i="6"/>
  <c r="P415" i="6"/>
  <c r="P416" i="6"/>
  <c r="P417" i="6"/>
  <c r="P418" i="6"/>
  <c r="P419" i="6"/>
  <c r="P420" i="6"/>
  <c r="P421" i="6"/>
  <c r="P422" i="6"/>
  <c r="P423" i="6"/>
  <c r="P424" i="6"/>
  <c r="P425" i="6"/>
  <c r="P426" i="6"/>
  <c r="P427" i="6"/>
  <c r="P428" i="6"/>
  <c r="P429" i="6"/>
  <c r="P430" i="6"/>
  <c r="P431" i="6"/>
  <c r="P432" i="6"/>
  <c r="P433" i="6"/>
  <c r="P434" i="6"/>
  <c r="P435" i="6"/>
  <c r="P436" i="6"/>
  <c r="P437" i="6"/>
  <c r="P438" i="6"/>
  <c r="P439" i="6"/>
  <c r="P440" i="6"/>
  <c r="P441" i="6"/>
  <c r="P442" i="6"/>
  <c r="P443" i="6"/>
  <c r="P444" i="6"/>
  <c r="P445" i="6"/>
  <c r="P446" i="6"/>
  <c r="P447" i="6"/>
  <c r="P448" i="6"/>
  <c r="P449" i="6"/>
  <c r="P450" i="6"/>
  <c r="P451" i="6"/>
  <c r="P452" i="6"/>
  <c r="P453" i="6"/>
  <c r="P454" i="6"/>
  <c r="P455" i="6"/>
  <c r="P456" i="6"/>
  <c r="P457" i="6"/>
  <c r="P458" i="6"/>
  <c r="P459" i="6"/>
  <c r="P460" i="6"/>
  <c r="P2" i="6"/>
  <c r="O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C5" i="9"/>
  <c r="D5" i="9"/>
  <c r="C6" i="9"/>
  <c r="D6" i="9"/>
  <c r="C7" i="9"/>
  <c r="D7" i="9"/>
  <c r="C8" i="9"/>
  <c r="D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C38" i="9"/>
  <c r="D38" i="9"/>
  <c r="C39" i="9"/>
  <c r="D39" i="9"/>
  <c r="C40" i="9"/>
  <c r="D40" i="9"/>
  <c r="C41" i="9"/>
  <c r="D41" i="9"/>
  <c r="C42" i="9"/>
  <c r="D42" i="9"/>
  <c r="C43" i="9"/>
  <c r="D43" i="9"/>
  <c r="C44" i="9"/>
  <c r="D44" i="9"/>
  <c r="C45" i="9"/>
  <c r="D45" i="9"/>
  <c r="C46" i="9"/>
  <c r="D46" i="9"/>
  <c r="C47" i="9"/>
  <c r="D47" i="9"/>
  <c r="C48" i="9"/>
  <c r="D48" i="9"/>
  <c r="C49" i="9"/>
  <c r="D49" i="9"/>
  <c r="C50" i="9"/>
  <c r="D50" i="9"/>
  <c r="C51" i="9"/>
  <c r="D51" i="9"/>
  <c r="C52" i="9"/>
  <c r="D52" i="9"/>
  <c r="C53" i="9"/>
  <c r="D53" i="9"/>
  <c r="C54" i="9"/>
  <c r="D54" i="9"/>
  <c r="C55" i="9"/>
  <c r="D55" i="9"/>
  <c r="C56" i="9"/>
  <c r="D56" i="9"/>
  <c r="C57" i="9"/>
  <c r="D57" i="9"/>
  <c r="C58" i="9"/>
  <c r="D58" i="9"/>
  <c r="C59" i="9"/>
  <c r="D59" i="9"/>
  <c r="C60" i="9"/>
  <c r="D60" i="9"/>
  <c r="C61" i="9"/>
  <c r="D61" i="9"/>
  <c r="C62" i="9"/>
  <c r="D62" i="9"/>
  <c r="C63" i="9"/>
  <c r="D63" i="9"/>
  <c r="C64" i="9"/>
  <c r="D64" i="9"/>
  <c r="C65" i="9"/>
  <c r="D65" i="9"/>
  <c r="C66" i="9"/>
  <c r="D66" i="9"/>
  <c r="C67" i="9"/>
  <c r="D67" i="9"/>
  <c r="C68" i="9"/>
  <c r="D68" i="9"/>
  <c r="C69" i="9"/>
  <c r="D69" i="9"/>
  <c r="C70" i="9"/>
  <c r="D70" i="9"/>
  <c r="C71" i="9"/>
  <c r="D71" i="9"/>
  <c r="C72" i="9"/>
  <c r="D72" i="9"/>
  <c r="C73" i="9"/>
  <c r="D73" i="9"/>
  <c r="C74" i="9"/>
  <c r="D74" i="9"/>
  <c r="C75" i="9"/>
  <c r="D75" i="9"/>
  <c r="C76" i="9"/>
  <c r="D76" i="9"/>
  <c r="C79" i="9"/>
  <c r="D79" i="9"/>
  <c r="C80" i="9"/>
  <c r="D80" i="9"/>
  <c r="C81" i="9"/>
  <c r="D81" i="9"/>
  <c r="C82" i="9"/>
  <c r="D82" i="9"/>
  <c r="C83" i="9"/>
  <c r="D83" i="9"/>
  <c r="C84" i="9"/>
  <c r="D84" i="9"/>
  <c r="C85" i="9"/>
  <c r="D85" i="9"/>
  <c r="C86" i="9"/>
  <c r="D86" i="9"/>
  <c r="C87" i="9"/>
  <c r="D87" i="9"/>
  <c r="C88" i="9"/>
  <c r="D88" i="9"/>
  <c r="C89" i="9"/>
  <c r="D89" i="9"/>
  <c r="C90" i="9"/>
  <c r="D90" i="9"/>
  <c r="C91" i="9"/>
  <c r="D91" i="9"/>
  <c r="C92" i="9"/>
  <c r="D92" i="9"/>
  <c r="C93" i="9"/>
  <c r="D93" i="9"/>
  <c r="C94" i="9"/>
  <c r="D94" i="9"/>
  <c r="C95" i="9"/>
  <c r="D95" i="9"/>
  <c r="C96" i="9"/>
  <c r="D96" i="9"/>
  <c r="C97" i="9"/>
  <c r="D97" i="9"/>
  <c r="C98" i="9"/>
  <c r="D98" i="9"/>
  <c r="C99" i="9"/>
  <c r="D99" i="9"/>
  <c r="C100" i="9"/>
  <c r="D100" i="9"/>
  <c r="C101" i="9"/>
  <c r="D101" i="9"/>
  <c r="C102" i="9"/>
  <c r="D102" i="9"/>
  <c r="C103" i="9"/>
  <c r="D103" i="9"/>
  <c r="C104" i="9"/>
  <c r="D104" i="9"/>
  <c r="C105" i="9"/>
  <c r="D105" i="9"/>
  <c r="C106" i="9"/>
  <c r="D106" i="9"/>
  <c r="C107" i="9"/>
  <c r="D107" i="9"/>
  <c r="C108" i="9"/>
  <c r="D108" i="9"/>
  <c r="C109" i="9"/>
  <c r="D109" i="9"/>
  <c r="C110" i="9"/>
  <c r="D110" i="9"/>
  <c r="C111" i="9"/>
  <c r="D111" i="9"/>
  <c r="C112" i="9"/>
  <c r="D112" i="9"/>
  <c r="C113" i="9"/>
  <c r="D113" i="9"/>
  <c r="C114" i="9"/>
  <c r="D114" i="9"/>
  <c r="C115" i="9"/>
  <c r="D115" i="9"/>
  <c r="C116" i="9"/>
  <c r="D116" i="9"/>
  <c r="C117" i="9"/>
  <c r="D117" i="9"/>
  <c r="C118" i="9"/>
  <c r="D118" i="9"/>
  <c r="C119" i="9"/>
  <c r="D119" i="9"/>
  <c r="C120" i="9"/>
  <c r="D120" i="9"/>
  <c r="C121" i="9"/>
  <c r="D121" i="9"/>
  <c r="C122" i="9"/>
  <c r="D122" i="9"/>
  <c r="C123" i="9"/>
  <c r="D123" i="9"/>
  <c r="C124" i="9"/>
  <c r="D124" i="9"/>
  <c r="C125" i="9"/>
  <c r="D125" i="9"/>
  <c r="C126" i="9"/>
  <c r="D126" i="9"/>
  <c r="C127" i="9"/>
  <c r="D127" i="9"/>
  <c r="C128" i="9"/>
  <c r="D128" i="9"/>
  <c r="C129" i="9"/>
  <c r="D129" i="9"/>
  <c r="C130" i="9"/>
  <c r="D130" i="9"/>
  <c r="C131" i="9"/>
  <c r="D131" i="9"/>
  <c r="C132" i="9"/>
  <c r="D132" i="9"/>
  <c r="C133" i="9"/>
  <c r="D133" i="9"/>
  <c r="C134" i="9"/>
  <c r="D134" i="9"/>
  <c r="C135" i="9"/>
  <c r="D135" i="9"/>
  <c r="C136" i="9"/>
  <c r="D136" i="9"/>
  <c r="C137" i="9"/>
  <c r="D137" i="9"/>
  <c r="C138" i="9"/>
  <c r="D138" i="9"/>
  <c r="C139" i="9"/>
  <c r="D139" i="9"/>
  <c r="C140" i="9"/>
  <c r="D140" i="9"/>
  <c r="C141" i="9"/>
  <c r="D141" i="9"/>
  <c r="C142" i="9"/>
  <c r="D142" i="9"/>
  <c r="C143" i="9"/>
  <c r="D143" i="9"/>
  <c r="C144" i="9"/>
  <c r="D144" i="9"/>
  <c r="C145" i="9"/>
  <c r="D145" i="9"/>
  <c r="C146" i="9"/>
  <c r="D146" i="9"/>
  <c r="C147" i="9"/>
  <c r="D147" i="9"/>
  <c r="C148" i="9"/>
  <c r="D148" i="9"/>
  <c r="C149" i="9"/>
  <c r="D149" i="9"/>
  <c r="C150" i="9"/>
  <c r="D150" i="9"/>
  <c r="C151" i="9"/>
  <c r="D151" i="9"/>
  <c r="C152" i="9"/>
  <c r="D152" i="9"/>
  <c r="C153" i="9"/>
  <c r="D153" i="9"/>
  <c r="C154" i="9"/>
  <c r="D154" i="9"/>
  <c r="C155" i="9"/>
  <c r="D155" i="9"/>
  <c r="C156" i="9"/>
  <c r="D156" i="9"/>
  <c r="C157" i="9"/>
  <c r="D157" i="9"/>
  <c r="C158" i="9"/>
  <c r="D158" i="9"/>
  <c r="C159" i="9"/>
  <c r="D159" i="9"/>
  <c r="C160" i="9"/>
  <c r="D160" i="9"/>
  <c r="C161" i="9"/>
  <c r="D161" i="9"/>
  <c r="C162" i="9"/>
  <c r="D162" i="9"/>
  <c r="C163" i="9"/>
  <c r="D163" i="9"/>
  <c r="C164" i="9"/>
  <c r="D164" i="9"/>
  <c r="C165" i="9"/>
  <c r="D165" i="9"/>
  <c r="C166" i="9"/>
  <c r="D166" i="9"/>
  <c r="C167" i="9"/>
  <c r="D167" i="9"/>
  <c r="C168" i="9"/>
  <c r="D168" i="9"/>
  <c r="C169" i="9"/>
  <c r="D169" i="9"/>
  <c r="C170" i="9"/>
  <c r="D170" i="9"/>
  <c r="C171" i="9"/>
  <c r="D171" i="9"/>
  <c r="C172" i="9"/>
  <c r="D172" i="9"/>
  <c r="C173" i="9"/>
  <c r="D173" i="9"/>
  <c r="C174" i="9"/>
  <c r="D174" i="9"/>
  <c r="C175" i="9"/>
  <c r="D175" i="9"/>
  <c r="C176" i="9"/>
  <c r="D176" i="9"/>
  <c r="C177" i="9"/>
  <c r="D177" i="9"/>
  <c r="C178" i="9"/>
  <c r="D178" i="9"/>
  <c r="C179" i="9"/>
  <c r="D179" i="9"/>
  <c r="C180" i="9"/>
  <c r="D180" i="9"/>
  <c r="C181" i="9"/>
  <c r="D181" i="9"/>
  <c r="C182" i="9"/>
  <c r="D182" i="9"/>
  <c r="C183" i="9"/>
  <c r="D183" i="9"/>
  <c r="C184" i="9"/>
  <c r="D184" i="9"/>
  <c r="C185" i="9"/>
  <c r="D185" i="9"/>
  <c r="C186" i="9"/>
  <c r="D186" i="9"/>
  <c r="C187" i="9"/>
  <c r="D187" i="9"/>
  <c r="C188" i="9"/>
  <c r="D188" i="9"/>
  <c r="C189" i="9"/>
  <c r="D189" i="9"/>
  <c r="C190" i="9"/>
  <c r="D190" i="9"/>
  <c r="C191" i="9"/>
  <c r="D191" i="9"/>
  <c r="C192" i="9"/>
  <c r="D192" i="9"/>
  <c r="C193" i="9"/>
  <c r="D193" i="9"/>
  <c r="C194" i="9"/>
  <c r="D194" i="9"/>
  <c r="C195" i="9"/>
  <c r="D195" i="9"/>
  <c r="C196" i="9"/>
  <c r="D196" i="9"/>
  <c r="C197" i="9"/>
  <c r="D197" i="9"/>
  <c r="C198" i="9"/>
  <c r="D198" i="9"/>
  <c r="C199" i="9"/>
  <c r="D199" i="9"/>
  <c r="C200" i="9"/>
  <c r="D200" i="9"/>
  <c r="C201" i="9"/>
  <c r="D201" i="9"/>
  <c r="C202" i="9"/>
  <c r="D202" i="9"/>
  <c r="C203" i="9"/>
  <c r="D203" i="9"/>
  <c r="C204" i="9"/>
  <c r="D204" i="9"/>
  <c r="C205" i="9"/>
  <c r="D205" i="9"/>
  <c r="C206" i="9"/>
  <c r="D206" i="9"/>
  <c r="C207" i="9"/>
  <c r="D207" i="9"/>
  <c r="C208" i="9"/>
  <c r="D208" i="9"/>
  <c r="C209" i="9"/>
  <c r="D209" i="9"/>
  <c r="C210" i="9"/>
  <c r="D210" i="9"/>
  <c r="C211" i="9"/>
  <c r="D211" i="9"/>
  <c r="C212" i="9"/>
  <c r="D212" i="9"/>
  <c r="C213" i="9"/>
  <c r="D213" i="9"/>
  <c r="C214" i="9"/>
  <c r="D214" i="9"/>
  <c r="C215" i="9"/>
  <c r="D215" i="9"/>
  <c r="C216" i="9"/>
  <c r="D216" i="9"/>
  <c r="C217" i="9"/>
  <c r="D217" i="9"/>
  <c r="C218" i="9"/>
  <c r="D218" i="9"/>
  <c r="C219" i="9"/>
  <c r="D219" i="9"/>
  <c r="C220" i="9"/>
  <c r="D220" i="9"/>
  <c r="C221" i="9"/>
  <c r="D221" i="9"/>
  <c r="C222" i="9"/>
  <c r="D222" i="9"/>
  <c r="C223" i="9"/>
  <c r="D223" i="9"/>
  <c r="C224" i="9"/>
  <c r="D224" i="9"/>
  <c r="C225" i="9"/>
  <c r="D225" i="9"/>
  <c r="C226" i="9"/>
  <c r="D226" i="9"/>
  <c r="C227" i="9"/>
  <c r="D227" i="9"/>
  <c r="C228" i="9"/>
  <c r="D228" i="9"/>
  <c r="C229" i="9"/>
  <c r="D229" i="9"/>
  <c r="C230" i="9"/>
  <c r="D230" i="9"/>
  <c r="C231" i="9"/>
  <c r="D231" i="9"/>
  <c r="C232" i="9"/>
  <c r="D232" i="9"/>
  <c r="C233" i="9"/>
  <c r="D233" i="9"/>
  <c r="C234" i="9"/>
  <c r="D234" i="9"/>
  <c r="C235" i="9"/>
  <c r="D235" i="9"/>
  <c r="C236" i="9"/>
  <c r="D236" i="9"/>
  <c r="C237" i="9"/>
  <c r="D237" i="9"/>
  <c r="C238" i="9"/>
  <c r="D238" i="9"/>
  <c r="C239" i="9"/>
  <c r="D239" i="9"/>
  <c r="C240" i="9"/>
  <c r="D240" i="9"/>
  <c r="C241" i="9"/>
  <c r="D241" i="9"/>
  <c r="C242" i="9"/>
  <c r="D242" i="9"/>
  <c r="C243" i="9"/>
  <c r="D243" i="9"/>
  <c r="C244" i="9"/>
  <c r="D244" i="9"/>
  <c r="C245" i="9"/>
  <c r="D245" i="9"/>
  <c r="C246" i="9"/>
  <c r="D246" i="9"/>
  <c r="C247" i="9"/>
  <c r="D247" i="9"/>
  <c r="C248" i="9"/>
  <c r="D248" i="9"/>
  <c r="C249" i="9"/>
  <c r="D249" i="9"/>
  <c r="C250" i="9"/>
  <c r="D250" i="9"/>
  <c r="C251" i="9"/>
  <c r="D251" i="9"/>
  <c r="C252" i="9"/>
  <c r="D252" i="9"/>
  <c r="C253" i="9"/>
  <c r="D253" i="9"/>
  <c r="C254" i="9"/>
  <c r="D254" i="9"/>
  <c r="C255" i="9"/>
  <c r="D255" i="9"/>
  <c r="C256" i="9"/>
  <c r="D256" i="9"/>
  <c r="C257" i="9"/>
  <c r="D257" i="9"/>
  <c r="C258" i="9"/>
  <c r="D258" i="9"/>
  <c r="C259" i="9"/>
  <c r="D259" i="9"/>
  <c r="C260" i="9"/>
  <c r="D260" i="9"/>
  <c r="C261" i="9"/>
  <c r="D261" i="9"/>
  <c r="C262" i="9"/>
  <c r="D262" i="9"/>
  <c r="C263" i="9"/>
  <c r="D263" i="9"/>
  <c r="C264" i="9"/>
  <c r="D264" i="9"/>
  <c r="C265" i="9"/>
  <c r="D265" i="9"/>
  <c r="C266" i="9"/>
  <c r="D266" i="9"/>
  <c r="C267" i="9"/>
  <c r="D267" i="9"/>
  <c r="C268" i="9"/>
  <c r="D268" i="9"/>
  <c r="C269" i="9"/>
  <c r="D269" i="9"/>
  <c r="C270" i="9"/>
  <c r="D270" i="9"/>
  <c r="C271" i="9"/>
  <c r="D271" i="9"/>
  <c r="C272" i="9"/>
  <c r="D272" i="9"/>
  <c r="C273" i="9"/>
  <c r="D273" i="9"/>
  <c r="C274" i="9"/>
  <c r="D274" i="9"/>
  <c r="C275" i="9"/>
  <c r="D275" i="9"/>
  <c r="C276" i="9"/>
  <c r="D276" i="9"/>
  <c r="C277" i="9"/>
  <c r="D277" i="9"/>
  <c r="C278" i="9"/>
  <c r="D278" i="9"/>
  <c r="C279" i="9"/>
  <c r="D279" i="9"/>
  <c r="C280" i="9"/>
  <c r="D280" i="9"/>
  <c r="C281" i="9"/>
  <c r="D281" i="9"/>
  <c r="C282" i="9"/>
  <c r="D282" i="9"/>
  <c r="C283" i="9"/>
  <c r="D283" i="9"/>
  <c r="C284" i="9"/>
  <c r="D284" i="9"/>
  <c r="C285" i="9"/>
  <c r="D285" i="9"/>
  <c r="C286" i="9"/>
  <c r="D286" i="9"/>
  <c r="C287" i="9"/>
  <c r="D287" i="9"/>
  <c r="C288" i="9"/>
  <c r="D288" i="9"/>
  <c r="C289" i="9"/>
  <c r="D289" i="9"/>
  <c r="C290" i="9"/>
  <c r="D290" i="9"/>
  <c r="C291" i="9"/>
  <c r="D291" i="9"/>
  <c r="C292" i="9"/>
  <c r="D292" i="9"/>
  <c r="C293" i="9"/>
  <c r="D293" i="9"/>
  <c r="C294" i="9"/>
  <c r="D294" i="9"/>
  <c r="C295" i="9"/>
  <c r="D295" i="9"/>
  <c r="C296" i="9"/>
  <c r="D296" i="9"/>
  <c r="C297" i="9"/>
  <c r="D297" i="9"/>
  <c r="C298" i="9"/>
  <c r="D298" i="9"/>
  <c r="C299" i="9"/>
  <c r="D299" i="9"/>
  <c r="C300" i="9"/>
  <c r="D300" i="9"/>
  <c r="C301" i="9"/>
  <c r="D301" i="9"/>
  <c r="C302" i="9"/>
  <c r="D302" i="9"/>
  <c r="C303" i="9"/>
  <c r="D303" i="9"/>
  <c r="C304" i="9"/>
  <c r="D304" i="9"/>
  <c r="C305" i="9"/>
  <c r="D305" i="9"/>
  <c r="C306" i="9"/>
  <c r="D306" i="9"/>
  <c r="C307" i="9"/>
  <c r="D307" i="9"/>
  <c r="C308" i="9"/>
  <c r="D308" i="9"/>
  <c r="C309" i="9"/>
  <c r="D309" i="9"/>
  <c r="C310" i="9"/>
  <c r="D310" i="9"/>
  <c r="C311" i="9"/>
  <c r="D311" i="9"/>
  <c r="C312" i="9"/>
  <c r="D312" i="9"/>
  <c r="C313" i="9"/>
  <c r="D313" i="9"/>
  <c r="C314" i="9"/>
  <c r="D314" i="9"/>
  <c r="C315" i="9"/>
  <c r="D315" i="9"/>
  <c r="C316" i="9"/>
  <c r="D316" i="9"/>
  <c r="C317" i="9"/>
  <c r="D317" i="9"/>
  <c r="C318" i="9"/>
  <c r="D318" i="9"/>
  <c r="C319" i="9"/>
  <c r="D319" i="9"/>
  <c r="C320" i="9"/>
  <c r="D320" i="9"/>
  <c r="C321" i="9"/>
  <c r="D321" i="9"/>
  <c r="C322" i="9"/>
  <c r="D322" i="9"/>
  <c r="C323" i="9"/>
  <c r="D323" i="9"/>
  <c r="C324" i="9"/>
  <c r="D324" i="9"/>
  <c r="C325" i="9"/>
  <c r="D325" i="9"/>
  <c r="C326" i="9"/>
  <c r="D326" i="9"/>
  <c r="C327" i="9"/>
  <c r="D327" i="9"/>
  <c r="C328" i="9"/>
  <c r="D328" i="9"/>
  <c r="C329" i="9"/>
  <c r="D329" i="9"/>
  <c r="C330" i="9"/>
  <c r="D330" i="9"/>
  <c r="C331" i="9"/>
  <c r="D331" i="9"/>
  <c r="C332" i="9"/>
  <c r="D332" i="9"/>
  <c r="C333" i="9"/>
  <c r="D333" i="9"/>
  <c r="C334" i="9"/>
  <c r="D334" i="9"/>
  <c r="C335" i="9"/>
  <c r="D335" i="9"/>
  <c r="C336" i="9"/>
  <c r="D336" i="9"/>
  <c r="C337" i="9"/>
  <c r="D337" i="9"/>
  <c r="C338" i="9"/>
  <c r="D338" i="9"/>
  <c r="C339" i="9"/>
  <c r="D339" i="9"/>
  <c r="C340" i="9"/>
  <c r="D340" i="9"/>
  <c r="C341" i="9"/>
  <c r="D341" i="9"/>
  <c r="C342" i="9"/>
  <c r="D342" i="9"/>
  <c r="C343" i="9"/>
  <c r="D343" i="9"/>
  <c r="C344" i="9"/>
  <c r="D344" i="9"/>
  <c r="C345" i="9"/>
  <c r="D345" i="9"/>
  <c r="C346" i="9"/>
  <c r="D346" i="9"/>
  <c r="C347" i="9"/>
  <c r="D347" i="9"/>
  <c r="C348" i="9"/>
  <c r="D348" i="9"/>
  <c r="C349" i="9"/>
  <c r="D349" i="9"/>
  <c r="C350" i="9"/>
  <c r="D350" i="9"/>
  <c r="C351" i="9"/>
  <c r="D351" i="9"/>
  <c r="C352" i="9"/>
  <c r="D352" i="9"/>
  <c r="C353" i="9"/>
  <c r="D353" i="9"/>
  <c r="C354" i="9"/>
  <c r="D354" i="9"/>
  <c r="C355" i="9"/>
  <c r="D355" i="9"/>
  <c r="C356" i="9"/>
  <c r="D356" i="9"/>
  <c r="C357" i="9"/>
  <c r="D357" i="9"/>
  <c r="C358" i="9"/>
  <c r="D358" i="9"/>
  <c r="C359" i="9"/>
  <c r="D359" i="9"/>
  <c r="C360" i="9"/>
  <c r="D360" i="9"/>
  <c r="C361" i="9"/>
  <c r="D361" i="9"/>
  <c r="C362" i="9"/>
  <c r="D362" i="9"/>
  <c r="C363" i="9"/>
  <c r="D363" i="9"/>
  <c r="C364" i="9"/>
  <c r="D364" i="9"/>
  <c r="C365" i="9"/>
  <c r="D365" i="9"/>
  <c r="C366" i="9"/>
  <c r="D366" i="9"/>
  <c r="C367" i="9"/>
  <c r="D367" i="9"/>
  <c r="C368" i="9"/>
  <c r="D368" i="9"/>
  <c r="C369" i="9"/>
  <c r="D369" i="9"/>
  <c r="C370" i="9"/>
  <c r="D370" i="9"/>
  <c r="C371" i="9"/>
  <c r="D371" i="9"/>
  <c r="C372" i="9"/>
  <c r="D372" i="9"/>
  <c r="C373" i="9"/>
  <c r="D373" i="9"/>
  <c r="C374" i="9"/>
  <c r="D374" i="9"/>
  <c r="C375" i="9"/>
  <c r="D375" i="9"/>
  <c r="C376" i="9"/>
  <c r="D376" i="9"/>
  <c r="C377" i="9"/>
  <c r="D377" i="9"/>
  <c r="C378" i="9"/>
  <c r="D378" i="9"/>
  <c r="C379" i="9"/>
  <c r="D379" i="9"/>
  <c r="C380" i="9"/>
  <c r="D380" i="9"/>
  <c r="C381" i="9"/>
  <c r="D381" i="9"/>
  <c r="C382" i="9"/>
  <c r="D382" i="9"/>
  <c r="C383" i="9"/>
  <c r="D383" i="9"/>
  <c r="C384" i="9"/>
  <c r="D384" i="9"/>
  <c r="C385" i="9"/>
  <c r="D385" i="9"/>
  <c r="C386" i="9"/>
  <c r="D386" i="9"/>
  <c r="C387" i="9"/>
  <c r="D387" i="9"/>
  <c r="C388" i="9"/>
  <c r="D388" i="9"/>
  <c r="C389" i="9"/>
  <c r="D389" i="9"/>
  <c r="C390" i="9"/>
  <c r="D390" i="9"/>
  <c r="C391" i="9"/>
  <c r="D391" i="9"/>
  <c r="C392" i="9"/>
  <c r="D392" i="9"/>
  <c r="C393" i="9"/>
  <c r="D393" i="9"/>
  <c r="C394" i="9"/>
  <c r="D394" i="9"/>
  <c r="C395" i="9"/>
  <c r="D395" i="9"/>
  <c r="C396" i="9"/>
  <c r="D396" i="9"/>
  <c r="C397" i="9"/>
  <c r="D397" i="9"/>
  <c r="C398" i="9"/>
  <c r="D398" i="9"/>
  <c r="C399" i="9"/>
  <c r="D399" i="9"/>
  <c r="C400" i="9"/>
  <c r="D400" i="9"/>
  <c r="C401" i="9"/>
  <c r="D401" i="9"/>
  <c r="C402" i="9"/>
  <c r="D402" i="9"/>
  <c r="C403" i="9"/>
  <c r="D403" i="9"/>
  <c r="C404" i="9"/>
  <c r="D404" i="9"/>
  <c r="C405" i="9"/>
  <c r="D405" i="9"/>
  <c r="C406" i="9"/>
  <c r="D406" i="9"/>
  <c r="C407" i="9"/>
  <c r="D407" i="9"/>
  <c r="C408" i="9"/>
  <c r="D408" i="9"/>
  <c r="C409" i="9"/>
  <c r="D409" i="9"/>
  <c r="C410" i="9"/>
  <c r="D410" i="9"/>
  <c r="C411" i="9"/>
  <c r="D411" i="9"/>
  <c r="C412" i="9"/>
  <c r="D412" i="9"/>
  <c r="C413" i="9"/>
  <c r="D413" i="9"/>
  <c r="C414" i="9"/>
  <c r="D414" i="9"/>
  <c r="C415" i="9"/>
  <c r="D415" i="9"/>
  <c r="C416" i="9"/>
  <c r="D416" i="9"/>
  <c r="C417" i="9"/>
  <c r="D417" i="9"/>
  <c r="C418" i="9"/>
  <c r="D418" i="9"/>
  <c r="C419" i="9"/>
  <c r="D419" i="9"/>
  <c r="C420" i="9"/>
  <c r="D420" i="9"/>
  <c r="C421" i="9"/>
  <c r="D421" i="9"/>
  <c r="C422" i="9"/>
  <c r="D422" i="9"/>
  <c r="C423" i="9"/>
  <c r="D423" i="9"/>
  <c r="C424" i="9"/>
  <c r="D424" i="9"/>
  <c r="C425" i="9"/>
  <c r="D425" i="9"/>
  <c r="C426" i="9"/>
  <c r="D426" i="9"/>
  <c r="C427" i="9"/>
  <c r="D427" i="9"/>
  <c r="C428" i="9"/>
  <c r="D428" i="9"/>
  <c r="C429" i="9"/>
  <c r="D429" i="9"/>
  <c r="C430" i="9"/>
  <c r="D430" i="9"/>
  <c r="C431" i="9"/>
  <c r="D431" i="9"/>
  <c r="C432" i="9"/>
  <c r="D432" i="9"/>
  <c r="C433" i="9"/>
  <c r="D433" i="9"/>
  <c r="C434" i="9"/>
  <c r="D434" i="9"/>
  <c r="C435" i="9"/>
  <c r="D435" i="9"/>
  <c r="C436" i="9"/>
  <c r="D436" i="9"/>
  <c r="C437" i="9"/>
  <c r="D437" i="9"/>
  <c r="C438" i="9"/>
  <c r="D438" i="9"/>
  <c r="C439" i="9"/>
  <c r="D439" i="9"/>
  <c r="C440" i="9"/>
  <c r="D440" i="9"/>
  <c r="C441" i="9"/>
  <c r="D441" i="9"/>
  <c r="C442" i="9"/>
  <c r="D442" i="9"/>
  <c r="C443" i="9"/>
  <c r="D443" i="9"/>
  <c r="C444" i="9"/>
  <c r="D444" i="9"/>
  <c r="C445" i="9"/>
  <c r="D445" i="9"/>
  <c r="C446" i="9"/>
  <c r="D446" i="9"/>
  <c r="C447" i="9"/>
  <c r="D447" i="9"/>
  <c r="C448" i="9"/>
  <c r="D448" i="9"/>
  <c r="C449" i="9"/>
  <c r="D449" i="9"/>
  <c r="C450" i="9"/>
  <c r="D450" i="9"/>
  <c r="C451" i="9"/>
  <c r="D451" i="9"/>
  <c r="C452" i="9"/>
  <c r="D452" i="9"/>
  <c r="C453" i="9"/>
  <c r="D453" i="9"/>
  <c r="C454" i="9"/>
  <c r="D454" i="9"/>
  <c r="C455" i="9"/>
  <c r="D455" i="9"/>
  <c r="C456" i="9"/>
  <c r="D456" i="9"/>
  <c r="C457" i="9"/>
  <c r="D457" i="9"/>
  <c r="C458" i="9"/>
  <c r="D458" i="9"/>
  <c r="C459" i="9"/>
  <c r="D459" i="9"/>
  <c r="C460" i="9"/>
  <c r="D460" i="9"/>
  <c r="C461" i="9"/>
  <c r="D461" i="9"/>
  <c r="C462" i="9"/>
  <c r="D462" i="9"/>
  <c r="C463" i="9"/>
  <c r="D463" i="9"/>
  <c r="C464" i="9"/>
  <c r="D464" i="9"/>
  <c r="C465" i="9"/>
  <c r="D465" i="9"/>
  <c r="C466" i="9"/>
  <c r="D466" i="9"/>
  <c r="C467" i="9"/>
  <c r="D467" i="9"/>
  <c r="C468" i="9"/>
  <c r="D468" i="9"/>
  <c r="C469" i="9"/>
  <c r="D469" i="9"/>
  <c r="C470" i="9"/>
  <c r="D470" i="9"/>
  <c r="C471" i="9"/>
  <c r="D471" i="9"/>
  <c r="C472" i="9"/>
  <c r="D472" i="9"/>
  <c r="C473" i="9"/>
  <c r="D473" i="9"/>
  <c r="C474" i="9"/>
  <c r="D474" i="9"/>
  <c r="C475" i="9"/>
  <c r="D475" i="9"/>
  <c r="C476" i="9"/>
  <c r="D476" i="9"/>
  <c r="C477" i="9"/>
  <c r="D477" i="9"/>
  <c r="C478" i="9"/>
  <c r="D478" i="9"/>
  <c r="C479" i="9"/>
  <c r="D479" i="9"/>
  <c r="C480" i="9"/>
  <c r="D480" i="9"/>
  <c r="C481" i="9"/>
  <c r="D481" i="9"/>
  <c r="C482" i="9"/>
  <c r="D482" i="9"/>
  <c r="C483" i="9"/>
  <c r="D483" i="9"/>
  <c r="C484" i="9"/>
  <c r="D484" i="9"/>
  <c r="C485" i="9"/>
  <c r="D485" i="9"/>
  <c r="C486" i="9"/>
  <c r="D486" i="9"/>
  <c r="C487" i="9"/>
  <c r="D487" i="9"/>
  <c r="C488" i="9"/>
  <c r="D488" i="9"/>
  <c r="C489" i="9"/>
  <c r="D489" i="9"/>
  <c r="C490" i="9"/>
  <c r="D490" i="9"/>
  <c r="C491" i="9"/>
  <c r="D491" i="9"/>
  <c r="C492" i="9"/>
  <c r="D492" i="9"/>
  <c r="C493" i="9"/>
  <c r="D493" i="9"/>
  <c r="C494" i="9"/>
  <c r="D494" i="9"/>
  <c r="C495" i="9"/>
  <c r="D495" i="9"/>
  <c r="C496" i="9"/>
  <c r="D496" i="9"/>
  <c r="C497" i="9"/>
  <c r="D497" i="9"/>
  <c r="C498" i="9"/>
  <c r="D498" i="9"/>
  <c r="C499" i="9"/>
  <c r="D499" i="9"/>
  <c r="C500" i="9"/>
  <c r="D500" i="9"/>
  <c r="C501" i="9"/>
  <c r="D501" i="9"/>
  <c r="C502" i="9"/>
  <c r="D502" i="9"/>
  <c r="C503" i="9"/>
  <c r="D503" i="9"/>
  <c r="C504" i="9"/>
  <c r="D504" i="9"/>
  <c r="C505" i="9"/>
  <c r="D505" i="9"/>
  <c r="C506" i="9"/>
  <c r="D506" i="9"/>
  <c r="C507" i="9"/>
  <c r="D507" i="9"/>
  <c r="C508" i="9"/>
  <c r="D508" i="9"/>
  <c r="C509" i="9"/>
  <c r="D509" i="9"/>
  <c r="C510" i="9"/>
  <c r="D510" i="9"/>
  <c r="C511" i="9"/>
  <c r="D511" i="9"/>
  <c r="C512" i="9"/>
  <c r="D512" i="9"/>
  <c r="C513" i="9"/>
  <c r="D513" i="9"/>
  <c r="C514" i="9"/>
  <c r="D514" i="9"/>
  <c r="C515" i="9"/>
  <c r="D515" i="9"/>
  <c r="C516" i="9"/>
  <c r="D516" i="9"/>
  <c r="C517" i="9"/>
  <c r="D517" i="9"/>
  <c r="C518" i="9"/>
  <c r="D518" i="9"/>
  <c r="C519" i="9"/>
  <c r="D519" i="9"/>
  <c r="C520" i="9"/>
  <c r="D520" i="9"/>
  <c r="C521" i="9"/>
  <c r="D521" i="9"/>
  <c r="C522" i="9"/>
  <c r="D522" i="9"/>
  <c r="C523" i="9"/>
  <c r="D523" i="9"/>
  <c r="C524" i="9"/>
  <c r="D524" i="9"/>
  <c r="C525" i="9"/>
  <c r="D525" i="9"/>
  <c r="C526" i="9"/>
  <c r="D526" i="9"/>
  <c r="C527" i="9"/>
  <c r="D527" i="9"/>
  <c r="C528" i="9"/>
  <c r="D528" i="9"/>
  <c r="C529" i="9"/>
  <c r="D529" i="9"/>
  <c r="C530" i="9"/>
  <c r="D530" i="9"/>
  <c r="C531" i="9"/>
  <c r="D531" i="9"/>
  <c r="C532" i="9"/>
  <c r="D532" i="9"/>
  <c r="C533" i="9"/>
  <c r="D533" i="9"/>
  <c r="C534" i="9"/>
  <c r="D534" i="9"/>
  <c r="C535" i="9"/>
  <c r="D535" i="9"/>
  <c r="C536" i="9"/>
  <c r="D536" i="9"/>
  <c r="C537" i="9"/>
  <c r="D537" i="9"/>
  <c r="C538" i="9"/>
  <c r="D538" i="9"/>
  <c r="C539" i="9"/>
  <c r="D539" i="9"/>
  <c r="C540" i="9"/>
  <c r="D540" i="9"/>
  <c r="C541" i="9"/>
  <c r="D541" i="9"/>
  <c r="C542" i="9"/>
  <c r="D542" i="9"/>
  <c r="C543" i="9"/>
  <c r="D543" i="9"/>
  <c r="C544" i="9"/>
  <c r="D544" i="9"/>
  <c r="C545" i="9"/>
  <c r="D545" i="9"/>
  <c r="C546" i="9"/>
  <c r="D546" i="9"/>
  <c r="C547" i="9"/>
  <c r="D547" i="9"/>
  <c r="C548" i="9"/>
  <c r="D548" i="9"/>
  <c r="C549" i="9"/>
  <c r="D549" i="9"/>
  <c r="C550" i="9"/>
  <c r="D550" i="9"/>
  <c r="D4" i="9"/>
  <c r="C4" i="9"/>
  <c r="J60" i="8"/>
  <c r="C54" i="8"/>
  <c r="C55" i="8"/>
  <c r="C56" i="8"/>
  <c r="C57" i="8"/>
  <c r="C58" i="8"/>
  <c r="D54" i="8"/>
  <c r="D55" i="8"/>
  <c r="D56" i="8"/>
  <c r="D57" i="8"/>
  <c r="D58" i="8"/>
  <c r="D53" i="8" l="1"/>
  <c r="C53" i="8"/>
  <c r="D52" i="8"/>
  <c r="C52" i="8"/>
  <c r="D51" i="8"/>
  <c r="C51" i="8"/>
  <c r="D50" i="8"/>
  <c r="C50" i="8"/>
  <c r="D49" i="8"/>
  <c r="C49" i="8"/>
  <c r="D48" i="8"/>
  <c r="C48" i="8"/>
  <c r="D47" i="8"/>
  <c r="C47" i="8"/>
  <c r="D46" i="8"/>
  <c r="C46" i="8"/>
  <c r="D45" i="8"/>
  <c r="C45" i="8"/>
  <c r="D44" i="8"/>
  <c r="C44" i="8"/>
  <c r="D43" i="8"/>
  <c r="C43" i="8"/>
  <c r="D42" i="8"/>
  <c r="C42" i="8"/>
  <c r="D41" i="8"/>
  <c r="C41" i="8"/>
  <c r="D40" i="8"/>
  <c r="C40" i="8"/>
  <c r="D39" i="8"/>
  <c r="C39" i="8"/>
  <c r="D38" i="8"/>
  <c r="C38" i="8"/>
  <c r="D37" i="8"/>
  <c r="C37" i="8"/>
  <c r="D36" i="8"/>
  <c r="C36" i="8"/>
  <c r="D35" i="8"/>
  <c r="C35" i="8"/>
  <c r="D34" i="8"/>
  <c r="C34" i="8"/>
  <c r="D33" i="8"/>
  <c r="C33" i="8"/>
  <c r="D32" i="8"/>
  <c r="C32" i="8"/>
  <c r="D31" i="8"/>
  <c r="C31" i="8"/>
  <c r="D30" i="8"/>
  <c r="C30" i="8"/>
  <c r="D29" i="8"/>
  <c r="C29" i="8"/>
  <c r="D28" i="8"/>
  <c r="C28" i="8"/>
  <c r="D27" i="8"/>
  <c r="C27" i="8"/>
  <c r="D26" i="8"/>
  <c r="C26" i="8"/>
  <c r="D25" i="8"/>
  <c r="C25" i="8"/>
  <c r="D24" i="8"/>
  <c r="C24" i="8"/>
  <c r="D23" i="8"/>
  <c r="C23" i="8"/>
  <c r="D22" i="8"/>
  <c r="C22" i="8"/>
  <c r="D21" i="8"/>
  <c r="C21" i="8"/>
  <c r="D20" i="8"/>
  <c r="C20" i="8"/>
  <c r="D19" i="8"/>
  <c r="C19" i="8"/>
  <c r="D18" i="8"/>
  <c r="C18" i="8"/>
  <c r="D17" i="8"/>
  <c r="C17" i="8"/>
  <c r="D16" i="8"/>
  <c r="C16" i="8"/>
  <c r="D15" i="8"/>
  <c r="C15" i="8"/>
  <c r="D14" i="8"/>
  <c r="C14" i="8"/>
  <c r="D13" i="8"/>
  <c r="C13" i="8"/>
  <c r="D12" i="8"/>
  <c r="C12" i="8"/>
  <c r="D11" i="8"/>
  <c r="C11" i="8"/>
  <c r="D10" i="8"/>
  <c r="C10" i="8"/>
  <c r="D9" i="8"/>
  <c r="C9" i="8"/>
  <c r="D8" i="8"/>
  <c r="C8" i="8"/>
  <c r="D7" i="8"/>
  <c r="C7" i="8"/>
  <c r="D6" i="8"/>
  <c r="C6" i="8"/>
  <c r="D5" i="8"/>
  <c r="C5" i="8"/>
  <c r="D4" i="8"/>
  <c r="C4" i="8"/>
  <c r="D3" i="8"/>
  <c r="C3" i="8"/>
  <c r="D2" i="8"/>
  <c r="C2" i="8"/>
  <c r="L490" i="4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2" i="6"/>
  <c r="D460" i="6"/>
  <c r="C460" i="6"/>
  <c r="D459" i="6"/>
  <c r="C459" i="6"/>
  <c r="D458" i="6"/>
  <c r="C458" i="6"/>
  <c r="D457" i="6"/>
  <c r="C457" i="6"/>
  <c r="D456" i="6"/>
  <c r="C456" i="6"/>
  <c r="D455" i="6"/>
  <c r="C455" i="6"/>
  <c r="D454" i="6"/>
  <c r="C454" i="6"/>
  <c r="D453" i="6"/>
  <c r="C453" i="6"/>
  <c r="D452" i="6"/>
  <c r="C452" i="6"/>
  <c r="D451" i="6"/>
  <c r="C451" i="6"/>
  <c r="D450" i="6"/>
  <c r="C450" i="6"/>
  <c r="D449" i="6"/>
  <c r="C449" i="6"/>
  <c r="D448" i="6"/>
  <c r="C448" i="6"/>
  <c r="D447" i="6"/>
  <c r="C447" i="6"/>
  <c r="D445" i="6"/>
  <c r="C445" i="6"/>
  <c r="D446" i="6"/>
  <c r="C446" i="6"/>
  <c r="D444" i="6"/>
  <c r="C444" i="6"/>
  <c r="D443" i="6"/>
  <c r="C443" i="6"/>
  <c r="D442" i="6"/>
  <c r="C442" i="6"/>
  <c r="D441" i="6"/>
  <c r="C441" i="6"/>
  <c r="D440" i="6"/>
  <c r="C440" i="6"/>
  <c r="D439" i="6"/>
  <c r="C439" i="6"/>
  <c r="D438" i="6"/>
  <c r="C438" i="6"/>
  <c r="D437" i="6"/>
  <c r="C437" i="6"/>
  <c r="D436" i="6"/>
  <c r="C436" i="6"/>
  <c r="D435" i="6"/>
  <c r="C435" i="6"/>
  <c r="D434" i="6"/>
  <c r="C434" i="6"/>
  <c r="D433" i="6"/>
  <c r="C433" i="6"/>
  <c r="D432" i="6"/>
  <c r="C432" i="6"/>
  <c r="D431" i="6"/>
  <c r="C431" i="6"/>
  <c r="D430" i="6"/>
  <c r="C430" i="6"/>
  <c r="D429" i="6"/>
  <c r="C429" i="6"/>
  <c r="D428" i="6"/>
  <c r="C428" i="6"/>
  <c r="D427" i="6"/>
  <c r="C427" i="6"/>
  <c r="D426" i="6"/>
  <c r="C426" i="6"/>
  <c r="D425" i="6"/>
  <c r="C425" i="6"/>
  <c r="D424" i="6"/>
  <c r="C424" i="6"/>
  <c r="D423" i="6"/>
  <c r="C423" i="6"/>
  <c r="D422" i="6"/>
  <c r="C422" i="6"/>
  <c r="D420" i="6"/>
  <c r="C420" i="6"/>
  <c r="D421" i="6"/>
  <c r="C421" i="6"/>
  <c r="D418" i="6"/>
  <c r="C418" i="6"/>
  <c r="D419" i="6"/>
  <c r="C419" i="6"/>
  <c r="D417" i="6"/>
  <c r="C417" i="6"/>
  <c r="D416" i="6"/>
  <c r="C416" i="6"/>
  <c r="D415" i="6"/>
  <c r="C415" i="6"/>
  <c r="D414" i="6"/>
  <c r="C414" i="6"/>
  <c r="D413" i="6"/>
  <c r="C413" i="6"/>
  <c r="D412" i="6"/>
  <c r="C412" i="6"/>
  <c r="D411" i="6"/>
  <c r="C411" i="6"/>
  <c r="D410" i="6"/>
  <c r="C410" i="6"/>
  <c r="D409" i="6"/>
  <c r="C409" i="6"/>
  <c r="D408" i="6"/>
  <c r="C408" i="6"/>
  <c r="D407" i="6"/>
  <c r="C407" i="6"/>
  <c r="D406" i="6"/>
  <c r="C406" i="6"/>
  <c r="D405" i="6"/>
  <c r="C405" i="6"/>
  <c r="D403" i="6"/>
  <c r="C403" i="6"/>
  <c r="D404" i="6"/>
  <c r="C404" i="6"/>
  <c r="D402" i="6"/>
  <c r="C402" i="6"/>
  <c r="D401" i="6"/>
  <c r="C401" i="6"/>
  <c r="D400" i="6"/>
  <c r="C400" i="6"/>
  <c r="D399" i="6"/>
  <c r="C399" i="6"/>
  <c r="D398" i="6"/>
  <c r="C398" i="6"/>
  <c r="D397" i="6"/>
  <c r="C397" i="6"/>
  <c r="D396" i="6"/>
  <c r="C396" i="6"/>
  <c r="D395" i="6"/>
  <c r="C395" i="6"/>
  <c r="D394" i="6"/>
  <c r="C394" i="6"/>
  <c r="D393" i="6"/>
  <c r="C393" i="6"/>
  <c r="D392" i="6"/>
  <c r="C392" i="6"/>
  <c r="D391" i="6"/>
  <c r="C391" i="6"/>
  <c r="D390" i="6"/>
  <c r="C390" i="6"/>
  <c r="D389" i="6"/>
  <c r="C389" i="6"/>
  <c r="D388" i="6"/>
  <c r="C388" i="6"/>
  <c r="D387" i="6"/>
  <c r="C387" i="6"/>
  <c r="D386" i="6"/>
  <c r="C386" i="6"/>
  <c r="D385" i="6"/>
  <c r="C385" i="6"/>
  <c r="D384" i="6"/>
  <c r="C384" i="6"/>
  <c r="D383" i="6"/>
  <c r="C383" i="6"/>
  <c r="D382" i="6"/>
  <c r="C382" i="6"/>
  <c r="D379" i="6"/>
  <c r="C379" i="6"/>
  <c r="D380" i="6"/>
  <c r="C380" i="6"/>
  <c r="D381" i="6"/>
  <c r="C381" i="6"/>
  <c r="D378" i="6"/>
  <c r="C378" i="6"/>
  <c r="D376" i="6"/>
  <c r="C376" i="6"/>
  <c r="D377" i="6"/>
  <c r="C377" i="6"/>
  <c r="D374" i="6"/>
  <c r="C374" i="6"/>
  <c r="D375" i="6"/>
  <c r="C375" i="6"/>
  <c r="D372" i="6"/>
  <c r="C372" i="6"/>
  <c r="D373" i="6"/>
  <c r="C373" i="6"/>
  <c r="D371" i="6"/>
  <c r="C371" i="6"/>
  <c r="D370" i="6"/>
  <c r="C370" i="6"/>
  <c r="D369" i="6"/>
  <c r="C369" i="6"/>
  <c r="D368" i="6"/>
  <c r="C368" i="6"/>
  <c r="D367" i="6"/>
  <c r="C367" i="6"/>
  <c r="D366" i="6"/>
  <c r="C366" i="6"/>
  <c r="D365" i="6"/>
  <c r="C365" i="6"/>
  <c r="D364" i="6"/>
  <c r="C364" i="6"/>
  <c r="D363" i="6"/>
  <c r="C363" i="6"/>
  <c r="D361" i="6"/>
  <c r="C361" i="6"/>
  <c r="D362" i="6"/>
  <c r="C362" i="6"/>
  <c r="D360" i="6"/>
  <c r="C360" i="6"/>
  <c r="D359" i="6"/>
  <c r="C359" i="6"/>
  <c r="D358" i="6"/>
  <c r="C358" i="6"/>
  <c r="D357" i="6"/>
  <c r="C357" i="6"/>
  <c r="D356" i="6"/>
  <c r="C356" i="6"/>
  <c r="D355" i="6"/>
  <c r="C355" i="6"/>
  <c r="D354" i="6"/>
  <c r="C354" i="6"/>
  <c r="D353" i="6"/>
  <c r="C353" i="6"/>
  <c r="D352" i="6"/>
  <c r="C352" i="6"/>
  <c r="D351" i="6"/>
  <c r="C351" i="6"/>
  <c r="D350" i="6"/>
  <c r="C350" i="6"/>
  <c r="D349" i="6"/>
  <c r="C349" i="6"/>
  <c r="D348" i="6"/>
  <c r="C348" i="6"/>
  <c r="D347" i="6"/>
  <c r="C347" i="6"/>
  <c r="D346" i="6"/>
  <c r="C346" i="6"/>
  <c r="D345" i="6"/>
  <c r="C345" i="6"/>
  <c r="D344" i="6"/>
  <c r="C344" i="6"/>
  <c r="D343" i="6"/>
  <c r="C343" i="6"/>
  <c r="D342" i="6"/>
  <c r="C342" i="6"/>
  <c r="D341" i="6"/>
  <c r="C341" i="6"/>
  <c r="D340" i="6"/>
  <c r="C340" i="6"/>
  <c r="D339" i="6"/>
  <c r="C339" i="6"/>
  <c r="D338" i="6"/>
  <c r="C338" i="6"/>
  <c r="D337" i="6"/>
  <c r="C337" i="6"/>
  <c r="D336" i="6"/>
  <c r="C336" i="6"/>
  <c r="D335" i="6"/>
  <c r="C335" i="6"/>
  <c r="D334" i="6"/>
  <c r="C334" i="6"/>
  <c r="D333" i="6"/>
  <c r="C333" i="6"/>
  <c r="D332" i="6"/>
  <c r="C332" i="6"/>
  <c r="D331" i="6"/>
  <c r="C331" i="6"/>
  <c r="D330" i="6"/>
  <c r="C330" i="6"/>
  <c r="D329" i="6"/>
  <c r="C329" i="6"/>
  <c r="D328" i="6"/>
  <c r="C328" i="6"/>
  <c r="D327" i="6"/>
  <c r="C327" i="6"/>
  <c r="D325" i="6"/>
  <c r="C325" i="6"/>
  <c r="D326" i="6"/>
  <c r="C326" i="6"/>
  <c r="D324" i="6"/>
  <c r="C324" i="6"/>
  <c r="D323" i="6"/>
  <c r="C323" i="6"/>
  <c r="D322" i="6"/>
  <c r="C322" i="6"/>
  <c r="D321" i="6"/>
  <c r="C321" i="6"/>
  <c r="D319" i="6"/>
  <c r="C319" i="6"/>
  <c r="D320" i="6"/>
  <c r="C320" i="6"/>
  <c r="D318" i="6"/>
  <c r="C318" i="6"/>
  <c r="D317" i="6"/>
  <c r="C317" i="6"/>
  <c r="D316" i="6"/>
  <c r="C316" i="6"/>
  <c r="D315" i="6"/>
  <c r="C315" i="6"/>
  <c r="D314" i="6"/>
  <c r="C314" i="6"/>
  <c r="D313" i="6"/>
  <c r="C313" i="6"/>
  <c r="D312" i="6"/>
  <c r="C312" i="6"/>
  <c r="D311" i="6"/>
  <c r="C311" i="6"/>
  <c r="D310" i="6"/>
  <c r="C310" i="6"/>
  <c r="D309" i="6"/>
  <c r="C309" i="6"/>
  <c r="D308" i="6"/>
  <c r="C308" i="6"/>
  <c r="D307" i="6"/>
  <c r="C307" i="6"/>
  <c r="D306" i="6"/>
  <c r="C306" i="6"/>
  <c r="D304" i="6"/>
  <c r="C304" i="6"/>
  <c r="D305" i="6"/>
  <c r="C305" i="6"/>
  <c r="D303" i="6"/>
  <c r="C303" i="6"/>
  <c r="D302" i="6"/>
  <c r="C302" i="6"/>
  <c r="D301" i="6"/>
  <c r="C301" i="6"/>
  <c r="D300" i="6"/>
  <c r="C300" i="6"/>
  <c r="D299" i="6"/>
  <c r="C299" i="6"/>
  <c r="D298" i="6"/>
  <c r="C298" i="6"/>
  <c r="D297" i="6"/>
  <c r="C297" i="6"/>
  <c r="D295" i="6"/>
  <c r="C295" i="6"/>
  <c r="D296" i="6"/>
  <c r="C296" i="6"/>
  <c r="D294" i="6"/>
  <c r="C294" i="6"/>
  <c r="D293" i="6"/>
  <c r="C293" i="6"/>
  <c r="D292" i="6"/>
  <c r="C292" i="6"/>
  <c r="D291" i="6"/>
  <c r="C291" i="6"/>
  <c r="D290" i="6"/>
  <c r="C290" i="6"/>
  <c r="D289" i="6"/>
  <c r="C289" i="6"/>
  <c r="D288" i="6"/>
  <c r="C288" i="6"/>
  <c r="D287" i="6"/>
  <c r="C287" i="6"/>
  <c r="D286" i="6"/>
  <c r="C286" i="6"/>
  <c r="D285" i="6"/>
  <c r="C285" i="6"/>
  <c r="D283" i="6"/>
  <c r="C283" i="6"/>
  <c r="D284" i="6"/>
  <c r="C284" i="6"/>
  <c r="D282" i="6"/>
  <c r="C282" i="6"/>
  <c r="D281" i="6"/>
  <c r="C281" i="6"/>
  <c r="D280" i="6"/>
  <c r="C280" i="6"/>
  <c r="D279" i="6"/>
  <c r="C279" i="6"/>
  <c r="D278" i="6"/>
  <c r="C278" i="6"/>
  <c r="D277" i="6"/>
  <c r="C277" i="6"/>
  <c r="D276" i="6"/>
  <c r="C276" i="6"/>
  <c r="D275" i="6"/>
  <c r="C275" i="6"/>
  <c r="D274" i="6"/>
  <c r="C274" i="6"/>
  <c r="D273" i="6"/>
  <c r="C273" i="6"/>
  <c r="D272" i="6"/>
  <c r="C272" i="6"/>
  <c r="D271" i="6"/>
  <c r="C271" i="6"/>
  <c r="D270" i="6"/>
  <c r="C270" i="6"/>
  <c r="D269" i="6"/>
  <c r="C269" i="6"/>
  <c r="D268" i="6"/>
  <c r="C268" i="6"/>
  <c r="D267" i="6"/>
  <c r="C267" i="6"/>
  <c r="D266" i="6"/>
  <c r="C266" i="6"/>
  <c r="D265" i="6"/>
  <c r="C265" i="6"/>
  <c r="D264" i="6"/>
  <c r="C264" i="6"/>
  <c r="D263" i="6"/>
  <c r="C263" i="6"/>
  <c r="D262" i="6"/>
  <c r="C262" i="6"/>
  <c r="D261" i="6"/>
  <c r="C261" i="6"/>
  <c r="D260" i="6"/>
  <c r="C260" i="6"/>
  <c r="D259" i="6"/>
  <c r="C259" i="6"/>
  <c r="D258" i="6"/>
  <c r="C258" i="6"/>
  <c r="D257" i="6"/>
  <c r="C257" i="6"/>
  <c r="D256" i="6"/>
  <c r="C256" i="6"/>
  <c r="D255" i="6"/>
  <c r="C255" i="6"/>
  <c r="D253" i="6"/>
  <c r="C253" i="6"/>
  <c r="D254" i="6"/>
  <c r="C254" i="6"/>
  <c r="D252" i="6"/>
  <c r="C252" i="6"/>
  <c r="D251" i="6"/>
  <c r="C251" i="6"/>
  <c r="D250" i="6"/>
  <c r="C250" i="6"/>
  <c r="D249" i="6"/>
  <c r="C249" i="6"/>
  <c r="D248" i="6"/>
  <c r="C248" i="6"/>
  <c r="D247" i="6"/>
  <c r="C247" i="6"/>
  <c r="D246" i="6"/>
  <c r="C246" i="6"/>
  <c r="D245" i="6"/>
  <c r="C245" i="6"/>
  <c r="D244" i="6"/>
  <c r="C244" i="6"/>
  <c r="D243" i="6"/>
  <c r="C243" i="6"/>
  <c r="D242" i="6"/>
  <c r="C242" i="6"/>
  <c r="D241" i="6"/>
  <c r="C241" i="6"/>
  <c r="D240" i="6"/>
  <c r="C240" i="6"/>
  <c r="D239" i="6"/>
  <c r="C239" i="6"/>
  <c r="D238" i="6"/>
  <c r="C238" i="6"/>
  <c r="D237" i="6"/>
  <c r="C237" i="6"/>
  <c r="D236" i="6"/>
  <c r="C236" i="6"/>
  <c r="D235" i="6"/>
  <c r="C235" i="6"/>
  <c r="D234" i="6"/>
  <c r="C234" i="6"/>
  <c r="D233" i="6"/>
  <c r="C233" i="6"/>
  <c r="D232" i="6"/>
  <c r="C232" i="6"/>
  <c r="D231" i="6"/>
  <c r="C231" i="6"/>
  <c r="D230" i="6"/>
  <c r="C230" i="6"/>
  <c r="D229" i="6"/>
  <c r="C229" i="6"/>
  <c r="D228" i="6"/>
  <c r="C228" i="6"/>
  <c r="D227" i="6"/>
  <c r="C227" i="6"/>
  <c r="D226" i="6"/>
  <c r="C226" i="6"/>
  <c r="D225" i="6"/>
  <c r="C225" i="6"/>
  <c r="D224" i="6"/>
  <c r="C224" i="6"/>
  <c r="D223" i="6"/>
  <c r="C223" i="6"/>
  <c r="D222" i="6"/>
  <c r="C222" i="6"/>
  <c r="D221" i="6"/>
  <c r="C221" i="6"/>
  <c r="D220" i="6"/>
  <c r="C220" i="6"/>
  <c r="D218" i="6"/>
  <c r="C218" i="6"/>
  <c r="D219" i="6"/>
  <c r="C219" i="6"/>
  <c r="D217" i="6"/>
  <c r="C217" i="6"/>
  <c r="D216" i="6"/>
  <c r="C216" i="6"/>
  <c r="D214" i="6"/>
  <c r="C214" i="6"/>
  <c r="D215" i="6"/>
  <c r="C215" i="6"/>
  <c r="D213" i="6"/>
  <c r="C213" i="6"/>
  <c r="D212" i="6"/>
  <c r="C212" i="6"/>
  <c r="D211" i="6"/>
  <c r="C211" i="6"/>
  <c r="D209" i="6"/>
  <c r="C209" i="6"/>
  <c r="D210" i="6"/>
  <c r="C210" i="6"/>
  <c r="D208" i="6"/>
  <c r="C208" i="6"/>
  <c r="D207" i="6"/>
  <c r="C207" i="6"/>
  <c r="D206" i="6"/>
  <c r="C206" i="6"/>
  <c r="D205" i="6"/>
  <c r="C205" i="6"/>
  <c r="D204" i="6"/>
  <c r="C204" i="6"/>
  <c r="D203" i="6"/>
  <c r="C203" i="6"/>
  <c r="D202" i="6"/>
  <c r="C202" i="6"/>
  <c r="D201" i="6"/>
  <c r="C201" i="6"/>
  <c r="D200" i="6"/>
  <c r="C200" i="6"/>
  <c r="D198" i="6"/>
  <c r="C198" i="6"/>
  <c r="D199" i="6"/>
  <c r="C199" i="6"/>
  <c r="D197" i="6"/>
  <c r="C197" i="6"/>
  <c r="D196" i="6"/>
  <c r="C196" i="6"/>
  <c r="D195" i="6"/>
  <c r="C195" i="6"/>
  <c r="D194" i="6"/>
  <c r="C194" i="6"/>
  <c r="D193" i="6"/>
  <c r="C193" i="6"/>
  <c r="D192" i="6"/>
  <c r="C192" i="6"/>
  <c r="D191" i="6"/>
  <c r="C191" i="6"/>
  <c r="D190" i="6"/>
  <c r="C190" i="6"/>
  <c r="D189" i="6"/>
  <c r="C189" i="6"/>
  <c r="D188" i="6"/>
  <c r="C188" i="6"/>
  <c r="D187" i="6"/>
  <c r="C187" i="6"/>
  <c r="D186" i="6"/>
  <c r="C186" i="6"/>
  <c r="D185" i="6"/>
  <c r="C185" i="6"/>
  <c r="D184" i="6"/>
  <c r="C184" i="6"/>
  <c r="D183" i="6"/>
  <c r="C183" i="6"/>
  <c r="D182" i="6"/>
  <c r="C182" i="6"/>
  <c r="D181" i="6"/>
  <c r="C181" i="6"/>
  <c r="D180" i="6"/>
  <c r="C180" i="6"/>
  <c r="D179" i="6"/>
  <c r="C179" i="6"/>
  <c r="D178" i="6"/>
  <c r="C178" i="6"/>
  <c r="D177" i="6"/>
  <c r="C177" i="6"/>
  <c r="D176" i="6"/>
  <c r="C176" i="6"/>
  <c r="D175" i="6"/>
  <c r="C175" i="6"/>
  <c r="D174" i="6"/>
  <c r="C174" i="6"/>
  <c r="D173" i="6"/>
  <c r="C173" i="6"/>
  <c r="D172" i="6"/>
  <c r="C172" i="6"/>
  <c r="D171" i="6"/>
  <c r="C171" i="6"/>
  <c r="D170" i="6"/>
  <c r="C170" i="6"/>
  <c r="D169" i="6"/>
  <c r="C169" i="6"/>
  <c r="D168" i="6"/>
  <c r="C168" i="6"/>
  <c r="D167" i="6"/>
  <c r="C167" i="6"/>
  <c r="D166" i="6"/>
  <c r="C166" i="6"/>
  <c r="D165" i="6"/>
  <c r="C165" i="6"/>
  <c r="D164" i="6"/>
  <c r="C164" i="6"/>
  <c r="D163" i="6"/>
  <c r="C163" i="6"/>
  <c r="D162" i="6"/>
  <c r="C162" i="6"/>
  <c r="D161" i="6"/>
  <c r="C161" i="6"/>
  <c r="D160" i="6"/>
  <c r="C160" i="6"/>
  <c r="D159" i="6"/>
  <c r="C159" i="6"/>
  <c r="D158" i="6"/>
  <c r="C158" i="6"/>
  <c r="D157" i="6"/>
  <c r="C157" i="6"/>
  <c r="D156" i="6"/>
  <c r="C156" i="6"/>
  <c r="D154" i="6"/>
  <c r="C154" i="6"/>
  <c r="D155" i="6"/>
  <c r="C155" i="6"/>
  <c r="D153" i="6"/>
  <c r="C153" i="6"/>
  <c r="D152" i="6"/>
  <c r="C152" i="6"/>
  <c r="D151" i="6"/>
  <c r="C151" i="6"/>
  <c r="D150" i="6"/>
  <c r="C150" i="6"/>
  <c r="D149" i="6"/>
  <c r="C149" i="6"/>
  <c r="D148" i="6"/>
  <c r="C148" i="6"/>
  <c r="D147" i="6"/>
  <c r="C147" i="6"/>
  <c r="D146" i="6"/>
  <c r="C146" i="6"/>
  <c r="D145" i="6"/>
  <c r="C145" i="6"/>
  <c r="D143" i="6"/>
  <c r="C143" i="6"/>
  <c r="D144" i="6"/>
  <c r="C144" i="6"/>
  <c r="D142" i="6"/>
  <c r="C142" i="6"/>
  <c r="D141" i="6"/>
  <c r="C141" i="6"/>
  <c r="D140" i="6"/>
  <c r="C140" i="6"/>
  <c r="D139" i="6"/>
  <c r="C139" i="6"/>
  <c r="D138" i="6"/>
  <c r="C138" i="6"/>
  <c r="D137" i="6"/>
  <c r="C137" i="6"/>
  <c r="D136" i="6"/>
  <c r="C136" i="6"/>
  <c r="D135" i="6"/>
  <c r="C135" i="6"/>
  <c r="D134" i="6"/>
  <c r="C134" i="6"/>
  <c r="D133" i="6"/>
  <c r="C133" i="6"/>
  <c r="D132" i="6"/>
  <c r="C132" i="6"/>
  <c r="D131" i="6"/>
  <c r="C131" i="6"/>
  <c r="D130" i="6"/>
  <c r="C130" i="6"/>
  <c r="D129" i="6"/>
  <c r="C129" i="6"/>
  <c r="D127" i="6"/>
  <c r="C127" i="6"/>
  <c r="D128" i="6"/>
  <c r="C128" i="6"/>
  <c r="D126" i="6"/>
  <c r="C126" i="6"/>
  <c r="D124" i="6"/>
  <c r="C124" i="6"/>
  <c r="D125" i="6"/>
  <c r="C125" i="6"/>
  <c r="D123" i="6"/>
  <c r="C123" i="6"/>
  <c r="D122" i="6"/>
  <c r="C122" i="6"/>
  <c r="D121" i="6"/>
  <c r="C121" i="6"/>
  <c r="D120" i="6"/>
  <c r="C120" i="6"/>
  <c r="D119" i="6"/>
  <c r="C119" i="6"/>
  <c r="D118" i="6"/>
  <c r="C118" i="6"/>
  <c r="D117" i="6"/>
  <c r="C117" i="6"/>
  <c r="D116" i="6"/>
  <c r="C116" i="6"/>
  <c r="D115" i="6"/>
  <c r="C115" i="6"/>
  <c r="D114" i="6"/>
  <c r="C114" i="6"/>
  <c r="D113" i="6"/>
  <c r="C113" i="6"/>
  <c r="D112" i="6"/>
  <c r="C112" i="6"/>
  <c r="D111" i="6"/>
  <c r="C111" i="6"/>
  <c r="D110" i="6"/>
  <c r="C110" i="6"/>
  <c r="D109" i="6"/>
  <c r="C109" i="6"/>
  <c r="D107" i="6"/>
  <c r="C107" i="6"/>
  <c r="D108" i="6"/>
  <c r="C108" i="6"/>
  <c r="D106" i="6"/>
  <c r="C106" i="6"/>
  <c r="D105" i="6"/>
  <c r="C105" i="6"/>
  <c r="D104" i="6"/>
  <c r="C104" i="6"/>
  <c r="D103" i="6"/>
  <c r="C103" i="6"/>
  <c r="D102" i="6"/>
  <c r="C102" i="6"/>
  <c r="D101" i="6"/>
  <c r="C101" i="6"/>
  <c r="D100" i="6"/>
  <c r="C100" i="6"/>
  <c r="D99" i="6"/>
  <c r="C99" i="6"/>
  <c r="D98" i="6"/>
  <c r="C98" i="6"/>
  <c r="D97" i="6"/>
  <c r="C97" i="6"/>
  <c r="D96" i="6"/>
  <c r="C96" i="6"/>
  <c r="D95" i="6"/>
  <c r="C95" i="6"/>
  <c r="D94" i="6"/>
  <c r="C94" i="6"/>
  <c r="D93" i="6"/>
  <c r="C93" i="6"/>
  <c r="D92" i="6"/>
  <c r="C92" i="6"/>
  <c r="D91" i="6"/>
  <c r="C91" i="6"/>
  <c r="D90" i="6"/>
  <c r="C90" i="6"/>
  <c r="D89" i="6"/>
  <c r="C89" i="6"/>
  <c r="D88" i="6"/>
  <c r="C88" i="6"/>
  <c r="D87" i="6"/>
  <c r="C87" i="6"/>
  <c r="D86" i="6"/>
  <c r="C86" i="6"/>
  <c r="D85" i="6"/>
  <c r="C85" i="6"/>
  <c r="D84" i="6"/>
  <c r="C84" i="6"/>
  <c r="D83" i="6"/>
  <c r="C83" i="6"/>
  <c r="D82" i="6"/>
  <c r="C82" i="6"/>
  <c r="D81" i="6"/>
  <c r="C81" i="6"/>
  <c r="D80" i="6"/>
  <c r="C80" i="6"/>
  <c r="D79" i="6"/>
  <c r="C79" i="6"/>
  <c r="D78" i="6"/>
  <c r="C78" i="6"/>
  <c r="D77" i="6"/>
  <c r="C77" i="6"/>
  <c r="D76" i="6"/>
  <c r="C76" i="6"/>
  <c r="D75" i="6"/>
  <c r="C75" i="6"/>
  <c r="D74" i="6"/>
  <c r="C74" i="6"/>
  <c r="D73" i="6"/>
  <c r="C73" i="6"/>
  <c r="D72" i="6"/>
  <c r="C72" i="6"/>
  <c r="D71" i="6"/>
  <c r="C71" i="6"/>
  <c r="D70" i="6"/>
  <c r="C70" i="6"/>
  <c r="D69" i="6"/>
  <c r="C69" i="6"/>
  <c r="D68" i="6"/>
  <c r="C68" i="6"/>
  <c r="D67" i="6"/>
  <c r="C67" i="6"/>
  <c r="D66" i="6"/>
  <c r="C66" i="6"/>
  <c r="D65" i="6"/>
  <c r="C65" i="6"/>
  <c r="D64" i="6"/>
  <c r="C64" i="6"/>
  <c r="D63" i="6"/>
  <c r="C63" i="6"/>
  <c r="D62" i="6"/>
  <c r="C62" i="6"/>
  <c r="D61" i="6"/>
  <c r="C61" i="6"/>
  <c r="D60" i="6"/>
  <c r="C60" i="6"/>
  <c r="D59" i="6"/>
  <c r="C59" i="6"/>
  <c r="D58" i="6"/>
  <c r="C58" i="6"/>
  <c r="D57" i="6"/>
  <c r="C57" i="6"/>
  <c r="D55" i="6"/>
  <c r="C55" i="6"/>
  <c r="D56" i="6"/>
  <c r="C56" i="6"/>
  <c r="D54" i="6"/>
  <c r="C54" i="6"/>
  <c r="D53" i="6"/>
  <c r="C53" i="6"/>
  <c r="D52" i="6"/>
  <c r="C52" i="6"/>
  <c r="D51" i="6"/>
  <c r="C51" i="6"/>
  <c r="D50" i="6"/>
  <c r="C50" i="6"/>
  <c r="D49" i="6"/>
  <c r="C49" i="6"/>
  <c r="D48" i="6"/>
  <c r="C48" i="6"/>
  <c r="D46" i="6"/>
  <c r="C46" i="6"/>
  <c r="D47" i="6"/>
  <c r="C47" i="6"/>
  <c r="D45" i="6"/>
  <c r="C45" i="6"/>
  <c r="D44" i="6"/>
  <c r="C44" i="6"/>
  <c r="D43" i="6"/>
  <c r="C43" i="6"/>
  <c r="D42" i="6"/>
  <c r="C42" i="6"/>
  <c r="D41" i="6"/>
  <c r="C41" i="6"/>
  <c r="D40" i="6"/>
  <c r="C40" i="6"/>
  <c r="D38" i="6"/>
  <c r="C38" i="6"/>
  <c r="D39" i="6"/>
  <c r="C39" i="6"/>
  <c r="D37" i="6"/>
  <c r="C37" i="6"/>
  <c r="D36" i="6"/>
  <c r="C36" i="6"/>
  <c r="D35" i="6"/>
  <c r="C35" i="6"/>
  <c r="D34" i="6"/>
  <c r="C34" i="6"/>
  <c r="D33" i="6"/>
  <c r="C33" i="6"/>
  <c r="D31" i="6"/>
  <c r="C31" i="6"/>
  <c r="D32" i="6"/>
  <c r="C32" i="6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8" i="6"/>
  <c r="C18" i="6"/>
  <c r="D19" i="6"/>
  <c r="C19" i="6"/>
  <c r="D17" i="6"/>
  <c r="C17" i="6"/>
  <c r="D14" i="6"/>
  <c r="C14" i="6"/>
  <c r="D16" i="6"/>
  <c r="C16" i="6"/>
  <c r="D15" i="6"/>
  <c r="C15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2" i="6"/>
  <c r="C2" i="6"/>
  <c r="I490" i="4"/>
  <c r="C18" i="4" l="1"/>
  <c r="D2" i="4"/>
  <c r="M3" i="4"/>
  <c r="N3" i="4" s="1"/>
  <c r="M4" i="4"/>
  <c r="N4" i="4" s="1"/>
  <c r="M5" i="4"/>
  <c r="N5" i="4" s="1"/>
  <c r="M6" i="4"/>
  <c r="N6" i="4" s="1"/>
  <c r="M7" i="4"/>
  <c r="N7" i="4" s="1"/>
  <c r="M8" i="4"/>
  <c r="N8" i="4" s="1"/>
  <c r="M9" i="4"/>
  <c r="N9" i="4" s="1"/>
  <c r="M10" i="4"/>
  <c r="N10" i="4" s="1"/>
  <c r="M11" i="4"/>
  <c r="N11" i="4" s="1"/>
  <c r="M12" i="4"/>
  <c r="N12" i="4" s="1"/>
  <c r="M13" i="4"/>
  <c r="N13" i="4" s="1"/>
  <c r="M14" i="4"/>
  <c r="N14" i="4" s="1"/>
  <c r="M15" i="4"/>
  <c r="N15" i="4" s="1"/>
  <c r="M16" i="4"/>
  <c r="N16" i="4" s="1"/>
  <c r="M17" i="4"/>
  <c r="N17" i="4" s="1"/>
  <c r="M18" i="4"/>
  <c r="N18" i="4" s="1"/>
  <c r="M19" i="4"/>
  <c r="N19" i="4" s="1"/>
  <c r="M20" i="4"/>
  <c r="N20" i="4" s="1"/>
  <c r="M21" i="4"/>
  <c r="N21" i="4" s="1"/>
  <c r="M22" i="4"/>
  <c r="N22" i="4" s="1"/>
  <c r="M23" i="4"/>
  <c r="N23" i="4" s="1"/>
  <c r="M24" i="4"/>
  <c r="N24" i="4" s="1"/>
  <c r="M25" i="4"/>
  <c r="N25" i="4" s="1"/>
  <c r="M26" i="4"/>
  <c r="N26" i="4" s="1"/>
  <c r="M27" i="4"/>
  <c r="N27" i="4" s="1"/>
  <c r="M28" i="4"/>
  <c r="N28" i="4" s="1"/>
  <c r="M29" i="4"/>
  <c r="N29" i="4" s="1"/>
  <c r="M30" i="4"/>
  <c r="N30" i="4" s="1"/>
  <c r="M31" i="4"/>
  <c r="N31" i="4" s="1"/>
  <c r="M32" i="4"/>
  <c r="N32" i="4" s="1"/>
  <c r="M33" i="4"/>
  <c r="N33" i="4" s="1"/>
  <c r="M34" i="4"/>
  <c r="N34" i="4" s="1"/>
  <c r="M35" i="4"/>
  <c r="N35" i="4" s="1"/>
  <c r="M36" i="4"/>
  <c r="N36" i="4" s="1"/>
  <c r="M37" i="4"/>
  <c r="N37" i="4" s="1"/>
  <c r="M38" i="4"/>
  <c r="N38" i="4" s="1"/>
  <c r="M39" i="4"/>
  <c r="N39" i="4" s="1"/>
  <c r="M40" i="4"/>
  <c r="N40" i="4" s="1"/>
  <c r="M41" i="4"/>
  <c r="N41" i="4" s="1"/>
  <c r="M42" i="4"/>
  <c r="N42" i="4" s="1"/>
  <c r="M43" i="4"/>
  <c r="N43" i="4" s="1"/>
  <c r="M44" i="4"/>
  <c r="N44" i="4" s="1"/>
  <c r="M45" i="4"/>
  <c r="N45" i="4" s="1"/>
  <c r="M46" i="4"/>
  <c r="N46" i="4" s="1"/>
  <c r="M47" i="4"/>
  <c r="N47" i="4" s="1"/>
  <c r="M48" i="4"/>
  <c r="N48" i="4" s="1"/>
  <c r="M49" i="4"/>
  <c r="N49" i="4" s="1"/>
  <c r="M50" i="4"/>
  <c r="N50" i="4" s="1"/>
  <c r="M51" i="4"/>
  <c r="N51" i="4" s="1"/>
  <c r="M52" i="4"/>
  <c r="N52" i="4" s="1"/>
  <c r="M53" i="4"/>
  <c r="N53" i="4" s="1"/>
  <c r="M54" i="4"/>
  <c r="N54" i="4" s="1"/>
  <c r="M55" i="4"/>
  <c r="N55" i="4" s="1"/>
  <c r="M56" i="4"/>
  <c r="N56" i="4" s="1"/>
  <c r="M57" i="4"/>
  <c r="N57" i="4" s="1"/>
  <c r="M58" i="4"/>
  <c r="N58" i="4" s="1"/>
  <c r="M59" i="4"/>
  <c r="N59" i="4" s="1"/>
  <c r="M60" i="4"/>
  <c r="N60" i="4" s="1"/>
  <c r="M61" i="4"/>
  <c r="N61" i="4" s="1"/>
  <c r="M62" i="4"/>
  <c r="N62" i="4" s="1"/>
  <c r="M63" i="4"/>
  <c r="N63" i="4" s="1"/>
  <c r="M64" i="4"/>
  <c r="N64" i="4" s="1"/>
  <c r="M65" i="4"/>
  <c r="N65" i="4" s="1"/>
  <c r="M66" i="4"/>
  <c r="N66" i="4" s="1"/>
  <c r="M67" i="4"/>
  <c r="N67" i="4" s="1"/>
  <c r="M68" i="4"/>
  <c r="N68" i="4" s="1"/>
  <c r="M69" i="4"/>
  <c r="N69" i="4" s="1"/>
  <c r="M70" i="4"/>
  <c r="N70" i="4" s="1"/>
  <c r="M71" i="4"/>
  <c r="N71" i="4" s="1"/>
  <c r="M72" i="4"/>
  <c r="N72" i="4" s="1"/>
  <c r="M73" i="4"/>
  <c r="N73" i="4" s="1"/>
  <c r="M74" i="4"/>
  <c r="N74" i="4" s="1"/>
  <c r="M75" i="4"/>
  <c r="N75" i="4" s="1"/>
  <c r="M76" i="4"/>
  <c r="N76" i="4" s="1"/>
  <c r="M77" i="4"/>
  <c r="N77" i="4" s="1"/>
  <c r="M78" i="4"/>
  <c r="N78" i="4" s="1"/>
  <c r="M79" i="4"/>
  <c r="N79" i="4" s="1"/>
  <c r="M80" i="4"/>
  <c r="N80" i="4" s="1"/>
  <c r="M81" i="4"/>
  <c r="N81" i="4" s="1"/>
  <c r="M82" i="4"/>
  <c r="N82" i="4" s="1"/>
  <c r="M83" i="4"/>
  <c r="N83" i="4" s="1"/>
  <c r="M84" i="4"/>
  <c r="N84" i="4" s="1"/>
  <c r="M85" i="4"/>
  <c r="N85" i="4" s="1"/>
  <c r="M86" i="4"/>
  <c r="N86" i="4" s="1"/>
  <c r="M87" i="4"/>
  <c r="N87" i="4" s="1"/>
  <c r="M88" i="4"/>
  <c r="N88" i="4" s="1"/>
  <c r="M89" i="4"/>
  <c r="N89" i="4" s="1"/>
  <c r="M90" i="4"/>
  <c r="N90" i="4" s="1"/>
  <c r="M91" i="4"/>
  <c r="N91" i="4" s="1"/>
  <c r="M92" i="4"/>
  <c r="N92" i="4" s="1"/>
  <c r="M93" i="4"/>
  <c r="N93" i="4" s="1"/>
  <c r="M94" i="4"/>
  <c r="N94" i="4" s="1"/>
  <c r="M95" i="4"/>
  <c r="N95" i="4" s="1"/>
  <c r="M96" i="4"/>
  <c r="N96" i="4" s="1"/>
  <c r="M97" i="4"/>
  <c r="N97" i="4" s="1"/>
  <c r="M98" i="4"/>
  <c r="N98" i="4" s="1"/>
  <c r="M99" i="4"/>
  <c r="N99" i="4" s="1"/>
  <c r="M100" i="4"/>
  <c r="N100" i="4" s="1"/>
  <c r="M101" i="4"/>
  <c r="N101" i="4" s="1"/>
  <c r="M102" i="4"/>
  <c r="N102" i="4" s="1"/>
  <c r="M103" i="4"/>
  <c r="N103" i="4" s="1"/>
  <c r="M104" i="4"/>
  <c r="N104" i="4" s="1"/>
  <c r="M105" i="4"/>
  <c r="N105" i="4" s="1"/>
  <c r="M106" i="4"/>
  <c r="N106" i="4" s="1"/>
  <c r="M107" i="4"/>
  <c r="N107" i="4" s="1"/>
  <c r="M108" i="4"/>
  <c r="N108" i="4" s="1"/>
  <c r="M109" i="4"/>
  <c r="N109" i="4" s="1"/>
  <c r="M110" i="4"/>
  <c r="N110" i="4" s="1"/>
  <c r="M111" i="4"/>
  <c r="N111" i="4" s="1"/>
  <c r="M112" i="4"/>
  <c r="N112" i="4" s="1"/>
  <c r="M113" i="4"/>
  <c r="N113" i="4" s="1"/>
  <c r="M114" i="4"/>
  <c r="N114" i="4" s="1"/>
  <c r="M115" i="4"/>
  <c r="N115" i="4" s="1"/>
  <c r="M116" i="4"/>
  <c r="N116" i="4" s="1"/>
  <c r="M117" i="4"/>
  <c r="N117" i="4" s="1"/>
  <c r="M118" i="4"/>
  <c r="N118" i="4" s="1"/>
  <c r="M119" i="4"/>
  <c r="N119" i="4" s="1"/>
  <c r="M120" i="4"/>
  <c r="N120" i="4" s="1"/>
  <c r="M121" i="4"/>
  <c r="N121" i="4" s="1"/>
  <c r="M122" i="4"/>
  <c r="N122" i="4" s="1"/>
  <c r="M123" i="4"/>
  <c r="N123" i="4" s="1"/>
  <c r="M124" i="4"/>
  <c r="N124" i="4" s="1"/>
  <c r="M125" i="4"/>
  <c r="N125" i="4" s="1"/>
  <c r="M126" i="4"/>
  <c r="N126" i="4" s="1"/>
  <c r="M127" i="4"/>
  <c r="N127" i="4" s="1"/>
  <c r="M128" i="4"/>
  <c r="N128" i="4" s="1"/>
  <c r="M129" i="4"/>
  <c r="N129" i="4" s="1"/>
  <c r="M130" i="4"/>
  <c r="N130" i="4" s="1"/>
  <c r="M131" i="4"/>
  <c r="N131" i="4" s="1"/>
  <c r="M132" i="4"/>
  <c r="N132" i="4" s="1"/>
  <c r="M133" i="4"/>
  <c r="N133" i="4" s="1"/>
  <c r="M134" i="4"/>
  <c r="N134" i="4" s="1"/>
  <c r="M135" i="4"/>
  <c r="N135" i="4" s="1"/>
  <c r="M136" i="4"/>
  <c r="N136" i="4" s="1"/>
  <c r="M137" i="4"/>
  <c r="N137" i="4" s="1"/>
  <c r="M138" i="4"/>
  <c r="N138" i="4" s="1"/>
  <c r="M139" i="4"/>
  <c r="N139" i="4" s="1"/>
  <c r="M140" i="4"/>
  <c r="N140" i="4" s="1"/>
  <c r="M141" i="4"/>
  <c r="N141" i="4" s="1"/>
  <c r="M142" i="4"/>
  <c r="N142" i="4" s="1"/>
  <c r="M143" i="4"/>
  <c r="N143" i="4" s="1"/>
  <c r="M144" i="4"/>
  <c r="N144" i="4" s="1"/>
  <c r="M145" i="4"/>
  <c r="N145" i="4" s="1"/>
  <c r="M146" i="4"/>
  <c r="N146" i="4" s="1"/>
  <c r="M147" i="4"/>
  <c r="N147" i="4" s="1"/>
  <c r="M148" i="4"/>
  <c r="N148" i="4" s="1"/>
  <c r="M149" i="4"/>
  <c r="N149" i="4" s="1"/>
  <c r="M150" i="4"/>
  <c r="N150" i="4" s="1"/>
  <c r="M151" i="4"/>
  <c r="N151" i="4" s="1"/>
  <c r="M152" i="4"/>
  <c r="N152" i="4" s="1"/>
  <c r="M153" i="4"/>
  <c r="N153" i="4" s="1"/>
  <c r="M154" i="4"/>
  <c r="N154" i="4" s="1"/>
  <c r="M155" i="4"/>
  <c r="N155" i="4" s="1"/>
  <c r="M156" i="4"/>
  <c r="N156" i="4" s="1"/>
  <c r="M157" i="4"/>
  <c r="N157" i="4" s="1"/>
  <c r="M158" i="4"/>
  <c r="N158" i="4" s="1"/>
  <c r="M159" i="4"/>
  <c r="N159" i="4" s="1"/>
  <c r="M160" i="4"/>
  <c r="N160" i="4" s="1"/>
  <c r="M161" i="4"/>
  <c r="N161" i="4" s="1"/>
  <c r="M162" i="4"/>
  <c r="N162" i="4" s="1"/>
  <c r="M163" i="4"/>
  <c r="N163" i="4" s="1"/>
  <c r="M164" i="4"/>
  <c r="N164" i="4" s="1"/>
  <c r="M165" i="4"/>
  <c r="N165" i="4" s="1"/>
  <c r="M166" i="4"/>
  <c r="N166" i="4" s="1"/>
  <c r="M167" i="4"/>
  <c r="N167" i="4" s="1"/>
  <c r="M168" i="4"/>
  <c r="N168" i="4" s="1"/>
  <c r="M169" i="4"/>
  <c r="N169" i="4" s="1"/>
  <c r="M170" i="4"/>
  <c r="N170" i="4" s="1"/>
  <c r="M171" i="4"/>
  <c r="N171" i="4" s="1"/>
  <c r="M172" i="4"/>
  <c r="N172" i="4" s="1"/>
  <c r="M173" i="4"/>
  <c r="N173" i="4" s="1"/>
  <c r="M174" i="4"/>
  <c r="N174" i="4" s="1"/>
  <c r="M175" i="4"/>
  <c r="N175" i="4" s="1"/>
  <c r="M176" i="4"/>
  <c r="N176" i="4" s="1"/>
  <c r="M177" i="4"/>
  <c r="N177" i="4" s="1"/>
  <c r="M178" i="4"/>
  <c r="N178" i="4" s="1"/>
  <c r="M179" i="4"/>
  <c r="N179" i="4" s="1"/>
  <c r="M180" i="4"/>
  <c r="N180" i="4" s="1"/>
  <c r="M181" i="4"/>
  <c r="N181" i="4" s="1"/>
  <c r="M182" i="4"/>
  <c r="N182" i="4" s="1"/>
  <c r="M183" i="4"/>
  <c r="N183" i="4" s="1"/>
  <c r="M184" i="4"/>
  <c r="N184" i="4" s="1"/>
  <c r="M185" i="4"/>
  <c r="N185" i="4" s="1"/>
  <c r="M186" i="4"/>
  <c r="N186" i="4" s="1"/>
  <c r="M187" i="4"/>
  <c r="N187" i="4" s="1"/>
  <c r="M188" i="4"/>
  <c r="N188" i="4" s="1"/>
  <c r="M189" i="4"/>
  <c r="N189" i="4" s="1"/>
  <c r="M190" i="4"/>
  <c r="N190" i="4" s="1"/>
  <c r="M191" i="4"/>
  <c r="N191" i="4" s="1"/>
  <c r="M192" i="4"/>
  <c r="N192" i="4" s="1"/>
  <c r="M193" i="4"/>
  <c r="N193" i="4" s="1"/>
  <c r="M194" i="4"/>
  <c r="N194" i="4" s="1"/>
  <c r="M195" i="4"/>
  <c r="N195" i="4" s="1"/>
  <c r="M196" i="4"/>
  <c r="N196" i="4" s="1"/>
  <c r="M197" i="4"/>
  <c r="N197" i="4" s="1"/>
  <c r="M198" i="4"/>
  <c r="N198" i="4" s="1"/>
  <c r="M199" i="4"/>
  <c r="N199" i="4" s="1"/>
  <c r="M200" i="4"/>
  <c r="N200" i="4" s="1"/>
  <c r="M201" i="4"/>
  <c r="N201" i="4" s="1"/>
  <c r="M202" i="4"/>
  <c r="N202" i="4" s="1"/>
  <c r="M203" i="4"/>
  <c r="N203" i="4" s="1"/>
  <c r="M204" i="4"/>
  <c r="N204" i="4" s="1"/>
  <c r="M205" i="4"/>
  <c r="N205" i="4" s="1"/>
  <c r="M206" i="4"/>
  <c r="N206" i="4" s="1"/>
  <c r="M207" i="4"/>
  <c r="N207" i="4" s="1"/>
  <c r="M208" i="4"/>
  <c r="N208" i="4" s="1"/>
  <c r="M209" i="4"/>
  <c r="N209" i="4" s="1"/>
  <c r="M210" i="4"/>
  <c r="N210" i="4" s="1"/>
  <c r="M211" i="4"/>
  <c r="N211" i="4" s="1"/>
  <c r="M212" i="4"/>
  <c r="N212" i="4" s="1"/>
  <c r="M213" i="4"/>
  <c r="N213" i="4" s="1"/>
  <c r="M214" i="4"/>
  <c r="N214" i="4" s="1"/>
  <c r="M215" i="4"/>
  <c r="N215" i="4" s="1"/>
  <c r="M216" i="4"/>
  <c r="N216" i="4" s="1"/>
  <c r="M217" i="4"/>
  <c r="N217" i="4" s="1"/>
  <c r="M218" i="4"/>
  <c r="N218" i="4" s="1"/>
  <c r="M219" i="4"/>
  <c r="N219" i="4" s="1"/>
  <c r="M220" i="4"/>
  <c r="N220" i="4" s="1"/>
  <c r="M221" i="4"/>
  <c r="N221" i="4" s="1"/>
  <c r="M222" i="4"/>
  <c r="N222" i="4" s="1"/>
  <c r="M223" i="4"/>
  <c r="N223" i="4" s="1"/>
  <c r="M224" i="4"/>
  <c r="N224" i="4" s="1"/>
  <c r="M225" i="4"/>
  <c r="N225" i="4" s="1"/>
  <c r="M226" i="4"/>
  <c r="N226" i="4" s="1"/>
  <c r="M227" i="4"/>
  <c r="N227" i="4" s="1"/>
  <c r="M228" i="4"/>
  <c r="N228" i="4" s="1"/>
  <c r="M229" i="4"/>
  <c r="N229" i="4" s="1"/>
  <c r="M230" i="4"/>
  <c r="N230" i="4" s="1"/>
  <c r="M231" i="4"/>
  <c r="N231" i="4" s="1"/>
  <c r="M232" i="4"/>
  <c r="N232" i="4" s="1"/>
  <c r="M233" i="4"/>
  <c r="N233" i="4" s="1"/>
  <c r="M234" i="4"/>
  <c r="N234" i="4" s="1"/>
  <c r="M235" i="4"/>
  <c r="N235" i="4" s="1"/>
  <c r="M236" i="4"/>
  <c r="N236" i="4" s="1"/>
  <c r="M237" i="4"/>
  <c r="N237" i="4" s="1"/>
  <c r="M238" i="4"/>
  <c r="N238" i="4" s="1"/>
  <c r="M239" i="4"/>
  <c r="N239" i="4" s="1"/>
  <c r="M240" i="4"/>
  <c r="N240" i="4" s="1"/>
  <c r="M241" i="4"/>
  <c r="N241" i="4" s="1"/>
  <c r="M242" i="4"/>
  <c r="N242" i="4" s="1"/>
  <c r="M243" i="4"/>
  <c r="N243" i="4" s="1"/>
  <c r="M244" i="4"/>
  <c r="N244" i="4" s="1"/>
  <c r="M245" i="4"/>
  <c r="N245" i="4" s="1"/>
  <c r="M246" i="4"/>
  <c r="N246" i="4" s="1"/>
  <c r="M247" i="4"/>
  <c r="N247" i="4" s="1"/>
  <c r="M248" i="4"/>
  <c r="N248" i="4" s="1"/>
  <c r="M249" i="4"/>
  <c r="N249" i="4" s="1"/>
  <c r="M250" i="4"/>
  <c r="N250" i="4" s="1"/>
  <c r="M251" i="4"/>
  <c r="N251" i="4" s="1"/>
  <c r="M252" i="4"/>
  <c r="N252" i="4" s="1"/>
  <c r="M253" i="4"/>
  <c r="N253" i="4" s="1"/>
  <c r="M254" i="4"/>
  <c r="N254" i="4" s="1"/>
  <c r="M255" i="4"/>
  <c r="N255" i="4" s="1"/>
  <c r="M256" i="4"/>
  <c r="N256" i="4" s="1"/>
  <c r="M257" i="4"/>
  <c r="N257" i="4" s="1"/>
  <c r="M258" i="4"/>
  <c r="N258" i="4" s="1"/>
  <c r="M259" i="4"/>
  <c r="N259" i="4" s="1"/>
  <c r="M260" i="4"/>
  <c r="N260" i="4" s="1"/>
  <c r="M261" i="4"/>
  <c r="N261" i="4" s="1"/>
  <c r="M262" i="4"/>
  <c r="N262" i="4" s="1"/>
  <c r="M263" i="4"/>
  <c r="N263" i="4" s="1"/>
  <c r="M264" i="4"/>
  <c r="N264" i="4" s="1"/>
  <c r="M265" i="4"/>
  <c r="N265" i="4" s="1"/>
  <c r="M266" i="4"/>
  <c r="N266" i="4" s="1"/>
  <c r="M267" i="4"/>
  <c r="N267" i="4" s="1"/>
  <c r="M268" i="4"/>
  <c r="N268" i="4" s="1"/>
  <c r="M269" i="4"/>
  <c r="N269" i="4" s="1"/>
  <c r="M270" i="4"/>
  <c r="N270" i="4" s="1"/>
  <c r="M271" i="4"/>
  <c r="N271" i="4" s="1"/>
  <c r="M272" i="4"/>
  <c r="N272" i="4" s="1"/>
  <c r="M273" i="4"/>
  <c r="N273" i="4" s="1"/>
  <c r="M274" i="4"/>
  <c r="N274" i="4" s="1"/>
  <c r="M275" i="4"/>
  <c r="N275" i="4" s="1"/>
  <c r="M276" i="4"/>
  <c r="N276" i="4" s="1"/>
  <c r="M277" i="4"/>
  <c r="N277" i="4" s="1"/>
  <c r="M278" i="4"/>
  <c r="N278" i="4" s="1"/>
  <c r="M279" i="4"/>
  <c r="N279" i="4" s="1"/>
  <c r="M280" i="4"/>
  <c r="N280" i="4" s="1"/>
  <c r="M281" i="4"/>
  <c r="N281" i="4" s="1"/>
  <c r="M282" i="4"/>
  <c r="N282" i="4" s="1"/>
  <c r="M283" i="4"/>
  <c r="N283" i="4" s="1"/>
  <c r="M284" i="4"/>
  <c r="N284" i="4" s="1"/>
  <c r="M285" i="4"/>
  <c r="N285" i="4" s="1"/>
  <c r="M286" i="4"/>
  <c r="N286" i="4" s="1"/>
  <c r="M287" i="4"/>
  <c r="N287" i="4" s="1"/>
  <c r="M288" i="4"/>
  <c r="N288" i="4" s="1"/>
  <c r="M289" i="4"/>
  <c r="N289" i="4" s="1"/>
  <c r="M290" i="4"/>
  <c r="N290" i="4" s="1"/>
  <c r="M291" i="4"/>
  <c r="N291" i="4" s="1"/>
  <c r="M292" i="4"/>
  <c r="N292" i="4" s="1"/>
  <c r="M293" i="4"/>
  <c r="N293" i="4" s="1"/>
  <c r="M294" i="4"/>
  <c r="N294" i="4" s="1"/>
  <c r="M295" i="4"/>
  <c r="N295" i="4" s="1"/>
  <c r="M296" i="4"/>
  <c r="N296" i="4" s="1"/>
  <c r="M297" i="4"/>
  <c r="N297" i="4" s="1"/>
  <c r="M298" i="4"/>
  <c r="N298" i="4" s="1"/>
  <c r="M299" i="4"/>
  <c r="N299" i="4" s="1"/>
  <c r="M300" i="4"/>
  <c r="N300" i="4" s="1"/>
  <c r="M301" i="4"/>
  <c r="N301" i="4" s="1"/>
  <c r="M302" i="4"/>
  <c r="N302" i="4" s="1"/>
  <c r="M303" i="4"/>
  <c r="N303" i="4" s="1"/>
  <c r="M304" i="4"/>
  <c r="N304" i="4" s="1"/>
  <c r="M305" i="4"/>
  <c r="N305" i="4" s="1"/>
  <c r="M306" i="4"/>
  <c r="N306" i="4" s="1"/>
  <c r="M307" i="4"/>
  <c r="N307" i="4" s="1"/>
  <c r="M308" i="4"/>
  <c r="N308" i="4" s="1"/>
  <c r="M309" i="4"/>
  <c r="N309" i="4" s="1"/>
  <c r="M310" i="4"/>
  <c r="N310" i="4" s="1"/>
  <c r="M311" i="4"/>
  <c r="N311" i="4" s="1"/>
  <c r="M312" i="4"/>
  <c r="N312" i="4" s="1"/>
  <c r="M313" i="4"/>
  <c r="N313" i="4" s="1"/>
  <c r="M314" i="4"/>
  <c r="N314" i="4" s="1"/>
  <c r="M315" i="4"/>
  <c r="N315" i="4" s="1"/>
  <c r="M316" i="4"/>
  <c r="N316" i="4" s="1"/>
  <c r="M317" i="4"/>
  <c r="N317" i="4" s="1"/>
  <c r="M318" i="4"/>
  <c r="N318" i="4" s="1"/>
  <c r="M319" i="4"/>
  <c r="N319" i="4" s="1"/>
  <c r="M320" i="4"/>
  <c r="N320" i="4" s="1"/>
  <c r="M321" i="4"/>
  <c r="N321" i="4" s="1"/>
  <c r="M322" i="4"/>
  <c r="N322" i="4" s="1"/>
  <c r="M323" i="4"/>
  <c r="N323" i="4" s="1"/>
  <c r="M324" i="4"/>
  <c r="N324" i="4" s="1"/>
  <c r="M325" i="4"/>
  <c r="N325" i="4" s="1"/>
  <c r="M326" i="4"/>
  <c r="N326" i="4" s="1"/>
  <c r="M327" i="4"/>
  <c r="N327" i="4" s="1"/>
  <c r="M328" i="4"/>
  <c r="N328" i="4" s="1"/>
  <c r="M329" i="4"/>
  <c r="N329" i="4" s="1"/>
  <c r="M330" i="4"/>
  <c r="N330" i="4" s="1"/>
  <c r="M331" i="4"/>
  <c r="N331" i="4" s="1"/>
  <c r="M332" i="4"/>
  <c r="N332" i="4" s="1"/>
  <c r="M333" i="4"/>
  <c r="N333" i="4" s="1"/>
  <c r="M334" i="4"/>
  <c r="N334" i="4" s="1"/>
  <c r="M335" i="4"/>
  <c r="N335" i="4" s="1"/>
  <c r="M336" i="4"/>
  <c r="N336" i="4" s="1"/>
  <c r="M337" i="4"/>
  <c r="N337" i="4" s="1"/>
  <c r="M338" i="4"/>
  <c r="N338" i="4" s="1"/>
  <c r="M339" i="4"/>
  <c r="N339" i="4" s="1"/>
  <c r="M340" i="4"/>
  <c r="N340" i="4" s="1"/>
  <c r="M341" i="4"/>
  <c r="N341" i="4" s="1"/>
  <c r="M342" i="4"/>
  <c r="N342" i="4" s="1"/>
  <c r="M343" i="4"/>
  <c r="N343" i="4" s="1"/>
  <c r="M344" i="4"/>
  <c r="N344" i="4" s="1"/>
  <c r="M345" i="4"/>
  <c r="N345" i="4" s="1"/>
  <c r="M346" i="4"/>
  <c r="N346" i="4" s="1"/>
  <c r="M347" i="4"/>
  <c r="N347" i="4" s="1"/>
  <c r="M348" i="4"/>
  <c r="N348" i="4" s="1"/>
  <c r="M349" i="4"/>
  <c r="N349" i="4" s="1"/>
  <c r="M350" i="4"/>
  <c r="N350" i="4" s="1"/>
  <c r="M351" i="4"/>
  <c r="N351" i="4" s="1"/>
  <c r="M352" i="4"/>
  <c r="N352" i="4" s="1"/>
  <c r="M353" i="4"/>
  <c r="N353" i="4" s="1"/>
  <c r="M354" i="4"/>
  <c r="N354" i="4" s="1"/>
  <c r="M355" i="4"/>
  <c r="N355" i="4" s="1"/>
  <c r="M356" i="4"/>
  <c r="N356" i="4" s="1"/>
  <c r="M357" i="4"/>
  <c r="N357" i="4" s="1"/>
  <c r="M358" i="4"/>
  <c r="N358" i="4" s="1"/>
  <c r="M359" i="4"/>
  <c r="N359" i="4" s="1"/>
  <c r="M360" i="4"/>
  <c r="N360" i="4" s="1"/>
  <c r="M361" i="4"/>
  <c r="N361" i="4" s="1"/>
  <c r="M362" i="4"/>
  <c r="N362" i="4" s="1"/>
  <c r="M363" i="4"/>
  <c r="N363" i="4" s="1"/>
  <c r="M364" i="4"/>
  <c r="N364" i="4" s="1"/>
  <c r="M365" i="4"/>
  <c r="N365" i="4" s="1"/>
  <c r="M366" i="4"/>
  <c r="N366" i="4" s="1"/>
  <c r="M367" i="4"/>
  <c r="N367" i="4" s="1"/>
  <c r="M368" i="4"/>
  <c r="N368" i="4" s="1"/>
  <c r="M369" i="4"/>
  <c r="N369" i="4" s="1"/>
  <c r="M370" i="4"/>
  <c r="N370" i="4" s="1"/>
  <c r="M371" i="4"/>
  <c r="N371" i="4" s="1"/>
  <c r="M372" i="4"/>
  <c r="N372" i="4" s="1"/>
  <c r="M373" i="4"/>
  <c r="N373" i="4" s="1"/>
  <c r="M374" i="4"/>
  <c r="N374" i="4" s="1"/>
  <c r="M375" i="4"/>
  <c r="N375" i="4" s="1"/>
  <c r="M376" i="4"/>
  <c r="N376" i="4" s="1"/>
  <c r="M377" i="4"/>
  <c r="N377" i="4" s="1"/>
  <c r="M378" i="4"/>
  <c r="N378" i="4" s="1"/>
  <c r="M379" i="4"/>
  <c r="N379" i="4" s="1"/>
  <c r="M380" i="4"/>
  <c r="N380" i="4" s="1"/>
  <c r="M381" i="4"/>
  <c r="N381" i="4" s="1"/>
  <c r="M382" i="4"/>
  <c r="N382" i="4" s="1"/>
  <c r="M383" i="4"/>
  <c r="N383" i="4" s="1"/>
  <c r="M384" i="4"/>
  <c r="N384" i="4" s="1"/>
  <c r="M385" i="4"/>
  <c r="N385" i="4" s="1"/>
  <c r="M386" i="4"/>
  <c r="N386" i="4" s="1"/>
  <c r="M387" i="4"/>
  <c r="N387" i="4" s="1"/>
  <c r="M388" i="4"/>
  <c r="N388" i="4" s="1"/>
  <c r="M389" i="4"/>
  <c r="N389" i="4" s="1"/>
  <c r="M390" i="4"/>
  <c r="N390" i="4" s="1"/>
  <c r="M391" i="4"/>
  <c r="N391" i="4" s="1"/>
  <c r="M392" i="4"/>
  <c r="N392" i="4" s="1"/>
  <c r="M393" i="4"/>
  <c r="N393" i="4" s="1"/>
  <c r="M394" i="4"/>
  <c r="N394" i="4" s="1"/>
  <c r="M395" i="4"/>
  <c r="N395" i="4" s="1"/>
  <c r="M396" i="4"/>
  <c r="N396" i="4" s="1"/>
  <c r="M397" i="4"/>
  <c r="N397" i="4" s="1"/>
  <c r="M398" i="4"/>
  <c r="N398" i="4" s="1"/>
  <c r="M399" i="4"/>
  <c r="N399" i="4" s="1"/>
  <c r="M400" i="4"/>
  <c r="N400" i="4" s="1"/>
  <c r="M401" i="4"/>
  <c r="N401" i="4" s="1"/>
  <c r="M402" i="4"/>
  <c r="N402" i="4" s="1"/>
  <c r="M403" i="4"/>
  <c r="N403" i="4" s="1"/>
  <c r="M404" i="4"/>
  <c r="N404" i="4" s="1"/>
  <c r="M405" i="4"/>
  <c r="N405" i="4" s="1"/>
  <c r="M406" i="4"/>
  <c r="N406" i="4" s="1"/>
  <c r="M407" i="4"/>
  <c r="N407" i="4" s="1"/>
  <c r="M408" i="4"/>
  <c r="N408" i="4" s="1"/>
  <c r="M409" i="4"/>
  <c r="N409" i="4" s="1"/>
  <c r="M410" i="4"/>
  <c r="N410" i="4" s="1"/>
  <c r="M411" i="4"/>
  <c r="N411" i="4" s="1"/>
  <c r="M412" i="4"/>
  <c r="N412" i="4" s="1"/>
  <c r="M413" i="4"/>
  <c r="N413" i="4" s="1"/>
  <c r="M414" i="4"/>
  <c r="N414" i="4" s="1"/>
  <c r="M415" i="4"/>
  <c r="N415" i="4" s="1"/>
  <c r="M416" i="4"/>
  <c r="N416" i="4" s="1"/>
  <c r="M417" i="4"/>
  <c r="N417" i="4" s="1"/>
  <c r="M418" i="4"/>
  <c r="N418" i="4" s="1"/>
  <c r="M419" i="4"/>
  <c r="N419" i="4" s="1"/>
  <c r="M420" i="4"/>
  <c r="N420" i="4" s="1"/>
  <c r="M421" i="4"/>
  <c r="N421" i="4" s="1"/>
  <c r="M422" i="4"/>
  <c r="N422" i="4" s="1"/>
  <c r="M423" i="4"/>
  <c r="N423" i="4" s="1"/>
  <c r="M424" i="4"/>
  <c r="N424" i="4" s="1"/>
  <c r="M425" i="4"/>
  <c r="N425" i="4" s="1"/>
  <c r="M426" i="4"/>
  <c r="N426" i="4" s="1"/>
  <c r="M427" i="4"/>
  <c r="N427" i="4" s="1"/>
  <c r="M428" i="4"/>
  <c r="N428" i="4" s="1"/>
  <c r="M429" i="4"/>
  <c r="N429" i="4" s="1"/>
  <c r="M430" i="4"/>
  <c r="N430" i="4" s="1"/>
  <c r="M431" i="4"/>
  <c r="N431" i="4" s="1"/>
  <c r="M432" i="4"/>
  <c r="N432" i="4" s="1"/>
  <c r="M433" i="4"/>
  <c r="N433" i="4" s="1"/>
  <c r="M434" i="4"/>
  <c r="N434" i="4" s="1"/>
  <c r="M435" i="4"/>
  <c r="N435" i="4" s="1"/>
  <c r="M436" i="4"/>
  <c r="N436" i="4" s="1"/>
  <c r="M437" i="4"/>
  <c r="N437" i="4" s="1"/>
  <c r="M438" i="4"/>
  <c r="N438" i="4" s="1"/>
  <c r="M439" i="4"/>
  <c r="N439" i="4" s="1"/>
  <c r="M440" i="4"/>
  <c r="N440" i="4" s="1"/>
  <c r="M441" i="4"/>
  <c r="N441" i="4" s="1"/>
  <c r="M442" i="4"/>
  <c r="N442" i="4" s="1"/>
  <c r="M443" i="4"/>
  <c r="N443" i="4" s="1"/>
  <c r="M444" i="4"/>
  <c r="N444" i="4" s="1"/>
  <c r="M445" i="4"/>
  <c r="N445" i="4" s="1"/>
  <c r="M446" i="4"/>
  <c r="N446" i="4" s="1"/>
  <c r="M447" i="4"/>
  <c r="N447" i="4" s="1"/>
  <c r="M448" i="4"/>
  <c r="N448" i="4" s="1"/>
  <c r="M449" i="4"/>
  <c r="N449" i="4" s="1"/>
  <c r="M450" i="4"/>
  <c r="N450" i="4" s="1"/>
  <c r="M451" i="4"/>
  <c r="N451" i="4" s="1"/>
  <c r="M452" i="4"/>
  <c r="N452" i="4" s="1"/>
  <c r="M453" i="4"/>
  <c r="N453" i="4" s="1"/>
  <c r="M454" i="4"/>
  <c r="N454" i="4" s="1"/>
  <c r="M455" i="4"/>
  <c r="N455" i="4" s="1"/>
  <c r="M456" i="4"/>
  <c r="N456" i="4" s="1"/>
  <c r="M457" i="4"/>
  <c r="N457" i="4" s="1"/>
  <c r="M458" i="4"/>
  <c r="N458" i="4" s="1"/>
  <c r="M459" i="4"/>
  <c r="N459" i="4" s="1"/>
  <c r="M460" i="4"/>
  <c r="N460" i="4" s="1"/>
  <c r="M461" i="4"/>
  <c r="N461" i="4" s="1"/>
  <c r="M462" i="4"/>
  <c r="N462" i="4" s="1"/>
  <c r="M463" i="4"/>
  <c r="N463" i="4" s="1"/>
  <c r="M464" i="4"/>
  <c r="N464" i="4" s="1"/>
  <c r="M465" i="4"/>
  <c r="N465" i="4" s="1"/>
  <c r="M466" i="4"/>
  <c r="N466" i="4" s="1"/>
  <c r="M467" i="4"/>
  <c r="N467" i="4" s="1"/>
  <c r="M468" i="4"/>
  <c r="N468" i="4" s="1"/>
  <c r="M469" i="4"/>
  <c r="N469" i="4" s="1"/>
  <c r="M470" i="4"/>
  <c r="N470" i="4" s="1"/>
  <c r="M471" i="4"/>
  <c r="N471" i="4" s="1"/>
  <c r="M472" i="4"/>
  <c r="N472" i="4" s="1"/>
  <c r="M473" i="4"/>
  <c r="N473" i="4" s="1"/>
  <c r="M474" i="4"/>
  <c r="N474" i="4" s="1"/>
  <c r="M475" i="4"/>
  <c r="N475" i="4" s="1"/>
  <c r="M476" i="4"/>
  <c r="N476" i="4" s="1"/>
  <c r="M477" i="4"/>
  <c r="N477" i="4" s="1"/>
  <c r="M478" i="4"/>
  <c r="N478" i="4" s="1"/>
  <c r="M479" i="4"/>
  <c r="N479" i="4" s="1"/>
  <c r="M480" i="4"/>
  <c r="N480" i="4" s="1"/>
  <c r="M481" i="4"/>
  <c r="N481" i="4" s="1"/>
  <c r="M482" i="4"/>
  <c r="N482" i="4" s="1"/>
  <c r="M483" i="4"/>
  <c r="N483" i="4" s="1"/>
  <c r="M484" i="4"/>
  <c r="N484" i="4" s="1"/>
  <c r="M485" i="4"/>
  <c r="N485" i="4" s="1"/>
  <c r="M486" i="4"/>
  <c r="N486" i="4" s="1"/>
  <c r="M2" i="4"/>
  <c r="N2" i="4" s="1"/>
  <c r="G2" i="1"/>
  <c r="H3" i="3"/>
  <c r="H4" i="3"/>
  <c r="C3" i="4"/>
  <c r="K3" i="4" s="1"/>
  <c r="D3" i="4"/>
  <c r="C4" i="4"/>
  <c r="K4" i="4" s="1"/>
  <c r="D4" i="4"/>
  <c r="C5" i="4"/>
  <c r="K5" i="4" s="1"/>
  <c r="D5" i="4"/>
  <c r="C6" i="4"/>
  <c r="K6" i="4" s="1"/>
  <c r="D6" i="4"/>
  <c r="C7" i="4"/>
  <c r="K7" i="4" s="1"/>
  <c r="D7" i="4"/>
  <c r="C8" i="4"/>
  <c r="K8" i="4" s="1"/>
  <c r="D8" i="4"/>
  <c r="C9" i="4"/>
  <c r="K9" i="4" s="1"/>
  <c r="D9" i="4"/>
  <c r="C10" i="4"/>
  <c r="K10" i="4" s="1"/>
  <c r="D10" i="4"/>
  <c r="C11" i="4"/>
  <c r="K11" i="4" s="1"/>
  <c r="D11" i="4"/>
  <c r="C12" i="4"/>
  <c r="K12" i="4" s="1"/>
  <c r="D12" i="4"/>
  <c r="C13" i="4"/>
  <c r="K13" i="4" s="1"/>
  <c r="D13" i="4"/>
  <c r="C14" i="4"/>
  <c r="K14" i="4" s="1"/>
  <c r="D14" i="4"/>
  <c r="C15" i="4"/>
  <c r="K15" i="4" s="1"/>
  <c r="D15" i="4"/>
  <c r="C16" i="4"/>
  <c r="K16" i="4" s="1"/>
  <c r="D16" i="4"/>
  <c r="C17" i="4"/>
  <c r="K17" i="4" s="1"/>
  <c r="D17" i="4"/>
  <c r="D18" i="4"/>
  <c r="C19" i="4"/>
  <c r="K19" i="4" s="1"/>
  <c r="D19" i="4"/>
  <c r="C20" i="4"/>
  <c r="K20" i="4" s="1"/>
  <c r="D20" i="4"/>
  <c r="C21" i="4"/>
  <c r="K21" i="4" s="1"/>
  <c r="D21" i="4"/>
  <c r="C22" i="4"/>
  <c r="K22" i="4" s="1"/>
  <c r="D22" i="4"/>
  <c r="C23" i="4"/>
  <c r="K23" i="4" s="1"/>
  <c r="D23" i="4"/>
  <c r="C24" i="4"/>
  <c r="K24" i="4" s="1"/>
  <c r="D24" i="4"/>
  <c r="C25" i="4"/>
  <c r="K25" i="4" s="1"/>
  <c r="D25" i="4"/>
  <c r="C26" i="4"/>
  <c r="K26" i="4" s="1"/>
  <c r="D26" i="4"/>
  <c r="C27" i="4"/>
  <c r="K27" i="4" s="1"/>
  <c r="D27" i="4"/>
  <c r="C28" i="4"/>
  <c r="K28" i="4" s="1"/>
  <c r="D28" i="4"/>
  <c r="C29" i="4"/>
  <c r="K29" i="4" s="1"/>
  <c r="D29" i="4"/>
  <c r="C30" i="4"/>
  <c r="K30" i="4" s="1"/>
  <c r="D30" i="4"/>
  <c r="C31" i="4"/>
  <c r="K31" i="4" s="1"/>
  <c r="D31" i="4"/>
  <c r="C32" i="4"/>
  <c r="K32" i="4" s="1"/>
  <c r="D32" i="4"/>
  <c r="C33" i="4"/>
  <c r="K33" i="4" s="1"/>
  <c r="D33" i="4"/>
  <c r="C34" i="4"/>
  <c r="K34" i="4" s="1"/>
  <c r="D34" i="4"/>
  <c r="C35" i="4"/>
  <c r="K35" i="4" s="1"/>
  <c r="D35" i="4"/>
  <c r="C36" i="4"/>
  <c r="K36" i="4" s="1"/>
  <c r="D36" i="4"/>
  <c r="C37" i="4"/>
  <c r="K37" i="4" s="1"/>
  <c r="D37" i="4"/>
  <c r="C38" i="4"/>
  <c r="K38" i="4" s="1"/>
  <c r="D38" i="4"/>
  <c r="C39" i="4"/>
  <c r="K39" i="4" s="1"/>
  <c r="D39" i="4"/>
  <c r="C40" i="4"/>
  <c r="K40" i="4" s="1"/>
  <c r="D40" i="4"/>
  <c r="C41" i="4"/>
  <c r="K41" i="4" s="1"/>
  <c r="D41" i="4"/>
  <c r="C42" i="4"/>
  <c r="K42" i="4" s="1"/>
  <c r="D42" i="4"/>
  <c r="C43" i="4"/>
  <c r="K43" i="4" s="1"/>
  <c r="D43" i="4"/>
  <c r="C44" i="4"/>
  <c r="K44" i="4" s="1"/>
  <c r="D44" i="4"/>
  <c r="C45" i="4"/>
  <c r="D45" i="4"/>
  <c r="C46" i="4"/>
  <c r="K46" i="4" s="1"/>
  <c r="D46" i="4"/>
  <c r="C47" i="4"/>
  <c r="K47" i="4" s="1"/>
  <c r="D47" i="4"/>
  <c r="C48" i="4"/>
  <c r="K48" i="4" s="1"/>
  <c r="D48" i="4"/>
  <c r="C49" i="4"/>
  <c r="K49" i="4" s="1"/>
  <c r="D49" i="4"/>
  <c r="C50" i="4"/>
  <c r="K50" i="4" s="1"/>
  <c r="D50" i="4"/>
  <c r="C51" i="4"/>
  <c r="K51" i="4" s="1"/>
  <c r="D51" i="4"/>
  <c r="C52" i="4"/>
  <c r="K52" i="4" s="1"/>
  <c r="D52" i="4"/>
  <c r="C53" i="4"/>
  <c r="D53" i="4"/>
  <c r="C54" i="4"/>
  <c r="K54" i="4" s="1"/>
  <c r="D54" i="4"/>
  <c r="C55" i="4"/>
  <c r="K55" i="4" s="1"/>
  <c r="D55" i="4"/>
  <c r="C56" i="4"/>
  <c r="K56" i="4" s="1"/>
  <c r="D56" i="4"/>
  <c r="C57" i="4"/>
  <c r="K57" i="4" s="1"/>
  <c r="D57" i="4"/>
  <c r="C58" i="4"/>
  <c r="K58" i="4" s="1"/>
  <c r="D58" i="4"/>
  <c r="C59" i="4"/>
  <c r="K59" i="4" s="1"/>
  <c r="D59" i="4"/>
  <c r="C60" i="4"/>
  <c r="K60" i="4" s="1"/>
  <c r="D60" i="4"/>
  <c r="C61" i="4"/>
  <c r="D61" i="4"/>
  <c r="C62" i="4"/>
  <c r="K62" i="4" s="1"/>
  <c r="D62" i="4"/>
  <c r="C63" i="4"/>
  <c r="D63" i="4"/>
  <c r="C64" i="4"/>
  <c r="K64" i="4" s="1"/>
  <c r="D64" i="4"/>
  <c r="C65" i="4"/>
  <c r="K65" i="4" s="1"/>
  <c r="D65" i="4"/>
  <c r="C66" i="4"/>
  <c r="K66" i="4" s="1"/>
  <c r="D66" i="4"/>
  <c r="C67" i="4"/>
  <c r="K67" i="4" s="1"/>
  <c r="D67" i="4"/>
  <c r="C68" i="4"/>
  <c r="K68" i="4" s="1"/>
  <c r="D68" i="4"/>
  <c r="C69" i="4"/>
  <c r="K69" i="4" s="1"/>
  <c r="D69" i="4"/>
  <c r="C70" i="4"/>
  <c r="K70" i="4" s="1"/>
  <c r="D70" i="4"/>
  <c r="C71" i="4"/>
  <c r="K71" i="4" s="1"/>
  <c r="D71" i="4"/>
  <c r="C72" i="4"/>
  <c r="K72" i="4" s="1"/>
  <c r="D72" i="4"/>
  <c r="C73" i="4"/>
  <c r="K73" i="4" s="1"/>
  <c r="D73" i="4"/>
  <c r="C74" i="4"/>
  <c r="K74" i="4" s="1"/>
  <c r="D74" i="4"/>
  <c r="C75" i="4"/>
  <c r="K75" i="4" s="1"/>
  <c r="D75" i="4"/>
  <c r="C76" i="4"/>
  <c r="K76" i="4" s="1"/>
  <c r="D76" i="4"/>
  <c r="C77" i="4"/>
  <c r="K77" i="4" s="1"/>
  <c r="D77" i="4"/>
  <c r="C78" i="4"/>
  <c r="K78" i="4" s="1"/>
  <c r="D78" i="4"/>
  <c r="C79" i="4"/>
  <c r="K79" i="4" s="1"/>
  <c r="D79" i="4"/>
  <c r="C80" i="4"/>
  <c r="D80" i="4"/>
  <c r="C81" i="4"/>
  <c r="K81" i="4" s="1"/>
  <c r="D81" i="4"/>
  <c r="C82" i="4"/>
  <c r="K82" i="4" s="1"/>
  <c r="D82" i="4"/>
  <c r="C83" i="4"/>
  <c r="K83" i="4" s="1"/>
  <c r="D83" i="4"/>
  <c r="C84" i="4"/>
  <c r="K84" i="4" s="1"/>
  <c r="D84" i="4"/>
  <c r="C85" i="4"/>
  <c r="K85" i="4" s="1"/>
  <c r="D85" i="4"/>
  <c r="C86" i="4"/>
  <c r="K86" i="4" s="1"/>
  <c r="D86" i="4"/>
  <c r="C87" i="4"/>
  <c r="K87" i="4" s="1"/>
  <c r="D87" i="4"/>
  <c r="C88" i="4"/>
  <c r="K88" i="4" s="1"/>
  <c r="D88" i="4"/>
  <c r="C89" i="4"/>
  <c r="K89" i="4" s="1"/>
  <c r="D89" i="4"/>
  <c r="C90" i="4"/>
  <c r="K90" i="4" s="1"/>
  <c r="D90" i="4"/>
  <c r="C91" i="4"/>
  <c r="K91" i="4" s="1"/>
  <c r="D91" i="4"/>
  <c r="C92" i="4"/>
  <c r="K92" i="4" s="1"/>
  <c r="D92" i="4"/>
  <c r="C93" i="4"/>
  <c r="K93" i="4" s="1"/>
  <c r="D93" i="4"/>
  <c r="C94" i="4"/>
  <c r="D94" i="4"/>
  <c r="C95" i="4"/>
  <c r="K95" i="4" s="1"/>
  <c r="D95" i="4"/>
  <c r="C96" i="4"/>
  <c r="K96" i="4" s="1"/>
  <c r="D96" i="4"/>
  <c r="C97" i="4"/>
  <c r="K97" i="4" s="1"/>
  <c r="D97" i="4"/>
  <c r="C98" i="4"/>
  <c r="K98" i="4" s="1"/>
  <c r="D98" i="4"/>
  <c r="C99" i="4"/>
  <c r="D99" i="4"/>
  <c r="C100" i="4"/>
  <c r="K100" i="4" s="1"/>
  <c r="D100" i="4"/>
  <c r="C101" i="4"/>
  <c r="K101" i="4" s="1"/>
  <c r="D101" i="4"/>
  <c r="C102" i="4"/>
  <c r="K102" i="4" s="1"/>
  <c r="D102" i="4"/>
  <c r="C103" i="4"/>
  <c r="K103" i="4" s="1"/>
  <c r="D103" i="4"/>
  <c r="C104" i="4"/>
  <c r="K104" i="4" s="1"/>
  <c r="D104" i="4"/>
  <c r="C105" i="4"/>
  <c r="K105" i="4" s="1"/>
  <c r="D105" i="4"/>
  <c r="C106" i="4"/>
  <c r="K106" i="4" s="1"/>
  <c r="D106" i="4"/>
  <c r="C107" i="4"/>
  <c r="K107" i="4" s="1"/>
  <c r="D107" i="4"/>
  <c r="C108" i="4"/>
  <c r="K108" i="4" s="1"/>
  <c r="D108" i="4"/>
  <c r="C109" i="4"/>
  <c r="K109" i="4" s="1"/>
  <c r="D109" i="4"/>
  <c r="C110" i="4"/>
  <c r="K110" i="4" s="1"/>
  <c r="D110" i="4"/>
  <c r="C111" i="4"/>
  <c r="K111" i="4" s="1"/>
  <c r="D111" i="4"/>
  <c r="C112" i="4"/>
  <c r="D112" i="4"/>
  <c r="C113" i="4"/>
  <c r="K113" i="4" s="1"/>
  <c r="D113" i="4"/>
  <c r="C114" i="4"/>
  <c r="K114" i="4" s="1"/>
  <c r="D114" i="4"/>
  <c r="C115" i="4"/>
  <c r="K115" i="4" s="1"/>
  <c r="D115" i="4"/>
  <c r="C116" i="4"/>
  <c r="K116" i="4" s="1"/>
  <c r="D116" i="4"/>
  <c r="C117" i="4"/>
  <c r="K117" i="4" s="1"/>
  <c r="D117" i="4"/>
  <c r="C118" i="4"/>
  <c r="K118" i="4" s="1"/>
  <c r="D118" i="4"/>
  <c r="C119" i="4"/>
  <c r="K119" i="4" s="1"/>
  <c r="D119" i="4"/>
  <c r="C120" i="4"/>
  <c r="K120" i="4" s="1"/>
  <c r="D120" i="4"/>
  <c r="C121" i="4"/>
  <c r="K121" i="4" s="1"/>
  <c r="D121" i="4"/>
  <c r="C122" i="4"/>
  <c r="K122" i="4" s="1"/>
  <c r="D122" i="4"/>
  <c r="C123" i="4"/>
  <c r="D123" i="4"/>
  <c r="C124" i="4"/>
  <c r="K124" i="4" s="1"/>
  <c r="D124" i="4"/>
  <c r="C125" i="4"/>
  <c r="K125" i="4" s="1"/>
  <c r="D125" i="4"/>
  <c r="C126" i="4"/>
  <c r="K126" i="4" s="1"/>
  <c r="D126" i="4"/>
  <c r="C127" i="4"/>
  <c r="D127" i="4"/>
  <c r="C128" i="4"/>
  <c r="K128" i="4" s="1"/>
  <c r="D128" i="4"/>
  <c r="C129" i="4"/>
  <c r="K129" i="4" s="1"/>
  <c r="D129" i="4"/>
  <c r="C130" i="4"/>
  <c r="K130" i="4" s="1"/>
  <c r="D130" i="4"/>
  <c r="C131" i="4"/>
  <c r="K131" i="4" s="1"/>
  <c r="D131" i="4"/>
  <c r="C132" i="4"/>
  <c r="K132" i="4" s="1"/>
  <c r="D132" i="4"/>
  <c r="C133" i="4"/>
  <c r="K133" i="4" s="1"/>
  <c r="D133" i="4"/>
  <c r="C134" i="4"/>
  <c r="K134" i="4" s="1"/>
  <c r="D134" i="4"/>
  <c r="C135" i="4"/>
  <c r="K135" i="4" s="1"/>
  <c r="D135" i="4"/>
  <c r="C136" i="4"/>
  <c r="D136" i="4"/>
  <c r="C137" i="4"/>
  <c r="K137" i="4" s="1"/>
  <c r="D137" i="4"/>
  <c r="C138" i="4"/>
  <c r="K138" i="4" s="1"/>
  <c r="D138" i="4"/>
  <c r="C139" i="4"/>
  <c r="K139" i="4" s="1"/>
  <c r="D139" i="4"/>
  <c r="C140" i="4"/>
  <c r="K140" i="4" s="1"/>
  <c r="D140" i="4"/>
  <c r="C141" i="4"/>
  <c r="K141" i="4" s="1"/>
  <c r="D141" i="4"/>
  <c r="C142" i="4"/>
  <c r="K142" i="4" s="1"/>
  <c r="D142" i="4"/>
  <c r="C143" i="4"/>
  <c r="K143" i="4" s="1"/>
  <c r="D143" i="4"/>
  <c r="C144" i="4"/>
  <c r="K144" i="4" s="1"/>
  <c r="D144" i="4"/>
  <c r="C145" i="4"/>
  <c r="K145" i="4" s="1"/>
  <c r="D145" i="4"/>
  <c r="C146" i="4"/>
  <c r="K146" i="4" s="1"/>
  <c r="D146" i="4"/>
  <c r="C147" i="4"/>
  <c r="K147" i="4" s="1"/>
  <c r="D147" i="4"/>
  <c r="C148" i="4"/>
  <c r="K148" i="4" s="1"/>
  <c r="D148" i="4"/>
  <c r="C149" i="4"/>
  <c r="K149" i="4" s="1"/>
  <c r="D149" i="4"/>
  <c r="C150" i="4"/>
  <c r="K150" i="4" s="1"/>
  <c r="D150" i="4"/>
  <c r="C151" i="4"/>
  <c r="K151" i="4" s="1"/>
  <c r="D151" i="4"/>
  <c r="C152" i="4"/>
  <c r="K152" i="4" s="1"/>
  <c r="D152" i="4"/>
  <c r="C153" i="4"/>
  <c r="K153" i="4" s="1"/>
  <c r="D153" i="4"/>
  <c r="C154" i="4"/>
  <c r="K154" i="4" s="1"/>
  <c r="D154" i="4"/>
  <c r="C155" i="4"/>
  <c r="K155" i="4" s="1"/>
  <c r="D155" i="4"/>
  <c r="C156" i="4"/>
  <c r="K156" i="4" s="1"/>
  <c r="D156" i="4"/>
  <c r="C157" i="4"/>
  <c r="K157" i="4" s="1"/>
  <c r="D157" i="4"/>
  <c r="C158" i="4"/>
  <c r="K158" i="4" s="1"/>
  <c r="D158" i="4"/>
  <c r="C159" i="4"/>
  <c r="K159" i="4" s="1"/>
  <c r="D159" i="4"/>
  <c r="C160" i="4"/>
  <c r="K160" i="4" s="1"/>
  <c r="D160" i="4"/>
  <c r="C161" i="4"/>
  <c r="K161" i="4" s="1"/>
  <c r="D161" i="4"/>
  <c r="C162" i="4"/>
  <c r="K162" i="4" s="1"/>
  <c r="D162" i="4"/>
  <c r="C163" i="4"/>
  <c r="K163" i="4" s="1"/>
  <c r="D163" i="4"/>
  <c r="C164" i="4"/>
  <c r="K164" i="4" s="1"/>
  <c r="D164" i="4"/>
  <c r="C165" i="4"/>
  <c r="K165" i="4" s="1"/>
  <c r="D165" i="4"/>
  <c r="C166" i="4"/>
  <c r="K166" i="4" s="1"/>
  <c r="D166" i="4"/>
  <c r="C167" i="4"/>
  <c r="K167" i="4" s="1"/>
  <c r="D167" i="4"/>
  <c r="C168" i="4"/>
  <c r="K168" i="4" s="1"/>
  <c r="D168" i="4"/>
  <c r="C169" i="4"/>
  <c r="K169" i="4" s="1"/>
  <c r="D169" i="4"/>
  <c r="C170" i="4"/>
  <c r="K170" i="4" s="1"/>
  <c r="D170" i="4"/>
  <c r="C171" i="4"/>
  <c r="K171" i="4" s="1"/>
  <c r="D171" i="4"/>
  <c r="C172" i="4"/>
  <c r="K172" i="4" s="1"/>
  <c r="D172" i="4"/>
  <c r="C173" i="4"/>
  <c r="K173" i="4" s="1"/>
  <c r="D173" i="4"/>
  <c r="C174" i="4"/>
  <c r="K174" i="4" s="1"/>
  <c r="D174" i="4"/>
  <c r="C175" i="4"/>
  <c r="K175" i="4" s="1"/>
  <c r="D175" i="4"/>
  <c r="C176" i="4"/>
  <c r="K176" i="4" s="1"/>
  <c r="D176" i="4"/>
  <c r="C177" i="4"/>
  <c r="K177" i="4" s="1"/>
  <c r="D177" i="4"/>
  <c r="C178" i="4"/>
  <c r="K178" i="4" s="1"/>
  <c r="D178" i="4"/>
  <c r="C179" i="4"/>
  <c r="K179" i="4" s="1"/>
  <c r="D179" i="4"/>
  <c r="C180" i="4"/>
  <c r="K180" i="4" s="1"/>
  <c r="D180" i="4"/>
  <c r="C181" i="4"/>
  <c r="K181" i="4" s="1"/>
  <c r="D181" i="4"/>
  <c r="C182" i="4"/>
  <c r="K182" i="4" s="1"/>
  <c r="D182" i="4"/>
  <c r="C183" i="4"/>
  <c r="K183" i="4" s="1"/>
  <c r="D183" i="4"/>
  <c r="C184" i="4"/>
  <c r="K184" i="4" s="1"/>
  <c r="D184" i="4"/>
  <c r="C185" i="4"/>
  <c r="K185" i="4" s="1"/>
  <c r="D185" i="4"/>
  <c r="C186" i="4"/>
  <c r="K186" i="4" s="1"/>
  <c r="D186" i="4"/>
  <c r="C187" i="4"/>
  <c r="K187" i="4" s="1"/>
  <c r="D187" i="4"/>
  <c r="C188" i="4"/>
  <c r="K188" i="4" s="1"/>
  <c r="D188" i="4"/>
  <c r="C189" i="4"/>
  <c r="D189" i="4"/>
  <c r="C190" i="4"/>
  <c r="K190" i="4" s="1"/>
  <c r="D190" i="4"/>
  <c r="C191" i="4"/>
  <c r="K191" i="4" s="1"/>
  <c r="D191" i="4"/>
  <c r="C192" i="4"/>
  <c r="K192" i="4" s="1"/>
  <c r="D192" i="4"/>
  <c r="C193" i="4"/>
  <c r="K193" i="4" s="1"/>
  <c r="D193" i="4"/>
  <c r="C194" i="4"/>
  <c r="K194" i="4" s="1"/>
  <c r="D194" i="4"/>
  <c r="C195" i="4"/>
  <c r="K195" i="4" s="1"/>
  <c r="D195" i="4"/>
  <c r="C196" i="4"/>
  <c r="K196" i="4" s="1"/>
  <c r="D196" i="4"/>
  <c r="C197" i="4"/>
  <c r="K197" i="4" s="1"/>
  <c r="D197" i="4"/>
  <c r="C198" i="4"/>
  <c r="K198" i="4" s="1"/>
  <c r="D198" i="4"/>
  <c r="C199" i="4"/>
  <c r="K199" i="4" s="1"/>
  <c r="D199" i="4"/>
  <c r="C200" i="4"/>
  <c r="K200" i="4" s="1"/>
  <c r="D200" i="4"/>
  <c r="C201" i="4"/>
  <c r="K201" i="4" s="1"/>
  <c r="D201" i="4"/>
  <c r="C202" i="4"/>
  <c r="K202" i="4" s="1"/>
  <c r="D202" i="4"/>
  <c r="C203" i="4"/>
  <c r="K203" i="4" s="1"/>
  <c r="D203" i="4"/>
  <c r="C204" i="4"/>
  <c r="K204" i="4" s="1"/>
  <c r="D204" i="4"/>
  <c r="C205" i="4"/>
  <c r="K205" i="4" s="1"/>
  <c r="D205" i="4"/>
  <c r="C206" i="4"/>
  <c r="D206" i="4"/>
  <c r="C207" i="4"/>
  <c r="K207" i="4" s="1"/>
  <c r="D207" i="4"/>
  <c r="C208" i="4"/>
  <c r="K208" i="4" s="1"/>
  <c r="D208" i="4"/>
  <c r="C209" i="4"/>
  <c r="K209" i="4" s="1"/>
  <c r="D209" i="4"/>
  <c r="C210" i="4"/>
  <c r="K210" i="4" s="1"/>
  <c r="D210" i="4"/>
  <c r="C211" i="4"/>
  <c r="K211" i="4" s="1"/>
  <c r="D211" i="4"/>
  <c r="C212" i="4"/>
  <c r="K212" i="4" s="1"/>
  <c r="D212" i="4"/>
  <c r="C213" i="4"/>
  <c r="K213" i="4" s="1"/>
  <c r="D213" i="4"/>
  <c r="C214" i="4"/>
  <c r="K214" i="4" s="1"/>
  <c r="D214" i="4"/>
  <c r="C215" i="4"/>
  <c r="K215" i="4" s="1"/>
  <c r="D215" i="4"/>
  <c r="C216" i="4"/>
  <c r="K216" i="4" s="1"/>
  <c r="D216" i="4"/>
  <c r="C217" i="4"/>
  <c r="K217" i="4" s="1"/>
  <c r="D217" i="4"/>
  <c r="C218" i="4"/>
  <c r="K218" i="4" s="1"/>
  <c r="D218" i="4"/>
  <c r="C219" i="4"/>
  <c r="K219" i="4" s="1"/>
  <c r="D219" i="4"/>
  <c r="C220" i="4"/>
  <c r="K220" i="4" s="1"/>
  <c r="D220" i="4"/>
  <c r="C221" i="4"/>
  <c r="D221" i="4"/>
  <c r="C222" i="4"/>
  <c r="K222" i="4" s="1"/>
  <c r="D222" i="4"/>
  <c r="C223" i="4"/>
  <c r="D223" i="4"/>
  <c r="C224" i="4"/>
  <c r="K224" i="4" s="1"/>
  <c r="D224" i="4"/>
  <c r="C225" i="4"/>
  <c r="K225" i="4" s="1"/>
  <c r="D225" i="4"/>
  <c r="C226" i="4"/>
  <c r="K226" i="4" s="1"/>
  <c r="D226" i="4"/>
  <c r="C227" i="4"/>
  <c r="K227" i="4" s="1"/>
  <c r="D227" i="4"/>
  <c r="C228" i="4"/>
  <c r="K228" i="4" s="1"/>
  <c r="D228" i="4"/>
  <c r="C229" i="4"/>
  <c r="K229" i="4" s="1"/>
  <c r="D229" i="4"/>
  <c r="C230" i="4"/>
  <c r="K230" i="4" s="1"/>
  <c r="D230" i="4"/>
  <c r="C231" i="4"/>
  <c r="K231" i="4" s="1"/>
  <c r="D231" i="4"/>
  <c r="C232" i="4"/>
  <c r="K232" i="4" s="1"/>
  <c r="D232" i="4"/>
  <c r="C233" i="4"/>
  <c r="K233" i="4" s="1"/>
  <c r="D233" i="4"/>
  <c r="C234" i="4"/>
  <c r="K234" i="4" s="1"/>
  <c r="D234" i="4"/>
  <c r="C235" i="4"/>
  <c r="K235" i="4" s="1"/>
  <c r="D235" i="4"/>
  <c r="C236" i="4"/>
  <c r="K236" i="4" s="1"/>
  <c r="D236" i="4"/>
  <c r="C237" i="4"/>
  <c r="K237" i="4" s="1"/>
  <c r="D237" i="4"/>
  <c r="C238" i="4"/>
  <c r="K238" i="4" s="1"/>
  <c r="D238" i="4"/>
  <c r="C239" i="4"/>
  <c r="K239" i="4" s="1"/>
  <c r="D239" i="4"/>
  <c r="C240" i="4"/>
  <c r="K240" i="4" s="1"/>
  <c r="D240" i="4"/>
  <c r="C241" i="4"/>
  <c r="K241" i="4" s="1"/>
  <c r="D241" i="4"/>
  <c r="C242" i="4"/>
  <c r="K242" i="4" s="1"/>
  <c r="D242" i="4"/>
  <c r="C243" i="4"/>
  <c r="K243" i="4" s="1"/>
  <c r="D243" i="4"/>
  <c r="C244" i="4"/>
  <c r="K244" i="4" s="1"/>
  <c r="D244" i="4"/>
  <c r="C245" i="4"/>
  <c r="K245" i="4" s="1"/>
  <c r="D245" i="4"/>
  <c r="C246" i="4"/>
  <c r="K246" i="4" s="1"/>
  <c r="D246" i="4"/>
  <c r="C247" i="4"/>
  <c r="K247" i="4" s="1"/>
  <c r="D247" i="4"/>
  <c r="C248" i="4"/>
  <c r="K248" i="4" s="1"/>
  <c r="D248" i="4"/>
  <c r="C249" i="4"/>
  <c r="K249" i="4" s="1"/>
  <c r="D249" i="4"/>
  <c r="C250" i="4"/>
  <c r="K250" i="4" s="1"/>
  <c r="D250" i="4"/>
  <c r="C251" i="4"/>
  <c r="K251" i="4" s="1"/>
  <c r="D251" i="4"/>
  <c r="C252" i="4"/>
  <c r="K252" i="4" s="1"/>
  <c r="D252" i="4"/>
  <c r="C253" i="4"/>
  <c r="K253" i="4" s="1"/>
  <c r="D253" i="4"/>
  <c r="C254" i="4"/>
  <c r="K254" i="4" s="1"/>
  <c r="D254" i="4"/>
  <c r="C255" i="4"/>
  <c r="K255" i="4" s="1"/>
  <c r="D255" i="4"/>
  <c r="C256" i="4"/>
  <c r="K256" i="4" s="1"/>
  <c r="D256" i="4"/>
  <c r="C257" i="4"/>
  <c r="K257" i="4" s="1"/>
  <c r="D257" i="4"/>
  <c r="C258" i="4"/>
  <c r="K258" i="4" s="1"/>
  <c r="D258" i="4"/>
  <c r="C259" i="4"/>
  <c r="K259" i="4" s="1"/>
  <c r="D259" i="4"/>
  <c r="C260" i="4"/>
  <c r="K260" i="4" s="1"/>
  <c r="D260" i="4"/>
  <c r="C261" i="4"/>
  <c r="K261" i="4" s="1"/>
  <c r="D261" i="4"/>
  <c r="C262" i="4"/>
  <c r="K262" i="4" s="1"/>
  <c r="D262" i="4"/>
  <c r="C263" i="4"/>
  <c r="K263" i="4" s="1"/>
  <c r="D263" i="4"/>
  <c r="C264" i="4"/>
  <c r="K264" i="4" s="1"/>
  <c r="D264" i="4"/>
  <c r="C265" i="4"/>
  <c r="K265" i="4" s="1"/>
  <c r="D265" i="4"/>
  <c r="C266" i="4"/>
  <c r="K266" i="4" s="1"/>
  <c r="D266" i="4"/>
  <c r="C267" i="4"/>
  <c r="K267" i="4" s="1"/>
  <c r="D267" i="4"/>
  <c r="C268" i="4"/>
  <c r="K268" i="4" s="1"/>
  <c r="D268" i="4"/>
  <c r="C269" i="4"/>
  <c r="K269" i="4" s="1"/>
  <c r="D269" i="4"/>
  <c r="C270" i="4"/>
  <c r="K270" i="4" s="1"/>
  <c r="D270" i="4"/>
  <c r="C271" i="4"/>
  <c r="K271" i="4" s="1"/>
  <c r="D271" i="4"/>
  <c r="C272" i="4"/>
  <c r="K272" i="4" s="1"/>
  <c r="D272" i="4"/>
  <c r="C273" i="4"/>
  <c r="K273" i="4" s="1"/>
  <c r="D273" i="4"/>
  <c r="C274" i="4"/>
  <c r="D274" i="4"/>
  <c r="C275" i="4"/>
  <c r="K275" i="4" s="1"/>
  <c r="D275" i="4"/>
  <c r="C276" i="4"/>
  <c r="K276" i="4" s="1"/>
  <c r="D276" i="4"/>
  <c r="C277" i="4"/>
  <c r="K277" i="4" s="1"/>
  <c r="D277" i="4"/>
  <c r="C278" i="4"/>
  <c r="K278" i="4" s="1"/>
  <c r="D278" i="4"/>
  <c r="C279" i="4"/>
  <c r="K279" i="4" s="1"/>
  <c r="D279" i="4"/>
  <c r="C280" i="4"/>
  <c r="K280" i="4" s="1"/>
  <c r="D280" i="4"/>
  <c r="C281" i="4"/>
  <c r="K281" i="4" s="1"/>
  <c r="D281" i="4"/>
  <c r="C282" i="4"/>
  <c r="K282" i="4" s="1"/>
  <c r="D282" i="4"/>
  <c r="C283" i="4"/>
  <c r="K283" i="4" s="1"/>
  <c r="D283" i="4"/>
  <c r="C284" i="4"/>
  <c r="K284" i="4" s="1"/>
  <c r="D284" i="4"/>
  <c r="C285" i="4"/>
  <c r="K285" i="4" s="1"/>
  <c r="D285" i="4"/>
  <c r="C286" i="4"/>
  <c r="K286" i="4" s="1"/>
  <c r="D286" i="4"/>
  <c r="C287" i="4"/>
  <c r="K287" i="4" s="1"/>
  <c r="D287" i="4"/>
  <c r="C288" i="4"/>
  <c r="K288" i="4" s="1"/>
  <c r="D288" i="4"/>
  <c r="C289" i="4"/>
  <c r="K289" i="4" s="1"/>
  <c r="D289" i="4"/>
  <c r="C290" i="4"/>
  <c r="K290" i="4" s="1"/>
  <c r="D290" i="4"/>
  <c r="C291" i="4"/>
  <c r="K291" i="4" s="1"/>
  <c r="D291" i="4"/>
  <c r="C292" i="4"/>
  <c r="D292" i="4"/>
  <c r="C293" i="4"/>
  <c r="K293" i="4" s="1"/>
  <c r="D293" i="4"/>
  <c r="C294" i="4"/>
  <c r="K294" i="4" s="1"/>
  <c r="D294" i="4"/>
  <c r="C295" i="4"/>
  <c r="K295" i="4" s="1"/>
  <c r="D295" i="4"/>
  <c r="C296" i="4"/>
  <c r="K296" i="4" s="1"/>
  <c r="D296" i="4"/>
  <c r="C297" i="4"/>
  <c r="K297" i="4" s="1"/>
  <c r="D297" i="4"/>
  <c r="C298" i="4"/>
  <c r="K298" i="4" s="1"/>
  <c r="D298" i="4"/>
  <c r="C299" i="4"/>
  <c r="K299" i="4" s="1"/>
  <c r="D299" i="4"/>
  <c r="C300" i="4"/>
  <c r="K300" i="4" s="1"/>
  <c r="D300" i="4"/>
  <c r="C301" i="4"/>
  <c r="K301" i="4" s="1"/>
  <c r="D301" i="4"/>
  <c r="C302" i="4"/>
  <c r="K302" i="4" s="1"/>
  <c r="D302" i="4"/>
  <c r="C303" i="4"/>
  <c r="K303" i="4" s="1"/>
  <c r="D303" i="4"/>
  <c r="C304" i="4"/>
  <c r="K304" i="4" s="1"/>
  <c r="D304" i="4"/>
  <c r="C305" i="4"/>
  <c r="K305" i="4" s="1"/>
  <c r="D305" i="4"/>
  <c r="C306" i="4"/>
  <c r="K306" i="4" s="1"/>
  <c r="D306" i="4"/>
  <c r="C307" i="4"/>
  <c r="K307" i="4" s="1"/>
  <c r="D307" i="4"/>
  <c r="C308" i="4"/>
  <c r="K308" i="4" s="1"/>
  <c r="D308" i="4"/>
  <c r="C309" i="4"/>
  <c r="K309" i="4" s="1"/>
  <c r="D309" i="4"/>
  <c r="C310" i="4"/>
  <c r="K310" i="4" s="1"/>
  <c r="D310" i="4"/>
  <c r="C311" i="4"/>
  <c r="K311" i="4" s="1"/>
  <c r="D311" i="4"/>
  <c r="C312" i="4"/>
  <c r="K312" i="4" s="1"/>
  <c r="D312" i="4"/>
  <c r="C313" i="4"/>
  <c r="K313" i="4" s="1"/>
  <c r="D313" i="4"/>
  <c r="C314" i="4"/>
  <c r="K314" i="4" s="1"/>
  <c r="D314" i="4"/>
  <c r="C315" i="4"/>
  <c r="K315" i="4" s="1"/>
  <c r="D315" i="4"/>
  <c r="C316" i="4"/>
  <c r="K316" i="4" s="1"/>
  <c r="D316" i="4"/>
  <c r="C317" i="4"/>
  <c r="K317" i="4" s="1"/>
  <c r="D317" i="4"/>
  <c r="C318" i="4"/>
  <c r="K318" i="4" s="1"/>
  <c r="D318" i="4"/>
  <c r="C319" i="4"/>
  <c r="K319" i="4" s="1"/>
  <c r="D319" i="4"/>
  <c r="C320" i="4"/>
  <c r="K320" i="4" s="1"/>
  <c r="D320" i="4"/>
  <c r="C321" i="4"/>
  <c r="K321" i="4" s="1"/>
  <c r="D321" i="4"/>
  <c r="C322" i="4"/>
  <c r="K322" i="4" s="1"/>
  <c r="D322" i="4"/>
  <c r="C323" i="4"/>
  <c r="K323" i="4" s="1"/>
  <c r="D323" i="4"/>
  <c r="C324" i="4"/>
  <c r="K324" i="4" s="1"/>
  <c r="D324" i="4"/>
  <c r="C325" i="4"/>
  <c r="K325" i="4" s="1"/>
  <c r="D325" i="4"/>
  <c r="C326" i="4"/>
  <c r="K326" i="4" s="1"/>
  <c r="D326" i="4"/>
  <c r="C327" i="4"/>
  <c r="K327" i="4" s="1"/>
  <c r="D327" i="4"/>
  <c r="C328" i="4"/>
  <c r="K328" i="4" s="1"/>
  <c r="D328" i="4"/>
  <c r="C329" i="4"/>
  <c r="K329" i="4" s="1"/>
  <c r="D329" i="4"/>
  <c r="C330" i="4"/>
  <c r="K330" i="4" s="1"/>
  <c r="D330" i="4"/>
  <c r="C331" i="4"/>
  <c r="K331" i="4" s="1"/>
  <c r="D331" i="4"/>
  <c r="C332" i="4"/>
  <c r="K332" i="4" s="1"/>
  <c r="D332" i="4"/>
  <c r="C333" i="4"/>
  <c r="K333" i="4" s="1"/>
  <c r="D333" i="4"/>
  <c r="C334" i="4"/>
  <c r="K334" i="4" s="1"/>
  <c r="D334" i="4"/>
  <c r="C335" i="4"/>
  <c r="K335" i="4" s="1"/>
  <c r="D335" i="4"/>
  <c r="C336" i="4"/>
  <c r="D336" i="4"/>
  <c r="C337" i="4"/>
  <c r="K337" i="4" s="1"/>
  <c r="D337" i="4"/>
  <c r="C338" i="4"/>
  <c r="K338" i="4" s="1"/>
  <c r="D338" i="4"/>
  <c r="C339" i="4"/>
  <c r="K339" i="4" s="1"/>
  <c r="D339" i="4"/>
  <c r="C340" i="4"/>
  <c r="K340" i="4" s="1"/>
  <c r="D340" i="4"/>
  <c r="C341" i="4"/>
  <c r="K341" i="4" s="1"/>
  <c r="D341" i="4"/>
  <c r="C342" i="4"/>
  <c r="K342" i="4" s="1"/>
  <c r="D342" i="4"/>
  <c r="C343" i="4"/>
  <c r="K343" i="4" s="1"/>
  <c r="D343" i="4"/>
  <c r="C344" i="4"/>
  <c r="K344" i="4" s="1"/>
  <c r="D344" i="4"/>
  <c r="C345" i="4"/>
  <c r="K345" i="4" s="1"/>
  <c r="D345" i="4"/>
  <c r="C346" i="4"/>
  <c r="K346" i="4" s="1"/>
  <c r="D346" i="4"/>
  <c r="C347" i="4"/>
  <c r="K347" i="4" s="1"/>
  <c r="D347" i="4"/>
  <c r="C348" i="4"/>
  <c r="K348" i="4" s="1"/>
  <c r="D348" i="4"/>
  <c r="C349" i="4"/>
  <c r="K349" i="4" s="1"/>
  <c r="D349" i="4"/>
  <c r="C350" i="4"/>
  <c r="K350" i="4" s="1"/>
  <c r="D350" i="4"/>
  <c r="C351" i="4"/>
  <c r="K351" i="4" s="1"/>
  <c r="D351" i="4"/>
  <c r="C352" i="4"/>
  <c r="K352" i="4" s="1"/>
  <c r="D352" i="4"/>
  <c r="C353" i="4"/>
  <c r="K353" i="4" s="1"/>
  <c r="D353" i="4"/>
  <c r="C354" i="4"/>
  <c r="K354" i="4" s="1"/>
  <c r="D354" i="4"/>
  <c r="C355" i="4"/>
  <c r="K355" i="4" s="1"/>
  <c r="D355" i="4"/>
  <c r="C356" i="4"/>
  <c r="K356" i="4" s="1"/>
  <c r="D356" i="4"/>
  <c r="C357" i="4"/>
  <c r="D357" i="4"/>
  <c r="C358" i="4"/>
  <c r="K358" i="4" s="1"/>
  <c r="D358" i="4"/>
  <c r="C359" i="4"/>
  <c r="K359" i="4" s="1"/>
  <c r="D359" i="4"/>
  <c r="C360" i="4"/>
  <c r="K360" i="4" s="1"/>
  <c r="D360" i="4"/>
  <c r="C361" i="4"/>
  <c r="K361" i="4" s="1"/>
  <c r="D361" i="4"/>
  <c r="C362" i="4"/>
  <c r="K362" i="4" s="1"/>
  <c r="D362" i="4"/>
  <c r="C363" i="4"/>
  <c r="K363" i="4" s="1"/>
  <c r="D363" i="4"/>
  <c r="C364" i="4"/>
  <c r="K364" i="4" s="1"/>
  <c r="D364" i="4"/>
  <c r="C365" i="4"/>
  <c r="K365" i="4" s="1"/>
  <c r="D365" i="4"/>
  <c r="C366" i="4"/>
  <c r="K366" i="4" s="1"/>
  <c r="D366" i="4"/>
  <c r="C367" i="4"/>
  <c r="K367" i="4" s="1"/>
  <c r="D367" i="4"/>
  <c r="C368" i="4"/>
  <c r="K368" i="4" s="1"/>
  <c r="D368" i="4"/>
  <c r="C369" i="4"/>
  <c r="K369" i="4" s="1"/>
  <c r="D369" i="4"/>
  <c r="C370" i="4"/>
  <c r="K370" i="4" s="1"/>
  <c r="D370" i="4"/>
  <c r="C371" i="4"/>
  <c r="K371" i="4" s="1"/>
  <c r="D371" i="4"/>
  <c r="C372" i="4"/>
  <c r="K372" i="4" s="1"/>
  <c r="D372" i="4"/>
  <c r="C373" i="4"/>
  <c r="K373" i="4" s="1"/>
  <c r="D373" i="4"/>
  <c r="C374" i="4"/>
  <c r="K374" i="4" s="1"/>
  <c r="D374" i="4"/>
  <c r="C375" i="4"/>
  <c r="K375" i="4" s="1"/>
  <c r="D375" i="4"/>
  <c r="C376" i="4"/>
  <c r="K376" i="4" s="1"/>
  <c r="D376" i="4"/>
  <c r="C377" i="4"/>
  <c r="K377" i="4" s="1"/>
  <c r="D377" i="4"/>
  <c r="C378" i="4"/>
  <c r="K378" i="4" s="1"/>
  <c r="D378" i="4"/>
  <c r="C379" i="4"/>
  <c r="K379" i="4" s="1"/>
  <c r="D379" i="4"/>
  <c r="C380" i="4"/>
  <c r="K380" i="4" s="1"/>
  <c r="D380" i="4"/>
  <c r="C381" i="4"/>
  <c r="K381" i="4" s="1"/>
  <c r="D381" i="4"/>
  <c r="C382" i="4"/>
  <c r="K382" i="4" s="1"/>
  <c r="D382" i="4"/>
  <c r="C383" i="4"/>
  <c r="K383" i="4" s="1"/>
  <c r="D383" i="4"/>
  <c r="C384" i="4"/>
  <c r="K384" i="4" s="1"/>
  <c r="D384" i="4"/>
  <c r="C385" i="4"/>
  <c r="K385" i="4" s="1"/>
  <c r="D385" i="4"/>
  <c r="C386" i="4"/>
  <c r="K386" i="4" s="1"/>
  <c r="D386" i="4"/>
  <c r="C387" i="4"/>
  <c r="K387" i="4" s="1"/>
  <c r="D387" i="4"/>
  <c r="C388" i="4"/>
  <c r="K388" i="4" s="1"/>
  <c r="D388" i="4"/>
  <c r="C389" i="4"/>
  <c r="K389" i="4" s="1"/>
  <c r="D389" i="4"/>
  <c r="C390" i="4"/>
  <c r="K390" i="4" s="1"/>
  <c r="D390" i="4"/>
  <c r="C391" i="4"/>
  <c r="K391" i="4" s="1"/>
  <c r="D391" i="4"/>
  <c r="C392" i="4"/>
  <c r="K392" i="4" s="1"/>
  <c r="D392" i="4"/>
  <c r="C393" i="4"/>
  <c r="K393" i="4" s="1"/>
  <c r="D393" i="4"/>
  <c r="C394" i="4"/>
  <c r="K394" i="4" s="1"/>
  <c r="D394" i="4"/>
  <c r="C395" i="4"/>
  <c r="K395" i="4" s="1"/>
  <c r="D395" i="4"/>
  <c r="C396" i="4"/>
  <c r="K396" i="4" s="1"/>
  <c r="D396" i="4"/>
  <c r="C397" i="4"/>
  <c r="K397" i="4" s="1"/>
  <c r="D397" i="4"/>
  <c r="C398" i="4"/>
  <c r="K398" i="4" s="1"/>
  <c r="D398" i="4"/>
  <c r="C399" i="4"/>
  <c r="K399" i="4" s="1"/>
  <c r="D399" i="4"/>
  <c r="C400" i="4"/>
  <c r="K400" i="4" s="1"/>
  <c r="D400" i="4"/>
  <c r="C401" i="4"/>
  <c r="K401" i="4" s="1"/>
  <c r="D401" i="4"/>
  <c r="C402" i="4"/>
  <c r="K402" i="4" s="1"/>
  <c r="D402" i="4"/>
  <c r="C403" i="4"/>
  <c r="K403" i="4" s="1"/>
  <c r="D403" i="4"/>
  <c r="C404" i="4"/>
  <c r="D404" i="4"/>
  <c r="C405" i="4"/>
  <c r="K405" i="4" s="1"/>
  <c r="D405" i="4"/>
  <c r="C406" i="4"/>
  <c r="K406" i="4" s="1"/>
  <c r="D406" i="4"/>
  <c r="C407" i="4"/>
  <c r="K407" i="4" s="1"/>
  <c r="D407" i="4"/>
  <c r="C408" i="4"/>
  <c r="K408" i="4" s="1"/>
  <c r="D408" i="4"/>
  <c r="C409" i="4"/>
  <c r="K409" i="4" s="1"/>
  <c r="D409" i="4"/>
  <c r="C410" i="4"/>
  <c r="D410" i="4"/>
  <c r="C411" i="4"/>
  <c r="D411" i="4"/>
  <c r="C412" i="4"/>
  <c r="K412" i="4" s="1"/>
  <c r="D412" i="4"/>
  <c r="C413" i="4"/>
  <c r="K413" i="4" s="1"/>
  <c r="D413" i="4"/>
  <c r="C414" i="4"/>
  <c r="K414" i="4" s="1"/>
  <c r="D414" i="4"/>
  <c r="C415" i="4"/>
  <c r="K415" i="4" s="1"/>
  <c r="D415" i="4"/>
  <c r="C416" i="4"/>
  <c r="K416" i="4" s="1"/>
  <c r="D416" i="4"/>
  <c r="C417" i="4"/>
  <c r="K417" i="4" s="1"/>
  <c r="D417" i="4"/>
  <c r="C418" i="4"/>
  <c r="K418" i="4" s="1"/>
  <c r="D418" i="4"/>
  <c r="C419" i="4"/>
  <c r="K419" i="4" s="1"/>
  <c r="D419" i="4"/>
  <c r="C420" i="4"/>
  <c r="K420" i="4" s="1"/>
  <c r="D420" i="4"/>
  <c r="C421" i="4"/>
  <c r="K421" i="4" s="1"/>
  <c r="D421" i="4"/>
  <c r="C422" i="4"/>
  <c r="K422" i="4" s="1"/>
  <c r="D422" i="4"/>
  <c r="C423" i="4"/>
  <c r="K423" i="4" s="1"/>
  <c r="D423" i="4"/>
  <c r="C424" i="4"/>
  <c r="K424" i="4" s="1"/>
  <c r="D424" i="4"/>
  <c r="C425" i="4"/>
  <c r="K425" i="4" s="1"/>
  <c r="D425" i="4"/>
  <c r="C426" i="4"/>
  <c r="K426" i="4" s="1"/>
  <c r="D426" i="4"/>
  <c r="C427" i="4"/>
  <c r="K427" i="4" s="1"/>
  <c r="D427" i="4"/>
  <c r="C428" i="4"/>
  <c r="K428" i="4" s="1"/>
  <c r="D428" i="4"/>
  <c r="C429" i="4"/>
  <c r="K429" i="4" s="1"/>
  <c r="D429" i="4"/>
  <c r="C430" i="4"/>
  <c r="K430" i="4" s="1"/>
  <c r="D430" i="4"/>
  <c r="C431" i="4"/>
  <c r="K431" i="4" s="1"/>
  <c r="D431" i="4"/>
  <c r="C432" i="4"/>
  <c r="K432" i="4" s="1"/>
  <c r="D432" i="4"/>
  <c r="C433" i="4"/>
  <c r="K433" i="4" s="1"/>
  <c r="D433" i="4"/>
  <c r="C434" i="4"/>
  <c r="K434" i="4" s="1"/>
  <c r="D434" i="4"/>
  <c r="C435" i="4"/>
  <c r="K435" i="4" s="1"/>
  <c r="D435" i="4"/>
  <c r="C436" i="4"/>
  <c r="K436" i="4" s="1"/>
  <c r="D436" i="4"/>
  <c r="C437" i="4"/>
  <c r="D437" i="4"/>
  <c r="C438" i="4"/>
  <c r="K438" i="4" s="1"/>
  <c r="D438" i="4"/>
  <c r="C439" i="4"/>
  <c r="K439" i="4" s="1"/>
  <c r="D439" i="4"/>
  <c r="C440" i="4"/>
  <c r="K440" i="4" s="1"/>
  <c r="D440" i="4"/>
  <c r="C441" i="4"/>
  <c r="K441" i="4" s="1"/>
  <c r="D441" i="4"/>
  <c r="C442" i="4"/>
  <c r="K442" i="4" s="1"/>
  <c r="D442" i="4"/>
  <c r="C443" i="4"/>
  <c r="D443" i="4"/>
  <c r="C444" i="4"/>
  <c r="K444" i="4" s="1"/>
  <c r="D444" i="4"/>
  <c r="C445" i="4"/>
  <c r="K445" i="4" s="1"/>
  <c r="D445" i="4"/>
  <c r="C446" i="4"/>
  <c r="K446" i="4" s="1"/>
  <c r="D446" i="4"/>
  <c r="C447" i="4"/>
  <c r="K447" i="4" s="1"/>
  <c r="D447" i="4"/>
  <c r="C448" i="4"/>
  <c r="K448" i="4" s="1"/>
  <c r="D448" i="4"/>
  <c r="C449" i="4"/>
  <c r="K449" i="4" s="1"/>
  <c r="D449" i="4"/>
  <c r="C450" i="4"/>
  <c r="K450" i="4" s="1"/>
  <c r="D450" i="4"/>
  <c r="C451" i="4"/>
  <c r="K451" i="4" s="1"/>
  <c r="D451" i="4"/>
  <c r="C452" i="4"/>
  <c r="K452" i="4" s="1"/>
  <c r="D452" i="4"/>
  <c r="C453" i="4"/>
  <c r="K453" i="4" s="1"/>
  <c r="D453" i="4"/>
  <c r="C454" i="4"/>
  <c r="K454" i="4" s="1"/>
  <c r="D454" i="4"/>
  <c r="C455" i="4"/>
  <c r="K455" i="4" s="1"/>
  <c r="D455" i="4"/>
  <c r="C456" i="4"/>
  <c r="K456" i="4" s="1"/>
  <c r="D456" i="4"/>
  <c r="C457" i="4"/>
  <c r="K457" i="4" s="1"/>
  <c r="D457" i="4"/>
  <c r="C458" i="4"/>
  <c r="K458" i="4" s="1"/>
  <c r="D458" i="4"/>
  <c r="C459" i="4"/>
  <c r="K459" i="4" s="1"/>
  <c r="D459" i="4"/>
  <c r="C460" i="4"/>
  <c r="K460" i="4" s="1"/>
  <c r="D460" i="4"/>
  <c r="C461" i="4"/>
  <c r="K461" i="4" s="1"/>
  <c r="D461" i="4"/>
  <c r="C462" i="4"/>
  <c r="K462" i="4" s="1"/>
  <c r="D462" i="4"/>
  <c r="C463" i="4"/>
  <c r="K463" i="4" s="1"/>
  <c r="D463" i="4"/>
  <c r="C464" i="4"/>
  <c r="K464" i="4" s="1"/>
  <c r="D464" i="4"/>
  <c r="C465" i="4"/>
  <c r="K465" i="4" s="1"/>
  <c r="D465" i="4"/>
  <c r="C466" i="4"/>
  <c r="K466" i="4" s="1"/>
  <c r="D466" i="4"/>
  <c r="C467" i="4"/>
  <c r="K467" i="4" s="1"/>
  <c r="D467" i="4"/>
  <c r="C468" i="4"/>
  <c r="K468" i="4" s="1"/>
  <c r="D468" i="4"/>
  <c r="C469" i="4"/>
  <c r="D469" i="4"/>
  <c r="C470" i="4"/>
  <c r="D470" i="4"/>
  <c r="C471" i="4"/>
  <c r="K471" i="4" s="1"/>
  <c r="D471" i="4"/>
  <c r="C472" i="4"/>
  <c r="K472" i="4" s="1"/>
  <c r="D472" i="4"/>
  <c r="C473" i="4"/>
  <c r="K473" i="4" s="1"/>
  <c r="D473" i="4"/>
  <c r="C474" i="4"/>
  <c r="K474" i="4" s="1"/>
  <c r="D474" i="4"/>
  <c r="C475" i="4"/>
  <c r="K475" i="4" s="1"/>
  <c r="D475" i="4"/>
  <c r="C476" i="4"/>
  <c r="K476" i="4" s="1"/>
  <c r="D476" i="4"/>
  <c r="C477" i="4"/>
  <c r="K477" i="4" s="1"/>
  <c r="D477" i="4"/>
  <c r="C478" i="4"/>
  <c r="K478" i="4" s="1"/>
  <c r="D478" i="4"/>
  <c r="C479" i="4"/>
  <c r="K479" i="4" s="1"/>
  <c r="D479" i="4"/>
  <c r="C480" i="4"/>
  <c r="K480" i="4" s="1"/>
  <c r="D480" i="4"/>
  <c r="C481" i="4"/>
  <c r="K481" i="4" s="1"/>
  <c r="D481" i="4"/>
  <c r="C482" i="4"/>
  <c r="K482" i="4" s="1"/>
  <c r="D482" i="4"/>
  <c r="C483" i="4"/>
  <c r="K483" i="4" s="1"/>
  <c r="D483" i="4"/>
  <c r="C484" i="4"/>
  <c r="D484" i="4"/>
  <c r="C485" i="4"/>
  <c r="D485" i="4"/>
  <c r="C486" i="4"/>
  <c r="K486" i="4" s="1"/>
  <c r="D486" i="4"/>
  <c r="C2" i="4"/>
  <c r="K2" i="4" s="1"/>
  <c r="K206" i="4" l="1"/>
  <c r="K485" i="4"/>
  <c r="K469" i="4"/>
  <c r="K437" i="4"/>
  <c r="K357" i="4"/>
  <c r="K221" i="4"/>
  <c r="K189" i="4"/>
  <c r="K61" i="4"/>
  <c r="K53" i="4"/>
  <c r="K45" i="4"/>
  <c r="K274" i="4"/>
  <c r="K484" i="4"/>
  <c r="K404" i="4"/>
  <c r="K336" i="4"/>
  <c r="K292" i="4"/>
  <c r="K136" i="4"/>
  <c r="K112" i="4"/>
  <c r="K80" i="4"/>
  <c r="K470" i="4"/>
  <c r="K410" i="4"/>
  <c r="K443" i="4"/>
  <c r="K411" i="4"/>
  <c r="K223" i="4"/>
  <c r="K127" i="4"/>
  <c r="K123" i="4"/>
  <c r="K99" i="4"/>
  <c r="K63" i="4"/>
  <c r="K94" i="4"/>
  <c r="K18" i="4"/>
  <c r="C53" i="2"/>
  <c r="D53" i="2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I9" i="6" l="1"/>
  <c r="M9" i="6" s="1"/>
  <c r="I73" i="6"/>
  <c r="M73" i="6" s="1"/>
  <c r="I137" i="6"/>
  <c r="M137" i="6" s="1"/>
  <c r="I201" i="6"/>
  <c r="M201" i="6" s="1"/>
  <c r="I265" i="6"/>
  <c r="M265" i="6" s="1"/>
  <c r="I329" i="6"/>
  <c r="M329" i="6" s="1"/>
  <c r="I393" i="6"/>
  <c r="M393" i="6" s="1"/>
  <c r="I457" i="6"/>
  <c r="M457" i="6" s="1"/>
  <c r="I58" i="6"/>
  <c r="M58" i="6" s="1"/>
  <c r="I122" i="6"/>
  <c r="M122" i="6" s="1"/>
  <c r="I186" i="6"/>
  <c r="M186" i="6" s="1"/>
  <c r="I250" i="6"/>
  <c r="M250" i="6" s="1"/>
  <c r="I314" i="6"/>
  <c r="M314" i="6" s="1"/>
  <c r="I378" i="6"/>
  <c r="M378" i="6" s="1"/>
  <c r="I442" i="6"/>
  <c r="M442" i="6" s="1"/>
  <c r="I43" i="6"/>
  <c r="M43" i="6" s="1"/>
  <c r="I107" i="6"/>
  <c r="M107" i="6" s="1"/>
  <c r="I171" i="6"/>
  <c r="M171" i="6" s="1"/>
  <c r="I235" i="6"/>
  <c r="M235" i="6" s="1"/>
  <c r="I299" i="6"/>
  <c r="M299" i="6" s="1"/>
  <c r="I363" i="6"/>
  <c r="M363" i="6" s="1"/>
  <c r="I427" i="6"/>
  <c r="M427" i="6" s="1"/>
  <c r="I28" i="6"/>
  <c r="M28" i="6" s="1"/>
  <c r="I92" i="6"/>
  <c r="M92" i="6" s="1"/>
  <c r="I156" i="6"/>
  <c r="M156" i="6" s="1"/>
  <c r="I220" i="6"/>
  <c r="M220" i="6" s="1"/>
  <c r="I284" i="6"/>
  <c r="M284" i="6" s="1"/>
  <c r="I348" i="6"/>
  <c r="M348" i="6" s="1"/>
  <c r="I412" i="6"/>
  <c r="M412" i="6" s="1"/>
  <c r="I13" i="6"/>
  <c r="M13" i="6" s="1"/>
  <c r="I77" i="6"/>
  <c r="M77" i="6" s="1"/>
  <c r="I141" i="6"/>
  <c r="M141" i="6" s="1"/>
  <c r="I205" i="6"/>
  <c r="M205" i="6" s="1"/>
  <c r="I269" i="6"/>
  <c r="M269" i="6" s="1"/>
  <c r="I333" i="6"/>
  <c r="M333" i="6" s="1"/>
  <c r="I397" i="6"/>
  <c r="M397" i="6" s="1"/>
  <c r="I6" i="6"/>
  <c r="M6" i="6" s="1"/>
  <c r="I70" i="6"/>
  <c r="M70" i="6" s="1"/>
  <c r="I134" i="6"/>
  <c r="M134" i="6" s="1"/>
  <c r="I198" i="6"/>
  <c r="M198" i="6" s="1"/>
  <c r="I262" i="6"/>
  <c r="M262" i="6" s="1"/>
  <c r="I326" i="6"/>
  <c r="M326" i="6" s="1"/>
  <c r="I390" i="6"/>
  <c r="M390" i="6" s="1"/>
  <c r="I454" i="6"/>
  <c r="M454" i="6" s="1"/>
  <c r="I63" i="6"/>
  <c r="M63" i="6" s="1"/>
  <c r="I127" i="6"/>
  <c r="M127" i="6" s="1"/>
  <c r="I191" i="6"/>
  <c r="M191" i="6" s="1"/>
  <c r="I255" i="6"/>
  <c r="M255" i="6" s="1"/>
  <c r="I319" i="6"/>
  <c r="M319" i="6" s="1"/>
  <c r="I383" i="6"/>
  <c r="M383" i="6" s="1"/>
  <c r="I447" i="6"/>
  <c r="M447" i="6" s="1"/>
  <c r="I56" i="6"/>
  <c r="M56" i="6" s="1"/>
  <c r="I120" i="6"/>
  <c r="M120" i="6" s="1"/>
  <c r="I184" i="6"/>
  <c r="M184" i="6" s="1"/>
  <c r="I248" i="6"/>
  <c r="M248" i="6" s="1"/>
  <c r="I312" i="6"/>
  <c r="M312" i="6" s="1"/>
  <c r="I376" i="6"/>
  <c r="M376" i="6" s="1"/>
  <c r="I440" i="6"/>
  <c r="M440" i="6" s="1"/>
  <c r="I17" i="6"/>
  <c r="M17" i="6" s="1"/>
  <c r="I81" i="6"/>
  <c r="M81" i="6" s="1"/>
  <c r="I145" i="6"/>
  <c r="M145" i="6" s="1"/>
  <c r="I209" i="6"/>
  <c r="M209" i="6" s="1"/>
  <c r="I273" i="6"/>
  <c r="M273" i="6" s="1"/>
  <c r="I337" i="6"/>
  <c r="M337" i="6" s="1"/>
  <c r="I401" i="6"/>
  <c r="M401" i="6" s="1"/>
  <c r="I2" i="6"/>
  <c r="I66" i="6"/>
  <c r="M66" i="6" s="1"/>
  <c r="I130" i="6"/>
  <c r="M130" i="6" s="1"/>
  <c r="I194" i="6"/>
  <c r="M194" i="6" s="1"/>
  <c r="I258" i="6"/>
  <c r="M258" i="6" s="1"/>
  <c r="I322" i="6"/>
  <c r="M322" i="6" s="1"/>
  <c r="I386" i="6"/>
  <c r="M386" i="6" s="1"/>
  <c r="I450" i="6"/>
  <c r="M450" i="6" s="1"/>
  <c r="I51" i="6"/>
  <c r="M51" i="6" s="1"/>
  <c r="I115" i="6"/>
  <c r="M115" i="6" s="1"/>
  <c r="I179" i="6"/>
  <c r="M179" i="6" s="1"/>
  <c r="I243" i="6"/>
  <c r="M243" i="6" s="1"/>
  <c r="I307" i="6"/>
  <c r="M307" i="6" s="1"/>
  <c r="I371" i="6"/>
  <c r="M371" i="6" s="1"/>
  <c r="I435" i="6"/>
  <c r="M435" i="6" s="1"/>
  <c r="I36" i="6"/>
  <c r="M36" i="6" s="1"/>
  <c r="I100" i="6"/>
  <c r="M100" i="6" s="1"/>
  <c r="I164" i="6"/>
  <c r="M164" i="6" s="1"/>
  <c r="I228" i="6"/>
  <c r="M228" i="6" s="1"/>
  <c r="I292" i="6"/>
  <c r="M292" i="6" s="1"/>
  <c r="I356" i="6"/>
  <c r="M356" i="6" s="1"/>
  <c r="I420" i="6"/>
  <c r="M420" i="6" s="1"/>
  <c r="I21" i="6"/>
  <c r="M21" i="6" s="1"/>
  <c r="I85" i="6"/>
  <c r="M85" i="6" s="1"/>
  <c r="I149" i="6"/>
  <c r="M149" i="6" s="1"/>
  <c r="I213" i="6"/>
  <c r="M213" i="6" s="1"/>
  <c r="I277" i="6"/>
  <c r="M277" i="6" s="1"/>
  <c r="I341" i="6"/>
  <c r="M341" i="6" s="1"/>
  <c r="I405" i="6"/>
  <c r="M405" i="6" s="1"/>
  <c r="I14" i="6"/>
  <c r="M14" i="6" s="1"/>
  <c r="I78" i="6"/>
  <c r="M78" i="6" s="1"/>
  <c r="I142" i="6"/>
  <c r="M142" i="6" s="1"/>
  <c r="I206" i="6"/>
  <c r="M206" i="6" s="1"/>
  <c r="I270" i="6"/>
  <c r="M270" i="6" s="1"/>
  <c r="I334" i="6"/>
  <c r="M334" i="6" s="1"/>
  <c r="I398" i="6"/>
  <c r="M398" i="6" s="1"/>
  <c r="I7" i="6"/>
  <c r="M7" i="6" s="1"/>
  <c r="I71" i="6"/>
  <c r="M71" i="6" s="1"/>
  <c r="I135" i="6"/>
  <c r="M135" i="6" s="1"/>
  <c r="I199" i="6"/>
  <c r="M199" i="6" s="1"/>
  <c r="I263" i="6"/>
  <c r="M263" i="6" s="1"/>
  <c r="I327" i="6"/>
  <c r="M327" i="6" s="1"/>
  <c r="I391" i="6"/>
  <c r="M391" i="6" s="1"/>
  <c r="I455" i="6"/>
  <c r="M455" i="6" s="1"/>
  <c r="I64" i="6"/>
  <c r="M64" i="6" s="1"/>
  <c r="I128" i="6"/>
  <c r="M128" i="6" s="1"/>
  <c r="I192" i="6"/>
  <c r="M192" i="6" s="1"/>
  <c r="I256" i="6"/>
  <c r="M256" i="6" s="1"/>
  <c r="I320" i="6"/>
  <c r="M320" i="6" s="1"/>
  <c r="I384" i="6"/>
  <c r="M384" i="6" s="1"/>
  <c r="I448" i="6"/>
  <c r="M448" i="6" s="1"/>
  <c r="I25" i="6"/>
  <c r="M25" i="6" s="1"/>
  <c r="I89" i="6"/>
  <c r="M89" i="6" s="1"/>
  <c r="I153" i="6"/>
  <c r="M153" i="6" s="1"/>
  <c r="I217" i="6"/>
  <c r="M217" i="6" s="1"/>
  <c r="I281" i="6"/>
  <c r="M281" i="6" s="1"/>
  <c r="I345" i="6"/>
  <c r="M345" i="6" s="1"/>
  <c r="I409" i="6"/>
  <c r="M409" i="6" s="1"/>
  <c r="I10" i="6"/>
  <c r="M10" i="6" s="1"/>
  <c r="I74" i="6"/>
  <c r="M74" i="6" s="1"/>
  <c r="I138" i="6"/>
  <c r="M138" i="6" s="1"/>
  <c r="I202" i="6"/>
  <c r="M202" i="6" s="1"/>
  <c r="I266" i="6"/>
  <c r="M266" i="6" s="1"/>
  <c r="I330" i="6"/>
  <c r="M330" i="6" s="1"/>
  <c r="I394" i="6"/>
  <c r="M394" i="6" s="1"/>
  <c r="I458" i="6"/>
  <c r="M458" i="6" s="1"/>
  <c r="I59" i="6"/>
  <c r="M59" i="6" s="1"/>
  <c r="I123" i="6"/>
  <c r="M123" i="6" s="1"/>
  <c r="I187" i="6"/>
  <c r="M187" i="6" s="1"/>
  <c r="I251" i="6"/>
  <c r="M251" i="6" s="1"/>
  <c r="I315" i="6"/>
  <c r="M315" i="6" s="1"/>
  <c r="I379" i="6"/>
  <c r="M379" i="6" s="1"/>
  <c r="I443" i="6"/>
  <c r="M443" i="6" s="1"/>
  <c r="I44" i="6"/>
  <c r="M44" i="6" s="1"/>
  <c r="I108" i="6"/>
  <c r="M108" i="6" s="1"/>
  <c r="I172" i="6"/>
  <c r="M172" i="6" s="1"/>
  <c r="I236" i="6"/>
  <c r="M236" i="6" s="1"/>
  <c r="I300" i="6"/>
  <c r="M300" i="6" s="1"/>
  <c r="I364" i="6"/>
  <c r="M364" i="6" s="1"/>
  <c r="I428" i="6"/>
  <c r="M428" i="6" s="1"/>
  <c r="I29" i="6"/>
  <c r="M29" i="6" s="1"/>
  <c r="I93" i="6"/>
  <c r="M93" i="6" s="1"/>
  <c r="I157" i="6"/>
  <c r="M157" i="6" s="1"/>
  <c r="I221" i="6"/>
  <c r="M221" i="6" s="1"/>
  <c r="I285" i="6"/>
  <c r="M285" i="6" s="1"/>
  <c r="I349" i="6"/>
  <c r="M349" i="6" s="1"/>
  <c r="I413" i="6"/>
  <c r="M413" i="6" s="1"/>
  <c r="I22" i="6"/>
  <c r="M22" i="6" s="1"/>
  <c r="I86" i="6"/>
  <c r="M86" i="6" s="1"/>
  <c r="I150" i="6"/>
  <c r="M150" i="6" s="1"/>
  <c r="I214" i="6"/>
  <c r="M214" i="6" s="1"/>
  <c r="I278" i="6"/>
  <c r="M278" i="6" s="1"/>
  <c r="I342" i="6"/>
  <c r="M342" i="6" s="1"/>
  <c r="I406" i="6"/>
  <c r="M406" i="6" s="1"/>
  <c r="I15" i="6"/>
  <c r="M15" i="6" s="1"/>
  <c r="I79" i="6"/>
  <c r="M79" i="6" s="1"/>
  <c r="I143" i="6"/>
  <c r="M143" i="6" s="1"/>
  <c r="I207" i="6"/>
  <c r="M207" i="6" s="1"/>
  <c r="I271" i="6"/>
  <c r="M271" i="6" s="1"/>
  <c r="I335" i="6"/>
  <c r="M335" i="6" s="1"/>
  <c r="I399" i="6"/>
  <c r="M399" i="6" s="1"/>
  <c r="I8" i="6"/>
  <c r="M8" i="6" s="1"/>
  <c r="I72" i="6"/>
  <c r="M72" i="6" s="1"/>
  <c r="I136" i="6"/>
  <c r="M136" i="6" s="1"/>
  <c r="I200" i="6"/>
  <c r="M200" i="6" s="1"/>
  <c r="I264" i="6"/>
  <c r="M264" i="6" s="1"/>
  <c r="I328" i="6"/>
  <c r="M328" i="6" s="1"/>
  <c r="I392" i="6"/>
  <c r="M392" i="6" s="1"/>
  <c r="I456" i="6"/>
  <c r="M456" i="6" s="1"/>
  <c r="I33" i="6"/>
  <c r="M33" i="6" s="1"/>
  <c r="I97" i="6"/>
  <c r="M97" i="6" s="1"/>
  <c r="I161" i="6"/>
  <c r="M161" i="6" s="1"/>
  <c r="I225" i="6"/>
  <c r="M225" i="6" s="1"/>
  <c r="I289" i="6"/>
  <c r="M289" i="6" s="1"/>
  <c r="I353" i="6"/>
  <c r="M353" i="6" s="1"/>
  <c r="I417" i="6"/>
  <c r="M417" i="6" s="1"/>
  <c r="I18" i="6"/>
  <c r="M18" i="6" s="1"/>
  <c r="I82" i="6"/>
  <c r="M82" i="6" s="1"/>
  <c r="I146" i="6"/>
  <c r="M146" i="6" s="1"/>
  <c r="I210" i="6"/>
  <c r="M210" i="6" s="1"/>
  <c r="I274" i="6"/>
  <c r="M274" i="6" s="1"/>
  <c r="I338" i="6"/>
  <c r="M338" i="6" s="1"/>
  <c r="I402" i="6"/>
  <c r="M402" i="6" s="1"/>
  <c r="I3" i="6"/>
  <c r="M3" i="6" s="1"/>
  <c r="I67" i="6"/>
  <c r="M67" i="6" s="1"/>
  <c r="I131" i="6"/>
  <c r="M131" i="6" s="1"/>
  <c r="I195" i="6"/>
  <c r="M195" i="6" s="1"/>
  <c r="I259" i="6"/>
  <c r="M259" i="6" s="1"/>
  <c r="I323" i="6"/>
  <c r="M323" i="6" s="1"/>
  <c r="I387" i="6"/>
  <c r="M387" i="6" s="1"/>
  <c r="I451" i="6"/>
  <c r="M451" i="6" s="1"/>
  <c r="I52" i="6"/>
  <c r="M52" i="6" s="1"/>
  <c r="I116" i="6"/>
  <c r="M116" i="6" s="1"/>
  <c r="I180" i="6"/>
  <c r="M180" i="6" s="1"/>
  <c r="I244" i="6"/>
  <c r="M244" i="6" s="1"/>
  <c r="I308" i="6"/>
  <c r="M308" i="6" s="1"/>
  <c r="I372" i="6"/>
  <c r="M372" i="6" s="1"/>
  <c r="I436" i="6"/>
  <c r="M436" i="6" s="1"/>
  <c r="I37" i="6"/>
  <c r="M37" i="6" s="1"/>
  <c r="I101" i="6"/>
  <c r="M101" i="6" s="1"/>
  <c r="I165" i="6"/>
  <c r="M165" i="6" s="1"/>
  <c r="I229" i="6"/>
  <c r="M229" i="6" s="1"/>
  <c r="I293" i="6"/>
  <c r="M293" i="6" s="1"/>
  <c r="I357" i="6"/>
  <c r="M357" i="6" s="1"/>
  <c r="I421" i="6"/>
  <c r="M421" i="6" s="1"/>
  <c r="I30" i="6"/>
  <c r="M30" i="6" s="1"/>
  <c r="I94" i="6"/>
  <c r="M94" i="6" s="1"/>
  <c r="I158" i="6"/>
  <c r="M158" i="6" s="1"/>
  <c r="I222" i="6"/>
  <c r="M222" i="6" s="1"/>
  <c r="I286" i="6"/>
  <c r="M286" i="6" s="1"/>
  <c r="I350" i="6"/>
  <c r="M350" i="6" s="1"/>
  <c r="I414" i="6"/>
  <c r="M414" i="6" s="1"/>
  <c r="I23" i="6"/>
  <c r="M23" i="6" s="1"/>
  <c r="I87" i="6"/>
  <c r="M87" i="6" s="1"/>
  <c r="I151" i="6"/>
  <c r="M151" i="6" s="1"/>
  <c r="I215" i="6"/>
  <c r="M215" i="6" s="1"/>
  <c r="I279" i="6"/>
  <c r="M279" i="6" s="1"/>
  <c r="I343" i="6"/>
  <c r="M343" i="6" s="1"/>
  <c r="I407" i="6"/>
  <c r="M407" i="6" s="1"/>
  <c r="I16" i="6"/>
  <c r="M16" i="6" s="1"/>
  <c r="I80" i="6"/>
  <c r="M80" i="6" s="1"/>
  <c r="I144" i="6"/>
  <c r="M144" i="6" s="1"/>
  <c r="I208" i="6"/>
  <c r="M208" i="6" s="1"/>
  <c r="I272" i="6"/>
  <c r="M272" i="6" s="1"/>
  <c r="I336" i="6"/>
  <c r="M336" i="6" s="1"/>
  <c r="I400" i="6"/>
  <c r="M400" i="6" s="1"/>
  <c r="I41" i="6"/>
  <c r="M41" i="6" s="1"/>
  <c r="I105" i="6"/>
  <c r="M105" i="6" s="1"/>
  <c r="I169" i="6"/>
  <c r="M169" i="6" s="1"/>
  <c r="I233" i="6"/>
  <c r="M233" i="6" s="1"/>
  <c r="I297" i="6"/>
  <c r="M297" i="6" s="1"/>
  <c r="I361" i="6"/>
  <c r="M361" i="6" s="1"/>
  <c r="I425" i="6"/>
  <c r="M425" i="6" s="1"/>
  <c r="I26" i="6"/>
  <c r="M26" i="6" s="1"/>
  <c r="I90" i="6"/>
  <c r="M90" i="6" s="1"/>
  <c r="I154" i="6"/>
  <c r="M154" i="6" s="1"/>
  <c r="I218" i="6"/>
  <c r="M218" i="6" s="1"/>
  <c r="I282" i="6"/>
  <c r="M282" i="6" s="1"/>
  <c r="I346" i="6"/>
  <c r="M346" i="6" s="1"/>
  <c r="I410" i="6"/>
  <c r="M410" i="6" s="1"/>
  <c r="I11" i="6"/>
  <c r="M11" i="6" s="1"/>
  <c r="I75" i="6"/>
  <c r="M75" i="6" s="1"/>
  <c r="I139" i="6"/>
  <c r="M139" i="6" s="1"/>
  <c r="I203" i="6"/>
  <c r="M203" i="6" s="1"/>
  <c r="I267" i="6"/>
  <c r="M267" i="6" s="1"/>
  <c r="I331" i="6"/>
  <c r="M331" i="6" s="1"/>
  <c r="I395" i="6"/>
  <c r="M395" i="6" s="1"/>
  <c r="I459" i="6"/>
  <c r="M459" i="6" s="1"/>
  <c r="I60" i="6"/>
  <c r="M60" i="6" s="1"/>
  <c r="I124" i="6"/>
  <c r="M124" i="6" s="1"/>
  <c r="I188" i="6"/>
  <c r="M188" i="6" s="1"/>
  <c r="I252" i="6"/>
  <c r="M252" i="6" s="1"/>
  <c r="I316" i="6"/>
  <c r="M316" i="6" s="1"/>
  <c r="I380" i="6"/>
  <c r="M380" i="6" s="1"/>
  <c r="I444" i="6"/>
  <c r="M444" i="6" s="1"/>
  <c r="I45" i="6"/>
  <c r="M45" i="6" s="1"/>
  <c r="I109" i="6"/>
  <c r="M109" i="6" s="1"/>
  <c r="I173" i="6"/>
  <c r="M173" i="6" s="1"/>
  <c r="I237" i="6"/>
  <c r="M237" i="6" s="1"/>
  <c r="I301" i="6"/>
  <c r="M301" i="6" s="1"/>
  <c r="I365" i="6"/>
  <c r="M365" i="6" s="1"/>
  <c r="I429" i="6"/>
  <c r="M429" i="6" s="1"/>
  <c r="I38" i="6"/>
  <c r="M38" i="6" s="1"/>
  <c r="I102" i="6"/>
  <c r="M102" i="6" s="1"/>
  <c r="I166" i="6"/>
  <c r="M166" i="6" s="1"/>
  <c r="I230" i="6"/>
  <c r="M230" i="6" s="1"/>
  <c r="I294" i="6"/>
  <c r="M294" i="6" s="1"/>
  <c r="I358" i="6"/>
  <c r="M358" i="6" s="1"/>
  <c r="I422" i="6"/>
  <c r="M422" i="6" s="1"/>
  <c r="I31" i="6"/>
  <c r="M31" i="6" s="1"/>
  <c r="I95" i="6"/>
  <c r="M95" i="6" s="1"/>
  <c r="I159" i="6"/>
  <c r="M159" i="6" s="1"/>
  <c r="I223" i="6"/>
  <c r="M223" i="6" s="1"/>
  <c r="I287" i="6"/>
  <c r="M287" i="6" s="1"/>
  <c r="I351" i="6"/>
  <c r="M351" i="6" s="1"/>
  <c r="I415" i="6"/>
  <c r="M415" i="6" s="1"/>
  <c r="I24" i="6"/>
  <c r="M24" i="6" s="1"/>
  <c r="I88" i="6"/>
  <c r="M88" i="6" s="1"/>
  <c r="I152" i="6"/>
  <c r="M152" i="6" s="1"/>
  <c r="I216" i="6"/>
  <c r="M216" i="6" s="1"/>
  <c r="I280" i="6"/>
  <c r="M280" i="6" s="1"/>
  <c r="I344" i="6"/>
  <c r="M344" i="6" s="1"/>
  <c r="I408" i="6"/>
  <c r="M408" i="6" s="1"/>
  <c r="I49" i="6"/>
  <c r="M49" i="6" s="1"/>
  <c r="I113" i="6"/>
  <c r="M113" i="6" s="1"/>
  <c r="I177" i="6"/>
  <c r="M177" i="6" s="1"/>
  <c r="I241" i="6"/>
  <c r="M241" i="6" s="1"/>
  <c r="I305" i="6"/>
  <c r="M305" i="6" s="1"/>
  <c r="I369" i="6"/>
  <c r="M369" i="6" s="1"/>
  <c r="I433" i="6"/>
  <c r="M433" i="6" s="1"/>
  <c r="I34" i="6"/>
  <c r="M34" i="6" s="1"/>
  <c r="I98" i="6"/>
  <c r="M98" i="6" s="1"/>
  <c r="I162" i="6"/>
  <c r="M162" i="6" s="1"/>
  <c r="I226" i="6"/>
  <c r="M226" i="6" s="1"/>
  <c r="I290" i="6"/>
  <c r="M290" i="6" s="1"/>
  <c r="I354" i="6"/>
  <c r="M354" i="6" s="1"/>
  <c r="I418" i="6"/>
  <c r="M418" i="6" s="1"/>
  <c r="I19" i="6"/>
  <c r="M19" i="6" s="1"/>
  <c r="I83" i="6"/>
  <c r="M83" i="6" s="1"/>
  <c r="I147" i="6"/>
  <c r="M147" i="6" s="1"/>
  <c r="I211" i="6"/>
  <c r="M211" i="6" s="1"/>
  <c r="I275" i="6"/>
  <c r="M275" i="6" s="1"/>
  <c r="I339" i="6"/>
  <c r="M339" i="6" s="1"/>
  <c r="I403" i="6"/>
  <c r="M403" i="6" s="1"/>
  <c r="I4" i="6"/>
  <c r="M4" i="6" s="1"/>
  <c r="I68" i="6"/>
  <c r="M68" i="6" s="1"/>
  <c r="I132" i="6"/>
  <c r="M132" i="6" s="1"/>
  <c r="I196" i="6"/>
  <c r="M196" i="6" s="1"/>
  <c r="I260" i="6"/>
  <c r="M260" i="6" s="1"/>
  <c r="I324" i="6"/>
  <c r="M324" i="6" s="1"/>
  <c r="I388" i="6"/>
  <c r="M388" i="6" s="1"/>
  <c r="I452" i="6"/>
  <c r="M452" i="6" s="1"/>
  <c r="I53" i="6"/>
  <c r="M53" i="6" s="1"/>
  <c r="I117" i="6"/>
  <c r="M117" i="6" s="1"/>
  <c r="I181" i="6"/>
  <c r="M181" i="6" s="1"/>
  <c r="I245" i="6"/>
  <c r="M245" i="6" s="1"/>
  <c r="I309" i="6"/>
  <c r="M309" i="6" s="1"/>
  <c r="I373" i="6"/>
  <c r="M373" i="6" s="1"/>
  <c r="I437" i="6"/>
  <c r="M437" i="6" s="1"/>
  <c r="I46" i="6"/>
  <c r="M46" i="6" s="1"/>
  <c r="I110" i="6"/>
  <c r="M110" i="6" s="1"/>
  <c r="I174" i="6"/>
  <c r="M174" i="6" s="1"/>
  <c r="I238" i="6"/>
  <c r="M238" i="6" s="1"/>
  <c r="I302" i="6"/>
  <c r="M302" i="6" s="1"/>
  <c r="I366" i="6"/>
  <c r="M366" i="6" s="1"/>
  <c r="I430" i="6"/>
  <c r="M430" i="6" s="1"/>
  <c r="I39" i="6"/>
  <c r="M39" i="6" s="1"/>
  <c r="I103" i="6"/>
  <c r="M103" i="6" s="1"/>
  <c r="I167" i="6"/>
  <c r="M167" i="6" s="1"/>
  <c r="I231" i="6"/>
  <c r="M231" i="6" s="1"/>
  <c r="I295" i="6"/>
  <c r="M295" i="6" s="1"/>
  <c r="I359" i="6"/>
  <c r="M359" i="6" s="1"/>
  <c r="I423" i="6"/>
  <c r="M423" i="6" s="1"/>
  <c r="I32" i="6"/>
  <c r="M32" i="6" s="1"/>
  <c r="I96" i="6"/>
  <c r="M96" i="6" s="1"/>
  <c r="I160" i="6"/>
  <c r="M160" i="6" s="1"/>
  <c r="I224" i="6"/>
  <c r="M224" i="6" s="1"/>
  <c r="I288" i="6"/>
  <c r="M288" i="6" s="1"/>
  <c r="I352" i="6"/>
  <c r="M352" i="6" s="1"/>
  <c r="I416" i="6"/>
  <c r="M416" i="6" s="1"/>
  <c r="I57" i="6"/>
  <c r="M57" i="6" s="1"/>
  <c r="I121" i="6"/>
  <c r="M121" i="6" s="1"/>
  <c r="I185" i="6"/>
  <c r="M185" i="6" s="1"/>
  <c r="I249" i="6"/>
  <c r="M249" i="6" s="1"/>
  <c r="I313" i="6"/>
  <c r="M313" i="6" s="1"/>
  <c r="I377" i="6"/>
  <c r="M377" i="6" s="1"/>
  <c r="I441" i="6"/>
  <c r="M441" i="6" s="1"/>
  <c r="I42" i="6"/>
  <c r="M42" i="6" s="1"/>
  <c r="I106" i="6"/>
  <c r="M106" i="6" s="1"/>
  <c r="I170" i="6"/>
  <c r="M170" i="6" s="1"/>
  <c r="I234" i="6"/>
  <c r="M234" i="6" s="1"/>
  <c r="I298" i="6"/>
  <c r="M298" i="6" s="1"/>
  <c r="I362" i="6"/>
  <c r="M362" i="6" s="1"/>
  <c r="I426" i="6"/>
  <c r="M426" i="6" s="1"/>
  <c r="I27" i="6"/>
  <c r="M27" i="6" s="1"/>
  <c r="I91" i="6"/>
  <c r="M91" i="6" s="1"/>
  <c r="I155" i="6"/>
  <c r="M155" i="6" s="1"/>
  <c r="I219" i="6"/>
  <c r="M219" i="6" s="1"/>
  <c r="I283" i="6"/>
  <c r="M283" i="6" s="1"/>
  <c r="I347" i="6"/>
  <c r="M347" i="6" s="1"/>
  <c r="I411" i="6"/>
  <c r="M411" i="6" s="1"/>
  <c r="I12" i="6"/>
  <c r="M12" i="6" s="1"/>
  <c r="I76" i="6"/>
  <c r="M76" i="6" s="1"/>
  <c r="I140" i="6"/>
  <c r="M140" i="6" s="1"/>
  <c r="I204" i="6"/>
  <c r="M204" i="6" s="1"/>
  <c r="I268" i="6"/>
  <c r="M268" i="6" s="1"/>
  <c r="I332" i="6"/>
  <c r="M332" i="6" s="1"/>
  <c r="I396" i="6"/>
  <c r="M396" i="6" s="1"/>
  <c r="I460" i="6"/>
  <c r="M460" i="6" s="1"/>
  <c r="I61" i="6"/>
  <c r="M61" i="6" s="1"/>
  <c r="I125" i="6"/>
  <c r="M125" i="6" s="1"/>
  <c r="I189" i="6"/>
  <c r="M189" i="6" s="1"/>
  <c r="I253" i="6"/>
  <c r="M253" i="6" s="1"/>
  <c r="I317" i="6"/>
  <c r="M317" i="6" s="1"/>
  <c r="I381" i="6"/>
  <c r="M381" i="6" s="1"/>
  <c r="I445" i="6"/>
  <c r="M445" i="6" s="1"/>
  <c r="I54" i="6"/>
  <c r="M54" i="6" s="1"/>
  <c r="I118" i="6"/>
  <c r="M118" i="6" s="1"/>
  <c r="I182" i="6"/>
  <c r="M182" i="6" s="1"/>
  <c r="I246" i="6"/>
  <c r="M246" i="6" s="1"/>
  <c r="I310" i="6"/>
  <c r="M310" i="6" s="1"/>
  <c r="I374" i="6"/>
  <c r="M374" i="6" s="1"/>
  <c r="I438" i="6"/>
  <c r="M438" i="6" s="1"/>
  <c r="I47" i="6"/>
  <c r="M47" i="6" s="1"/>
  <c r="I111" i="6"/>
  <c r="M111" i="6" s="1"/>
  <c r="I175" i="6"/>
  <c r="M175" i="6" s="1"/>
  <c r="I239" i="6"/>
  <c r="M239" i="6" s="1"/>
  <c r="I303" i="6"/>
  <c r="M303" i="6" s="1"/>
  <c r="I367" i="6"/>
  <c r="M367" i="6" s="1"/>
  <c r="I431" i="6"/>
  <c r="M431" i="6" s="1"/>
  <c r="I40" i="6"/>
  <c r="M40" i="6" s="1"/>
  <c r="I104" i="6"/>
  <c r="M104" i="6" s="1"/>
  <c r="I168" i="6"/>
  <c r="M168" i="6" s="1"/>
  <c r="I232" i="6"/>
  <c r="M232" i="6" s="1"/>
  <c r="I296" i="6"/>
  <c r="M296" i="6" s="1"/>
  <c r="I360" i="6"/>
  <c r="M360" i="6" s="1"/>
  <c r="I424" i="6"/>
  <c r="M424" i="6" s="1"/>
  <c r="I65" i="6"/>
  <c r="M65" i="6" s="1"/>
  <c r="I129" i="6"/>
  <c r="M129" i="6" s="1"/>
  <c r="I193" i="6"/>
  <c r="M193" i="6" s="1"/>
  <c r="I257" i="6"/>
  <c r="M257" i="6" s="1"/>
  <c r="I321" i="6"/>
  <c r="M321" i="6" s="1"/>
  <c r="I385" i="6"/>
  <c r="M385" i="6" s="1"/>
  <c r="I449" i="6"/>
  <c r="M449" i="6" s="1"/>
  <c r="I50" i="6"/>
  <c r="M50" i="6" s="1"/>
  <c r="I114" i="6"/>
  <c r="M114" i="6" s="1"/>
  <c r="I178" i="6"/>
  <c r="M178" i="6" s="1"/>
  <c r="I242" i="6"/>
  <c r="M242" i="6" s="1"/>
  <c r="I306" i="6"/>
  <c r="M306" i="6" s="1"/>
  <c r="I370" i="6"/>
  <c r="M370" i="6" s="1"/>
  <c r="I434" i="6"/>
  <c r="M434" i="6" s="1"/>
  <c r="I35" i="6"/>
  <c r="M35" i="6" s="1"/>
  <c r="I99" i="6"/>
  <c r="M99" i="6" s="1"/>
  <c r="I163" i="6"/>
  <c r="M163" i="6" s="1"/>
  <c r="I227" i="6"/>
  <c r="M227" i="6" s="1"/>
  <c r="I291" i="6"/>
  <c r="M291" i="6" s="1"/>
  <c r="I355" i="6"/>
  <c r="M355" i="6" s="1"/>
  <c r="I419" i="6"/>
  <c r="M419" i="6" s="1"/>
  <c r="I20" i="6"/>
  <c r="M20" i="6" s="1"/>
  <c r="I84" i="6"/>
  <c r="M84" i="6" s="1"/>
  <c r="I148" i="6"/>
  <c r="M148" i="6" s="1"/>
  <c r="I212" i="6"/>
  <c r="M212" i="6" s="1"/>
  <c r="I276" i="6"/>
  <c r="M276" i="6" s="1"/>
  <c r="I340" i="6"/>
  <c r="M340" i="6" s="1"/>
  <c r="I404" i="6"/>
  <c r="M404" i="6" s="1"/>
  <c r="I5" i="6"/>
  <c r="M5" i="6" s="1"/>
  <c r="I69" i="6"/>
  <c r="M69" i="6" s="1"/>
  <c r="I133" i="6"/>
  <c r="M133" i="6" s="1"/>
  <c r="I197" i="6"/>
  <c r="M197" i="6" s="1"/>
  <c r="I261" i="6"/>
  <c r="M261" i="6" s="1"/>
  <c r="I325" i="6"/>
  <c r="M325" i="6" s="1"/>
  <c r="I389" i="6"/>
  <c r="M389" i="6" s="1"/>
  <c r="I453" i="6"/>
  <c r="M453" i="6" s="1"/>
  <c r="I62" i="6"/>
  <c r="M62" i="6" s="1"/>
  <c r="I126" i="6"/>
  <c r="M126" i="6" s="1"/>
  <c r="I190" i="6"/>
  <c r="M190" i="6" s="1"/>
  <c r="I254" i="6"/>
  <c r="M254" i="6" s="1"/>
  <c r="I318" i="6"/>
  <c r="M318" i="6" s="1"/>
  <c r="I382" i="6"/>
  <c r="M382" i="6" s="1"/>
  <c r="I446" i="6"/>
  <c r="M446" i="6" s="1"/>
  <c r="I55" i="6"/>
  <c r="M55" i="6" s="1"/>
  <c r="I119" i="6"/>
  <c r="M119" i="6" s="1"/>
  <c r="I183" i="6"/>
  <c r="M183" i="6" s="1"/>
  <c r="I247" i="6"/>
  <c r="M247" i="6" s="1"/>
  <c r="I311" i="6"/>
  <c r="M311" i="6" s="1"/>
  <c r="I375" i="6"/>
  <c r="M375" i="6" s="1"/>
  <c r="I439" i="6"/>
  <c r="M439" i="6" s="1"/>
  <c r="I48" i="6"/>
  <c r="M48" i="6" s="1"/>
  <c r="I112" i="6"/>
  <c r="M112" i="6" s="1"/>
  <c r="I176" i="6"/>
  <c r="M176" i="6" s="1"/>
  <c r="I240" i="6"/>
  <c r="M240" i="6" s="1"/>
  <c r="I304" i="6"/>
  <c r="M304" i="6" s="1"/>
  <c r="I368" i="6"/>
  <c r="M368" i="6" s="1"/>
  <c r="I432" i="6"/>
  <c r="M432" i="6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C6" i="2"/>
  <c r="D6" i="2"/>
  <c r="M2" i="6" l="1"/>
  <c r="I464" i="6"/>
  <c r="I467" i="6" s="1"/>
  <c r="O480" i="3"/>
  <c r="H480" i="3"/>
  <c r="H479" i="3" l="1"/>
  <c r="O479" i="3"/>
  <c r="D2" i="2" l="1"/>
  <c r="D3" i="2"/>
  <c r="D4" i="2"/>
  <c r="D5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C2" i="2"/>
  <c r="C3" i="2"/>
  <c r="C4" i="2"/>
  <c r="C5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3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76" i="4" l="1"/>
  <c r="H189" i="4"/>
  <c r="H275" i="4"/>
  <c r="H332" i="4"/>
  <c r="H417" i="4"/>
  <c r="H475" i="4"/>
  <c r="G74" i="4"/>
  <c r="G130" i="4"/>
  <c r="G180" i="4"/>
  <c r="G222" i="4"/>
  <c r="G263" i="4"/>
  <c r="G326" i="4"/>
  <c r="G368" i="4"/>
  <c r="G442" i="4"/>
  <c r="H12" i="2"/>
  <c r="G4" i="2"/>
  <c r="G28" i="2"/>
  <c r="G48" i="2"/>
  <c r="H19" i="4"/>
  <c r="H133" i="4"/>
  <c r="H219" i="4"/>
  <c r="H359" i="4"/>
  <c r="G17" i="4"/>
  <c r="G157" i="4"/>
  <c r="G242" i="4"/>
  <c r="G285" i="4"/>
  <c r="G348" i="4"/>
  <c r="G424" i="4"/>
  <c r="G479" i="4"/>
  <c r="H42" i="2"/>
  <c r="G38" i="2"/>
  <c r="H47" i="4"/>
  <c r="H103" i="4"/>
  <c r="H161" i="4"/>
  <c r="H246" i="4"/>
  <c r="H303" i="4"/>
  <c r="H389" i="4"/>
  <c r="H445" i="4"/>
  <c r="G46" i="4"/>
  <c r="G103" i="4"/>
  <c r="G201" i="4"/>
  <c r="G305" i="4"/>
  <c r="G388" i="4"/>
  <c r="G406" i="4"/>
  <c r="G461" i="4"/>
  <c r="H26" i="2"/>
  <c r="G17" i="2"/>
  <c r="H7" i="4"/>
  <c r="H3" i="2"/>
  <c r="G336" i="4"/>
  <c r="G168" i="4"/>
  <c r="H431" i="4"/>
  <c r="H204" i="4"/>
  <c r="H21" i="2"/>
  <c r="G340" i="4"/>
  <c r="G172" i="4"/>
  <c r="H321" i="4"/>
  <c r="G2" i="6"/>
  <c r="H22" i="8"/>
  <c r="H47" i="8"/>
  <c r="I28" i="8"/>
  <c r="H57" i="8"/>
  <c r="I17" i="8"/>
  <c r="H24" i="8"/>
  <c r="I35" i="8"/>
  <c r="I13" i="8"/>
  <c r="H20" i="8"/>
  <c r="H15" i="8"/>
  <c r="I6" i="8"/>
  <c r="H13" i="8"/>
  <c r="H38" i="8"/>
  <c r="I20" i="8"/>
  <c r="G27" i="6"/>
  <c r="G59" i="6"/>
  <c r="G91" i="6"/>
  <c r="G16" i="6"/>
  <c r="H52" i="6"/>
  <c r="G89" i="6"/>
  <c r="H123" i="6"/>
  <c r="H155" i="6"/>
  <c r="H187" i="6"/>
  <c r="H219" i="6"/>
  <c r="H251" i="6"/>
  <c r="H283" i="6"/>
  <c r="H315" i="6"/>
  <c r="H347" i="6"/>
  <c r="G26" i="6"/>
  <c r="H62" i="6"/>
  <c r="H99" i="6"/>
  <c r="G44" i="2"/>
  <c r="G470" i="4"/>
  <c r="G316" i="4"/>
  <c r="G144" i="4"/>
  <c r="H403" i="4"/>
  <c r="H175" i="4"/>
  <c r="G472" i="4"/>
  <c r="G318" i="4"/>
  <c r="G148" i="4"/>
  <c r="H263" i="4"/>
  <c r="I7" i="8"/>
  <c r="H30" i="8"/>
  <c r="I18" i="8"/>
  <c r="H11" i="8"/>
  <c r="I19" i="8"/>
  <c r="I25" i="8"/>
  <c r="H32" i="8"/>
  <c r="H10" i="8"/>
  <c r="I21" i="8"/>
  <c r="H28" i="8"/>
  <c r="H39" i="8"/>
  <c r="I14" i="8"/>
  <c r="H21" i="8"/>
  <c r="I24" i="8"/>
  <c r="H19" i="8"/>
  <c r="G31" i="6"/>
  <c r="G63" i="6"/>
  <c r="G95" i="6"/>
  <c r="H20" i="6"/>
  <c r="G57" i="6"/>
  <c r="H93" i="6"/>
  <c r="H127" i="6"/>
  <c r="H159" i="6"/>
  <c r="H191" i="6"/>
  <c r="H223" i="6"/>
  <c r="H255" i="6"/>
  <c r="H287" i="6"/>
  <c r="H319" i="6"/>
  <c r="H351" i="6"/>
  <c r="H30" i="6"/>
  <c r="H67" i="6"/>
  <c r="G104" i="6"/>
  <c r="H136" i="6"/>
  <c r="H168" i="6"/>
  <c r="G33" i="2"/>
  <c r="G452" i="4"/>
  <c r="G295" i="4"/>
  <c r="G118" i="4"/>
  <c r="H374" i="4"/>
  <c r="H147" i="4"/>
  <c r="G454" i="4"/>
  <c r="G297" i="4"/>
  <c r="G120" i="4"/>
  <c r="H236" i="4"/>
  <c r="I23" i="8"/>
  <c r="H46" i="8"/>
  <c r="I50" i="8"/>
  <c r="H51" i="8"/>
  <c r="I2" i="8"/>
  <c r="I33" i="8"/>
  <c r="H40" i="8"/>
  <c r="H50" i="8"/>
  <c r="I29" i="8"/>
  <c r="H36" i="8"/>
  <c r="H55" i="8"/>
  <c r="I22" i="8"/>
  <c r="H29" i="8"/>
  <c r="H31" i="8"/>
  <c r="G3" i="6"/>
  <c r="G22" i="2"/>
  <c r="G433" i="4"/>
  <c r="G274" i="4"/>
  <c r="G88" i="4"/>
  <c r="H347" i="4"/>
  <c r="H118" i="4"/>
  <c r="G45" i="2"/>
  <c r="G436" i="4"/>
  <c r="G277" i="4"/>
  <c r="G64" i="4"/>
  <c r="H179" i="4"/>
  <c r="I31" i="8"/>
  <c r="H54" i="8"/>
  <c r="H17" i="8"/>
  <c r="I40" i="8"/>
  <c r="H42" i="8"/>
  <c r="I41" i="8"/>
  <c r="H48" i="8"/>
  <c r="I12" i="8"/>
  <c r="I37" i="8"/>
  <c r="H44" i="8"/>
  <c r="I27" i="8"/>
  <c r="I30" i="8"/>
  <c r="H37" i="8"/>
  <c r="I34" i="8"/>
  <c r="G7" i="6"/>
  <c r="G39" i="6"/>
  <c r="G71" i="6"/>
  <c r="G11" i="2"/>
  <c r="G415" i="4"/>
  <c r="G253" i="4"/>
  <c r="G60" i="4"/>
  <c r="H317" i="4"/>
  <c r="H91" i="4"/>
  <c r="G35" i="2"/>
  <c r="G417" i="4"/>
  <c r="G256" i="4"/>
  <c r="G34" i="4"/>
  <c r="H150" i="4"/>
  <c r="I39" i="8"/>
  <c r="I8" i="8"/>
  <c r="H41" i="8"/>
  <c r="I10" i="8"/>
  <c r="I36" i="8"/>
  <c r="I49" i="8"/>
  <c r="H56" i="8"/>
  <c r="I52" i="8"/>
  <c r="I45" i="8"/>
  <c r="H52" i="8"/>
  <c r="H18" i="8"/>
  <c r="I38" i="8"/>
  <c r="H45" i="8"/>
  <c r="H33" i="8"/>
  <c r="G11" i="6"/>
  <c r="G43" i="6"/>
  <c r="G75" i="6"/>
  <c r="G107" i="6"/>
  <c r="G34" i="6"/>
  <c r="H70" i="6"/>
  <c r="H107" i="6"/>
  <c r="H139" i="6"/>
  <c r="H171" i="6"/>
  <c r="H203" i="6"/>
  <c r="H235" i="6"/>
  <c r="H267" i="6"/>
  <c r="H299" i="6"/>
  <c r="H331" i="6"/>
  <c r="G8" i="6"/>
  <c r="H44" i="6"/>
  <c r="G81" i="6"/>
  <c r="H116" i="6"/>
  <c r="H148" i="6"/>
  <c r="H49" i="2"/>
  <c r="G397" i="4"/>
  <c r="G232" i="4"/>
  <c r="G32" i="4"/>
  <c r="H289" i="4"/>
  <c r="H61" i="4"/>
  <c r="G13" i="2"/>
  <c r="G399" i="4"/>
  <c r="G234" i="4"/>
  <c r="H463" i="4"/>
  <c r="H123" i="4"/>
  <c r="I47" i="8"/>
  <c r="I48" i="8"/>
  <c r="I3" i="8"/>
  <c r="I42" i="8"/>
  <c r="H3" i="8"/>
  <c r="I57" i="8"/>
  <c r="I26" i="8"/>
  <c r="H35" i="8"/>
  <c r="I53" i="8"/>
  <c r="I16" i="8"/>
  <c r="H58" i="8"/>
  <c r="I46" i="8"/>
  <c r="H53" i="8"/>
  <c r="I11" i="8"/>
  <c r="G15" i="6"/>
  <c r="G47" i="6"/>
  <c r="G79" i="6"/>
  <c r="H2" i="8"/>
  <c r="H38" i="6"/>
  <c r="H75" i="6"/>
  <c r="H111" i="6"/>
  <c r="H143" i="6"/>
  <c r="H175" i="6"/>
  <c r="H207" i="6"/>
  <c r="H239" i="6"/>
  <c r="H271" i="6"/>
  <c r="H303" i="6"/>
  <c r="H335" i="6"/>
  <c r="H12" i="6"/>
  <c r="G49" i="6"/>
  <c r="H85" i="6"/>
  <c r="H120" i="6"/>
  <c r="H152" i="6"/>
  <c r="H34" i="2"/>
  <c r="G378" i="4"/>
  <c r="G212" i="4"/>
  <c r="G2" i="4"/>
  <c r="H261" i="4"/>
  <c r="H33" i="4"/>
  <c r="H51" i="2"/>
  <c r="G381" i="4"/>
  <c r="G214" i="4"/>
  <c r="H406" i="4"/>
  <c r="H93" i="4"/>
  <c r="H6" i="8"/>
  <c r="H7" i="8"/>
  <c r="I43" i="8"/>
  <c r="H9" i="8"/>
  <c r="H43" i="8"/>
  <c r="H8" i="8"/>
  <c r="I58" i="8"/>
  <c r="I4" i="8"/>
  <c r="H4" i="8"/>
  <c r="I32" i="8"/>
  <c r="I44" i="8"/>
  <c r="I54" i="8"/>
  <c r="I15" i="8"/>
  <c r="I51" i="8"/>
  <c r="G19" i="6"/>
  <c r="G51" i="6"/>
  <c r="G83" i="6"/>
  <c r="H6" i="6"/>
  <c r="H43" i="6"/>
  <c r="G80" i="6"/>
  <c r="H115" i="6"/>
  <c r="H147" i="6"/>
  <c r="H179" i="6"/>
  <c r="H211" i="6"/>
  <c r="H243" i="6"/>
  <c r="H275" i="6"/>
  <c r="H307" i="6"/>
  <c r="H339" i="6"/>
  <c r="G17" i="6"/>
  <c r="H53" i="6"/>
  <c r="G90" i="6"/>
  <c r="H124" i="6"/>
  <c r="H156" i="6"/>
  <c r="H188" i="6"/>
  <c r="H19" i="2"/>
  <c r="G358" i="4"/>
  <c r="G190" i="4"/>
  <c r="H460" i="4"/>
  <c r="H231" i="4"/>
  <c r="H5" i="4"/>
  <c r="H35" i="2"/>
  <c r="G360" i="4"/>
  <c r="G193" i="4"/>
  <c r="H349" i="4"/>
  <c r="H65" i="4"/>
  <c r="H14" i="8"/>
  <c r="H23" i="8"/>
  <c r="H26" i="8"/>
  <c r="H25" i="8"/>
  <c r="I9" i="8"/>
  <c r="H16" i="8"/>
  <c r="H49" i="8"/>
  <c r="I5" i="8"/>
  <c r="H12" i="8"/>
  <c r="I56" i="8"/>
  <c r="H27" i="8"/>
  <c r="H5" i="8"/>
  <c r="I55" i="8"/>
  <c r="H34" i="8"/>
  <c r="G23" i="6"/>
  <c r="G55" i="6"/>
  <c r="G87" i="6"/>
  <c r="H11" i="6"/>
  <c r="G48" i="6"/>
  <c r="H84" i="6"/>
  <c r="H119" i="6"/>
  <c r="H151" i="6"/>
  <c r="H183" i="6"/>
  <c r="H215" i="6"/>
  <c r="H247" i="6"/>
  <c r="H279" i="6"/>
  <c r="H311" i="6"/>
  <c r="H343" i="6"/>
  <c r="H21" i="6"/>
  <c r="G58" i="6"/>
  <c r="H94" i="6"/>
  <c r="H128" i="6"/>
  <c r="H160" i="6"/>
  <c r="H192" i="6"/>
  <c r="G35" i="6"/>
  <c r="G98" i="6"/>
  <c r="H227" i="6"/>
  <c r="H355" i="6"/>
  <c r="H132" i="6"/>
  <c r="H196" i="6"/>
  <c r="H228" i="6"/>
  <c r="H260" i="6"/>
  <c r="H292" i="6"/>
  <c r="H324" i="6"/>
  <c r="H4" i="6"/>
  <c r="G41" i="6"/>
  <c r="H77" i="6"/>
  <c r="H113" i="6"/>
  <c r="H145" i="6"/>
  <c r="H177" i="6"/>
  <c r="H209" i="6"/>
  <c r="H241" i="6"/>
  <c r="H273" i="6"/>
  <c r="H305" i="6"/>
  <c r="H337" i="6"/>
  <c r="H31" i="6"/>
  <c r="H89" i="6"/>
  <c r="G143" i="6"/>
  <c r="H194" i="6"/>
  <c r="G246" i="6"/>
  <c r="G297" i="6"/>
  <c r="G348" i="6"/>
  <c r="G383" i="6"/>
  <c r="G415" i="6"/>
  <c r="G447" i="6"/>
  <c r="G33" i="6"/>
  <c r="G92" i="6"/>
  <c r="G145" i="6"/>
  <c r="G196" i="6"/>
  <c r="G247" i="6"/>
  <c r="H298" i="6"/>
  <c r="G350" i="6"/>
  <c r="G384" i="6"/>
  <c r="G416" i="6"/>
  <c r="G448" i="6"/>
  <c r="H34" i="6"/>
  <c r="G93" i="6"/>
  <c r="H146" i="6"/>
  <c r="G198" i="6"/>
  <c r="G249" i="6"/>
  <c r="G300" i="6"/>
  <c r="G351" i="6"/>
  <c r="G385" i="6"/>
  <c r="G417" i="6"/>
  <c r="G449" i="6"/>
  <c r="H57" i="6"/>
  <c r="G146" i="6"/>
  <c r="G227" i="6"/>
  <c r="G309" i="6"/>
  <c r="G378" i="6"/>
  <c r="H429" i="6"/>
  <c r="H46" i="6"/>
  <c r="G136" i="6"/>
  <c r="H218" i="6"/>
  <c r="G301" i="6"/>
  <c r="H372" i="6"/>
  <c r="H423" i="6"/>
  <c r="G37" i="6"/>
  <c r="G128" i="6"/>
  <c r="G210" i="6"/>
  <c r="G291" i="6"/>
  <c r="H366" i="6"/>
  <c r="G418" i="6"/>
  <c r="H15" i="6"/>
  <c r="G110" i="6"/>
  <c r="G192" i="6"/>
  <c r="G274" i="6"/>
  <c r="G355" i="6"/>
  <c r="H406" i="6"/>
  <c r="G458" i="6"/>
  <c r="H88" i="6"/>
  <c r="G174" i="6"/>
  <c r="G256" i="6"/>
  <c r="G338" i="6"/>
  <c r="H395" i="6"/>
  <c r="H446" i="6"/>
  <c r="H66" i="6"/>
  <c r="H154" i="6"/>
  <c r="G237" i="6"/>
  <c r="H318" i="6"/>
  <c r="H383" i="6"/>
  <c r="H434" i="6"/>
  <c r="G162" i="6"/>
  <c r="H439" i="6"/>
  <c r="G334" i="6"/>
  <c r="G173" i="6"/>
  <c r="G446" i="6"/>
  <c r="G306" i="6"/>
  <c r="G109" i="6"/>
  <c r="G406" i="6"/>
  <c r="H262" i="6"/>
  <c r="G65" i="6"/>
  <c r="G382" i="6"/>
  <c r="G200" i="6"/>
  <c r="H2" i="4"/>
  <c r="H66" i="4"/>
  <c r="H130" i="4"/>
  <c r="H194" i="4"/>
  <c r="H258" i="4"/>
  <c r="H322" i="4"/>
  <c r="H386" i="4"/>
  <c r="H450" i="4"/>
  <c r="G29" i="4"/>
  <c r="G93" i="4"/>
  <c r="H24" i="4"/>
  <c r="H88" i="4"/>
  <c r="H152" i="4"/>
  <c r="H216" i="4"/>
  <c r="H280" i="4"/>
  <c r="H344" i="4"/>
  <c r="H408" i="4"/>
  <c r="H472" i="4"/>
  <c r="G51" i="4"/>
  <c r="G115" i="4"/>
  <c r="G179" i="4"/>
  <c r="G243" i="4"/>
  <c r="G307" i="4"/>
  <c r="G371" i="4"/>
  <c r="G435" i="4"/>
  <c r="H14" i="2"/>
  <c r="G26" i="2"/>
  <c r="H53" i="4"/>
  <c r="H139" i="4"/>
  <c r="H223" i="4"/>
  <c r="H309" i="4"/>
  <c r="H395" i="4"/>
  <c r="H479" i="4"/>
  <c r="G80" i="4"/>
  <c r="G161" i="4"/>
  <c r="H67" i="4"/>
  <c r="H151" i="4"/>
  <c r="H237" i="4"/>
  <c r="H323" i="4"/>
  <c r="H407" i="4"/>
  <c r="G8" i="4"/>
  <c r="G94" i="4"/>
  <c r="G173" i="4"/>
  <c r="G246" i="4"/>
  <c r="G319" i="4"/>
  <c r="H20" i="4"/>
  <c r="H134" i="4"/>
  <c r="H249" i="4"/>
  <c r="H361" i="4"/>
  <c r="H476" i="4"/>
  <c r="G105" i="4"/>
  <c r="G202" i="4"/>
  <c r="G286" i="4"/>
  <c r="G369" i="4"/>
  <c r="G444" i="4"/>
  <c r="H32" i="2"/>
  <c r="H69" i="4"/>
  <c r="H182" i="4"/>
  <c r="H295" i="4"/>
  <c r="H411" i="4"/>
  <c r="G39" i="4"/>
  <c r="G150" i="4"/>
  <c r="G238" i="4"/>
  <c r="G321" i="4"/>
  <c r="G401" i="4"/>
  <c r="G474" i="4"/>
  <c r="G67" i="6"/>
  <c r="H102" i="6"/>
  <c r="H231" i="6"/>
  <c r="H3" i="6"/>
  <c r="H140" i="6"/>
  <c r="H200" i="6"/>
  <c r="H232" i="6"/>
  <c r="H264" i="6"/>
  <c r="H296" i="6"/>
  <c r="H328" i="6"/>
  <c r="G9" i="6"/>
  <c r="H45" i="6"/>
  <c r="G82" i="6"/>
  <c r="H117" i="6"/>
  <c r="H149" i="6"/>
  <c r="H181" i="6"/>
  <c r="H213" i="6"/>
  <c r="H245" i="6"/>
  <c r="H277" i="6"/>
  <c r="H309" i="6"/>
  <c r="H341" i="6"/>
  <c r="G38" i="6"/>
  <c r="G97" i="6"/>
  <c r="G150" i="6"/>
  <c r="G201" i="6"/>
  <c r="G252" i="6"/>
  <c r="G303" i="6"/>
  <c r="H354" i="6"/>
  <c r="G387" i="6"/>
  <c r="G419" i="6"/>
  <c r="G451" i="6"/>
  <c r="H40" i="6"/>
  <c r="H98" i="6"/>
  <c r="G151" i="6"/>
  <c r="H202" i="6"/>
  <c r="G254" i="6"/>
  <c r="G305" i="6"/>
  <c r="G356" i="6"/>
  <c r="G388" i="6"/>
  <c r="G420" i="6"/>
  <c r="G452" i="6"/>
  <c r="G42" i="6"/>
  <c r="G101" i="6"/>
  <c r="G153" i="6"/>
  <c r="G204" i="6"/>
  <c r="G255" i="6"/>
  <c r="H306" i="6"/>
  <c r="G357" i="6"/>
  <c r="G389" i="6"/>
  <c r="G421" i="6"/>
  <c r="G453" i="6"/>
  <c r="G69" i="6"/>
  <c r="G155" i="6"/>
  <c r="G238" i="6"/>
  <c r="G320" i="6"/>
  <c r="H384" i="6"/>
  <c r="H435" i="6"/>
  <c r="H58" i="6"/>
  <c r="G147" i="6"/>
  <c r="G229" i="6"/>
  <c r="H310" i="6"/>
  <c r="H378" i="6"/>
  <c r="G430" i="6"/>
  <c r="H48" i="6"/>
  <c r="G138" i="6"/>
  <c r="G219" i="6"/>
  <c r="G302" i="6"/>
  <c r="H373" i="6"/>
  <c r="H424" i="6"/>
  <c r="H28" i="6"/>
  <c r="G120" i="6"/>
  <c r="G202" i="6"/>
  <c r="G283" i="6"/>
  <c r="G362" i="6"/>
  <c r="H413" i="6"/>
  <c r="H7" i="6"/>
  <c r="H101" i="6"/>
  <c r="G184" i="6"/>
  <c r="G266" i="6"/>
  <c r="G347" i="6"/>
  <c r="G402" i="6"/>
  <c r="H453" i="6"/>
  <c r="H79" i="6"/>
  <c r="G165" i="6"/>
  <c r="H246" i="6"/>
  <c r="G328" i="6"/>
  <c r="G390" i="6"/>
  <c r="H441" i="6"/>
  <c r="G203" i="6"/>
  <c r="H37" i="6"/>
  <c r="H367" i="6"/>
  <c r="G213" i="6"/>
  <c r="G6" i="6"/>
  <c r="H346" i="6"/>
  <c r="G149" i="6"/>
  <c r="H431" i="6"/>
  <c r="H302" i="6"/>
  <c r="H110" i="6"/>
  <c r="H407" i="6"/>
  <c r="G242" i="6"/>
  <c r="H10" i="4"/>
  <c r="H74" i="4"/>
  <c r="H138" i="4"/>
  <c r="H202" i="4"/>
  <c r="H266" i="4"/>
  <c r="H330" i="4"/>
  <c r="H394" i="4"/>
  <c r="H458" i="4"/>
  <c r="G37" i="4"/>
  <c r="G101" i="4"/>
  <c r="H32" i="4"/>
  <c r="H96" i="4"/>
  <c r="H160" i="4"/>
  <c r="H224" i="4"/>
  <c r="H288" i="4"/>
  <c r="H352" i="4"/>
  <c r="H416" i="4"/>
  <c r="H480" i="4"/>
  <c r="G59" i="4"/>
  <c r="G123" i="4"/>
  <c r="G187" i="4"/>
  <c r="G251" i="4"/>
  <c r="G315" i="4"/>
  <c r="G379" i="4"/>
  <c r="G443" i="4"/>
  <c r="H22" i="2"/>
  <c r="G34" i="2"/>
  <c r="H63" i="4"/>
  <c r="H149" i="4"/>
  <c r="H235" i="4"/>
  <c r="H319" i="4"/>
  <c r="H405" i="4"/>
  <c r="G6" i="4"/>
  <c r="G90" i="4"/>
  <c r="G170" i="4"/>
  <c r="H77" i="4"/>
  <c r="H163" i="4"/>
  <c r="H247" i="4"/>
  <c r="H333" i="4"/>
  <c r="H419" i="4"/>
  <c r="G18" i="4"/>
  <c r="G104" i="4"/>
  <c r="G182" i="4"/>
  <c r="G255" i="4"/>
  <c r="G328" i="4"/>
  <c r="H36" i="4"/>
  <c r="H148" i="4"/>
  <c r="H262" i="4"/>
  <c r="H377" i="4"/>
  <c r="G4" i="4"/>
  <c r="G119" i="4"/>
  <c r="G213" i="4"/>
  <c r="G296" i="4"/>
  <c r="G380" i="4"/>
  <c r="G453" i="4"/>
  <c r="H41" i="2"/>
  <c r="H83" i="4"/>
  <c r="H197" i="4"/>
  <c r="H310" i="4"/>
  <c r="H423" i="4"/>
  <c r="G54" i="4"/>
  <c r="G162" i="4"/>
  <c r="G99" i="6"/>
  <c r="H131" i="6"/>
  <c r="H259" i="6"/>
  <c r="H35" i="6"/>
  <c r="H144" i="6"/>
  <c r="H204" i="6"/>
  <c r="H236" i="6"/>
  <c r="H268" i="6"/>
  <c r="H300" i="6"/>
  <c r="H332" i="6"/>
  <c r="H13" i="6"/>
  <c r="G50" i="6"/>
  <c r="H86" i="6"/>
  <c r="H121" i="6"/>
  <c r="H153" i="6"/>
  <c r="H185" i="6"/>
  <c r="H217" i="6"/>
  <c r="H249" i="6"/>
  <c r="H281" i="6"/>
  <c r="H313" i="6"/>
  <c r="H345" i="6"/>
  <c r="G46" i="6"/>
  <c r="H104" i="6"/>
  <c r="G156" i="6"/>
  <c r="G207" i="6"/>
  <c r="H258" i="6"/>
  <c r="G310" i="6"/>
  <c r="G359" i="6"/>
  <c r="G391" i="6"/>
  <c r="G423" i="6"/>
  <c r="G455" i="6"/>
  <c r="H47" i="6"/>
  <c r="G106" i="6"/>
  <c r="G158" i="6"/>
  <c r="G209" i="6"/>
  <c r="G260" i="6"/>
  <c r="G311" i="6"/>
  <c r="G360" i="6"/>
  <c r="G392" i="6"/>
  <c r="G424" i="6"/>
  <c r="G456" i="6"/>
  <c r="H49" i="6"/>
  <c r="G108" i="6"/>
  <c r="G159" i="6"/>
  <c r="H210" i="6"/>
  <c r="G262" i="6"/>
  <c r="G313" i="6"/>
  <c r="G361" i="6"/>
  <c r="G393" i="6"/>
  <c r="G425" i="6"/>
  <c r="G457" i="6"/>
  <c r="H80" i="6"/>
  <c r="H166" i="6"/>
  <c r="G248" i="6"/>
  <c r="G330" i="6"/>
  <c r="H390" i="6"/>
  <c r="G442" i="6"/>
  <c r="G70" i="6"/>
  <c r="G157" i="6"/>
  <c r="H238" i="6"/>
  <c r="G321" i="6"/>
  <c r="H385" i="6"/>
  <c r="H436" i="6"/>
  <c r="G60" i="6"/>
  <c r="G148" i="6"/>
  <c r="H230" i="6"/>
  <c r="G312" i="6"/>
  <c r="H379" i="6"/>
  <c r="H430" i="6"/>
  <c r="H39" i="6"/>
  <c r="G130" i="6"/>
  <c r="G212" i="6"/>
  <c r="H294" i="6"/>
  <c r="H368" i="6"/>
  <c r="H419" i="6"/>
  <c r="H19" i="6"/>
  <c r="G112" i="6"/>
  <c r="G194" i="6"/>
  <c r="G276" i="6"/>
  <c r="H357" i="6"/>
  <c r="H408" i="6"/>
  <c r="H459" i="6"/>
  <c r="H90" i="6"/>
  <c r="H174" i="6"/>
  <c r="G257" i="6"/>
  <c r="G339" i="6"/>
  <c r="H396" i="6"/>
  <c r="H447" i="6"/>
  <c r="G244" i="6"/>
  <c r="G85" i="6"/>
  <c r="H393" i="6"/>
  <c r="H254" i="6"/>
  <c r="G52" i="6"/>
  <c r="H375" i="6"/>
  <c r="H190" i="6"/>
  <c r="H457" i="6"/>
  <c r="G344" i="6"/>
  <c r="G152" i="6"/>
  <c r="H433" i="6"/>
  <c r="H282" i="6"/>
  <c r="H18" i="4"/>
  <c r="H82" i="4"/>
  <c r="H146" i="4"/>
  <c r="H210" i="4"/>
  <c r="H274" i="4"/>
  <c r="H338" i="4"/>
  <c r="H402" i="4"/>
  <c r="H466" i="4"/>
  <c r="G45" i="4"/>
  <c r="G109" i="4"/>
  <c r="H40" i="4"/>
  <c r="H104" i="4"/>
  <c r="H168" i="4"/>
  <c r="H232" i="4"/>
  <c r="H296" i="4"/>
  <c r="H360" i="4"/>
  <c r="H424" i="4"/>
  <c r="G3" i="4"/>
  <c r="G67" i="4"/>
  <c r="G131" i="4"/>
  <c r="G195" i="4"/>
  <c r="G259" i="4"/>
  <c r="G323" i="4"/>
  <c r="G387" i="4"/>
  <c r="G451" i="4"/>
  <c r="H30" i="2"/>
  <c r="G42" i="2"/>
  <c r="H75" i="4"/>
  <c r="H159" i="4"/>
  <c r="H245" i="4"/>
  <c r="H331" i="4"/>
  <c r="H415" i="4"/>
  <c r="G16" i="4"/>
  <c r="G102" i="4"/>
  <c r="H3" i="4"/>
  <c r="H87" i="4"/>
  <c r="H173" i="4"/>
  <c r="H259" i="4"/>
  <c r="H343" i="4"/>
  <c r="H429" i="4"/>
  <c r="G30" i="4"/>
  <c r="G114" i="4"/>
  <c r="G191" i="4"/>
  <c r="G264" i="4"/>
  <c r="G337" i="4"/>
  <c r="H49" i="4"/>
  <c r="H164" i="4"/>
  <c r="H276" i="4"/>
  <c r="H390" i="4"/>
  <c r="G20" i="4"/>
  <c r="G132" i="4"/>
  <c r="G223" i="4"/>
  <c r="G306" i="4"/>
  <c r="G389" i="4"/>
  <c r="G462" i="4"/>
  <c r="H50" i="2"/>
  <c r="H97" i="4"/>
  <c r="H211" i="4"/>
  <c r="H325" i="4"/>
  <c r="H438" i="4"/>
  <c r="G66" i="4"/>
  <c r="G175" i="4"/>
  <c r="G258" i="4"/>
  <c r="G342" i="4"/>
  <c r="G420" i="4"/>
  <c r="H8" i="2"/>
  <c r="H113" i="4"/>
  <c r="H228" i="4"/>
  <c r="H340" i="4"/>
  <c r="G103" i="6"/>
  <c r="H135" i="6"/>
  <c r="H263" i="6"/>
  <c r="G40" i="6"/>
  <c r="H164" i="6"/>
  <c r="H208" i="6"/>
  <c r="H240" i="6"/>
  <c r="H272" i="6"/>
  <c r="H304" i="6"/>
  <c r="H336" i="6"/>
  <c r="G18" i="6"/>
  <c r="H54" i="6"/>
  <c r="H91" i="6"/>
  <c r="H125" i="6"/>
  <c r="H157" i="6"/>
  <c r="H189" i="6"/>
  <c r="H221" i="6"/>
  <c r="H253" i="6"/>
  <c r="H285" i="6"/>
  <c r="H317" i="6"/>
  <c r="H349" i="6"/>
  <c r="G53" i="6"/>
  <c r="G111" i="6"/>
  <c r="H162" i="6"/>
  <c r="G214" i="6"/>
  <c r="G265" i="6"/>
  <c r="G316" i="6"/>
  <c r="G363" i="6"/>
  <c r="G395" i="6"/>
  <c r="G427" i="6"/>
  <c r="G459" i="6"/>
  <c r="H55" i="6"/>
  <c r="G113" i="6"/>
  <c r="G164" i="6"/>
  <c r="G215" i="6"/>
  <c r="H266" i="6"/>
  <c r="G318" i="6"/>
  <c r="G364" i="6"/>
  <c r="G396" i="6"/>
  <c r="G428" i="6"/>
  <c r="G460" i="6"/>
  <c r="H56" i="6"/>
  <c r="H114" i="6"/>
  <c r="G166" i="6"/>
  <c r="G217" i="6"/>
  <c r="G268" i="6"/>
  <c r="G319" i="6"/>
  <c r="G365" i="6"/>
  <c r="G397" i="6"/>
  <c r="G429" i="6"/>
  <c r="H2" i="6"/>
  <c r="H92" i="6"/>
  <c r="G176" i="6"/>
  <c r="G258" i="6"/>
  <c r="G340" i="6"/>
  <c r="H397" i="6"/>
  <c r="H448" i="6"/>
  <c r="H81" i="6"/>
  <c r="G167" i="6"/>
  <c r="G250" i="6"/>
  <c r="G331" i="6"/>
  <c r="H391" i="6"/>
  <c r="H442" i="6"/>
  <c r="H72" i="6"/>
  <c r="H158" i="6"/>
  <c r="G240" i="6"/>
  <c r="G322" i="6"/>
  <c r="G386" i="6"/>
  <c r="H437" i="6"/>
  <c r="H51" i="6"/>
  <c r="G141" i="6"/>
  <c r="H222" i="6"/>
  <c r="G304" i="6"/>
  <c r="H374" i="6"/>
  <c r="G426" i="6"/>
  <c r="G30" i="6"/>
  <c r="H122" i="6"/>
  <c r="G205" i="6"/>
  <c r="H286" i="6"/>
  <c r="H363" i="6"/>
  <c r="H414" i="6"/>
  <c r="H8" i="6"/>
  <c r="G102" i="6"/>
  <c r="G186" i="6"/>
  <c r="G267" i="6"/>
  <c r="G349" i="6"/>
  <c r="H402" i="6"/>
  <c r="G454" i="6"/>
  <c r="G285" i="6"/>
  <c r="G129" i="6"/>
  <c r="H418" i="6"/>
  <c r="G295" i="6"/>
  <c r="G100" i="6"/>
  <c r="H401" i="6"/>
  <c r="G231" i="6"/>
  <c r="H50" i="6"/>
  <c r="G374" i="6"/>
  <c r="G193" i="6"/>
  <c r="H458" i="6"/>
  <c r="G323" i="6"/>
  <c r="H26" i="4"/>
  <c r="H90" i="4"/>
  <c r="H154" i="4"/>
  <c r="H218" i="4"/>
  <c r="H282" i="4"/>
  <c r="H346" i="4"/>
  <c r="H410" i="4"/>
  <c r="H474" i="4"/>
  <c r="G53" i="4"/>
  <c r="G117" i="4"/>
  <c r="H48" i="4"/>
  <c r="H112" i="4"/>
  <c r="H176" i="4"/>
  <c r="H240" i="4"/>
  <c r="H304" i="4"/>
  <c r="H368" i="4"/>
  <c r="H432" i="4"/>
  <c r="G11" i="4"/>
  <c r="G75" i="4"/>
  <c r="G139" i="4"/>
  <c r="G203" i="4"/>
  <c r="G267" i="4"/>
  <c r="G331" i="4"/>
  <c r="G395" i="4"/>
  <c r="G459" i="4"/>
  <c r="H38" i="2"/>
  <c r="G50" i="2"/>
  <c r="H85" i="4"/>
  <c r="H171" i="4"/>
  <c r="H255" i="4"/>
  <c r="H341" i="4"/>
  <c r="H427" i="4"/>
  <c r="G26" i="4"/>
  <c r="G112" i="4"/>
  <c r="H13" i="4"/>
  <c r="H99" i="4"/>
  <c r="H183" i="4"/>
  <c r="H269" i="4"/>
  <c r="H355" i="4"/>
  <c r="H439" i="4"/>
  <c r="G40" i="4"/>
  <c r="G126" i="4"/>
  <c r="G200" i="4"/>
  <c r="G273" i="4"/>
  <c r="G346" i="4"/>
  <c r="H62" i="4"/>
  <c r="H177" i="4"/>
  <c r="H292" i="4"/>
  <c r="H404" i="4"/>
  <c r="G33" i="4"/>
  <c r="G146" i="4"/>
  <c r="G233" i="4"/>
  <c r="G317" i="4"/>
  <c r="G398" i="4"/>
  <c r="G471" i="4"/>
  <c r="G7" i="2"/>
  <c r="H111" i="4"/>
  <c r="H225" i="4"/>
  <c r="H339" i="4"/>
  <c r="H453" i="4"/>
  <c r="G81" i="4"/>
  <c r="G185" i="4"/>
  <c r="G269" i="4"/>
  <c r="G352" i="4"/>
  <c r="G429" i="4"/>
  <c r="H14" i="4"/>
  <c r="H126" i="4"/>
  <c r="H241" i="4"/>
  <c r="H356" i="4"/>
  <c r="H468" i="4"/>
  <c r="G25" i="6"/>
  <c r="H163" i="6"/>
  <c r="H291" i="6"/>
  <c r="G72" i="6"/>
  <c r="H172" i="6"/>
  <c r="H212" i="6"/>
  <c r="H244" i="6"/>
  <c r="H276" i="6"/>
  <c r="H308" i="6"/>
  <c r="H340" i="6"/>
  <c r="H22" i="6"/>
  <c r="H59" i="6"/>
  <c r="G96" i="6"/>
  <c r="H129" i="6"/>
  <c r="H161" i="6"/>
  <c r="H193" i="6"/>
  <c r="H225" i="6"/>
  <c r="H257" i="6"/>
  <c r="H289" i="6"/>
  <c r="H321" i="6"/>
  <c r="H353" i="6"/>
  <c r="H60" i="6"/>
  <c r="G118" i="6"/>
  <c r="G169" i="6"/>
  <c r="G220" i="6"/>
  <c r="G271" i="6"/>
  <c r="H322" i="6"/>
  <c r="G367" i="6"/>
  <c r="G399" i="6"/>
  <c r="G431" i="6"/>
  <c r="G4" i="6"/>
  <c r="G62" i="6"/>
  <c r="G119" i="6"/>
  <c r="H170" i="6"/>
  <c r="G222" i="6"/>
  <c r="G273" i="6"/>
  <c r="G324" i="6"/>
  <c r="G368" i="6"/>
  <c r="G400" i="6"/>
  <c r="G432" i="6"/>
  <c r="H5" i="6"/>
  <c r="H64" i="6"/>
  <c r="G121" i="6"/>
  <c r="G172" i="6"/>
  <c r="G223" i="6"/>
  <c r="H274" i="6"/>
  <c r="G326" i="6"/>
  <c r="G369" i="6"/>
  <c r="G401" i="6"/>
  <c r="G433" i="6"/>
  <c r="G10" i="6"/>
  <c r="H103" i="6"/>
  <c r="H186" i="6"/>
  <c r="G269" i="6"/>
  <c r="H350" i="6"/>
  <c r="H403" i="6"/>
  <c r="H454" i="6"/>
  <c r="G94" i="6"/>
  <c r="G178" i="6"/>
  <c r="G259" i="6"/>
  <c r="G341" i="6"/>
  <c r="G398" i="6"/>
  <c r="H449" i="6"/>
  <c r="H83" i="6"/>
  <c r="G168" i="6"/>
  <c r="H250" i="6"/>
  <c r="G333" i="6"/>
  <c r="H392" i="6"/>
  <c r="H443" i="6"/>
  <c r="H63" i="6"/>
  <c r="H150" i="6"/>
  <c r="G232" i="6"/>
  <c r="H314" i="6"/>
  <c r="H381" i="6"/>
  <c r="H432" i="6"/>
  <c r="H42" i="6"/>
  <c r="G133" i="6"/>
  <c r="H214" i="6"/>
  <c r="G296" i="6"/>
  <c r="G370" i="6"/>
  <c r="H421" i="6"/>
  <c r="G21" i="6"/>
  <c r="G114" i="6"/>
  <c r="G195" i="6"/>
  <c r="G277" i="6"/>
  <c r="G358" i="6"/>
  <c r="H409" i="6"/>
  <c r="H460" i="6"/>
  <c r="H326" i="6"/>
  <c r="G170" i="6"/>
  <c r="H444" i="6"/>
  <c r="G336" i="6"/>
  <c r="G142" i="6"/>
  <c r="H426" i="6"/>
  <c r="G272" i="6"/>
  <c r="H96" i="6"/>
  <c r="H399" i="6"/>
  <c r="G234" i="6"/>
  <c r="H26" i="6"/>
  <c r="H361" i="6"/>
  <c r="H34" i="4"/>
  <c r="H98" i="4"/>
  <c r="H162" i="4"/>
  <c r="H226" i="4"/>
  <c r="H290" i="4"/>
  <c r="H354" i="4"/>
  <c r="H418" i="4"/>
  <c r="H482" i="4"/>
  <c r="G61" i="4"/>
  <c r="G125" i="4"/>
  <c r="H56" i="4"/>
  <c r="H120" i="4"/>
  <c r="H184" i="4"/>
  <c r="H248" i="4"/>
  <c r="H312" i="4"/>
  <c r="H376" i="4"/>
  <c r="H440" i="4"/>
  <c r="G19" i="4"/>
  <c r="G83" i="4"/>
  <c r="G147" i="4"/>
  <c r="G211" i="4"/>
  <c r="G275" i="4"/>
  <c r="G339" i="4"/>
  <c r="G403" i="4"/>
  <c r="G467" i="4"/>
  <c r="H46" i="2"/>
  <c r="H11" i="4"/>
  <c r="H95" i="4"/>
  <c r="H181" i="4"/>
  <c r="H267" i="4"/>
  <c r="H351" i="4"/>
  <c r="H437" i="4"/>
  <c r="G38" i="4"/>
  <c r="G122" i="4"/>
  <c r="H23" i="4"/>
  <c r="H109" i="4"/>
  <c r="H195" i="4"/>
  <c r="H279" i="4"/>
  <c r="H365" i="4"/>
  <c r="H451" i="4"/>
  <c r="G50" i="4"/>
  <c r="G136" i="4"/>
  <c r="G209" i="4"/>
  <c r="G282" i="4"/>
  <c r="G356" i="4"/>
  <c r="H78" i="4"/>
  <c r="H190" i="4"/>
  <c r="H305" i="4"/>
  <c r="H420" i="4"/>
  <c r="G47" i="4"/>
  <c r="G158" i="4"/>
  <c r="G244" i="4"/>
  <c r="G327" i="4"/>
  <c r="G407" i="4"/>
  <c r="G480" i="4"/>
  <c r="H12" i="4"/>
  <c r="H125" i="4"/>
  <c r="H239" i="4"/>
  <c r="H353" i="4"/>
  <c r="H467" i="4"/>
  <c r="G96" i="4"/>
  <c r="G196" i="4"/>
  <c r="G279" i="4"/>
  <c r="G362" i="4"/>
  <c r="G438" i="4"/>
  <c r="H28" i="4"/>
  <c r="H29" i="6"/>
  <c r="H167" i="6"/>
  <c r="H295" i="6"/>
  <c r="H76" i="6"/>
  <c r="H176" i="6"/>
  <c r="H216" i="6"/>
  <c r="H248" i="6"/>
  <c r="H280" i="6"/>
  <c r="H312" i="6"/>
  <c r="H344" i="6"/>
  <c r="H27" i="6"/>
  <c r="G64" i="6"/>
  <c r="H100" i="6"/>
  <c r="H133" i="6"/>
  <c r="H165" i="6"/>
  <c r="H197" i="6"/>
  <c r="H229" i="6"/>
  <c r="H261" i="6"/>
  <c r="H293" i="6"/>
  <c r="H325" i="6"/>
  <c r="H9" i="6"/>
  <c r="G68" i="6"/>
  <c r="G124" i="6"/>
  <c r="G175" i="6"/>
  <c r="H226" i="6"/>
  <c r="G278" i="6"/>
  <c r="G329" i="6"/>
  <c r="G371" i="6"/>
  <c r="G403" i="6"/>
  <c r="G435" i="6"/>
  <c r="H10" i="6"/>
  <c r="H69" i="6"/>
  <c r="G126" i="6"/>
  <c r="G177" i="6"/>
  <c r="G228" i="6"/>
  <c r="G279" i="6"/>
  <c r="H330" i="6"/>
  <c r="G372" i="6"/>
  <c r="G404" i="6"/>
  <c r="G436" i="6"/>
  <c r="G13" i="6"/>
  <c r="H71" i="6"/>
  <c r="G127" i="6"/>
  <c r="H178" i="6"/>
  <c r="G230" i="6"/>
  <c r="G281" i="6"/>
  <c r="G332" i="6"/>
  <c r="G373" i="6"/>
  <c r="G405" i="6"/>
  <c r="G437" i="6"/>
  <c r="G22" i="6"/>
  <c r="G115" i="6"/>
  <c r="G197" i="6"/>
  <c r="H278" i="6"/>
  <c r="H358" i="6"/>
  <c r="G410" i="6"/>
  <c r="G12" i="6"/>
  <c r="H105" i="6"/>
  <c r="G187" i="6"/>
  <c r="G270" i="6"/>
  <c r="G352" i="6"/>
  <c r="H404" i="6"/>
  <c r="H455" i="6"/>
  <c r="H95" i="6"/>
  <c r="G179" i="6"/>
  <c r="G261" i="6"/>
  <c r="H342" i="6"/>
  <c r="H398" i="6"/>
  <c r="G450" i="6"/>
  <c r="G74" i="6"/>
  <c r="G161" i="6"/>
  <c r="G243" i="6"/>
  <c r="G325" i="6"/>
  <c r="H387" i="6"/>
  <c r="H438" i="6"/>
  <c r="G54" i="6"/>
  <c r="H142" i="6"/>
  <c r="G225" i="6"/>
  <c r="G307" i="6"/>
  <c r="H376" i="6"/>
  <c r="H427" i="6"/>
  <c r="H32" i="6"/>
  <c r="G123" i="6"/>
  <c r="G206" i="6"/>
  <c r="G288" i="6"/>
  <c r="H364" i="6"/>
  <c r="H415" i="6"/>
  <c r="G29" i="6"/>
  <c r="H362" i="6"/>
  <c r="G211" i="6"/>
  <c r="H41" i="6"/>
  <c r="H369" i="6"/>
  <c r="H182" i="6"/>
  <c r="H452" i="6"/>
  <c r="G314" i="6"/>
  <c r="G139" i="6"/>
  <c r="H425" i="6"/>
  <c r="G275" i="6"/>
  <c r="H73" i="6"/>
  <c r="H386" i="6"/>
  <c r="H42" i="4"/>
  <c r="H106" i="4"/>
  <c r="H170" i="4"/>
  <c r="H234" i="4"/>
  <c r="H298" i="4"/>
  <c r="H362" i="4"/>
  <c r="H426" i="4"/>
  <c r="G5" i="4"/>
  <c r="G69" i="4"/>
  <c r="G133" i="4"/>
  <c r="H64" i="4"/>
  <c r="H128" i="4"/>
  <c r="H192" i="4"/>
  <c r="H256" i="4"/>
  <c r="H320" i="4"/>
  <c r="H384" i="4"/>
  <c r="H448" i="4"/>
  <c r="G27" i="4"/>
  <c r="G91" i="4"/>
  <c r="G155" i="4"/>
  <c r="G219" i="4"/>
  <c r="G283" i="4"/>
  <c r="G347" i="4"/>
  <c r="G411" i="4"/>
  <c r="G475" i="4"/>
  <c r="G2" i="2"/>
  <c r="H21" i="4"/>
  <c r="H107" i="4"/>
  <c r="H191" i="4"/>
  <c r="H277" i="4"/>
  <c r="H363" i="4"/>
  <c r="H447" i="4"/>
  <c r="G48" i="4"/>
  <c r="G134" i="4"/>
  <c r="H35" i="4"/>
  <c r="H119" i="4"/>
  <c r="H205" i="4"/>
  <c r="H291" i="4"/>
  <c r="H375" i="4"/>
  <c r="H461" i="4"/>
  <c r="G62" i="4"/>
  <c r="G145" i="4"/>
  <c r="G218" i="4"/>
  <c r="G292" i="4"/>
  <c r="G365" i="4"/>
  <c r="H92" i="4"/>
  <c r="H206" i="4"/>
  <c r="H318" i="4"/>
  <c r="H433" i="4"/>
  <c r="G63" i="4"/>
  <c r="G169" i="4"/>
  <c r="G254" i="4"/>
  <c r="G338" i="4"/>
  <c r="G416" i="4"/>
  <c r="H4" i="2"/>
  <c r="H27" i="4"/>
  <c r="H140" i="4"/>
  <c r="H253" i="4"/>
  <c r="H367" i="4"/>
  <c r="H481" i="4"/>
  <c r="G110" i="4"/>
  <c r="G206" i="4"/>
  <c r="H61" i="6"/>
  <c r="H195" i="6"/>
  <c r="H323" i="6"/>
  <c r="H108" i="6"/>
  <c r="H180" i="6"/>
  <c r="H220" i="6"/>
  <c r="H252" i="6"/>
  <c r="H284" i="6"/>
  <c r="H316" i="6"/>
  <c r="H348" i="6"/>
  <c r="G32" i="6"/>
  <c r="H68" i="6"/>
  <c r="G105" i="6"/>
  <c r="H137" i="6"/>
  <c r="H169" i="6"/>
  <c r="H201" i="6"/>
  <c r="H233" i="6"/>
  <c r="H265" i="6"/>
  <c r="H297" i="6"/>
  <c r="H329" i="6"/>
  <c r="H16" i="6"/>
  <c r="H74" i="6"/>
  <c r="H130" i="6"/>
  <c r="G182" i="6"/>
  <c r="G233" i="6"/>
  <c r="G284" i="6"/>
  <c r="G335" i="6"/>
  <c r="G375" i="6"/>
  <c r="G407" i="6"/>
  <c r="G439" i="6"/>
  <c r="H18" i="6"/>
  <c r="G77" i="6"/>
  <c r="G132" i="6"/>
  <c r="G183" i="6"/>
  <c r="H234" i="6"/>
  <c r="G286" i="6"/>
  <c r="G337" i="6"/>
  <c r="G376" i="6"/>
  <c r="G408" i="6"/>
  <c r="G440" i="6"/>
  <c r="G20" i="6"/>
  <c r="H78" i="6"/>
  <c r="G134" i="6"/>
  <c r="G185" i="6"/>
  <c r="G236" i="6"/>
  <c r="G287" i="6"/>
  <c r="H338" i="6"/>
  <c r="G377" i="6"/>
  <c r="G409" i="6"/>
  <c r="G441" i="6"/>
  <c r="H33" i="6"/>
  <c r="G125" i="6"/>
  <c r="H206" i="6"/>
  <c r="G289" i="6"/>
  <c r="H365" i="6"/>
  <c r="H416" i="6"/>
  <c r="H23" i="6"/>
  <c r="G116" i="6"/>
  <c r="H198" i="6"/>
  <c r="G280" i="6"/>
  <c r="H359" i="6"/>
  <c r="H410" i="6"/>
  <c r="G14" i="6"/>
  <c r="H106" i="6"/>
  <c r="G189" i="6"/>
  <c r="H270" i="6"/>
  <c r="G353" i="6"/>
  <c r="H405" i="6"/>
  <c r="H456" i="6"/>
  <c r="H87" i="6"/>
  <c r="G171" i="6"/>
  <c r="G253" i="6"/>
  <c r="H334" i="6"/>
  <c r="G394" i="6"/>
  <c r="H445" i="6"/>
  <c r="H65" i="6"/>
  <c r="G154" i="6"/>
  <c r="G235" i="6"/>
  <c r="G317" i="6"/>
  <c r="H382" i="6"/>
  <c r="G434" i="6"/>
  <c r="G44" i="6"/>
  <c r="H134" i="6"/>
  <c r="G216" i="6"/>
  <c r="G298" i="6"/>
  <c r="H370" i="6"/>
  <c r="G422" i="6"/>
  <c r="G76" i="6"/>
  <c r="H388" i="6"/>
  <c r="G251" i="6"/>
  <c r="G88" i="6"/>
  <c r="H394" i="6"/>
  <c r="G224" i="6"/>
  <c r="H14" i="6"/>
  <c r="G354" i="6"/>
  <c r="G180" i="6"/>
  <c r="H450" i="6"/>
  <c r="G315" i="6"/>
  <c r="H118" i="6"/>
  <c r="H412" i="6"/>
  <c r="H50" i="4"/>
  <c r="H114" i="4"/>
  <c r="H178" i="4"/>
  <c r="H242" i="4"/>
  <c r="H306" i="4"/>
  <c r="H370" i="4"/>
  <c r="H434" i="4"/>
  <c r="G13" i="4"/>
  <c r="G77" i="4"/>
  <c r="H8" i="4"/>
  <c r="H72" i="4"/>
  <c r="H136" i="4"/>
  <c r="H200" i="4"/>
  <c r="H264" i="4"/>
  <c r="H328" i="4"/>
  <c r="H392" i="4"/>
  <c r="H456" i="4"/>
  <c r="G35" i="4"/>
  <c r="G99" i="4"/>
  <c r="G163" i="4"/>
  <c r="G227" i="4"/>
  <c r="G291" i="4"/>
  <c r="G355" i="4"/>
  <c r="G419" i="4"/>
  <c r="G483" i="4"/>
  <c r="G10" i="2"/>
  <c r="H31" i="4"/>
  <c r="H117" i="4"/>
  <c r="H203" i="4"/>
  <c r="H287" i="4"/>
  <c r="H373" i="4"/>
  <c r="H459" i="4"/>
  <c r="G58" i="4"/>
  <c r="G143" i="4"/>
  <c r="H45" i="4"/>
  <c r="H131" i="4"/>
  <c r="H215" i="4"/>
  <c r="H301" i="4"/>
  <c r="H387" i="4"/>
  <c r="H471" i="4"/>
  <c r="G72" i="4"/>
  <c r="G154" i="4"/>
  <c r="G228" i="4"/>
  <c r="G301" i="4"/>
  <c r="G374" i="4"/>
  <c r="H105" i="4"/>
  <c r="H220" i="4"/>
  <c r="H334" i="4"/>
  <c r="H446" i="4"/>
  <c r="G76" i="4"/>
  <c r="G181" i="4"/>
  <c r="G265" i="4"/>
  <c r="G349" i="4"/>
  <c r="G425" i="4"/>
  <c r="H13" i="2"/>
  <c r="H39" i="4"/>
  <c r="H155" i="4"/>
  <c r="H268" i="4"/>
  <c r="H381" i="4"/>
  <c r="G10" i="4"/>
  <c r="G124" i="4"/>
  <c r="G216" i="4"/>
  <c r="G300" i="4"/>
  <c r="G383" i="4"/>
  <c r="G456" i="4"/>
  <c r="H57" i="4"/>
  <c r="H169" i="4"/>
  <c r="H284" i="4"/>
  <c r="H398" i="4"/>
  <c r="G25" i="4"/>
  <c r="G66" i="6"/>
  <c r="H199" i="6"/>
  <c r="H327" i="6"/>
  <c r="H112" i="6"/>
  <c r="H184" i="6"/>
  <c r="H224" i="6"/>
  <c r="H256" i="6"/>
  <c r="H288" i="6"/>
  <c r="H320" i="6"/>
  <c r="H352" i="6"/>
  <c r="H36" i="6"/>
  <c r="G73" i="6"/>
  <c r="H109" i="6"/>
  <c r="H141" i="6"/>
  <c r="H173" i="6"/>
  <c r="H205" i="6"/>
  <c r="H237" i="6"/>
  <c r="H269" i="6"/>
  <c r="H301" i="6"/>
  <c r="H333" i="6"/>
  <c r="G24" i="6"/>
  <c r="H82" i="6"/>
  <c r="G137" i="6"/>
  <c r="G188" i="6"/>
  <c r="G239" i="6"/>
  <c r="H290" i="6"/>
  <c r="G342" i="6"/>
  <c r="G379" i="6"/>
  <c r="G411" i="6"/>
  <c r="G443" i="6"/>
  <c r="H25" i="6"/>
  <c r="G84" i="6"/>
  <c r="H138" i="6"/>
  <c r="G190" i="6"/>
  <c r="G241" i="6"/>
  <c r="G292" i="6"/>
  <c r="G343" i="6"/>
  <c r="G380" i="6"/>
  <c r="G412" i="6"/>
  <c r="G444" i="6"/>
  <c r="G28" i="6"/>
  <c r="G86" i="6"/>
  <c r="G140" i="6"/>
  <c r="G191" i="6"/>
  <c r="H242" i="6"/>
  <c r="G294" i="6"/>
  <c r="G345" i="6"/>
  <c r="G381" i="6"/>
  <c r="G413" i="6"/>
  <c r="G445" i="6"/>
  <c r="G45" i="6"/>
  <c r="G135" i="6"/>
  <c r="G218" i="6"/>
  <c r="G299" i="6"/>
  <c r="H371" i="6"/>
  <c r="H422" i="6"/>
  <c r="G36" i="6"/>
  <c r="H126" i="6"/>
  <c r="G208" i="6"/>
  <c r="G290" i="6"/>
  <c r="G366" i="6"/>
  <c r="H417" i="6"/>
  <c r="H24" i="6"/>
  <c r="G117" i="6"/>
  <c r="G199" i="6"/>
  <c r="G282" i="6"/>
  <c r="H360" i="6"/>
  <c r="H411" i="6"/>
  <c r="G5" i="6"/>
  <c r="H97" i="6"/>
  <c r="G181" i="6"/>
  <c r="G263" i="6"/>
  <c r="G346" i="6"/>
  <c r="H400" i="6"/>
  <c r="H451" i="6"/>
  <c r="G78" i="6"/>
  <c r="G163" i="6"/>
  <c r="G245" i="6"/>
  <c r="G327" i="6"/>
  <c r="H389" i="6"/>
  <c r="H440" i="6"/>
  <c r="G56" i="6"/>
  <c r="G144" i="6"/>
  <c r="G226" i="6"/>
  <c r="G308" i="6"/>
  <c r="H377" i="6"/>
  <c r="H428" i="6"/>
  <c r="G122" i="6"/>
  <c r="G414" i="6"/>
  <c r="G293" i="6"/>
  <c r="G131" i="6"/>
  <c r="H420" i="6"/>
  <c r="G264" i="6"/>
  <c r="G61" i="6"/>
  <c r="H380" i="6"/>
  <c r="G221" i="6"/>
  <c r="H17" i="6"/>
  <c r="H356" i="6"/>
  <c r="G160" i="6"/>
  <c r="G438" i="6"/>
  <c r="H58" i="4"/>
  <c r="H122" i="4"/>
  <c r="H186" i="4"/>
  <c r="H250" i="4"/>
  <c r="H314" i="4"/>
  <c r="H378" i="4"/>
  <c r="H442" i="4"/>
  <c r="G21" i="4"/>
  <c r="G85" i="4"/>
  <c r="H16" i="4"/>
  <c r="H80" i="4"/>
  <c r="H144" i="4"/>
  <c r="H208" i="4"/>
  <c r="H272" i="4"/>
  <c r="H336" i="4"/>
  <c r="H400" i="4"/>
  <c r="H464" i="4"/>
  <c r="G43" i="4"/>
  <c r="G107" i="4"/>
  <c r="G171" i="4"/>
  <c r="G235" i="4"/>
  <c r="G299" i="4"/>
  <c r="G363" i="4"/>
  <c r="G427" i="4"/>
  <c r="H6" i="2"/>
  <c r="G18" i="2"/>
  <c r="H43" i="4"/>
  <c r="H127" i="4"/>
  <c r="H213" i="4"/>
  <c r="H299" i="4"/>
  <c r="H383" i="4"/>
  <c r="H469" i="4"/>
  <c r="G70" i="4"/>
  <c r="G152" i="4"/>
  <c r="H55" i="4"/>
  <c r="H141" i="4"/>
  <c r="H227" i="4"/>
  <c r="H311" i="4"/>
  <c r="H397" i="4"/>
  <c r="H483" i="4"/>
  <c r="G82" i="4"/>
  <c r="G164" i="4"/>
  <c r="G237" i="4"/>
  <c r="G310" i="4"/>
  <c r="H6" i="4"/>
  <c r="H121" i="4"/>
  <c r="H233" i="4"/>
  <c r="H348" i="4"/>
  <c r="H462" i="4"/>
  <c r="G89" i="4"/>
  <c r="G192" i="4"/>
  <c r="G276" i="4"/>
  <c r="G359" i="4"/>
  <c r="G434" i="4"/>
  <c r="H23" i="2"/>
  <c r="H54" i="4"/>
  <c r="H167" i="4"/>
  <c r="H283" i="4"/>
  <c r="H396" i="4"/>
  <c r="G24" i="4"/>
  <c r="G138" i="4"/>
  <c r="G226" i="4"/>
  <c r="G311" i="4"/>
  <c r="G392" i="4"/>
  <c r="G465" i="4"/>
  <c r="H70" i="4"/>
  <c r="H185" i="4"/>
  <c r="H297" i="4"/>
  <c r="H412" i="4"/>
  <c r="G41" i="4"/>
  <c r="G248" i="4"/>
  <c r="H84" i="4"/>
  <c r="H313" i="4"/>
  <c r="G12" i="4"/>
  <c r="G151" i="4"/>
  <c r="G239" i="4"/>
  <c r="G322" i="4"/>
  <c r="G402" i="4"/>
  <c r="G476" i="4"/>
  <c r="G12" i="2"/>
  <c r="H102" i="4"/>
  <c r="H217" i="4"/>
  <c r="H329" i="4"/>
  <c r="H444" i="4"/>
  <c r="G73" i="4"/>
  <c r="G178" i="4"/>
  <c r="G262" i="4"/>
  <c r="G345" i="4"/>
  <c r="G423" i="4"/>
  <c r="H11" i="2"/>
  <c r="G32" i="2"/>
  <c r="H379" i="4"/>
  <c r="G9" i="2"/>
  <c r="G413" i="4"/>
  <c r="G250" i="4"/>
  <c r="G56" i="4"/>
  <c r="H315" i="4"/>
  <c r="H86" i="4"/>
  <c r="H44" i="2"/>
  <c r="G391" i="4"/>
  <c r="G225" i="4"/>
  <c r="G23" i="4"/>
  <c r="H281" i="4"/>
  <c r="H52" i="4"/>
  <c r="H28" i="2"/>
  <c r="G370" i="4"/>
  <c r="G204" i="4"/>
  <c r="H477" i="4"/>
  <c r="H251" i="4"/>
  <c r="H22" i="4"/>
  <c r="H10" i="2"/>
  <c r="G344" i="4"/>
  <c r="G177" i="4"/>
  <c r="H443" i="4"/>
  <c r="H214" i="4"/>
  <c r="G46" i="2"/>
  <c r="G473" i="4"/>
  <c r="G320" i="4"/>
  <c r="G149" i="4"/>
  <c r="H409" i="4"/>
  <c r="H180" i="4"/>
  <c r="G289" i="4"/>
  <c r="H100" i="4"/>
  <c r="H326" i="4"/>
  <c r="G55" i="4"/>
  <c r="G165" i="4"/>
  <c r="G249" i="4"/>
  <c r="G333" i="4"/>
  <c r="G412" i="4"/>
  <c r="G485" i="4"/>
  <c r="H4" i="4"/>
  <c r="H116" i="4"/>
  <c r="H230" i="4"/>
  <c r="H345" i="4"/>
  <c r="H457" i="4"/>
  <c r="G87" i="4"/>
  <c r="G189" i="4"/>
  <c r="G272" i="4"/>
  <c r="G357" i="4"/>
  <c r="G432" i="4"/>
  <c r="H20" i="2"/>
  <c r="G41" i="2"/>
  <c r="H293" i="4"/>
  <c r="H47" i="2"/>
  <c r="G394" i="4"/>
  <c r="G230" i="4"/>
  <c r="G28" i="4"/>
  <c r="H285" i="4"/>
  <c r="H59" i="4"/>
  <c r="H31" i="2"/>
  <c r="G372" i="4"/>
  <c r="G205" i="4"/>
  <c r="H478" i="4"/>
  <c r="H252" i="4"/>
  <c r="H25" i="4"/>
  <c r="H15" i="2"/>
  <c r="G350" i="4"/>
  <c r="G183" i="4"/>
  <c r="H449" i="4"/>
  <c r="H221" i="4"/>
  <c r="G47" i="2"/>
  <c r="G477" i="4"/>
  <c r="G324" i="4"/>
  <c r="G153" i="4"/>
  <c r="H413" i="4"/>
  <c r="H187" i="4"/>
  <c r="G36" i="2"/>
  <c r="G455" i="4"/>
  <c r="G298" i="4"/>
  <c r="G121" i="4"/>
  <c r="H380" i="4"/>
  <c r="H153" i="4"/>
  <c r="G332" i="4"/>
  <c r="H142" i="4"/>
  <c r="H369" i="4"/>
  <c r="G68" i="4"/>
  <c r="G176" i="4"/>
  <c r="G260" i="4"/>
  <c r="G343" i="4"/>
  <c r="G421" i="4"/>
  <c r="H9" i="2"/>
  <c r="H17" i="4"/>
  <c r="H132" i="4"/>
  <c r="H244" i="4"/>
  <c r="H358" i="4"/>
  <c r="H473" i="4"/>
  <c r="G100" i="4"/>
  <c r="G199" i="4"/>
  <c r="G284" i="4"/>
  <c r="G367" i="4"/>
  <c r="G441" i="4"/>
  <c r="H29" i="2"/>
  <c r="G51" i="2"/>
  <c r="H207" i="4"/>
  <c r="H33" i="2"/>
  <c r="G376" i="4"/>
  <c r="G208" i="4"/>
  <c r="H485" i="4"/>
  <c r="H257" i="4"/>
  <c r="H29" i="4"/>
  <c r="H16" i="2"/>
  <c r="G351" i="4"/>
  <c r="G184" i="4"/>
  <c r="H452" i="4"/>
  <c r="H222" i="4"/>
  <c r="G49" i="2"/>
  <c r="G481" i="4"/>
  <c r="G329" i="4"/>
  <c r="G159" i="4"/>
  <c r="H421" i="4"/>
  <c r="H193" i="4"/>
  <c r="G37" i="2"/>
  <c r="G458" i="4"/>
  <c r="G303" i="4"/>
  <c r="G128" i="4"/>
  <c r="H385" i="4"/>
  <c r="H157" i="4"/>
  <c r="G25" i="2"/>
  <c r="G437" i="4"/>
  <c r="G278" i="4"/>
  <c r="G95" i="4"/>
  <c r="H350" i="4"/>
  <c r="H124" i="4"/>
  <c r="G373" i="4"/>
  <c r="H156" i="4"/>
  <c r="H382" i="4"/>
  <c r="G84" i="4"/>
  <c r="G186" i="4"/>
  <c r="G270" i="4"/>
  <c r="G353" i="4"/>
  <c r="G430" i="4"/>
  <c r="H18" i="2"/>
  <c r="H30" i="4"/>
  <c r="H145" i="4"/>
  <c r="H260" i="4"/>
  <c r="H372" i="4"/>
  <c r="H486" i="4"/>
  <c r="G116" i="4"/>
  <c r="G210" i="4"/>
  <c r="G294" i="4"/>
  <c r="G377" i="4"/>
  <c r="G450" i="4"/>
  <c r="H39" i="2"/>
  <c r="G24" i="2"/>
  <c r="H37" i="4"/>
  <c r="H17" i="2"/>
  <c r="G354" i="4"/>
  <c r="G188" i="4"/>
  <c r="H455" i="4"/>
  <c r="H229" i="4"/>
  <c r="G52" i="2"/>
  <c r="G482" i="4"/>
  <c r="G330" i="4"/>
  <c r="G160" i="4"/>
  <c r="H422" i="4"/>
  <c r="H196" i="4"/>
  <c r="G39" i="2"/>
  <c r="G463" i="4"/>
  <c r="G308" i="4"/>
  <c r="G135" i="4"/>
  <c r="H391" i="4"/>
  <c r="H165" i="4"/>
  <c r="G27" i="2"/>
  <c r="G440" i="4"/>
  <c r="G281" i="4"/>
  <c r="G98" i="4"/>
  <c r="H357" i="4"/>
  <c r="H129" i="4"/>
  <c r="G15" i="2"/>
  <c r="G418" i="4"/>
  <c r="G257" i="4"/>
  <c r="G65" i="4"/>
  <c r="H324" i="4"/>
  <c r="H94" i="4"/>
  <c r="G410" i="4"/>
  <c r="H198" i="4"/>
  <c r="H425" i="4"/>
  <c r="G97" i="4"/>
  <c r="G197" i="4"/>
  <c r="G280" i="4"/>
  <c r="G364" i="4"/>
  <c r="G439" i="4"/>
  <c r="H27" i="2"/>
  <c r="H46" i="4"/>
  <c r="H158" i="4"/>
  <c r="H273" i="4"/>
  <c r="H388" i="4"/>
  <c r="G15" i="4"/>
  <c r="G129" i="4"/>
  <c r="G221" i="4"/>
  <c r="G304" i="4"/>
  <c r="G386" i="4"/>
  <c r="G460" i="4"/>
  <c r="H48" i="2"/>
  <c r="H5" i="2"/>
  <c r="G53" i="2"/>
  <c r="G486" i="4"/>
  <c r="G334" i="4"/>
  <c r="G166" i="4"/>
  <c r="H428" i="4"/>
  <c r="H199" i="4"/>
  <c r="G40" i="2"/>
  <c r="G464" i="4"/>
  <c r="G309" i="4"/>
  <c r="G137" i="4"/>
  <c r="H393" i="4"/>
  <c r="H166" i="4"/>
  <c r="G29" i="2"/>
  <c r="G445" i="4"/>
  <c r="G287" i="4"/>
  <c r="G106" i="4"/>
  <c r="H364" i="4"/>
  <c r="H135" i="4"/>
  <c r="G16" i="2"/>
  <c r="G422" i="4"/>
  <c r="G261" i="4"/>
  <c r="G71" i="4"/>
  <c r="H327" i="4"/>
  <c r="H101" i="4"/>
  <c r="H52" i="2"/>
  <c r="G400" i="4"/>
  <c r="G236" i="4"/>
  <c r="G36" i="4"/>
  <c r="H294" i="4"/>
  <c r="H68" i="4"/>
  <c r="G447" i="4"/>
  <c r="H212" i="4"/>
  <c r="H441" i="4"/>
  <c r="G111" i="4"/>
  <c r="G207" i="4"/>
  <c r="G290" i="4"/>
  <c r="G375" i="4"/>
  <c r="G448" i="4"/>
  <c r="H36" i="2"/>
  <c r="H60" i="4"/>
  <c r="H174" i="4"/>
  <c r="H286" i="4"/>
  <c r="H401" i="4"/>
  <c r="G31" i="4"/>
  <c r="G142" i="4"/>
  <c r="G231" i="4"/>
  <c r="G314" i="4"/>
  <c r="G396" i="4"/>
  <c r="G469" i="4"/>
  <c r="G5" i="2"/>
  <c r="G92" i="4"/>
  <c r="G43" i="2"/>
  <c r="G468" i="4"/>
  <c r="G313" i="4"/>
  <c r="G141" i="4"/>
  <c r="H399" i="4"/>
  <c r="H172" i="4"/>
  <c r="G30" i="2"/>
  <c r="G446" i="4"/>
  <c r="G288" i="4"/>
  <c r="G108" i="4"/>
  <c r="H366" i="4"/>
  <c r="H137" i="4"/>
  <c r="G19" i="2"/>
  <c r="G426" i="4"/>
  <c r="G266" i="4"/>
  <c r="G78" i="4"/>
  <c r="H335" i="4"/>
  <c r="H108" i="4"/>
  <c r="H53" i="2"/>
  <c r="G404" i="4"/>
  <c r="G240" i="4"/>
  <c r="G42" i="4"/>
  <c r="H300" i="4"/>
  <c r="H71" i="4"/>
  <c r="H37" i="2"/>
  <c r="G382" i="4"/>
  <c r="G215" i="4"/>
  <c r="G9" i="4"/>
  <c r="H265" i="4"/>
  <c r="H38" i="4"/>
  <c r="G484" i="4"/>
  <c r="H254" i="4"/>
  <c r="H454" i="4"/>
  <c r="G127" i="4"/>
  <c r="G217" i="4"/>
  <c r="G302" i="4"/>
  <c r="G384" i="4"/>
  <c r="G457" i="4"/>
  <c r="H45" i="2"/>
  <c r="H73" i="4"/>
  <c r="H188" i="4"/>
  <c r="H302" i="4"/>
  <c r="H414" i="4"/>
  <c r="G44" i="4"/>
  <c r="G156" i="4"/>
  <c r="G241" i="4"/>
  <c r="G325" i="4"/>
  <c r="G405" i="4"/>
  <c r="G478" i="4"/>
  <c r="G14" i="2"/>
  <c r="G7" i="4"/>
  <c r="G31" i="2"/>
  <c r="G449" i="4"/>
  <c r="G293" i="4"/>
  <c r="G113" i="4"/>
  <c r="H371" i="4"/>
  <c r="H143" i="4"/>
  <c r="G20" i="2"/>
  <c r="G428" i="4"/>
  <c r="G268" i="4"/>
  <c r="G79" i="4"/>
  <c r="H337" i="4"/>
  <c r="H110" i="4"/>
  <c r="G6" i="2"/>
  <c r="G408" i="4"/>
  <c r="G245" i="4"/>
  <c r="G49" i="4"/>
  <c r="H307" i="4"/>
  <c r="H79" i="4"/>
  <c r="H40" i="2"/>
  <c r="G385" i="4"/>
  <c r="G220" i="4"/>
  <c r="G14" i="4"/>
  <c r="H271" i="4"/>
  <c r="H44" i="4"/>
  <c r="H24" i="2"/>
  <c r="G361" i="4"/>
  <c r="G194" i="4"/>
  <c r="H465" i="4"/>
  <c r="H238" i="4"/>
  <c r="H9" i="4"/>
  <c r="H41" i="4"/>
  <c r="H270" i="4"/>
  <c r="H484" i="4"/>
  <c r="G140" i="4"/>
  <c r="G229" i="4"/>
  <c r="G312" i="4"/>
  <c r="G393" i="4"/>
  <c r="G466" i="4"/>
  <c r="G3" i="2"/>
  <c r="H89" i="4"/>
  <c r="H201" i="4"/>
  <c r="H316" i="4"/>
  <c r="H430" i="4"/>
  <c r="G57" i="4"/>
  <c r="G167" i="4"/>
  <c r="G252" i="4"/>
  <c r="G335" i="4"/>
  <c r="G414" i="4"/>
  <c r="H2" i="2"/>
  <c r="G23" i="2"/>
  <c r="H435" i="4"/>
  <c r="G21" i="2"/>
  <c r="G431" i="4"/>
  <c r="G271" i="4"/>
  <c r="G86" i="4"/>
  <c r="H342" i="4"/>
  <c r="H115" i="4"/>
  <c r="G8" i="2"/>
  <c r="G409" i="4"/>
  <c r="G247" i="4"/>
  <c r="G52" i="4"/>
  <c r="H308" i="4"/>
  <c r="H81" i="4"/>
  <c r="H43" i="2"/>
  <c r="G390" i="4"/>
  <c r="G224" i="4"/>
  <c r="G22" i="4"/>
  <c r="H278" i="4"/>
  <c r="H51" i="4"/>
  <c r="H25" i="2"/>
  <c r="G366" i="4"/>
  <c r="G198" i="4"/>
  <c r="H470" i="4"/>
  <c r="H243" i="4"/>
  <c r="H15" i="4"/>
  <c r="H7" i="2"/>
  <c r="G341" i="4"/>
  <c r="G174" i="4"/>
  <c r="H436" i="4"/>
  <c r="H209" i="4"/>
  <c r="G437" i="1"/>
  <c r="G445" i="1"/>
  <c r="H436" i="1"/>
  <c r="H444" i="1"/>
  <c r="H438" i="1"/>
  <c r="G438" i="1"/>
  <c r="G446" i="1"/>
  <c r="H437" i="1"/>
  <c r="H445" i="1"/>
  <c r="G439" i="1"/>
  <c r="G447" i="1"/>
  <c r="G448" i="1"/>
  <c r="H439" i="1"/>
  <c r="G441" i="1"/>
  <c r="G449" i="1"/>
  <c r="H440" i="1"/>
  <c r="H448" i="1"/>
  <c r="H443" i="1"/>
  <c r="G440" i="1"/>
  <c r="G442" i="1"/>
  <c r="G450" i="1"/>
  <c r="H441" i="1"/>
  <c r="H449" i="1"/>
  <c r="H446" i="1"/>
  <c r="G435" i="1"/>
  <c r="G443" i="1"/>
  <c r="G451" i="1"/>
  <c r="H442" i="1"/>
  <c r="H450" i="1"/>
  <c r="G444" i="1"/>
  <c r="H435" i="1"/>
  <c r="H451" i="1"/>
  <c r="H447" i="1"/>
  <c r="G436" i="1"/>
  <c r="H2" i="1"/>
  <c r="L2" i="1"/>
  <c r="H160" i="1"/>
  <c r="G428" i="1"/>
  <c r="L428" i="1" s="1"/>
  <c r="H16" i="1"/>
  <c r="G403" i="1"/>
  <c r="L403" i="1" s="1"/>
  <c r="G347" i="1"/>
  <c r="L347" i="1" s="1"/>
  <c r="G299" i="1"/>
  <c r="L299" i="1" s="1"/>
  <c r="G234" i="1"/>
  <c r="L234" i="1" s="1"/>
  <c r="G170" i="1"/>
  <c r="L170" i="1" s="1"/>
  <c r="G124" i="1"/>
  <c r="M124" i="1" s="1"/>
  <c r="G13" i="1"/>
  <c r="L13" i="1" s="1"/>
  <c r="H256" i="1"/>
  <c r="H64" i="1"/>
  <c r="G410" i="1"/>
  <c r="L410" i="1" s="1"/>
  <c r="G395" i="1"/>
  <c r="M395" i="1" s="1"/>
  <c r="G331" i="1"/>
  <c r="L331" i="1" s="1"/>
  <c r="G243" i="1"/>
  <c r="L243" i="1" s="1"/>
  <c r="G188" i="1"/>
  <c r="L188" i="1" s="1"/>
  <c r="G133" i="1"/>
  <c r="L133" i="1" s="1"/>
  <c r="H384" i="1"/>
  <c r="H128" i="1"/>
  <c r="G434" i="1"/>
  <c r="L434" i="1" s="1"/>
  <c r="G378" i="1"/>
  <c r="L378" i="1" s="1"/>
  <c r="G322" i="1"/>
  <c r="L322" i="1" s="1"/>
  <c r="G282" i="1"/>
  <c r="L282" i="1" s="1"/>
  <c r="G242" i="1"/>
  <c r="M242" i="1" s="1"/>
  <c r="G187" i="1"/>
  <c r="L187" i="1" s="1"/>
  <c r="G141" i="1"/>
  <c r="L141" i="1" s="1"/>
  <c r="G74" i="1"/>
  <c r="L74" i="1" s="1"/>
  <c r="H317" i="1"/>
  <c r="H157" i="1"/>
  <c r="G433" i="1"/>
  <c r="L433" i="1" s="1"/>
  <c r="G425" i="1"/>
  <c r="L425" i="1" s="1"/>
  <c r="G417" i="1"/>
  <c r="L417" i="1" s="1"/>
  <c r="G409" i="1"/>
  <c r="L409" i="1" s="1"/>
  <c r="G401" i="1"/>
  <c r="L401" i="1" s="1"/>
  <c r="G393" i="1"/>
  <c r="L393" i="1" s="1"/>
  <c r="G385" i="1"/>
  <c r="L385" i="1" s="1"/>
  <c r="G377" i="1"/>
  <c r="L377" i="1" s="1"/>
  <c r="G369" i="1"/>
  <c r="L369" i="1" s="1"/>
  <c r="G361" i="1"/>
  <c r="L361" i="1" s="1"/>
  <c r="G353" i="1"/>
  <c r="L353" i="1" s="1"/>
  <c r="G345" i="1"/>
  <c r="L345" i="1" s="1"/>
  <c r="G337" i="1"/>
  <c r="L337" i="1" s="1"/>
  <c r="G329" i="1"/>
  <c r="G321" i="1"/>
  <c r="L321" i="1" s="1"/>
  <c r="G313" i="1"/>
  <c r="L313" i="1" s="1"/>
  <c r="G305" i="1"/>
  <c r="L305" i="1" s="1"/>
  <c r="G297" i="1"/>
  <c r="M297" i="1" s="1"/>
  <c r="G289" i="1"/>
  <c r="L289" i="1" s="1"/>
  <c r="G281" i="1"/>
  <c r="L281" i="1" s="1"/>
  <c r="G273" i="1"/>
  <c r="L273" i="1" s="1"/>
  <c r="G265" i="1"/>
  <c r="L265" i="1" s="1"/>
  <c r="G257" i="1"/>
  <c r="L257" i="1" s="1"/>
  <c r="G249" i="1"/>
  <c r="L249" i="1" s="1"/>
  <c r="G241" i="1"/>
  <c r="L241" i="1" s="1"/>
  <c r="G232" i="1"/>
  <c r="L232" i="1" s="1"/>
  <c r="G222" i="1"/>
  <c r="L222" i="1" s="1"/>
  <c r="G213" i="1"/>
  <c r="L213" i="1" s="1"/>
  <c r="G204" i="1"/>
  <c r="L204" i="1" s="1"/>
  <c r="G195" i="1"/>
  <c r="M195" i="1" s="1"/>
  <c r="G186" i="1"/>
  <c r="L186" i="1" s="1"/>
  <c r="G177" i="1"/>
  <c r="L177" i="1" s="1"/>
  <c r="G168" i="1"/>
  <c r="L168" i="1" s="1"/>
  <c r="G158" i="1"/>
  <c r="L158" i="1" s="1"/>
  <c r="G149" i="1"/>
  <c r="L149" i="1" s="1"/>
  <c r="G140" i="1"/>
  <c r="L140" i="1" s="1"/>
  <c r="G131" i="1"/>
  <c r="L131" i="1" s="1"/>
  <c r="G122" i="1"/>
  <c r="L122" i="1" s="1"/>
  <c r="G112" i="1"/>
  <c r="L112" i="1" s="1"/>
  <c r="G99" i="1"/>
  <c r="M99" i="1" s="1"/>
  <c r="G85" i="1"/>
  <c r="L85" i="1" s="1"/>
  <c r="G69" i="1"/>
  <c r="L69" i="1" s="1"/>
  <c r="G37" i="1"/>
  <c r="L37" i="1" s="1"/>
  <c r="G5" i="1"/>
  <c r="L5" i="1" s="1"/>
  <c r="H408" i="1"/>
  <c r="H376" i="1"/>
  <c r="H344" i="1"/>
  <c r="H312" i="1"/>
  <c r="H280" i="1"/>
  <c r="H248" i="1"/>
  <c r="H216" i="1"/>
  <c r="H184" i="1"/>
  <c r="H152" i="1"/>
  <c r="H120" i="1"/>
  <c r="H88" i="1"/>
  <c r="H56" i="1"/>
  <c r="H24" i="1"/>
  <c r="G411" i="1"/>
  <c r="L411" i="1" s="1"/>
  <c r="G363" i="1"/>
  <c r="M363" i="1" s="1"/>
  <c r="G323" i="1"/>
  <c r="M323" i="1" s="1"/>
  <c r="G259" i="1"/>
  <c r="L259" i="1" s="1"/>
  <c r="G216" i="1"/>
  <c r="L216" i="1" s="1"/>
  <c r="G161" i="1"/>
  <c r="L161" i="1" s="1"/>
  <c r="G75" i="1"/>
  <c r="L75" i="1" s="1"/>
  <c r="H96" i="1"/>
  <c r="G402" i="1"/>
  <c r="M402" i="1" s="1"/>
  <c r="G370" i="1"/>
  <c r="M370" i="1" s="1"/>
  <c r="G306" i="1"/>
  <c r="L306" i="1" s="1"/>
  <c r="G258" i="1"/>
  <c r="L258" i="1" s="1"/>
  <c r="G214" i="1"/>
  <c r="L214" i="1" s="1"/>
  <c r="G169" i="1"/>
  <c r="M169" i="1" s="1"/>
  <c r="G100" i="1"/>
  <c r="L100" i="1" s="1"/>
  <c r="H413" i="1"/>
  <c r="H253" i="1"/>
  <c r="H93" i="1"/>
  <c r="G432" i="1"/>
  <c r="L432" i="1" s="1"/>
  <c r="G400" i="1"/>
  <c r="M400" i="1" s="1"/>
  <c r="G392" i="1"/>
  <c r="L392" i="1" s="1"/>
  <c r="G384" i="1"/>
  <c r="M384" i="1" s="1"/>
  <c r="G360" i="1"/>
  <c r="L360" i="1" s="1"/>
  <c r="G352" i="1"/>
  <c r="L352" i="1" s="1"/>
  <c r="G344" i="1"/>
  <c r="M344" i="1" s="1"/>
  <c r="G336" i="1"/>
  <c r="L336" i="1" s="1"/>
  <c r="G328" i="1"/>
  <c r="L328" i="1" s="1"/>
  <c r="G320" i="1"/>
  <c r="L320" i="1" s="1"/>
  <c r="G312" i="1"/>
  <c r="L312" i="1" s="1"/>
  <c r="G304" i="1"/>
  <c r="L304" i="1" s="1"/>
  <c r="G296" i="1"/>
  <c r="L296" i="1" s="1"/>
  <c r="G288" i="1"/>
  <c r="L288" i="1" s="1"/>
  <c r="G280" i="1"/>
  <c r="L280" i="1" s="1"/>
  <c r="G272" i="1"/>
  <c r="L272" i="1" s="1"/>
  <c r="G264" i="1"/>
  <c r="L264" i="1" s="1"/>
  <c r="G256" i="1"/>
  <c r="L256" i="1" s="1"/>
  <c r="G248" i="1"/>
  <c r="L248" i="1" s="1"/>
  <c r="G240" i="1"/>
  <c r="L240" i="1" s="1"/>
  <c r="G230" i="1"/>
  <c r="L230" i="1" s="1"/>
  <c r="G221" i="1"/>
  <c r="L221" i="1" s="1"/>
  <c r="G212" i="1"/>
  <c r="L212" i="1" s="1"/>
  <c r="G203" i="1"/>
  <c r="L203" i="1" s="1"/>
  <c r="G194" i="1"/>
  <c r="L194" i="1" s="1"/>
  <c r="G185" i="1"/>
  <c r="M185" i="1" s="1"/>
  <c r="G176" i="1"/>
  <c r="L176" i="1" s="1"/>
  <c r="G166" i="1"/>
  <c r="M166" i="1" s="1"/>
  <c r="G157" i="1"/>
  <c r="M157" i="1" s="1"/>
  <c r="G148" i="1"/>
  <c r="L148" i="1" s="1"/>
  <c r="G139" i="1"/>
  <c r="L139" i="1" s="1"/>
  <c r="G130" i="1"/>
  <c r="L130" i="1" s="1"/>
  <c r="G121" i="1"/>
  <c r="L121" i="1" s="1"/>
  <c r="G109" i="1"/>
  <c r="L109" i="1" s="1"/>
  <c r="G98" i="1"/>
  <c r="M98" i="1" s="1"/>
  <c r="G84" i="1"/>
  <c r="L84" i="1" s="1"/>
  <c r="G66" i="1"/>
  <c r="L66" i="1" s="1"/>
  <c r="G34" i="1"/>
  <c r="L34" i="1" s="1"/>
  <c r="H405" i="1"/>
  <c r="H373" i="1"/>
  <c r="H341" i="1"/>
  <c r="H309" i="1"/>
  <c r="H277" i="1"/>
  <c r="H245" i="1"/>
  <c r="H213" i="1"/>
  <c r="H181" i="1"/>
  <c r="H149" i="1"/>
  <c r="H117" i="1"/>
  <c r="H85" i="1"/>
  <c r="H53" i="1"/>
  <c r="H21" i="1"/>
  <c r="G387" i="1"/>
  <c r="L387" i="1" s="1"/>
  <c r="G307" i="1"/>
  <c r="M307" i="1" s="1"/>
  <c r="G267" i="1"/>
  <c r="L267" i="1" s="1"/>
  <c r="G206" i="1"/>
  <c r="L206" i="1" s="1"/>
  <c r="G152" i="1"/>
  <c r="M152" i="1" s="1"/>
  <c r="G90" i="1"/>
  <c r="L90" i="1" s="1"/>
  <c r="H320" i="1"/>
  <c r="H224" i="1"/>
  <c r="G418" i="1"/>
  <c r="L418" i="1" s="1"/>
  <c r="G362" i="1"/>
  <c r="L362" i="1" s="1"/>
  <c r="G338" i="1"/>
  <c r="L338" i="1" s="1"/>
  <c r="G290" i="1"/>
  <c r="L290" i="1" s="1"/>
  <c r="G250" i="1"/>
  <c r="L250" i="1" s="1"/>
  <c r="G205" i="1"/>
  <c r="L205" i="1" s="1"/>
  <c r="G160" i="1"/>
  <c r="L160" i="1" s="1"/>
  <c r="G123" i="1"/>
  <c r="L123" i="1" s="1"/>
  <c r="G10" i="1"/>
  <c r="L10" i="1" s="1"/>
  <c r="H349" i="1"/>
  <c r="H189" i="1"/>
  <c r="H61" i="1"/>
  <c r="G424" i="1"/>
  <c r="L424" i="1" s="1"/>
  <c r="G408" i="1"/>
  <c r="L408" i="1" s="1"/>
  <c r="G376" i="1"/>
  <c r="L376" i="1" s="1"/>
  <c r="G431" i="1"/>
  <c r="L431" i="1" s="1"/>
  <c r="G423" i="1"/>
  <c r="L423" i="1" s="1"/>
  <c r="G415" i="1"/>
  <c r="L415" i="1" s="1"/>
  <c r="G407" i="1"/>
  <c r="L407" i="1" s="1"/>
  <c r="G399" i="1"/>
  <c r="L399" i="1" s="1"/>
  <c r="G391" i="1"/>
  <c r="L391" i="1" s="1"/>
  <c r="G383" i="1"/>
  <c r="L383" i="1" s="1"/>
  <c r="G375" i="1"/>
  <c r="L375" i="1" s="1"/>
  <c r="G367" i="1"/>
  <c r="L367" i="1" s="1"/>
  <c r="G359" i="1"/>
  <c r="L359" i="1" s="1"/>
  <c r="G351" i="1"/>
  <c r="L351" i="1" s="1"/>
  <c r="G343" i="1"/>
  <c r="L343" i="1" s="1"/>
  <c r="G335" i="1"/>
  <c r="M335" i="1" s="1"/>
  <c r="G327" i="1"/>
  <c r="L327" i="1" s="1"/>
  <c r="G319" i="1"/>
  <c r="M319" i="1" s="1"/>
  <c r="G311" i="1"/>
  <c r="L311" i="1" s="1"/>
  <c r="G303" i="1"/>
  <c r="M303" i="1" s="1"/>
  <c r="G295" i="1"/>
  <c r="L295" i="1" s="1"/>
  <c r="G287" i="1"/>
  <c r="M287" i="1" s="1"/>
  <c r="G279" i="1"/>
  <c r="L279" i="1" s="1"/>
  <c r="G271" i="1"/>
  <c r="M271" i="1" s="1"/>
  <c r="G263" i="1"/>
  <c r="L263" i="1" s="1"/>
  <c r="G255" i="1"/>
  <c r="L255" i="1" s="1"/>
  <c r="G247" i="1"/>
  <c r="L247" i="1" s="1"/>
  <c r="G238" i="1"/>
  <c r="M238" i="1" s="1"/>
  <c r="G229" i="1"/>
  <c r="L229" i="1" s="1"/>
  <c r="G220" i="1"/>
  <c r="L220" i="1" s="1"/>
  <c r="G211" i="1"/>
  <c r="M211" i="1" s="1"/>
  <c r="G202" i="1"/>
  <c r="L202" i="1" s="1"/>
  <c r="G193" i="1"/>
  <c r="L193" i="1" s="1"/>
  <c r="G184" i="1"/>
  <c r="L184" i="1" s="1"/>
  <c r="G174" i="1"/>
  <c r="M174" i="1" s="1"/>
  <c r="G165" i="1"/>
  <c r="L165" i="1" s="1"/>
  <c r="G156" i="1"/>
  <c r="L156" i="1" s="1"/>
  <c r="G147" i="1"/>
  <c r="L147" i="1" s="1"/>
  <c r="G138" i="1"/>
  <c r="L138" i="1" s="1"/>
  <c r="G129" i="1"/>
  <c r="M129" i="1" s="1"/>
  <c r="G120" i="1"/>
  <c r="L120" i="1" s="1"/>
  <c r="G108" i="1"/>
  <c r="M108" i="1" s="1"/>
  <c r="G96" i="1"/>
  <c r="L96" i="1" s="1"/>
  <c r="G83" i="1"/>
  <c r="L83" i="1" s="1"/>
  <c r="G61" i="1"/>
  <c r="M61" i="1" s="1"/>
  <c r="G29" i="1"/>
  <c r="L29" i="1" s="1"/>
  <c r="H432" i="1"/>
  <c r="H400" i="1"/>
  <c r="H368" i="1"/>
  <c r="H336" i="1"/>
  <c r="H304" i="1"/>
  <c r="H272" i="1"/>
  <c r="H240" i="1"/>
  <c r="H208" i="1"/>
  <c r="H176" i="1"/>
  <c r="H144" i="1"/>
  <c r="H112" i="1"/>
  <c r="H80" i="1"/>
  <c r="H48" i="1"/>
  <c r="G427" i="1"/>
  <c r="M427" i="1" s="1"/>
  <c r="G379" i="1"/>
  <c r="L379" i="1" s="1"/>
  <c r="G339" i="1"/>
  <c r="L339" i="1" s="1"/>
  <c r="G291" i="1"/>
  <c r="L291" i="1" s="1"/>
  <c r="G251" i="1"/>
  <c r="L251" i="1" s="1"/>
  <c r="G225" i="1"/>
  <c r="L225" i="1" s="1"/>
  <c r="G142" i="1"/>
  <c r="L142" i="1" s="1"/>
  <c r="G45" i="1"/>
  <c r="L45" i="1" s="1"/>
  <c r="H288" i="1"/>
  <c r="H192" i="1"/>
  <c r="G426" i="1"/>
  <c r="L426" i="1" s="1"/>
  <c r="G386" i="1"/>
  <c r="L386" i="1" s="1"/>
  <c r="G354" i="1"/>
  <c r="L354" i="1" s="1"/>
  <c r="G298" i="1"/>
  <c r="L298" i="1" s="1"/>
  <c r="G266" i="1"/>
  <c r="L266" i="1" s="1"/>
  <c r="G224" i="1"/>
  <c r="L224" i="1" s="1"/>
  <c r="G196" i="1"/>
  <c r="M196" i="1" s="1"/>
  <c r="G150" i="1"/>
  <c r="L150" i="1" s="1"/>
  <c r="G113" i="1"/>
  <c r="L113" i="1" s="1"/>
  <c r="G88" i="1"/>
  <c r="L88" i="1" s="1"/>
  <c r="H381" i="1"/>
  <c r="H221" i="1"/>
  <c r="H29" i="1"/>
  <c r="H10" i="1"/>
  <c r="H18" i="1"/>
  <c r="H26" i="1"/>
  <c r="H34" i="1"/>
  <c r="H42" i="1"/>
  <c r="H50" i="1"/>
  <c r="H58" i="1"/>
  <c r="H66" i="1"/>
  <c r="H74" i="1"/>
  <c r="H82" i="1"/>
  <c r="H90" i="1"/>
  <c r="H98" i="1"/>
  <c r="H106" i="1"/>
  <c r="H114" i="1"/>
  <c r="H122" i="1"/>
  <c r="H130" i="1"/>
  <c r="H138" i="1"/>
  <c r="H146" i="1"/>
  <c r="H154" i="1"/>
  <c r="H162" i="1"/>
  <c r="H170" i="1"/>
  <c r="H178" i="1"/>
  <c r="H186" i="1"/>
  <c r="H194" i="1"/>
  <c r="H202" i="1"/>
  <c r="H210" i="1"/>
  <c r="H218" i="1"/>
  <c r="H226" i="1"/>
  <c r="H234" i="1"/>
  <c r="H242" i="1"/>
  <c r="H250" i="1"/>
  <c r="H258" i="1"/>
  <c r="H266" i="1"/>
  <c r="H274" i="1"/>
  <c r="H282" i="1"/>
  <c r="H290" i="1"/>
  <c r="H298" i="1"/>
  <c r="H306" i="1"/>
  <c r="H314" i="1"/>
  <c r="H322" i="1"/>
  <c r="H330" i="1"/>
  <c r="H338" i="1"/>
  <c r="H346" i="1"/>
  <c r="H354" i="1"/>
  <c r="H362" i="1"/>
  <c r="H370" i="1"/>
  <c r="H378" i="1"/>
  <c r="H386" i="1"/>
  <c r="H394" i="1"/>
  <c r="H402" i="1"/>
  <c r="H410" i="1"/>
  <c r="H418" i="1"/>
  <c r="H426" i="1"/>
  <c r="H434" i="1"/>
  <c r="G7" i="1"/>
  <c r="L7" i="1" s="1"/>
  <c r="G15" i="1"/>
  <c r="L15" i="1" s="1"/>
  <c r="G23" i="1"/>
  <c r="L23" i="1" s="1"/>
  <c r="G31" i="1"/>
  <c r="L31" i="1" s="1"/>
  <c r="G39" i="1"/>
  <c r="L39" i="1" s="1"/>
  <c r="G47" i="1"/>
  <c r="M47" i="1" s="1"/>
  <c r="G55" i="1"/>
  <c r="L55" i="1" s="1"/>
  <c r="G63" i="1"/>
  <c r="M63" i="1" s="1"/>
  <c r="G71" i="1"/>
  <c r="L71" i="1" s="1"/>
  <c r="G79" i="1"/>
  <c r="L79" i="1" s="1"/>
  <c r="G87" i="1"/>
  <c r="L87" i="1" s="1"/>
  <c r="G95" i="1"/>
  <c r="L95" i="1" s="1"/>
  <c r="G103" i="1"/>
  <c r="L103" i="1" s="1"/>
  <c r="G111" i="1"/>
  <c r="L111" i="1" s="1"/>
  <c r="G119" i="1"/>
  <c r="L119" i="1" s="1"/>
  <c r="G127" i="1"/>
  <c r="L127" i="1" s="1"/>
  <c r="G135" i="1"/>
  <c r="G143" i="1"/>
  <c r="L143" i="1" s="1"/>
  <c r="G151" i="1"/>
  <c r="L151" i="1" s="1"/>
  <c r="G159" i="1"/>
  <c r="M159" i="1" s="1"/>
  <c r="G167" i="1"/>
  <c r="L167" i="1" s="1"/>
  <c r="G175" i="1"/>
  <c r="L175" i="1" s="1"/>
  <c r="G183" i="1"/>
  <c r="L183" i="1" s="1"/>
  <c r="G191" i="1"/>
  <c r="M191" i="1" s="1"/>
  <c r="G199" i="1"/>
  <c r="M199" i="1" s="1"/>
  <c r="G207" i="1"/>
  <c r="M207" i="1" s="1"/>
  <c r="G215" i="1"/>
  <c r="L215" i="1" s="1"/>
  <c r="G223" i="1"/>
  <c r="L223" i="1" s="1"/>
  <c r="G231" i="1"/>
  <c r="L231" i="1" s="1"/>
  <c r="G239" i="1"/>
  <c r="M239" i="1" s="1"/>
  <c r="H3" i="1"/>
  <c r="H11" i="1"/>
  <c r="H19" i="1"/>
  <c r="H27" i="1"/>
  <c r="H35" i="1"/>
  <c r="H43" i="1"/>
  <c r="H51" i="1"/>
  <c r="H59" i="1"/>
  <c r="H67" i="1"/>
  <c r="H75" i="1"/>
  <c r="H83" i="1"/>
  <c r="H91" i="1"/>
  <c r="H99" i="1"/>
  <c r="H107" i="1"/>
  <c r="H115" i="1"/>
  <c r="H123" i="1"/>
  <c r="H131" i="1"/>
  <c r="H139" i="1"/>
  <c r="H147" i="1"/>
  <c r="H155" i="1"/>
  <c r="H163" i="1"/>
  <c r="H171" i="1"/>
  <c r="H179" i="1"/>
  <c r="H187" i="1"/>
  <c r="H195" i="1"/>
  <c r="H203" i="1"/>
  <c r="H211" i="1"/>
  <c r="H219" i="1"/>
  <c r="H227" i="1"/>
  <c r="H235" i="1"/>
  <c r="H243" i="1"/>
  <c r="H251" i="1"/>
  <c r="H259" i="1"/>
  <c r="H267" i="1"/>
  <c r="H275" i="1"/>
  <c r="H283" i="1"/>
  <c r="H291" i="1"/>
  <c r="H299" i="1"/>
  <c r="H307" i="1"/>
  <c r="H315" i="1"/>
  <c r="H323" i="1"/>
  <c r="H331" i="1"/>
  <c r="H339" i="1"/>
  <c r="H347" i="1"/>
  <c r="H355" i="1"/>
  <c r="H363" i="1"/>
  <c r="H371" i="1"/>
  <c r="H379" i="1"/>
  <c r="H387" i="1"/>
  <c r="H395" i="1"/>
  <c r="H403" i="1"/>
  <c r="H411" i="1"/>
  <c r="H419" i="1"/>
  <c r="H427" i="1"/>
  <c r="G8" i="1"/>
  <c r="L8" i="1" s="1"/>
  <c r="G16" i="1"/>
  <c r="L16" i="1" s="1"/>
  <c r="G24" i="1"/>
  <c r="L24" i="1" s="1"/>
  <c r="G32" i="1"/>
  <c r="L32" i="1" s="1"/>
  <c r="G40" i="1"/>
  <c r="L40" i="1" s="1"/>
  <c r="G48" i="1"/>
  <c r="L48" i="1" s="1"/>
  <c r="G56" i="1"/>
  <c r="L56" i="1" s="1"/>
  <c r="G64" i="1"/>
  <c r="L64" i="1" s="1"/>
  <c r="G72" i="1"/>
  <c r="L72" i="1" s="1"/>
  <c r="G80" i="1"/>
  <c r="L80" i="1" s="1"/>
  <c r="H4" i="1"/>
  <c r="H12" i="1"/>
  <c r="H20" i="1"/>
  <c r="H28" i="1"/>
  <c r="H36" i="1"/>
  <c r="H44" i="1"/>
  <c r="H52" i="1"/>
  <c r="H60" i="1"/>
  <c r="H68" i="1"/>
  <c r="H76" i="1"/>
  <c r="H84" i="1"/>
  <c r="H92" i="1"/>
  <c r="H100" i="1"/>
  <c r="H108" i="1"/>
  <c r="H116" i="1"/>
  <c r="H124" i="1"/>
  <c r="H132" i="1"/>
  <c r="H140" i="1"/>
  <c r="H148" i="1"/>
  <c r="H156" i="1"/>
  <c r="H164" i="1"/>
  <c r="H172" i="1"/>
  <c r="H180" i="1"/>
  <c r="H188" i="1"/>
  <c r="H196" i="1"/>
  <c r="H204" i="1"/>
  <c r="H212" i="1"/>
  <c r="H220" i="1"/>
  <c r="H228" i="1"/>
  <c r="H236" i="1"/>
  <c r="H244" i="1"/>
  <c r="H252" i="1"/>
  <c r="H260" i="1"/>
  <c r="H268" i="1"/>
  <c r="H276" i="1"/>
  <c r="H284" i="1"/>
  <c r="H292" i="1"/>
  <c r="H300" i="1"/>
  <c r="H308" i="1"/>
  <c r="H316" i="1"/>
  <c r="H324" i="1"/>
  <c r="H332" i="1"/>
  <c r="H340" i="1"/>
  <c r="H348" i="1"/>
  <c r="H356" i="1"/>
  <c r="H364" i="1"/>
  <c r="H372" i="1"/>
  <c r="H380" i="1"/>
  <c r="H388" i="1"/>
  <c r="H396" i="1"/>
  <c r="H404" i="1"/>
  <c r="H412" i="1"/>
  <c r="H420" i="1"/>
  <c r="H428" i="1"/>
  <c r="G9" i="1"/>
  <c r="L9" i="1" s="1"/>
  <c r="G17" i="1"/>
  <c r="L17" i="1" s="1"/>
  <c r="G25" i="1"/>
  <c r="L25" i="1" s="1"/>
  <c r="G33" i="1"/>
  <c r="L33" i="1" s="1"/>
  <c r="G41" i="1"/>
  <c r="M41" i="1" s="1"/>
  <c r="G49" i="1"/>
  <c r="L49" i="1" s="1"/>
  <c r="G57" i="1"/>
  <c r="M57" i="1" s="1"/>
  <c r="G65" i="1"/>
  <c r="L65" i="1" s="1"/>
  <c r="G73" i="1"/>
  <c r="L73" i="1" s="1"/>
  <c r="G81" i="1"/>
  <c r="M81" i="1" s="1"/>
  <c r="G89" i="1"/>
  <c r="M89" i="1" s="1"/>
  <c r="G97" i="1"/>
  <c r="L97" i="1" s="1"/>
  <c r="G105" i="1"/>
  <c r="L105" i="1" s="1"/>
  <c r="H6" i="1"/>
  <c r="H14" i="1"/>
  <c r="H22" i="1"/>
  <c r="H30" i="1"/>
  <c r="H38" i="1"/>
  <c r="H46" i="1"/>
  <c r="H54" i="1"/>
  <c r="H62" i="1"/>
  <c r="H70" i="1"/>
  <c r="H78" i="1"/>
  <c r="H86" i="1"/>
  <c r="H94" i="1"/>
  <c r="H102" i="1"/>
  <c r="H110" i="1"/>
  <c r="H118" i="1"/>
  <c r="H126" i="1"/>
  <c r="H134" i="1"/>
  <c r="H142" i="1"/>
  <c r="H150" i="1"/>
  <c r="H158" i="1"/>
  <c r="H166" i="1"/>
  <c r="H174" i="1"/>
  <c r="H182" i="1"/>
  <c r="H190" i="1"/>
  <c r="H198" i="1"/>
  <c r="H206" i="1"/>
  <c r="H214" i="1"/>
  <c r="H222" i="1"/>
  <c r="H230" i="1"/>
  <c r="H238" i="1"/>
  <c r="H246" i="1"/>
  <c r="H254" i="1"/>
  <c r="H262" i="1"/>
  <c r="H270" i="1"/>
  <c r="H278" i="1"/>
  <c r="H286" i="1"/>
  <c r="H294" i="1"/>
  <c r="H302" i="1"/>
  <c r="H310" i="1"/>
  <c r="H318" i="1"/>
  <c r="H326" i="1"/>
  <c r="H334" i="1"/>
  <c r="H342" i="1"/>
  <c r="H350" i="1"/>
  <c r="H358" i="1"/>
  <c r="H366" i="1"/>
  <c r="H374" i="1"/>
  <c r="H382" i="1"/>
  <c r="H390" i="1"/>
  <c r="H398" i="1"/>
  <c r="H406" i="1"/>
  <c r="H414" i="1"/>
  <c r="H422" i="1"/>
  <c r="H430" i="1"/>
  <c r="G3" i="1"/>
  <c r="L3" i="1" s="1"/>
  <c r="G11" i="1"/>
  <c r="L11" i="1" s="1"/>
  <c r="G19" i="1"/>
  <c r="M19" i="1" s="1"/>
  <c r="G27" i="1"/>
  <c r="L27" i="1" s="1"/>
  <c r="G35" i="1"/>
  <c r="M35" i="1" s="1"/>
  <c r="G43" i="1"/>
  <c r="M43" i="1" s="1"/>
  <c r="G51" i="1"/>
  <c r="L51" i="1" s="1"/>
  <c r="G59" i="1"/>
  <c r="L59" i="1" s="1"/>
  <c r="G67" i="1"/>
  <c r="L67" i="1" s="1"/>
  <c r="H7" i="1"/>
  <c r="H15" i="1"/>
  <c r="H23" i="1"/>
  <c r="H31" i="1"/>
  <c r="H39" i="1"/>
  <c r="H47" i="1"/>
  <c r="H55" i="1"/>
  <c r="H63" i="1"/>
  <c r="H71" i="1"/>
  <c r="H79" i="1"/>
  <c r="H87" i="1"/>
  <c r="H95" i="1"/>
  <c r="H103" i="1"/>
  <c r="H111" i="1"/>
  <c r="H119" i="1"/>
  <c r="H127" i="1"/>
  <c r="H135" i="1"/>
  <c r="H143" i="1"/>
  <c r="H151" i="1"/>
  <c r="H159" i="1"/>
  <c r="H167" i="1"/>
  <c r="H175" i="1"/>
  <c r="H183" i="1"/>
  <c r="H191" i="1"/>
  <c r="H199" i="1"/>
  <c r="H207" i="1"/>
  <c r="H215" i="1"/>
  <c r="H223" i="1"/>
  <c r="H231" i="1"/>
  <c r="H239" i="1"/>
  <c r="H247" i="1"/>
  <c r="H255" i="1"/>
  <c r="H263" i="1"/>
  <c r="H271" i="1"/>
  <c r="H279" i="1"/>
  <c r="H287" i="1"/>
  <c r="H295" i="1"/>
  <c r="H303" i="1"/>
  <c r="H311" i="1"/>
  <c r="H319" i="1"/>
  <c r="H327" i="1"/>
  <c r="H335" i="1"/>
  <c r="H343" i="1"/>
  <c r="H351" i="1"/>
  <c r="H359" i="1"/>
  <c r="H367" i="1"/>
  <c r="H375" i="1"/>
  <c r="H383" i="1"/>
  <c r="H391" i="1"/>
  <c r="H399" i="1"/>
  <c r="H407" i="1"/>
  <c r="H415" i="1"/>
  <c r="H423" i="1"/>
  <c r="H431" i="1"/>
  <c r="G4" i="1"/>
  <c r="L4" i="1" s="1"/>
  <c r="G12" i="1"/>
  <c r="M12" i="1" s="1"/>
  <c r="G20" i="1"/>
  <c r="L20" i="1" s="1"/>
  <c r="G28" i="1"/>
  <c r="M28" i="1" s="1"/>
  <c r="G36" i="1"/>
  <c r="L36" i="1" s="1"/>
  <c r="G44" i="1"/>
  <c r="M44" i="1" s="1"/>
  <c r="G52" i="1"/>
  <c r="L52" i="1" s="1"/>
  <c r="G60" i="1"/>
  <c r="L60" i="1" s="1"/>
  <c r="G68" i="1"/>
  <c r="L68" i="1" s="1"/>
  <c r="H9" i="1"/>
  <c r="H17" i="1"/>
  <c r="H25" i="1"/>
  <c r="H33" i="1"/>
  <c r="H41" i="1"/>
  <c r="H49" i="1"/>
  <c r="H57" i="1"/>
  <c r="H65" i="1"/>
  <c r="H73" i="1"/>
  <c r="H81" i="1"/>
  <c r="H89" i="1"/>
  <c r="H97" i="1"/>
  <c r="H105" i="1"/>
  <c r="H113" i="1"/>
  <c r="H121" i="1"/>
  <c r="H129" i="1"/>
  <c r="H137" i="1"/>
  <c r="H145" i="1"/>
  <c r="H153" i="1"/>
  <c r="H161" i="1"/>
  <c r="H169" i="1"/>
  <c r="H177" i="1"/>
  <c r="H185" i="1"/>
  <c r="H193" i="1"/>
  <c r="H201" i="1"/>
  <c r="H209" i="1"/>
  <c r="H217" i="1"/>
  <c r="H225" i="1"/>
  <c r="H233" i="1"/>
  <c r="H241" i="1"/>
  <c r="H249" i="1"/>
  <c r="H257" i="1"/>
  <c r="H265" i="1"/>
  <c r="H273" i="1"/>
  <c r="H281" i="1"/>
  <c r="H289" i="1"/>
  <c r="H297" i="1"/>
  <c r="H305" i="1"/>
  <c r="H313" i="1"/>
  <c r="H321" i="1"/>
  <c r="H329" i="1"/>
  <c r="H337" i="1"/>
  <c r="H345" i="1"/>
  <c r="H353" i="1"/>
  <c r="H361" i="1"/>
  <c r="H369" i="1"/>
  <c r="H377" i="1"/>
  <c r="H385" i="1"/>
  <c r="H393" i="1"/>
  <c r="H401" i="1"/>
  <c r="H409" i="1"/>
  <c r="H417" i="1"/>
  <c r="H425" i="1"/>
  <c r="H433" i="1"/>
  <c r="G6" i="1"/>
  <c r="L6" i="1" s="1"/>
  <c r="G14" i="1"/>
  <c r="L14" i="1" s="1"/>
  <c r="G22" i="1"/>
  <c r="M22" i="1" s="1"/>
  <c r="G30" i="1"/>
  <c r="L30" i="1" s="1"/>
  <c r="G38" i="1"/>
  <c r="L38" i="1" s="1"/>
  <c r="G46" i="1"/>
  <c r="L46" i="1" s="1"/>
  <c r="G54" i="1"/>
  <c r="M54" i="1" s="1"/>
  <c r="G62" i="1"/>
  <c r="L62" i="1" s="1"/>
  <c r="G70" i="1"/>
  <c r="L70" i="1" s="1"/>
  <c r="G78" i="1"/>
  <c r="L78" i="1" s="1"/>
  <c r="G86" i="1"/>
  <c r="L86" i="1" s="1"/>
  <c r="G94" i="1"/>
  <c r="L94" i="1" s="1"/>
  <c r="G102" i="1"/>
  <c r="L102" i="1" s="1"/>
  <c r="G110" i="1"/>
  <c r="L110" i="1" s="1"/>
  <c r="G118" i="1"/>
  <c r="L118" i="1" s="1"/>
  <c r="G416" i="1"/>
  <c r="M416" i="1" s="1"/>
  <c r="G368" i="1"/>
  <c r="L368" i="1" s="1"/>
  <c r="G430" i="1"/>
  <c r="L430" i="1" s="1"/>
  <c r="G422" i="1"/>
  <c r="L422" i="1" s="1"/>
  <c r="G414" i="1"/>
  <c r="L414" i="1" s="1"/>
  <c r="G406" i="1"/>
  <c r="L406" i="1" s="1"/>
  <c r="G398" i="1"/>
  <c r="L398" i="1" s="1"/>
  <c r="G390" i="1"/>
  <c r="L390" i="1" s="1"/>
  <c r="G382" i="1"/>
  <c r="L382" i="1" s="1"/>
  <c r="G374" i="1"/>
  <c r="L374" i="1" s="1"/>
  <c r="G366" i="1"/>
  <c r="L366" i="1" s="1"/>
  <c r="G358" i="1"/>
  <c r="L358" i="1" s="1"/>
  <c r="G350" i="1"/>
  <c r="L350" i="1" s="1"/>
  <c r="G342" i="1"/>
  <c r="L342" i="1" s="1"/>
  <c r="G334" i="1"/>
  <c r="M334" i="1" s="1"/>
  <c r="G326" i="1"/>
  <c r="L326" i="1" s="1"/>
  <c r="G318" i="1"/>
  <c r="M318" i="1" s="1"/>
  <c r="G310" i="1"/>
  <c r="L310" i="1" s="1"/>
  <c r="G302" i="1"/>
  <c r="M302" i="1" s="1"/>
  <c r="G294" i="1"/>
  <c r="M294" i="1" s="1"/>
  <c r="G286" i="1"/>
  <c r="L286" i="1" s="1"/>
  <c r="G278" i="1"/>
  <c r="L278" i="1" s="1"/>
  <c r="G270" i="1"/>
  <c r="M270" i="1" s="1"/>
  <c r="G262" i="1"/>
  <c r="L262" i="1" s="1"/>
  <c r="G254" i="1"/>
  <c r="L254" i="1" s="1"/>
  <c r="G246" i="1"/>
  <c r="L246" i="1" s="1"/>
  <c r="G237" i="1"/>
  <c r="L237" i="1" s="1"/>
  <c r="G228" i="1"/>
  <c r="M228" i="1" s="1"/>
  <c r="G219" i="1"/>
  <c r="L219" i="1" s="1"/>
  <c r="G210" i="1"/>
  <c r="L210" i="1" s="1"/>
  <c r="G201" i="1"/>
  <c r="M201" i="1" s="1"/>
  <c r="G192" i="1"/>
  <c r="L192" i="1" s="1"/>
  <c r="G182" i="1"/>
  <c r="L182" i="1" s="1"/>
  <c r="G173" i="1"/>
  <c r="L173" i="1" s="1"/>
  <c r="G164" i="1"/>
  <c r="L164" i="1" s="1"/>
  <c r="G155" i="1"/>
  <c r="L155" i="1" s="1"/>
  <c r="G146" i="1"/>
  <c r="L146" i="1" s="1"/>
  <c r="G137" i="1"/>
  <c r="M137" i="1" s="1"/>
  <c r="G128" i="1"/>
  <c r="L128" i="1" s="1"/>
  <c r="G117" i="1"/>
  <c r="L117" i="1" s="1"/>
  <c r="G107" i="1"/>
  <c r="M107" i="1" s="1"/>
  <c r="G93" i="1"/>
  <c r="L93" i="1" s="1"/>
  <c r="G82" i="1"/>
  <c r="L82" i="1" s="1"/>
  <c r="G58" i="1"/>
  <c r="L58" i="1" s="1"/>
  <c r="G26" i="1"/>
  <c r="L26" i="1" s="1"/>
  <c r="H429" i="1"/>
  <c r="H397" i="1"/>
  <c r="H365" i="1"/>
  <c r="H333" i="1"/>
  <c r="H301" i="1"/>
  <c r="H269" i="1"/>
  <c r="H237" i="1"/>
  <c r="H205" i="1"/>
  <c r="H173" i="1"/>
  <c r="H141" i="1"/>
  <c r="H109" i="1"/>
  <c r="H77" i="1"/>
  <c r="H45" i="1"/>
  <c r="H13" i="1"/>
  <c r="G419" i="1"/>
  <c r="L419" i="1" s="1"/>
  <c r="G355" i="1"/>
  <c r="L355" i="1" s="1"/>
  <c r="G283" i="1"/>
  <c r="L283" i="1" s="1"/>
  <c r="G179" i="1"/>
  <c r="M179" i="1" s="1"/>
  <c r="G101" i="1"/>
  <c r="L101" i="1" s="1"/>
  <c r="H352" i="1"/>
  <c r="H32" i="1"/>
  <c r="G394" i="1"/>
  <c r="L394" i="1" s="1"/>
  <c r="G346" i="1"/>
  <c r="L346" i="1" s="1"/>
  <c r="G314" i="1"/>
  <c r="L314" i="1" s="1"/>
  <c r="G274" i="1"/>
  <c r="M274" i="1" s="1"/>
  <c r="G233" i="1"/>
  <c r="M233" i="1" s="1"/>
  <c r="G178" i="1"/>
  <c r="L178" i="1" s="1"/>
  <c r="G132" i="1"/>
  <c r="L132" i="1" s="1"/>
  <c r="G42" i="1"/>
  <c r="L42" i="1" s="1"/>
  <c r="H285" i="1"/>
  <c r="H125" i="1"/>
  <c r="G429" i="1"/>
  <c r="L429" i="1" s="1"/>
  <c r="G421" i="1"/>
  <c r="L421" i="1" s="1"/>
  <c r="G413" i="1"/>
  <c r="L413" i="1" s="1"/>
  <c r="G405" i="1"/>
  <c r="L405" i="1" s="1"/>
  <c r="G397" i="1"/>
  <c r="L397" i="1" s="1"/>
  <c r="G389" i="1"/>
  <c r="L389" i="1" s="1"/>
  <c r="G381" i="1"/>
  <c r="L381" i="1" s="1"/>
  <c r="G373" i="1"/>
  <c r="L373" i="1" s="1"/>
  <c r="G365" i="1"/>
  <c r="L365" i="1" s="1"/>
  <c r="G357" i="1"/>
  <c r="L357" i="1" s="1"/>
  <c r="G349" i="1"/>
  <c r="L349" i="1" s="1"/>
  <c r="G341" i="1"/>
  <c r="L341" i="1" s="1"/>
  <c r="G333" i="1"/>
  <c r="L333" i="1" s="1"/>
  <c r="G325" i="1"/>
  <c r="L325" i="1" s="1"/>
  <c r="G317" i="1"/>
  <c r="L317" i="1" s="1"/>
  <c r="G309" i="1"/>
  <c r="L309" i="1" s="1"/>
  <c r="G301" i="1"/>
  <c r="L301" i="1" s="1"/>
  <c r="G293" i="1"/>
  <c r="L293" i="1" s="1"/>
  <c r="G285" i="1"/>
  <c r="M285" i="1" s="1"/>
  <c r="G277" i="1"/>
  <c r="L277" i="1" s="1"/>
  <c r="G269" i="1"/>
  <c r="L269" i="1" s="1"/>
  <c r="G261" i="1"/>
  <c r="L261" i="1" s="1"/>
  <c r="G253" i="1"/>
  <c r="L253" i="1" s="1"/>
  <c r="G245" i="1"/>
  <c r="L245" i="1" s="1"/>
  <c r="G236" i="1"/>
  <c r="L236" i="1" s="1"/>
  <c r="G227" i="1"/>
  <c r="L227" i="1" s="1"/>
  <c r="G218" i="1"/>
  <c r="L218" i="1" s="1"/>
  <c r="G209" i="1"/>
  <c r="M209" i="1" s="1"/>
  <c r="G200" i="1"/>
  <c r="L200" i="1" s="1"/>
  <c r="G190" i="1"/>
  <c r="L190" i="1" s="1"/>
  <c r="G181" i="1"/>
  <c r="L181" i="1" s="1"/>
  <c r="G172" i="1"/>
  <c r="L172" i="1" s="1"/>
  <c r="G163" i="1"/>
  <c r="L163" i="1" s="1"/>
  <c r="G154" i="1"/>
  <c r="L154" i="1" s="1"/>
  <c r="G145" i="1"/>
  <c r="L145" i="1" s="1"/>
  <c r="G136" i="1"/>
  <c r="L136" i="1" s="1"/>
  <c r="G126" i="1"/>
  <c r="M126" i="1" s="1"/>
  <c r="G116" i="1"/>
  <c r="L116" i="1" s="1"/>
  <c r="G106" i="1"/>
  <c r="L106" i="1" s="1"/>
  <c r="G92" i="1"/>
  <c r="L92" i="1" s="1"/>
  <c r="G77" i="1"/>
  <c r="L77" i="1" s="1"/>
  <c r="G53" i="1"/>
  <c r="L53" i="1" s="1"/>
  <c r="G21" i="1"/>
  <c r="L21" i="1" s="1"/>
  <c r="H424" i="1"/>
  <c r="H392" i="1"/>
  <c r="H360" i="1"/>
  <c r="H328" i="1"/>
  <c r="H296" i="1"/>
  <c r="H264" i="1"/>
  <c r="H232" i="1"/>
  <c r="H200" i="1"/>
  <c r="H168" i="1"/>
  <c r="H136" i="1"/>
  <c r="H104" i="1"/>
  <c r="H72" i="1"/>
  <c r="H40" i="1"/>
  <c r="H8" i="1"/>
  <c r="G371" i="1"/>
  <c r="L371" i="1" s="1"/>
  <c r="G315" i="1"/>
  <c r="L315" i="1" s="1"/>
  <c r="G275" i="1"/>
  <c r="M275" i="1" s="1"/>
  <c r="G197" i="1"/>
  <c r="L197" i="1" s="1"/>
  <c r="G114" i="1"/>
  <c r="L114" i="1" s="1"/>
  <c r="H416" i="1"/>
  <c r="G330" i="1"/>
  <c r="L330" i="1" s="1"/>
  <c r="G420" i="1"/>
  <c r="L420" i="1" s="1"/>
  <c r="G412" i="1"/>
  <c r="L412" i="1" s="1"/>
  <c r="G404" i="1"/>
  <c r="L404" i="1" s="1"/>
  <c r="G396" i="1"/>
  <c r="L396" i="1" s="1"/>
  <c r="G388" i="1"/>
  <c r="L388" i="1" s="1"/>
  <c r="G380" i="1"/>
  <c r="M380" i="1" s="1"/>
  <c r="G372" i="1"/>
  <c r="L372" i="1" s="1"/>
  <c r="G364" i="1"/>
  <c r="M364" i="1" s="1"/>
  <c r="G356" i="1"/>
  <c r="L356" i="1" s="1"/>
  <c r="G348" i="1"/>
  <c r="L348" i="1" s="1"/>
  <c r="G340" i="1"/>
  <c r="L340" i="1" s="1"/>
  <c r="G332" i="1"/>
  <c r="L332" i="1" s="1"/>
  <c r="G324" i="1"/>
  <c r="L324" i="1" s="1"/>
  <c r="G316" i="1"/>
  <c r="L316" i="1" s="1"/>
  <c r="G308" i="1"/>
  <c r="L308" i="1" s="1"/>
  <c r="G300" i="1"/>
  <c r="L300" i="1" s="1"/>
  <c r="G292" i="1"/>
  <c r="L292" i="1" s="1"/>
  <c r="G284" i="1"/>
  <c r="M284" i="1" s="1"/>
  <c r="G276" i="1"/>
  <c r="M276" i="1" s="1"/>
  <c r="G268" i="1"/>
  <c r="L268" i="1" s="1"/>
  <c r="G260" i="1"/>
  <c r="L260" i="1" s="1"/>
  <c r="G252" i="1"/>
  <c r="L252" i="1" s="1"/>
  <c r="G244" i="1"/>
  <c r="L244" i="1" s="1"/>
  <c r="G235" i="1"/>
  <c r="L235" i="1" s="1"/>
  <c r="G226" i="1"/>
  <c r="L226" i="1" s="1"/>
  <c r="G217" i="1"/>
  <c r="M217" i="1" s="1"/>
  <c r="G208" i="1"/>
  <c r="L208" i="1" s="1"/>
  <c r="G198" i="1"/>
  <c r="L198" i="1" s="1"/>
  <c r="G189" i="1"/>
  <c r="L189" i="1" s="1"/>
  <c r="G180" i="1"/>
  <c r="L180" i="1" s="1"/>
  <c r="G171" i="1"/>
  <c r="L171" i="1" s="1"/>
  <c r="G162" i="1"/>
  <c r="L162" i="1" s="1"/>
  <c r="G153" i="1"/>
  <c r="L153" i="1" s="1"/>
  <c r="G144" i="1"/>
  <c r="L144" i="1" s="1"/>
  <c r="G134" i="1"/>
  <c r="L134" i="1" s="1"/>
  <c r="G125" i="1"/>
  <c r="L125" i="1" s="1"/>
  <c r="G115" i="1"/>
  <c r="M115" i="1" s="1"/>
  <c r="G104" i="1"/>
  <c r="L104" i="1" s="1"/>
  <c r="G91" i="1"/>
  <c r="M91" i="1" s="1"/>
  <c r="G76" i="1"/>
  <c r="M76" i="1" s="1"/>
  <c r="G50" i="1"/>
  <c r="L50" i="1" s="1"/>
  <c r="G18" i="1"/>
  <c r="M18" i="1" s="1"/>
  <c r="H421" i="1"/>
  <c r="H389" i="1"/>
  <c r="H357" i="1"/>
  <c r="H325" i="1"/>
  <c r="H293" i="1"/>
  <c r="H261" i="1"/>
  <c r="H229" i="1"/>
  <c r="H197" i="1"/>
  <c r="H165" i="1"/>
  <c r="H133" i="1"/>
  <c r="H101" i="1"/>
  <c r="H69" i="1"/>
  <c r="H37" i="1"/>
  <c r="H5" i="1"/>
  <c r="M336" i="1"/>
  <c r="M135" i="1"/>
  <c r="L174" i="1"/>
  <c r="L427" i="1"/>
  <c r="M401" i="1"/>
  <c r="M123" i="1"/>
  <c r="M214" i="1"/>
  <c r="M393" i="1"/>
  <c r="L329" i="1"/>
  <c r="M329" i="1"/>
  <c r="L185" i="1"/>
  <c r="L169" i="1"/>
  <c r="L384" i="1"/>
  <c r="M385" i="1"/>
  <c r="M378" i="1"/>
  <c r="L303" i="1"/>
  <c r="L135" i="1"/>
  <c r="M141" i="1"/>
  <c r="L238" i="1" l="1"/>
  <c r="M165" i="1"/>
  <c r="M408" i="1"/>
  <c r="M407" i="1"/>
  <c r="M353" i="1"/>
  <c r="L319" i="1"/>
  <c r="M263" i="1"/>
  <c r="L199" i="1"/>
  <c r="M112" i="1"/>
  <c r="M100" i="1"/>
  <c r="L99" i="1"/>
  <c r="M74" i="1"/>
  <c r="M32" i="1"/>
  <c r="M10" i="1"/>
  <c r="M7" i="1"/>
  <c r="M37" i="1"/>
  <c r="L41" i="1"/>
  <c r="M347" i="1"/>
  <c r="M403" i="1"/>
  <c r="M434" i="1"/>
  <c r="M265" i="1"/>
  <c r="M367" i="1"/>
  <c r="L157" i="1"/>
  <c r="M304" i="1"/>
  <c r="M296" i="1"/>
  <c r="M360" i="1"/>
  <c r="M247" i="1"/>
  <c r="M75" i="1"/>
  <c r="M431" i="1"/>
  <c r="L166" i="1"/>
  <c r="M337" i="1"/>
  <c r="M249" i="1"/>
  <c r="M377" i="1"/>
  <c r="M331" i="1"/>
  <c r="M313" i="1"/>
  <c r="M273" i="1"/>
  <c r="M84" i="1"/>
  <c r="M321" i="1"/>
  <c r="M177" i="1"/>
  <c r="M410" i="1"/>
  <c r="M66" i="1"/>
  <c r="M230" i="1"/>
  <c r="M257" i="1"/>
  <c r="L47" i="1"/>
  <c r="M186" i="1"/>
  <c r="M161" i="1"/>
  <c r="M240" i="1"/>
  <c r="M299" i="1"/>
  <c r="L395" i="1"/>
  <c r="M96" i="1"/>
  <c r="M224" i="1"/>
  <c r="M376" i="1"/>
  <c r="M160" i="1"/>
  <c r="M23" i="1"/>
  <c r="M204" i="1"/>
  <c r="M259" i="1"/>
  <c r="M151" i="1"/>
  <c r="M215" i="1"/>
  <c r="M45" i="1"/>
  <c r="L124" i="1"/>
  <c r="M375" i="1"/>
  <c r="M311" i="1"/>
  <c r="L108" i="1"/>
  <c r="L89" i="1"/>
  <c r="M15" i="1"/>
  <c r="L207" i="1"/>
  <c r="M248" i="1"/>
  <c r="M255" i="1"/>
  <c r="M122" i="1"/>
  <c r="M176" i="1"/>
  <c r="L195" i="1"/>
  <c r="M142" i="1"/>
  <c r="M383" i="1"/>
  <c r="M90" i="1"/>
  <c r="M266" i="1"/>
  <c r="L98" i="1"/>
  <c r="M184" i="1"/>
  <c r="M79" i="1"/>
  <c r="M392" i="1"/>
  <c r="M312" i="1"/>
  <c r="M205" i="1"/>
  <c r="M216" i="1"/>
  <c r="L211" i="1"/>
  <c r="L12" i="1"/>
  <c r="M97" i="1"/>
  <c r="M67" i="1"/>
  <c r="M143" i="1"/>
  <c r="M33" i="1"/>
  <c r="M40" i="1"/>
  <c r="M3" i="1"/>
  <c r="M87" i="1"/>
  <c r="M430" i="1"/>
  <c r="M188" i="1"/>
  <c r="M272" i="1"/>
  <c r="M279" i="1"/>
  <c r="M417" i="1"/>
  <c r="L242" i="1"/>
  <c r="M409" i="1"/>
  <c r="L323" i="1"/>
  <c r="M194" i="1"/>
  <c r="M59" i="1"/>
  <c r="M4" i="1"/>
  <c r="M25" i="1"/>
  <c r="M71" i="1"/>
  <c r="M68" i="1"/>
  <c r="M83" i="1"/>
  <c r="L196" i="1"/>
  <c r="M289" i="1"/>
  <c r="M281" i="1"/>
  <c r="M428" i="1"/>
  <c r="L228" i="1"/>
  <c r="M48" i="1"/>
  <c r="M105" i="1"/>
  <c r="M11" i="1"/>
  <c r="M291" i="1"/>
  <c r="M343" i="1"/>
  <c r="M222" i="1"/>
  <c r="M130" i="1"/>
  <c r="L363" i="1"/>
  <c r="M149" i="1"/>
  <c r="L370" i="1"/>
  <c r="M203" i="1"/>
  <c r="M267" i="1"/>
  <c r="M78" i="1"/>
  <c r="M173" i="1"/>
  <c r="M310" i="1"/>
  <c r="M200" i="1"/>
  <c r="M14" i="1"/>
  <c r="M397" i="1"/>
  <c r="M190" i="1"/>
  <c r="M389" i="1"/>
  <c r="M158" i="1"/>
  <c r="L239" i="1"/>
  <c r="L35" i="1"/>
  <c r="M175" i="1"/>
  <c r="M338" i="1"/>
  <c r="M138" i="1"/>
  <c r="M72" i="1"/>
  <c r="M111" i="1"/>
  <c r="M65" i="1"/>
  <c r="M386" i="1"/>
  <c r="M88" i="1"/>
  <c r="M8" i="1"/>
  <c r="M399" i="1"/>
  <c r="L335" i="1"/>
  <c r="L271" i="1"/>
  <c r="M290" i="1"/>
  <c r="M42" i="1"/>
  <c r="L44" i="1"/>
  <c r="M128" i="1"/>
  <c r="L126" i="1"/>
  <c r="M258" i="1"/>
  <c r="M396" i="1"/>
  <c r="M320" i="1"/>
  <c r="L270" i="1"/>
  <c r="L400" i="1"/>
  <c r="M109" i="1"/>
  <c r="L81" i="1"/>
  <c r="M20" i="1"/>
  <c r="M327" i="1"/>
  <c r="M250" i="1"/>
  <c r="M120" i="1"/>
  <c r="L191" i="1"/>
  <c r="M424" i="1"/>
  <c r="M127" i="1"/>
  <c r="L152" i="1"/>
  <c r="M256" i="1"/>
  <c r="M131" i="1"/>
  <c r="M225" i="1"/>
  <c r="M193" i="1"/>
  <c r="M391" i="1"/>
  <c r="L22" i="1"/>
  <c r="M298" i="1"/>
  <c r="L344" i="1"/>
  <c r="M243" i="1"/>
  <c r="L307" i="1"/>
  <c r="L297" i="1"/>
  <c r="M69" i="1"/>
  <c r="M415" i="1"/>
  <c r="L201" i="1"/>
  <c r="M361" i="1"/>
  <c r="L287" i="1"/>
  <c r="M164" i="1"/>
  <c r="M411" i="1"/>
  <c r="M237" i="1"/>
  <c r="M155" i="1"/>
  <c r="M29" i="1"/>
  <c r="L334" i="1"/>
  <c r="M246" i="1"/>
  <c r="M282" i="1"/>
  <c r="M374" i="1"/>
  <c r="M49" i="1"/>
  <c r="M316" i="1"/>
  <c r="L54" i="1"/>
  <c r="M197" i="1"/>
  <c r="M325" i="1"/>
  <c r="M60" i="1"/>
  <c r="L63" i="1"/>
  <c r="M17" i="1"/>
  <c r="M6" i="1"/>
  <c r="M24" i="1"/>
  <c r="M261" i="1"/>
  <c r="L302" i="1"/>
  <c r="M288" i="1"/>
  <c r="M93" i="1"/>
  <c r="M94" i="1"/>
  <c r="M422" i="1"/>
  <c r="L233" i="1"/>
  <c r="M394" i="1"/>
  <c r="M30" i="1"/>
  <c r="M252" i="1"/>
  <c r="M280" i="1"/>
  <c r="M139" i="1"/>
  <c r="M170" i="1"/>
  <c r="M212" i="1"/>
  <c r="M64" i="1"/>
  <c r="M113" i="1"/>
  <c r="M147" i="1"/>
  <c r="M106" i="1"/>
  <c r="L179" i="1"/>
  <c r="M254" i="1"/>
  <c r="M220" i="1"/>
  <c r="M366" i="1"/>
  <c r="M232" i="1"/>
  <c r="L57" i="1"/>
  <c r="M136" i="1"/>
  <c r="L107" i="1"/>
  <c r="L276" i="1"/>
  <c r="M70" i="1"/>
  <c r="M368" i="1"/>
  <c r="M51" i="1"/>
  <c r="L318" i="1"/>
  <c r="M114" i="1"/>
  <c r="M86" i="1"/>
  <c r="M82" i="1"/>
  <c r="M433" i="1"/>
  <c r="M219" i="1"/>
  <c r="L159" i="1"/>
  <c r="M223" i="1"/>
  <c r="L19" i="1"/>
  <c r="M351" i="1"/>
  <c r="M39" i="1"/>
  <c r="M339" i="1"/>
  <c r="M333" i="1"/>
  <c r="M362" i="1"/>
  <c r="L402" i="1"/>
  <c r="M27" i="1"/>
  <c r="M167" i="1"/>
  <c r="M154" i="1"/>
  <c r="M425" i="1"/>
  <c r="L275" i="1"/>
  <c r="M421" i="1"/>
  <c r="M110" i="1"/>
  <c r="M231" i="1"/>
  <c r="M208" i="1"/>
  <c r="M426" i="1"/>
  <c r="M36" i="1"/>
  <c r="M103" i="1"/>
  <c r="M301" i="1"/>
  <c r="M53" i="1"/>
  <c r="M406" i="1"/>
  <c r="M198" i="1"/>
  <c r="L137" i="1"/>
  <c r="M153" i="1"/>
  <c r="M324" i="1"/>
  <c r="M210" i="1"/>
  <c r="M342" i="1"/>
  <c r="M26" i="1"/>
  <c r="M171" i="1"/>
  <c r="M355" i="1"/>
  <c r="L28" i="1"/>
  <c r="M350" i="1"/>
  <c r="M295" i="1"/>
  <c r="M229" i="1"/>
  <c r="M322" i="1"/>
  <c r="M418" i="1"/>
  <c r="M369" i="1"/>
  <c r="M148" i="1"/>
  <c r="M102" i="1"/>
  <c r="M150" i="1"/>
  <c r="M359" i="1"/>
  <c r="M221" i="1"/>
  <c r="M300" i="1"/>
  <c r="M387" i="1"/>
  <c r="M241" i="1"/>
  <c r="M38" i="1"/>
  <c r="M330" i="1"/>
  <c r="L115" i="1"/>
  <c r="M168" i="1"/>
  <c r="M373" i="1"/>
  <c r="L380" i="1"/>
  <c r="M31" i="1"/>
  <c r="M95" i="1"/>
  <c r="M305" i="1"/>
  <c r="M352" i="1"/>
  <c r="M85" i="1"/>
  <c r="M116" i="1"/>
  <c r="M180" i="1"/>
  <c r="M388" i="1"/>
  <c r="M56" i="1"/>
  <c r="M309" i="1"/>
  <c r="L61" i="1"/>
  <c r="M125" i="1"/>
  <c r="M146" i="1"/>
  <c r="M286" i="1"/>
  <c r="M34" i="1"/>
  <c r="M379" i="1"/>
  <c r="M156" i="1"/>
  <c r="M104" i="1"/>
  <c r="M314" i="1"/>
  <c r="M423" i="1"/>
  <c r="L217" i="1"/>
  <c r="L91" i="1"/>
  <c r="M317" i="1"/>
  <c r="M260" i="1"/>
  <c r="M234" i="1"/>
  <c r="L274" i="1"/>
  <c r="M390" i="1"/>
  <c r="L76" i="1"/>
  <c r="L43" i="1"/>
  <c r="M77" i="1"/>
  <c r="M306" i="1"/>
  <c r="M202" i="1"/>
  <c r="M163" i="1"/>
  <c r="M227" i="1"/>
  <c r="M119" i="1"/>
  <c r="M345" i="1"/>
  <c r="M134" i="1"/>
  <c r="M213" i="1"/>
  <c r="M340" i="1"/>
  <c r="M244" i="1"/>
  <c r="L364" i="1"/>
  <c r="M365" i="1"/>
  <c r="M13" i="1"/>
  <c r="M52" i="1"/>
  <c r="M92" i="1"/>
  <c r="M372" i="1"/>
  <c r="M404" i="1"/>
  <c r="M46" i="1"/>
  <c r="M118" i="1"/>
  <c r="M133" i="1"/>
  <c r="M278" i="1"/>
  <c r="M253" i="1"/>
  <c r="M346" i="1"/>
  <c r="M187" i="1"/>
  <c r="M398" i="1"/>
  <c r="M181" i="1"/>
  <c r="M283" i="1"/>
  <c r="M381" i="1"/>
  <c r="M58" i="1"/>
  <c r="M189" i="1"/>
  <c r="M293" i="1"/>
  <c r="M419" i="1"/>
  <c r="L294" i="1"/>
  <c r="M357" i="1"/>
  <c r="M414" i="1"/>
  <c r="M101" i="1"/>
  <c r="M140" i="1"/>
  <c r="L285" i="1"/>
  <c r="M121" i="1"/>
  <c r="M145" i="1"/>
  <c r="M292" i="1"/>
  <c r="M348" i="1"/>
  <c r="M412" i="1"/>
  <c r="M206" i="1"/>
  <c r="M16" i="1"/>
  <c r="M183" i="1"/>
  <c r="M328" i="1"/>
  <c r="M226" i="1"/>
  <c r="M5" i="1"/>
  <c r="M236" i="1"/>
  <c r="M262" i="1"/>
  <c r="M429" i="1"/>
  <c r="L416" i="1"/>
  <c r="M405" i="1"/>
  <c r="M218" i="1"/>
  <c r="M21" i="1"/>
  <c r="M245" i="1"/>
  <c r="M50" i="1"/>
  <c r="L129" i="1"/>
  <c r="M178" i="1"/>
  <c r="M162" i="1"/>
  <c r="M349" i="1"/>
  <c r="M144" i="1"/>
  <c r="M326" i="1"/>
  <c r="L284" i="1"/>
  <c r="M315" i="1"/>
  <c r="M413" i="1"/>
  <c r="M55" i="1"/>
  <c r="M264" i="1"/>
  <c r="M354" i="1"/>
  <c r="M251" i="1"/>
  <c r="M332" i="1"/>
  <c r="M132" i="1"/>
  <c r="M308" i="1"/>
  <c r="M356" i="1"/>
  <c r="M420" i="1"/>
  <c r="M182" i="1"/>
  <c r="M382" i="1"/>
  <c r="M432" i="1"/>
  <c r="M62" i="1"/>
  <c r="M235" i="1"/>
  <c r="M269" i="1"/>
  <c r="M358" i="1"/>
  <c r="M80" i="1"/>
  <c r="M371" i="1"/>
  <c r="M341" i="1"/>
  <c r="M9" i="1"/>
  <c r="M73" i="1"/>
  <c r="M172" i="1"/>
  <c r="M117" i="1"/>
  <c r="M192" i="1"/>
  <c r="M268" i="1"/>
  <c r="M2" i="1"/>
  <c r="L18" i="1"/>
  <c r="L209" i="1"/>
  <c r="M277" i="1"/>
</calcChain>
</file>

<file path=xl/sharedStrings.xml><?xml version="1.0" encoding="utf-8"?>
<sst xmlns="http://schemas.openxmlformats.org/spreadsheetml/2006/main" count="10769" uniqueCount="2307">
  <si>
    <t>ថៃ លក្ខ័ណា</t>
  </si>
  <si>
    <t>ស្រី</t>
  </si>
  <si>
    <t>ប្រុស</t>
  </si>
  <si>
    <t>គឹម និ</t>
  </si>
  <si>
    <t>គឹម នី</t>
  </si>
  <si>
    <t>វឿន សុភ័ក</t>
  </si>
  <si>
    <t>អ៊ុត អេន</t>
  </si>
  <si>
    <t>ទ្រី អន</t>
  </si>
  <si>
    <t>ណន ចន្ទី</t>
  </si>
  <si>
    <t>ហុង សារុន</t>
  </si>
  <si>
    <t>លន់ ច្រិប</t>
  </si>
  <si>
    <t>មាស សុខៃ</t>
  </si>
  <si>
    <t>ទេព ពេញ</t>
  </si>
  <si>
    <t>ទ្រី ទុន</t>
  </si>
  <si>
    <t>ប៊ន ប៊ីន</t>
  </si>
  <si>
    <t>ទ្រី អម</t>
  </si>
  <si>
    <t>ឡាញ់ លី</t>
  </si>
  <si>
    <t>អៀង វី</t>
  </si>
  <si>
    <t>ឡាញ់ រ៉ុម</t>
  </si>
  <si>
    <t>ឃ្លី ផល្លា</t>
  </si>
  <si>
    <t>ម៉ម ម៉េន</t>
  </si>
  <si>
    <t>ឃឹម សាន</t>
  </si>
  <si>
    <t>អេន សំអាត</t>
  </si>
  <si>
    <t>កន ភក្ដី</t>
  </si>
  <si>
    <t>ឃុត ឃី</t>
  </si>
  <si>
    <t>ឆឹម សុខខេន</t>
  </si>
  <si>
    <t>ស៊ីម យ៉ង</t>
  </si>
  <si>
    <t>ណេ សារ៉ាក់</t>
  </si>
  <si>
    <t>យុន យី</t>
  </si>
  <si>
    <t>សាន ម៉ាប់</t>
  </si>
  <si>
    <t>តុង ស្រីទុំ</t>
  </si>
  <si>
    <t>យឹម ម៉ុម</t>
  </si>
  <si>
    <t>តុញ គង់គា</t>
  </si>
  <si>
    <t>ផាន់ រុំ</t>
  </si>
  <si>
    <t>សុខ ឡូត</t>
  </si>
  <si>
    <t>តុញ សុខុម</t>
  </si>
  <si>
    <t>ចយ សុម៉ាច</t>
  </si>
  <si>
    <t>ប៉ុន សាវុធ</t>
  </si>
  <si>
    <t>សេរី កុសល់</t>
  </si>
  <si>
    <t>វ៉ាត់ នី</t>
  </si>
  <si>
    <t>បឿង សៀម</t>
  </si>
  <si>
    <t>ទូយ ឆាលី</t>
  </si>
  <si>
    <t>ធុច ចំប៉ា</t>
  </si>
  <si>
    <t>វណ្ណា ចាន់ណាត</t>
  </si>
  <si>
    <t>ឡា លក្ខ័</t>
  </si>
  <si>
    <t>ហ៊ុន អៃ</t>
  </si>
  <si>
    <t>ពី ប៉ាត់</t>
  </si>
  <si>
    <t>ព្រំ ឈាន់</t>
  </si>
  <si>
    <t>បៀន សុខឌី</t>
  </si>
  <si>
    <t>កន គីន</t>
  </si>
  <si>
    <t>អឿន ចាន់រី</t>
  </si>
  <si>
    <t>គីន បញ្ញា</t>
  </si>
  <si>
    <t>រីន ភារម្យ</t>
  </si>
  <si>
    <t>រីន រី</t>
  </si>
  <si>
    <t>រីន សុណាត</t>
  </si>
  <si>
    <t>សេង ហុន</t>
  </si>
  <si>
    <t>ធី រស្មី</t>
  </si>
  <si>
    <t>ឡុន គឹមឡុង</t>
  </si>
  <si>
    <t>ជឿន ស្រីនាង</t>
  </si>
  <si>
    <t>សល់ សុភី</t>
  </si>
  <si>
    <t>ជួន ឡំ</t>
  </si>
  <si>
    <t>រិទ្ធ ដារត្ន័</t>
  </si>
  <si>
    <t>លី ស៊ីណាន</t>
  </si>
  <si>
    <t>អាត ឆវ័ន</t>
  </si>
  <si>
    <t>សាត ម៉េងហួង</t>
  </si>
  <si>
    <t>ហ៊ាន ហ៊ីន</t>
  </si>
  <si>
    <t>ជួន យ៉ត់</t>
  </si>
  <si>
    <t>ភាព ស្រីភា</t>
  </si>
  <si>
    <t>វន ផល្លី</t>
  </si>
  <si>
    <t>ទ្រី ទាវ</t>
  </si>
  <si>
    <t>វិត គឹមស្រៀន</t>
  </si>
  <si>
    <t>រ៉េត ស្រីអូន</t>
  </si>
  <si>
    <t>ហាក់ រ៉េត</t>
  </si>
  <si>
    <t>យ៉េន ពៅ</t>
  </si>
  <si>
    <t>សំ ស្រីនាង</t>
  </si>
  <si>
    <t>ទូច សាវ៉ាត់</t>
  </si>
  <si>
    <t>ម៉ុល ស្រីធី</t>
  </si>
  <si>
    <t>ម៉ុល ពេជ</t>
  </si>
  <si>
    <t>យ៉ាត់ ម៉ុល</t>
  </si>
  <si>
    <t>យេត សុភី</t>
  </si>
  <si>
    <t>អ៊ុល បូណា</t>
  </si>
  <si>
    <t>អឿន សីហា</t>
  </si>
  <si>
    <t>អែម សាលីន</t>
  </si>
  <si>
    <t>វិន ស៊ីរវ៉ាន់ដា</t>
  </si>
  <si>
    <t>វិន ដាលីន</t>
  </si>
  <si>
    <t>ជ្រុយ សាម៉ិ</t>
  </si>
  <si>
    <t>ហឿន សុខខេង</t>
  </si>
  <si>
    <t>ឈិត ឆៃ</t>
  </si>
  <si>
    <t>ជួន ឃឿន</t>
  </si>
  <si>
    <t>ហ៊ុយ ណាង</t>
  </si>
  <si>
    <t>ជួន សាមេន</t>
  </si>
  <si>
    <t>ជួន សាម៉ុន</t>
  </si>
  <si>
    <t>សាត គីមសាន</t>
  </si>
  <si>
    <t>ឌុក សោភ័ណ</t>
  </si>
  <si>
    <t>ស៊ន សុខណា</t>
  </si>
  <si>
    <t>ហួន ពុទ្ធី</t>
  </si>
  <si>
    <t>សេងគ្រី អ៊ីន</t>
  </si>
  <si>
    <t>ថៃ ឈាង</t>
  </si>
  <si>
    <t>ឈាង ផល្លាប</t>
  </si>
  <si>
    <t>ហុង ប៊ិច</t>
  </si>
  <si>
    <t>ចាយ ពន្លក</t>
  </si>
  <si>
    <t>សាំ ចាយ</t>
  </si>
  <si>
    <t>ចែម រ៉េន</t>
  </si>
  <si>
    <t>ក ស៊ីន</t>
  </si>
  <si>
    <t>ទូ សុហៃ</t>
  </si>
  <si>
    <t>ភាព សុភា</t>
  </si>
  <si>
    <t>ភី ធា</t>
  </si>
  <si>
    <t>ហ៊ីម ហាក់</t>
  </si>
  <si>
    <t>ហំ ណាហៃ</t>
  </si>
  <si>
    <t>ចាយ ឆៃយ័ន្ត</t>
  </si>
  <si>
    <t>ឈៀក អន</t>
  </si>
  <si>
    <t>សំ ស៊ីម</t>
  </si>
  <si>
    <t>ផាន ហួយ</t>
  </si>
  <si>
    <t>រ៉ា រិត</t>
  </si>
  <si>
    <t>ហាក់ រ៉ុម</t>
  </si>
  <si>
    <t>សាត សុខណេង</t>
  </si>
  <si>
    <t>សំ សុខ</t>
  </si>
  <si>
    <t>តុញ សុខឃាន</t>
  </si>
  <si>
    <t>ឈុំ ស៊ាង</t>
  </si>
  <si>
    <t>លន់ ផល្លី</t>
  </si>
  <si>
    <t>សំ រស្មី</t>
  </si>
  <si>
    <t>យើង ចេង</t>
  </si>
  <si>
    <t>សំ ស៊ន់</t>
  </si>
  <si>
    <t>ចុន ជំនោរ</t>
  </si>
  <si>
    <t>ឃុត យឹង</t>
  </si>
  <si>
    <t>ព្រឹម កក្កដា</t>
  </si>
  <si>
    <t>សឿន ចិត្រា</t>
  </si>
  <si>
    <t>សំ សឿន</t>
  </si>
  <si>
    <t>ពង់ ពេញចិត្ត</t>
  </si>
  <si>
    <t>ខា ហ៊ិច</t>
  </si>
  <si>
    <t>សេន រក្សា</t>
  </si>
  <si>
    <t>សេន សន</t>
  </si>
  <si>
    <t>ហង់ ពៅ</t>
  </si>
  <si>
    <t>វឿន អេន</t>
  </si>
  <si>
    <t>នឹង ណូយ</t>
  </si>
  <si>
    <t>ឃឹម ឡុន</t>
  </si>
  <si>
    <t>សាទ រ៉េន</t>
  </si>
  <si>
    <t>សាត សុផាន</t>
  </si>
  <si>
    <t>វឿន សំណាង</t>
  </si>
  <si>
    <t>អួត ហេង</t>
  </si>
  <si>
    <t>សាត សារ៉ាត</t>
  </si>
  <si>
    <t>លី នេន</t>
  </si>
  <si>
    <t>ហឿន កុសល់</t>
  </si>
  <si>
    <t>ហឿន ឃៀក</t>
  </si>
  <si>
    <t>ខា ធី</t>
  </si>
  <si>
    <t>រុន សំរ៉ិត</t>
  </si>
  <si>
    <t>ង៉ា ផល្លាប</t>
  </si>
  <si>
    <t>ជឿន នីន</t>
  </si>
  <si>
    <t>លី ប៊ុនយ៉េន</t>
  </si>
  <si>
    <t>ស៊ិន ធីតា​</t>
  </si>
  <si>
    <t>អេង គឹមឆេង</t>
  </si>
  <si>
    <t>កង មីនី</t>
  </si>
  <si>
    <t>រី យាប</t>
  </si>
  <si>
    <t>លី សុភ័ណ្ឌ</t>
  </si>
  <si>
    <t>ឯក ពេជ្រ</t>
  </si>
  <si>
    <t>មឿន សុភា</t>
  </si>
  <si>
    <t>កង សារិន</t>
  </si>
  <si>
    <t>ស៊ីម សុកឃាង</t>
  </si>
  <si>
    <t>ស៊ីម ចំរើន</t>
  </si>
  <si>
    <t>សៀ​ ធៀន</t>
  </si>
  <si>
    <t>ធាន សារ៉ាក់</t>
  </si>
  <si>
    <t>ធាន ប៊ុនធឿន</t>
  </si>
  <si>
    <t>កង សារ៉ែម</t>
  </si>
  <si>
    <t>រិត សំអាន</t>
  </si>
  <si>
    <t>ម៉េត សុផល</t>
  </si>
  <si>
    <t>ម៉េត សុគន្ធា</t>
  </si>
  <si>
    <t>ស្រេង ណារិន</t>
  </si>
  <si>
    <t>ឆុន សាខន</t>
  </si>
  <si>
    <t>ខន រិទ្ធី</t>
  </si>
  <si>
    <t>ប្រុញ ចាន់ណា</t>
  </si>
  <si>
    <t>ប៊ន សៀងបាវ</t>
  </si>
  <si>
    <t>សាន់ ញ៉ាញ់</t>
  </si>
  <si>
    <t>អុង ចន្ថា</t>
  </si>
  <si>
    <t>ពេជ្រ មិនា</t>
  </si>
  <si>
    <t>សិត សុន</t>
  </si>
  <si>
    <t>ចាន់ ថន</t>
  </si>
  <si>
    <t>ពេញ សំអាត</t>
  </si>
  <si>
    <t>សាន ណាំគា</t>
  </si>
  <si>
    <t>ខន ស្រីនុ</t>
  </si>
  <si>
    <t>ទេព ចាន់សារ៉ាត់</t>
  </si>
  <si>
    <t>ភាព រក្សា</t>
  </si>
  <si>
    <t>ហុន ថា</t>
  </si>
  <si>
    <t>ប៊ន ហុនសុវ័ណ្ណ</t>
  </si>
  <si>
    <t>បេត ច័ន្ទរិទ្ធ</t>
  </si>
  <si>
    <t>ប៉ាន់ ស</t>
  </si>
  <si>
    <t>សៅ ភារម្យ</t>
  </si>
  <si>
    <t>សៀងបាវ ប៊នប៊ុន្ថាណាវ័ន្ត</t>
  </si>
  <si>
    <t>ឃឹម សុខា</t>
  </si>
  <si>
    <t>គីន សំរិត</t>
  </si>
  <si>
    <t>នី ចាន់លីន</t>
  </si>
  <si>
    <t>នួន នី</t>
  </si>
  <si>
    <t>គីន ចាន់ធឿន</t>
  </si>
  <si>
    <t>សន ចឺយ</t>
  </si>
  <si>
    <t>នី វឿន</t>
  </si>
  <si>
    <t>ឌីម សាវម៉ោង</t>
  </si>
  <si>
    <t>យីន សុនី</t>
  </si>
  <si>
    <t>យីន ចាន់</t>
  </si>
  <si>
    <t>យ៉ែម ឃឿន</t>
  </si>
  <si>
    <t>ដួត ដែន</t>
  </si>
  <si>
    <t>ប៉ាន់ សារីម</t>
  </si>
  <si>
    <t>ទែន វ៉េត</t>
  </si>
  <si>
    <t>កី សុខា</t>
  </si>
  <si>
    <t>សែម សុផេន</t>
  </si>
  <si>
    <t>ធួន រ័ត្ន</t>
  </si>
  <si>
    <t>សិន សូរិយា</t>
  </si>
  <si>
    <t>ស៊ីន សុណា</t>
  </si>
  <si>
    <t>ចែម អាត</t>
  </si>
  <si>
    <t>សែម សុភាព</t>
  </si>
  <si>
    <t>ឃួន រ៉ាត់</t>
  </si>
  <si>
    <t>ក្រឹង ធ្លី</t>
  </si>
  <si>
    <t>រីន សុនៀម</t>
  </si>
  <si>
    <t>វ៉ាត់ វ៉ន</t>
  </si>
  <si>
    <t>ថូរ សុភ័ណ្ឌ</t>
  </si>
  <si>
    <t>អ៊ា សុខហ៊ាង</t>
  </si>
  <si>
    <t>ឃីន ដន</t>
  </si>
  <si>
    <t>សៀវ រីណា</t>
  </si>
  <si>
    <t>ផក ពិសិដ្ឋ</t>
  </si>
  <si>
    <t>អ៊ុម ណាវី</t>
  </si>
  <si>
    <t>សាន្ត យូស័រ</t>
  </si>
  <si>
    <t>តូ តុងហេង</t>
  </si>
  <si>
    <t>ប៉ុន សាវីន</t>
  </si>
  <si>
    <t>សឿន សារឹត</t>
  </si>
  <si>
    <t>ភាន់ សុខគា</t>
  </si>
  <si>
    <t>ម៉ៅ រុំ</t>
  </si>
  <si>
    <t>ទី វេន</t>
  </si>
  <si>
    <t>ឡុង ណាំ</t>
  </si>
  <si>
    <t>ព្រួល ម៉េង</t>
  </si>
  <si>
    <t>ស៊ឹម សុខហៀង</t>
  </si>
  <si>
    <t>រ៉ែម ផារីន</t>
  </si>
  <si>
    <t>សុភាព វ៉ារី</t>
  </si>
  <si>
    <t>ប៊ិត សុខនៅ</t>
  </si>
  <si>
    <t>ប៊ូ មករា</t>
  </si>
  <si>
    <t>ប៉ម សម្បត្តិ</t>
  </si>
  <si>
    <t>អៀម ខ្ញុង</t>
  </si>
  <si>
    <t>លីន ស៊ីឡា</t>
  </si>
  <si>
    <t>ខេន ស្រីពេជ្រ</t>
  </si>
  <si>
    <t>ផាន ភា</t>
  </si>
  <si>
    <t>អាន អន</t>
  </si>
  <si>
    <t>មិត វណ្ណី</t>
  </si>
  <si>
    <t>អន ស្រីឡែន</t>
  </si>
  <si>
    <t>អន ស្រីលីន</t>
  </si>
  <si>
    <t>ដៀប ចាន់ដេន</t>
  </si>
  <si>
    <t>អន សំអាត</t>
  </si>
  <si>
    <t>យ៉ាន ផាន</t>
  </si>
  <si>
    <t>ឡេង ហ៊ីម</t>
  </si>
  <si>
    <t>រស់ បូរ៉ី</t>
  </si>
  <si>
    <t>ចាន់ រស់</t>
  </si>
  <si>
    <t>ហួត អ៊ឹមរ៉ន</t>
  </si>
  <si>
    <t>អឿន រ៉េន</t>
  </si>
  <si>
    <t>តុត យាង</t>
  </si>
  <si>
    <t>ឈិត លាង</t>
  </si>
  <si>
    <t>ឡាម ហេង</t>
  </si>
  <si>
    <t>ឆយ សាំងស៊ី</t>
  </si>
  <si>
    <t>ពៅ ម៉ាច</t>
  </si>
  <si>
    <t>ឈិន តុម</t>
  </si>
  <si>
    <t>ឈិន ចាន់រ៉ូយ</t>
  </si>
  <si>
    <t>ខន វឺត</t>
  </si>
  <si>
    <t>ឃាន ឃឿន</t>
  </si>
  <si>
    <t>ហ៊ាប ករុណា</t>
  </si>
  <si>
    <t>តន ទុង</t>
  </si>
  <si>
    <t>ប៉ាក់ រី</t>
  </si>
  <si>
    <t>សឿន ចំរើន</t>
  </si>
  <si>
    <t>ហួយ ធារ៉ា</t>
  </si>
  <si>
    <t>មាឃ មុន្លៀស</t>
  </si>
  <si>
    <t>ប៉ាក់ សាអែម</t>
  </si>
  <si>
    <t>សយ លុច</t>
  </si>
  <si>
    <t>អែម ស្រីវន</t>
  </si>
  <si>
    <t>ឆូយ សោភា</t>
  </si>
  <si>
    <t>ប្រុស រិទ្ធី</t>
  </si>
  <si>
    <t>ដុង ឆេងហ៊ាង</t>
  </si>
  <si>
    <t>ឌឿ ចាន់ទី</t>
  </si>
  <si>
    <t>ថុល គន្ធី</t>
  </si>
  <si>
    <t>រស់ ច្រិប</t>
  </si>
  <si>
    <t>ប្រាក់ ខោន</t>
  </si>
  <si>
    <t>ធី យិន</t>
  </si>
  <si>
    <t>រស់ ធីម</t>
  </si>
  <si>
    <t>ប៉ុល លីដា</t>
  </si>
  <si>
    <t>ហ៊ុយ ចយ</t>
  </si>
  <si>
    <t>ខុន ស្រីនាង</t>
  </si>
  <si>
    <t>បាន ចន្ទី</t>
  </si>
  <si>
    <t>ឃឹម ខេន</t>
  </si>
  <si>
    <t>រ៉ែម រ៉ុម</t>
  </si>
  <si>
    <t>ចយ សុខា</t>
  </si>
  <si>
    <t>ស៊្រេន វាស្នា</t>
  </si>
  <si>
    <t>លី នីម</t>
  </si>
  <si>
    <t>ចាប សៅលី</t>
  </si>
  <si>
    <t>បាន សុខឿន</t>
  </si>
  <si>
    <t>ហ៊ុន ខឿន</t>
  </si>
  <si>
    <t>ហ៊ាន ហាំង</t>
  </si>
  <si>
    <t>ជុំ អ៊ីន</t>
  </si>
  <si>
    <t>ហ៊ាន ហុង</t>
  </si>
  <si>
    <t>បុល ស៊ីណាត</t>
  </si>
  <si>
    <t>សេរី វីសែល</t>
  </si>
  <si>
    <t>រឺម ធីម</t>
  </si>
  <si>
    <t>ហៃ អុល</t>
  </si>
  <si>
    <t>ស៊ុត សុផល</t>
  </si>
  <si>
    <t>ធិន ថុល</t>
  </si>
  <si>
    <t>ជៀម ទីន</t>
  </si>
  <si>
    <t>ថី ធួន</t>
  </si>
  <si>
    <t>ឈាង ចាន់ឌី</t>
  </si>
  <si>
    <t>ថី ចន្ថា</t>
  </si>
  <si>
    <t>ចាប ញ៉ាញ់</t>
  </si>
  <si>
    <t>ជិន ងឿន</t>
  </si>
  <si>
    <t>គួក កុយ</t>
  </si>
  <si>
    <t>សេរី រក្សា</t>
  </si>
  <si>
    <t>ឡេង គីមហេង</t>
  </si>
  <si>
    <t>ឌួង ម៉ាឌឿន</t>
  </si>
  <si>
    <t>បុល ផល្លី</t>
  </si>
  <si>
    <t>រ៉ែន សុខណាង</t>
  </si>
  <si>
    <t>ចាន់នី ចាន់ណា</t>
  </si>
  <si>
    <t>ងិន វន</t>
  </si>
  <si>
    <t xml:space="preserve">លី ចាន់នី </t>
  </si>
  <si>
    <t>ជាម តុំ</t>
  </si>
  <si>
    <t>ស៊ន ណយ</t>
  </si>
  <si>
    <t>ស៊ុន សុខនាង</t>
  </si>
  <si>
    <t>តុំ គឹមហៀង</t>
  </si>
  <si>
    <t>ភីន សុខខា</t>
  </si>
  <si>
    <t>ហ៊ាត ខូ</t>
  </si>
  <si>
    <t>ជឿន គឹមយី</t>
  </si>
  <si>
    <t>កន ភាវុន</t>
  </si>
  <si>
    <t>ជឿន ជូន</t>
  </si>
  <si>
    <t>ជូន វីនជីង</t>
  </si>
  <si>
    <t xml:space="preserve">ឡាម វង្ស </t>
  </si>
  <si>
    <t>ស ធុច</t>
  </si>
  <si>
    <t>ឈីវ ឈី</t>
  </si>
  <si>
    <t>សុន វិសាល</t>
  </si>
  <si>
    <t>សុន មិថុនា</t>
  </si>
  <si>
    <t>សែន សាត</t>
  </si>
  <si>
    <t>ណាក់ ណាន</t>
  </si>
  <si>
    <t>ឡុន ហុំ</t>
  </si>
  <si>
    <t>ប្រុស បញ្ញាធីត</t>
  </si>
  <si>
    <t>សុន សុខឡេង</t>
  </si>
  <si>
    <t>ឡុន តុលា</t>
  </si>
  <si>
    <t>ហៃ សុខវីន</t>
  </si>
  <si>
    <t>ឆែម ភាព</t>
  </si>
  <si>
    <t>ប៉ឹង ឆេង</t>
  </si>
  <si>
    <t>ច្រឹង ថា</t>
  </si>
  <si>
    <t>ឈាង វាសនា</t>
  </si>
  <si>
    <t>ផល់ សំអាត</t>
  </si>
  <si>
    <t>ឆាន ណាត</t>
  </si>
  <si>
    <t>លាត លីម</t>
  </si>
  <si>
    <t>ចន ស្រីពុំ</t>
  </si>
  <si>
    <t>ណាន សុខណេន</t>
  </si>
  <si>
    <t>លី ស៊ឹង</t>
  </si>
  <si>
    <t>ឈាង ឆេន</t>
  </si>
  <si>
    <t>រ៉ា ចាន់រី</t>
  </si>
  <si>
    <t>អួង លាប</t>
  </si>
  <si>
    <t>ខ្លូត ផល្លីន</t>
  </si>
  <si>
    <t>ណង ពៅ</t>
  </si>
  <si>
    <t>ចេង គឿន</t>
  </si>
  <si>
    <t>អ៊ត រិទ្ធ</t>
  </si>
  <si>
    <t>ថា អ៊ីម</t>
  </si>
  <si>
    <t>ហ៊ុយ ណាក់</t>
  </si>
  <si>
    <t>ថា ខន</t>
  </si>
  <si>
    <t>សាន ភារំ</t>
  </si>
  <si>
    <t>ភី ភាព</t>
  </si>
  <si>
    <t>វី ភក្ដី</t>
  </si>
  <si>
    <t>ជន ប៊ុនថៃ</t>
  </si>
  <si>
    <t>ជាង ជាតិ</t>
  </si>
  <si>
    <t>ចក់ សុភាព</t>
  </si>
  <si>
    <t>យ៉ុង យ៉ុន</t>
  </si>
  <si>
    <t>វណ្ណា ហឿន</t>
  </si>
  <si>
    <t>ចក់ កំសត់</t>
  </si>
  <si>
    <t>វណ្ណា ឃាន</t>
  </si>
  <si>
    <t>បុល ស្រីធា</t>
  </si>
  <si>
    <t>គ្រី ស្រីនុត</t>
  </si>
  <si>
    <t>ជឿន សិត</t>
  </si>
  <si>
    <t>យ៉ុង ស្រីពៅ</t>
  </si>
  <si>
    <t>ម៉ៅ វណ្ណា</t>
  </si>
  <si>
    <t>សែម មុំ</t>
  </si>
  <si>
    <t>សេន រីកា</t>
  </si>
  <si>
    <t>លេខបាំង</t>
  </si>
  <si>
    <t>ឈ្មោះ</t>
  </si>
  <si>
    <t>ភេទ</t>
  </si>
  <si>
    <t>បៀវត្សសរុប</t>
  </si>
  <si>
    <t>លរ</t>
  </si>
  <si>
    <t>តួនាទី</t>
  </si>
  <si>
    <t>ទឹកប្រាក់ដែលត្រូវបើក</t>
  </si>
  <si>
    <t>អ៊ុំ ខុល</t>
  </si>
  <si>
    <t>យៀត សុជាតិ</t>
  </si>
  <si>
    <t>ង៉ែត ងឿន</t>
  </si>
  <si>
    <t>សេន ឡា</t>
  </si>
  <si>
    <t>សែម ពិសិដ្ឋ</t>
  </si>
  <si>
    <t>សាម៉ាត់ ស្លេះ</t>
  </si>
  <si>
    <t>សុខ​ ថាន់</t>
  </si>
  <si>
    <t>ចែម​ អាន</t>
  </si>
  <si>
    <t>សែម ពិសី</t>
  </si>
  <si>
    <t>ទេស សែម</t>
  </si>
  <si>
    <t>វ៉ាន់ ឃួច</t>
  </si>
  <si>
    <t>ផាត​ ផុន</t>
  </si>
  <si>
    <t>សុខ ជុត</t>
  </si>
  <si>
    <t>សន សៅ</t>
  </si>
  <si>
    <t>សៀ ស៊ីម</t>
  </si>
  <si>
    <t>សេង សារ៉ាន់</t>
  </si>
  <si>
    <t>កង សារ៉ា</t>
  </si>
  <si>
    <t>យ៉េត ប្រុស</t>
  </si>
  <si>
    <t>សែន ចាន់ស៊ីន</t>
  </si>
  <si>
    <t>ផាន់ រ៉ា</t>
  </si>
  <si>
    <t>អិត ស្រីលីន</t>
  </si>
  <si>
    <t>សៀ សុខ</t>
  </si>
  <si>
    <t>វុន ចាន់រ៉ាត់</t>
  </si>
  <si>
    <t>កង មីណា</t>
  </si>
  <si>
    <t>ពេជ្រ ចាន់រី</t>
  </si>
  <si>
    <t>អែម គឹមតុង</t>
  </si>
  <si>
    <t>ដៀប សាម៉ាន</t>
  </si>
  <si>
    <t>ចាន់ សុថេន</t>
  </si>
  <si>
    <t>ឈិន ចាន់រី</t>
  </si>
  <si>
    <t>សុន កក្កដា</t>
  </si>
  <si>
    <t>សាន វិច្ឆិកា</t>
  </si>
  <si>
    <t>អ៊ុល ស៊ីនួន</t>
  </si>
  <si>
    <t>ឃីន ហៀង</t>
  </si>
  <si>
    <t>ឃឹន ស៊ីណេត</t>
  </si>
  <si>
    <t>ឃឹម​ ឃន</t>
  </si>
  <si>
    <t>ញ៉ែម អន</t>
  </si>
  <si>
    <t>ស្រី ម៉ៅ</t>
  </si>
  <si>
    <t>ខេង ប៉ិច</t>
  </si>
  <si>
    <t>ភៀម ភក្តី</t>
  </si>
  <si>
    <t>ស៊ុយ សីហា</t>
  </si>
  <si>
    <t>ភៀម ថាវី</t>
  </si>
  <si>
    <t>ភៀម វ៉ង់</t>
  </si>
  <si>
    <t>ហែម ថោ</t>
  </si>
  <si>
    <t>ណា ណៃ</t>
  </si>
  <si>
    <t>ជុន វទ្ធី</t>
  </si>
  <si>
    <t>គង់ ណម</t>
  </si>
  <si>
    <t>រដ្ឋបាលមូលដ្ឋាន</t>
  </si>
  <si>
    <t>ផ្នែកបច្ចេកទេសមុខចៀរ</t>
  </si>
  <si>
    <t>ជំនួយការរដ្ឋបាល</t>
  </si>
  <si>
    <t>ស្តុក</t>
  </si>
  <si>
    <t>ជាងជួសជុល/ត្រាក់ទ័រ</t>
  </si>
  <si>
    <t>តៃកុងត្រាក់ទ័រ</t>
  </si>
  <si>
    <t>ជួសជុល នីងតៃកុងត្រាក់ទ័រ</t>
  </si>
  <si>
    <t>ប្រធានគ្រប់គ្រងផ្នែកសន្តិសុខ</t>
  </si>
  <si>
    <t>សន្តិសុខ</t>
  </si>
  <si>
    <t>អនុប្រធានសន្តិសុខ</t>
  </si>
  <si>
    <t>ប្រធានគ្រប់គ្រងផ្នែកជៀជ័រ</t>
  </si>
  <si>
    <t>មេការទី1</t>
  </si>
  <si>
    <t>មេការទី2</t>
  </si>
  <si>
    <t>ប្រធានក្រុម​ទី1</t>
  </si>
  <si>
    <t>ប្រធានក្រុម​ទី2</t>
  </si>
  <si>
    <t>ប្រធានក្រុម​ទី3</t>
  </si>
  <si>
    <t>ប្រធានក្រុម​ទី4</t>
  </si>
  <si>
    <t>ប្រធានក្រុម​ទី5</t>
  </si>
  <si>
    <t>ប្រធានក្រុម​ទី6</t>
  </si>
  <si>
    <t>ប្រធានក្រុម​ទី7</t>
  </si>
  <si>
    <t>ប្រធានក្រុម​ទី8</t>
  </si>
  <si>
    <t>ប្រធានក្រុម​ទី9</t>
  </si>
  <si>
    <t>ប្រធានក្រុម​ទី10</t>
  </si>
  <si>
    <t>ប្រធានក្រុម​ទី11</t>
  </si>
  <si>
    <t>ប្រធានក្រុម​ទី12</t>
  </si>
  <si>
    <t>ប្រធានក្រុម​ទី13</t>
  </si>
  <si>
    <t>ជំនួយការមេការ</t>
  </si>
  <si>
    <t>គ្រូបង្រៀន</t>
  </si>
  <si>
    <t>ប្រធានគ្រប់គ្រងថែទាំ</t>
  </si>
  <si>
    <t>បុគ្គលិកថែទាំកៅស៊ូ</t>
  </si>
  <si>
    <t>បុគ្គលិកចៀរជ័រ</t>
  </si>
  <si>
    <t>តួរនាទី</t>
  </si>
  <si>
    <t>ថ្ងៃខែឆ្នាំកំណើត</t>
  </si>
  <si>
    <t>01.02.1979</t>
  </si>
  <si>
    <t>12.10.1996</t>
  </si>
  <si>
    <t>10.02.1987</t>
  </si>
  <si>
    <t>18.08.1994</t>
  </si>
  <si>
    <t>01.05.1993</t>
  </si>
  <si>
    <t>18.02.1985</t>
  </si>
  <si>
    <t>27.10.1994</t>
  </si>
  <si>
    <t>04.03.1999</t>
  </si>
  <si>
    <t>01.05.1995</t>
  </si>
  <si>
    <t>10.06.1990</t>
  </si>
  <si>
    <t>06.11.1996</t>
  </si>
  <si>
    <t>30.01.1984</t>
  </si>
  <si>
    <t>12.06.1981</t>
  </si>
  <si>
    <t>04.01.1981</t>
  </si>
  <si>
    <t>02.02.1994</t>
  </si>
  <si>
    <t>27.01.1993</t>
  </si>
  <si>
    <t>12.01.1998</t>
  </si>
  <si>
    <t>25.02.1995</t>
  </si>
  <si>
    <t>12.02.1987</t>
  </si>
  <si>
    <t>06.03.1952</t>
  </si>
  <si>
    <t>02.11.1986</t>
  </si>
  <si>
    <t>03.11.2006</t>
  </si>
  <si>
    <t>14.02.1991</t>
  </si>
  <si>
    <t>23.03.1993</t>
  </si>
  <si>
    <t>21.02.1980</t>
  </si>
  <si>
    <t>20.09.1995</t>
  </si>
  <si>
    <t>23.10.2000</t>
  </si>
  <si>
    <t>01.02.1995</t>
  </si>
  <si>
    <t>01.04.1998</t>
  </si>
  <si>
    <t>04.10.1993</t>
  </si>
  <si>
    <t>15.06.2001</t>
  </si>
  <si>
    <t>08.09.1996</t>
  </si>
  <si>
    <t>10.04.2000</t>
  </si>
  <si>
    <t>01.04.1995</t>
  </si>
  <si>
    <t>04.02.1982</t>
  </si>
  <si>
    <t>15.06.1998</t>
  </si>
  <si>
    <t>09.02.1997</t>
  </si>
  <si>
    <t>05.02.1964</t>
  </si>
  <si>
    <t>10.10.2002</t>
  </si>
  <si>
    <t>15.04.1995</t>
  </si>
  <si>
    <t>18.04.1994</t>
  </si>
  <si>
    <t>16.06.1993</t>
  </si>
  <si>
    <t>05.08.2003</t>
  </si>
  <si>
    <t>10.09.1988</t>
  </si>
  <si>
    <t>15.12.1995</t>
  </si>
  <si>
    <t>15.04.1997</t>
  </si>
  <si>
    <t>21.09.1994</t>
  </si>
  <si>
    <t>07.08.1988</t>
  </si>
  <si>
    <t>15.10.1952</t>
  </si>
  <si>
    <t>04.02.1994</t>
  </si>
  <si>
    <t>04.07.1980</t>
  </si>
  <si>
    <t>09.03.1996</t>
  </si>
  <si>
    <t>15.06.1991</t>
  </si>
  <si>
    <t>17.06.1998</t>
  </si>
  <si>
    <t>19.08.1996</t>
  </si>
  <si>
    <t>05.07.1994</t>
  </si>
  <si>
    <t>12.10.1992</t>
  </si>
  <si>
    <t>06.10.1980</t>
  </si>
  <si>
    <t>05.07.1984</t>
  </si>
  <si>
    <t>08.07.2000</t>
  </si>
  <si>
    <t>29.12.1990</t>
  </si>
  <si>
    <t>06.11.1994</t>
  </si>
  <si>
    <t>01.11.1988</t>
  </si>
  <si>
    <t>20.04.2000</t>
  </si>
  <si>
    <t>19.02.1988</t>
  </si>
  <si>
    <t>03.04.1981</t>
  </si>
  <si>
    <t>20.10.1999</t>
  </si>
  <si>
    <t>11.08.1994</t>
  </si>
  <si>
    <t>01.10.2000</t>
  </si>
  <si>
    <t>29.08.1990</t>
  </si>
  <si>
    <t>06.02.1982</t>
  </si>
  <si>
    <t>20.08.1996</t>
  </si>
  <si>
    <t>10.07.2003</t>
  </si>
  <si>
    <t>07.06.1985</t>
  </si>
  <si>
    <t>15.10.1998</t>
  </si>
  <si>
    <t>07.12.1995</t>
  </si>
  <si>
    <t>01.08.1980</t>
  </si>
  <si>
    <t>04.06.1999</t>
  </si>
  <si>
    <t>09.04.1994</t>
  </si>
  <si>
    <t>02.08.1990</t>
  </si>
  <si>
    <t>20.03.1994</t>
  </si>
  <si>
    <t>20.10.1998</t>
  </si>
  <si>
    <t>04.06.1966</t>
  </si>
  <si>
    <t>16.08.1999</t>
  </si>
  <si>
    <t>04.05.1996</t>
  </si>
  <si>
    <t>25.06.1996</t>
  </si>
  <si>
    <t>10.06.1994</t>
  </si>
  <si>
    <t>17.11.1997</t>
  </si>
  <si>
    <t>29.09.1997</t>
  </si>
  <si>
    <t>15.02.1979</t>
  </si>
  <si>
    <t>15.01.2001</t>
  </si>
  <si>
    <t>06.06.2001</t>
  </si>
  <si>
    <t>13.08.2006</t>
  </si>
  <si>
    <t>10.10.1986</t>
  </si>
  <si>
    <t>08.07.1993</t>
  </si>
  <si>
    <t>04.02.1999</t>
  </si>
  <si>
    <t>15.07.1996</t>
  </si>
  <si>
    <t>24.01.1997</t>
  </si>
  <si>
    <t>12.02.1993</t>
  </si>
  <si>
    <t>02.03.1974</t>
  </si>
  <si>
    <t>04.05.1947</t>
  </si>
  <si>
    <t>21.02.1994</t>
  </si>
  <si>
    <t>23.02.1992</t>
  </si>
  <si>
    <t>03.07.1989</t>
  </si>
  <si>
    <t>05.08.1992</t>
  </si>
  <si>
    <t>05.05.1998</t>
  </si>
  <si>
    <t>21.12.2001</t>
  </si>
  <si>
    <t>13.12.2000</t>
  </si>
  <si>
    <t>21.08.1993</t>
  </si>
  <si>
    <t>12.05.1986</t>
  </si>
  <si>
    <t>22.12.1992</t>
  </si>
  <si>
    <t>01.03.1990</t>
  </si>
  <si>
    <t>26.03.1997</t>
  </si>
  <si>
    <t>04.05.1989</t>
  </si>
  <si>
    <t>06.07.1989</t>
  </si>
  <si>
    <t>10.02.1990</t>
  </si>
  <si>
    <t>14.10.1991</t>
  </si>
  <si>
    <t>26.05.1995</t>
  </si>
  <si>
    <t>08.07.2001</t>
  </si>
  <si>
    <t>06.03.1998</t>
  </si>
  <si>
    <t>10.05.1993</t>
  </si>
  <si>
    <t>28.08.1997</t>
  </si>
  <si>
    <t>09.08.1998</t>
  </si>
  <si>
    <t>09.05.1991</t>
  </si>
  <si>
    <t>25.03.1968</t>
  </si>
  <si>
    <t>13.04.1978</t>
  </si>
  <si>
    <t>05.03.1992</t>
  </si>
  <si>
    <t>10.01.1992</t>
  </si>
  <si>
    <t>10.11.1999</t>
  </si>
  <si>
    <t>19.09.1992</t>
  </si>
  <si>
    <t>02.11.1993</t>
  </si>
  <si>
    <t>01.11.1995</t>
  </si>
  <si>
    <t>02.12.1995</t>
  </si>
  <si>
    <t>20.12.1996</t>
  </si>
  <si>
    <t>10.04.1999</t>
  </si>
  <si>
    <t>19.06.2000</t>
  </si>
  <si>
    <t>20.02.1994</t>
  </si>
  <si>
    <t>07.02.1998</t>
  </si>
  <si>
    <t>05.06.1984</t>
  </si>
  <si>
    <t>15.07.2000</t>
  </si>
  <si>
    <t>08.08.1995</t>
  </si>
  <si>
    <t>31.12.1999</t>
  </si>
  <si>
    <t>12.05.1990</t>
  </si>
  <si>
    <t>10.01.2001</t>
  </si>
  <si>
    <t>09.11.1995</t>
  </si>
  <si>
    <t>06.12.1995</t>
  </si>
  <si>
    <t>08.08.2001</t>
  </si>
  <si>
    <t>26.10.1998</t>
  </si>
  <si>
    <t>07.12.1992</t>
  </si>
  <si>
    <t>01.07.1993</t>
  </si>
  <si>
    <t>14.03.2000</t>
  </si>
  <si>
    <t>10.05.1987</t>
  </si>
  <si>
    <t>29.11.2002</t>
  </si>
  <si>
    <t>02.08.2001</t>
  </si>
  <si>
    <t>18.02.1989</t>
  </si>
  <si>
    <t>02.06.1994</t>
  </si>
  <si>
    <t>17.07.1986</t>
  </si>
  <si>
    <t>12.12.1995</t>
  </si>
  <si>
    <t>02.05.1988</t>
  </si>
  <si>
    <t>24.11.2001</t>
  </si>
  <si>
    <t>01.03.1998</t>
  </si>
  <si>
    <t>28.09.1999</t>
  </si>
  <si>
    <t>09.02.2000</t>
  </si>
  <si>
    <t>23.04.1995</t>
  </si>
  <si>
    <t>28.02.1997</t>
  </si>
  <si>
    <t>06.07.1984</t>
  </si>
  <si>
    <t>16.08.1998</t>
  </si>
  <si>
    <t>17.07.1992</t>
  </si>
  <si>
    <t>05.06.1991</t>
  </si>
  <si>
    <t>21.06.1975</t>
  </si>
  <si>
    <t>24.03.1997</t>
  </si>
  <si>
    <t>10.01.1979</t>
  </si>
  <si>
    <t>05.01.2000</t>
  </si>
  <si>
    <t>05.11.1997</t>
  </si>
  <si>
    <t>09.02.1996</t>
  </si>
  <si>
    <t>20.09.1997</t>
  </si>
  <si>
    <t>15.08.2001</t>
  </si>
  <si>
    <t>05.02.1981</t>
  </si>
  <si>
    <t>20.10.1992</t>
  </si>
  <si>
    <t>05.01.1970</t>
  </si>
  <si>
    <t>17.04.1994</t>
  </si>
  <si>
    <t>01.06.1972</t>
  </si>
  <si>
    <t>13.05.1996</t>
  </si>
  <si>
    <t>10.10.1991</t>
  </si>
  <si>
    <t>05.12.1991</t>
  </si>
  <si>
    <t>08.04.1980</t>
  </si>
  <si>
    <t>08.12.1999</t>
  </si>
  <si>
    <t>12.08.1998</t>
  </si>
  <si>
    <t>02.05.1980</t>
  </si>
  <si>
    <t>20.06.1990</t>
  </si>
  <si>
    <t>03.09.1998</t>
  </si>
  <si>
    <t>09.04.1986</t>
  </si>
  <si>
    <t>26.03.2004</t>
  </si>
  <si>
    <t>02.04.1978</t>
  </si>
  <si>
    <t>02.02.1980</t>
  </si>
  <si>
    <t>05.03.1979</t>
  </si>
  <si>
    <t>25.06.1990</t>
  </si>
  <si>
    <t>22.02.1999</t>
  </si>
  <si>
    <t>23.01.2001</t>
  </si>
  <si>
    <t>06.03.1981</t>
  </si>
  <si>
    <t>09.02.1991</t>
  </si>
  <si>
    <t>09.07.1986</t>
  </si>
  <si>
    <t>05.07.1993</t>
  </si>
  <si>
    <t>18.04.1997</t>
  </si>
  <si>
    <t>03.01.1991</t>
  </si>
  <si>
    <t>15.04.2002</t>
  </si>
  <si>
    <t>20.09.1994</t>
  </si>
  <si>
    <t>16.10.1999</t>
  </si>
  <si>
    <t>03.10.2003</t>
  </si>
  <si>
    <t>07.12.1971</t>
  </si>
  <si>
    <t>21.12.1997</t>
  </si>
  <si>
    <t>20.07.1993</t>
  </si>
  <si>
    <t>25.05.2002</t>
  </si>
  <si>
    <t>15.08.1979</t>
  </si>
  <si>
    <t>19.09.1996</t>
  </si>
  <si>
    <t>04.08.1997</t>
  </si>
  <si>
    <t>10.11.2000</t>
  </si>
  <si>
    <t>11.12.1994</t>
  </si>
  <si>
    <t>10.02.1988</t>
  </si>
  <si>
    <t>06.07.1999</t>
  </si>
  <si>
    <t>09.12.1997</t>
  </si>
  <si>
    <t>03.01.1990</t>
  </si>
  <si>
    <t>06.02.1984</t>
  </si>
  <si>
    <t>20.12.1993</t>
  </si>
  <si>
    <t>12.11.2005</t>
  </si>
  <si>
    <t>14.05.1990</t>
  </si>
  <si>
    <t>07.02.1994</t>
  </si>
  <si>
    <t>19.03.1995</t>
  </si>
  <si>
    <t>01.01.1996</t>
  </si>
  <si>
    <t>11.09.1999</t>
  </si>
  <si>
    <t>03.02.1966</t>
  </si>
  <si>
    <t>07.01.1991</t>
  </si>
  <si>
    <t>17.03.2002</t>
  </si>
  <si>
    <t>06.07.1995</t>
  </si>
  <si>
    <t>18.10.2000</t>
  </si>
  <si>
    <t>19.08.2000</t>
  </si>
  <si>
    <t>04.12.1997</t>
  </si>
  <si>
    <t>13.10.2003</t>
  </si>
  <si>
    <t>06.08.1996</t>
  </si>
  <si>
    <t>19.08.1995</t>
  </si>
  <si>
    <t>08.08.1983</t>
  </si>
  <si>
    <t>01.08.1989</t>
  </si>
  <si>
    <t>24.11.1995</t>
  </si>
  <si>
    <t>03.02.1999</t>
  </si>
  <si>
    <t>23.06.1999</t>
  </si>
  <si>
    <t>24.01.2000</t>
  </si>
  <si>
    <t>10.05.1999</t>
  </si>
  <si>
    <t>13.10.1980</t>
  </si>
  <si>
    <t>13.08.1992</t>
  </si>
  <si>
    <t>21.09.1989</t>
  </si>
  <si>
    <t>10.11.1972</t>
  </si>
  <si>
    <t>25.04.1996</t>
  </si>
  <si>
    <t>11.02.1991</t>
  </si>
  <si>
    <t>02.05.1997</t>
  </si>
  <si>
    <t>10.02.1992</t>
  </si>
  <si>
    <t>31.03.2000</t>
  </si>
  <si>
    <t>24.09.1994</t>
  </si>
  <si>
    <t>15.06.2002</t>
  </si>
  <si>
    <t>24.03.1991</t>
  </si>
  <si>
    <t>08.07.1971</t>
  </si>
  <si>
    <t>28.08.2004</t>
  </si>
  <si>
    <t>05.01.1985</t>
  </si>
  <si>
    <t>19.02.1997</t>
  </si>
  <si>
    <t>12.05.1989</t>
  </si>
  <si>
    <t>15.02.1983</t>
  </si>
  <si>
    <t>15.07.1995</t>
  </si>
  <si>
    <t>15.05.1992</t>
  </si>
  <si>
    <t>07.08.1991</t>
  </si>
  <si>
    <t>01.01.1989</t>
  </si>
  <si>
    <t>08.05.2001</t>
  </si>
  <si>
    <t>05.10.1992</t>
  </si>
  <si>
    <t>10.10.1990</t>
  </si>
  <si>
    <t>01.04.1990</t>
  </si>
  <si>
    <t>03.01.1992</t>
  </si>
  <si>
    <t>01.01.1977</t>
  </si>
  <si>
    <t>06.01.2006</t>
  </si>
  <si>
    <t>09.05.1993</t>
  </si>
  <si>
    <t>04.04.1994</t>
  </si>
  <si>
    <t>03.05.1998</t>
  </si>
  <si>
    <t>15.05.1996</t>
  </si>
  <si>
    <t>03.09.1985</t>
  </si>
  <si>
    <t>20.06.1997</t>
  </si>
  <si>
    <t>29.10.1996</t>
  </si>
  <si>
    <t>25.07.1997</t>
  </si>
  <si>
    <t>18.02.1994</t>
  </si>
  <si>
    <t>18.02.1992</t>
  </si>
  <si>
    <t>27.07.1999</t>
  </si>
  <si>
    <t>08.02.1982</t>
  </si>
  <si>
    <t>28.04.1992</t>
  </si>
  <si>
    <t>23.05.1975</t>
  </si>
  <si>
    <t>06.06.1998</t>
  </si>
  <si>
    <t>04.12.1991</t>
  </si>
  <si>
    <t>11.02.1985</t>
  </si>
  <si>
    <t>14.07.1999</t>
  </si>
  <si>
    <t>16.09.2000</t>
  </si>
  <si>
    <t>25.10.1997</t>
  </si>
  <si>
    <t>04.07.1996</t>
  </si>
  <si>
    <t>04.07.1991</t>
  </si>
  <si>
    <t>02.03.1984</t>
  </si>
  <si>
    <t>02.07.1994</t>
  </si>
  <si>
    <t>03.06.1996</t>
  </si>
  <si>
    <t>13.07.1997</t>
  </si>
  <si>
    <t>02.03.1987</t>
  </si>
  <si>
    <t>08.06.1991</t>
  </si>
  <si>
    <t>27.08.1993</t>
  </si>
  <si>
    <t>08.12.2005</t>
  </si>
  <si>
    <t>21.01.1985</t>
  </si>
  <si>
    <t>24.04.1990</t>
  </si>
  <si>
    <t>29.03.1991</t>
  </si>
  <si>
    <t>03.03.1979</t>
  </si>
  <si>
    <t>14.01.1997</t>
  </si>
  <si>
    <t>10.07.1986</t>
  </si>
  <si>
    <t>11.07.1989</t>
  </si>
  <si>
    <t>12.02.1988</t>
  </si>
  <si>
    <t>30.03.2002</t>
  </si>
  <si>
    <t>27.08.1998</t>
  </si>
  <si>
    <t>15.06.2000</t>
  </si>
  <si>
    <t>05.06.1995</t>
  </si>
  <si>
    <t>12.09.1993</t>
  </si>
  <si>
    <t>28.11.1998</t>
  </si>
  <si>
    <t>20.05.1988</t>
  </si>
  <si>
    <t>10.04.1998</t>
  </si>
  <si>
    <t>30.08.1996</t>
  </si>
  <si>
    <t>24.11.2008</t>
  </si>
  <si>
    <t>02.10.1996</t>
  </si>
  <si>
    <t>06.02.1991</t>
  </si>
  <si>
    <t>13.10.1992</t>
  </si>
  <si>
    <t>03.08.1984</t>
  </si>
  <si>
    <t>03.05.1989</t>
  </si>
  <si>
    <t>24.02.1994</t>
  </si>
  <si>
    <t>03.11.1981</t>
  </si>
  <si>
    <t>10.12.1994</t>
  </si>
  <si>
    <t>09.07.2005</t>
  </si>
  <si>
    <t>12.06.1982</t>
  </si>
  <si>
    <t>01.06.1970</t>
  </si>
  <si>
    <t>26.06.1970</t>
  </si>
  <si>
    <t>06.06.1997</t>
  </si>
  <si>
    <t>03.06.2003</t>
  </si>
  <si>
    <t>10.05.1985</t>
  </si>
  <si>
    <t>08.03.2005</t>
  </si>
  <si>
    <t>11.01.1990</t>
  </si>
  <si>
    <t>06.06.1994</t>
  </si>
  <si>
    <t>14.10.2008</t>
  </si>
  <si>
    <t>04.12.1985</t>
  </si>
  <si>
    <t>16.02.1997</t>
  </si>
  <si>
    <t>01.02.1991</t>
  </si>
  <si>
    <t>09.05.1997</t>
  </si>
  <si>
    <t>21.04.1984</t>
  </si>
  <si>
    <t>25.01.1995</t>
  </si>
  <si>
    <t>08.04.1989</t>
  </si>
  <si>
    <t>11.11.1993</t>
  </si>
  <si>
    <t>05.01.1984</t>
  </si>
  <si>
    <t>07.10.1982</t>
  </si>
  <si>
    <t>15.08.1990</t>
  </si>
  <si>
    <t>02.05.1982</t>
  </si>
  <si>
    <t>17.09.1974</t>
  </si>
  <si>
    <t>05.11.1985</t>
  </si>
  <si>
    <t>10.11.1996</t>
  </si>
  <si>
    <t>18.03.1992</t>
  </si>
  <si>
    <t>21.05.1991</t>
  </si>
  <si>
    <t>09.09.1994</t>
  </si>
  <si>
    <t>04.01.1997</t>
  </si>
  <si>
    <t>05.01.1989</t>
  </si>
  <si>
    <t>20.05.1992</t>
  </si>
  <si>
    <t>09.09.1998</t>
  </si>
  <si>
    <t>18.12.1999</t>
  </si>
  <si>
    <t>19.11.1996</t>
  </si>
  <si>
    <t>26.04.1990</t>
  </si>
  <si>
    <t>08.07.1994</t>
  </si>
  <si>
    <t>04.05.1990</t>
  </si>
  <si>
    <t>27.05.2003</t>
  </si>
  <si>
    <t>16.12.1991</t>
  </si>
  <si>
    <t>02.08.1991</t>
  </si>
  <si>
    <t>06.06.2002</t>
  </si>
  <si>
    <t>01.03.1995</t>
  </si>
  <si>
    <t>07.07.1991</t>
  </si>
  <si>
    <t>12.11.1996</t>
  </si>
  <si>
    <t>21.01.1990</t>
  </si>
  <si>
    <t>02.08.1982</t>
  </si>
  <si>
    <t>20.07.1996</t>
  </si>
  <si>
    <t>14.05.1999</t>
  </si>
  <si>
    <t>23.04.1992</t>
  </si>
  <si>
    <t>19.07.1996</t>
  </si>
  <si>
    <t>30.05.1996</t>
  </si>
  <si>
    <t>15.07.1999</t>
  </si>
  <si>
    <t>01.06.1993</t>
  </si>
  <si>
    <t>02.12.2000</t>
  </si>
  <si>
    <t>01.06.1995</t>
  </si>
  <si>
    <t>07.06.1999</t>
  </si>
  <si>
    <t>07.04.1992</t>
  </si>
  <si>
    <t>31.03.2005</t>
  </si>
  <si>
    <t>09.01.1998</t>
  </si>
  <si>
    <t>01.01.1985</t>
  </si>
  <si>
    <t>03.04.1994</t>
  </si>
  <si>
    <t>17.11.1994</t>
  </si>
  <si>
    <t>06.11.1988</t>
  </si>
  <si>
    <t>08.01.2000</t>
  </si>
  <si>
    <t>05.09.1995</t>
  </si>
  <si>
    <t>12.05.1998</t>
  </si>
  <si>
    <t>25.02.1997</t>
  </si>
  <si>
    <t>27.07.1995</t>
  </si>
  <si>
    <t>10.10.2001</t>
  </si>
  <si>
    <t>02.08.1997</t>
  </si>
  <si>
    <t>15.01.1987</t>
  </si>
  <si>
    <t>09.11.2002</t>
  </si>
  <si>
    <t>ខ្មែរ</t>
  </si>
  <si>
    <t>F</t>
  </si>
  <si>
    <t>រីកា</t>
  </si>
  <si>
    <t xml:space="preserve">សេន </t>
  </si>
  <si>
    <t>មុំ</t>
  </si>
  <si>
    <t xml:space="preserve">សែម </t>
  </si>
  <si>
    <t>180838374</t>
  </si>
  <si>
    <t>M</t>
  </si>
  <si>
    <t>ចូច</t>
  </si>
  <si>
    <t xml:space="preserve">សុក </t>
  </si>
  <si>
    <t>វណ្ណា</t>
  </si>
  <si>
    <t xml:space="preserve">ម៉ៅ </t>
  </si>
  <si>
    <t>IDR00043</t>
  </si>
  <si>
    <t>ស្រីពៅ</t>
  </si>
  <si>
    <t xml:space="preserve">យ៉ុង </t>
  </si>
  <si>
    <t>IDR00109</t>
  </si>
  <si>
    <t>សិត</t>
  </si>
  <si>
    <t xml:space="preserve">ជឿន </t>
  </si>
  <si>
    <t>IDR00041</t>
  </si>
  <si>
    <t>ស្រីនុត</t>
  </si>
  <si>
    <t xml:space="preserve">គ្រី </t>
  </si>
  <si>
    <t>IDR00108</t>
  </si>
  <si>
    <t>07.03.1994</t>
  </si>
  <si>
    <t>សុគុន</t>
  </si>
  <si>
    <t xml:space="preserve">ជឹម </t>
  </si>
  <si>
    <t>IDR00038</t>
  </si>
  <si>
    <t>ស្រីធា</t>
  </si>
  <si>
    <t xml:space="preserve">បុល </t>
  </si>
  <si>
    <t>070362556</t>
  </si>
  <si>
    <t>កំសត់</t>
  </si>
  <si>
    <t xml:space="preserve">ចក់ </t>
  </si>
  <si>
    <t>ហឿន</t>
  </si>
  <si>
    <t xml:space="preserve">វណ្ណា </t>
  </si>
  <si>
    <t>IDR00107</t>
  </si>
  <si>
    <t>យ៉ុន</t>
  </si>
  <si>
    <t>សុភាព</t>
  </si>
  <si>
    <t>នឿន</t>
  </si>
  <si>
    <t xml:space="preserve">សូត្រ </t>
  </si>
  <si>
    <t>IDR00040</t>
  </si>
  <si>
    <t>ឃាន</t>
  </si>
  <si>
    <t>061528362</t>
  </si>
  <si>
    <t>ជាតិ</t>
  </si>
  <si>
    <t xml:space="preserve">ជាង </t>
  </si>
  <si>
    <t>07.10.1996</t>
  </si>
  <si>
    <t>ចន្តា</t>
  </si>
  <si>
    <t xml:space="preserve">សេង </t>
  </si>
  <si>
    <t>ប៊ុនថៃ</t>
  </si>
  <si>
    <t xml:space="preserve">ជន </t>
  </si>
  <si>
    <t>34403704</t>
  </si>
  <si>
    <t>ភក្ដី</t>
  </si>
  <si>
    <t xml:space="preserve">វី </t>
  </si>
  <si>
    <t>150962779</t>
  </si>
  <si>
    <t>ភាព</t>
  </si>
  <si>
    <t xml:space="preserve">ភី </t>
  </si>
  <si>
    <t>150657933</t>
  </si>
  <si>
    <t>ភារំ</t>
  </si>
  <si>
    <t xml:space="preserve">សាន </t>
  </si>
  <si>
    <t>ខន</t>
  </si>
  <si>
    <t xml:space="preserve">ថា </t>
  </si>
  <si>
    <t>អ៊ីម</t>
  </si>
  <si>
    <t>150523374</t>
  </si>
  <si>
    <t xml:space="preserve">អន </t>
  </si>
  <si>
    <t>21.02.1981</t>
  </si>
  <si>
    <t>ផឿន</t>
  </si>
  <si>
    <t xml:space="preserve">ឈន </t>
  </si>
  <si>
    <t>150711822</t>
  </si>
  <si>
    <t>02.01.1993</t>
  </si>
  <si>
    <t>ម៉ាប់</t>
  </si>
  <si>
    <t xml:space="preserve">ម៉ម </t>
  </si>
  <si>
    <t>022015126</t>
  </si>
  <si>
    <t>គឿន</t>
  </si>
  <si>
    <t xml:space="preserve">ចេង </t>
  </si>
  <si>
    <t>220175418</t>
  </si>
  <si>
    <t>ពៅ</t>
  </si>
  <si>
    <t xml:space="preserve">ណង </t>
  </si>
  <si>
    <t>220211423</t>
  </si>
  <si>
    <t>ផល្លីន</t>
  </si>
  <si>
    <t xml:space="preserve">ខ្លូត </t>
  </si>
  <si>
    <t>លាប</t>
  </si>
  <si>
    <t xml:space="preserve">អួង </t>
  </si>
  <si>
    <t>ចាន់រី</t>
  </si>
  <si>
    <t xml:space="preserve">រ៉ា </t>
  </si>
  <si>
    <t>150408078</t>
  </si>
  <si>
    <t>ឆេន</t>
  </si>
  <si>
    <t xml:space="preserve">ឈាង </t>
  </si>
  <si>
    <t>សុខណេន</t>
  </si>
  <si>
    <t xml:space="preserve">ណាន </t>
  </si>
  <si>
    <t>ល័យ</t>
  </si>
  <si>
    <t xml:space="preserve">លួន </t>
  </si>
  <si>
    <t>ង៉ា</t>
  </si>
  <si>
    <t xml:space="preserve">ថី </t>
  </si>
  <si>
    <t>ស្រីពុំ</t>
  </si>
  <si>
    <t xml:space="preserve">ចន </t>
  </si>
  <si>
    <t>150469715</t>
  </si>
  <si>
    <t>លីម</t>
  </si>
  <si>
    <t xml:space="preserve">លាត </t>
  </si>
  <si>
    <t>ណាត</t>
  </si>
  <si>
    <t xml:space="preserve">ឆាន </t>
  </si>
  <si>
    <t>សំអាត</t>
  </si>
  <si>
    <t xml:space="preserve">ផល់ </t>
  </si>
  <si>
    <t>វាសនា</t>
  </si>
  <si>
    <t>ស៊ឹង</t>
  </si>
  <si>
    <t xml:space="preserve">លី </t>
  </si>
  <si>
    <t>ថា</t>
  </si>
  <si>
    <t xml:space="preserve">ច្រឹង </t>
  </si>
  <si>
    <t>ឆេង</t>
  </si>
  <si>
    <t xml:space="preserve">ប៉ឹង </t>
  </si>
  <si>
    <t>សុខណា</t>
  </si>
  <si>
    <t xml:space="preserve">ចយ </t>
  </si>
  <si>
    <t>150574688</t>
  </si>
  <si>
    <t>សុខវីន</t>
  </si>
  <si>
    <t xml:space="preserve">ហៃ </t>
  </si>
  <si>
    <t>តុលា</t>
  </si>
  <si>
    <t xml:space="preserve">ឡុន </t>
  </si>
  <si>
    <t>042008330</t>
  </si>
  <si>
    <t>07.05.1989</t>
  </si>
  <si>
    <t xml:space="preserve">ហ៊ាង </t>
  </si>
  <si>
    <t>សុខឡេង</t>
  </si>
  <si>
    <t xml:space="preserve">សុន </t>
  </si>
  <si>
    <t>070210016</t>
  </si>
  <si>
    <t>បញ្ញាធីត</t>
  </si>
  <si>
    <t xml:space="preserve">ប្រុស </t>
  </si>
  <si>
    <t>ហុំ</t>
  </si>
  <si>
    <t>150989035</t>
  </si>
  <si>
    <t>ណាន</t>
  </si>
  <si>
    <t xml:space="preserve">ណាក់ </t>
  </si>
  <si>
    <t>សាត</t>
  </si>
  <si>
    <t xml:space="preserve">សែន </t>
  </si>
  <si>
    <t>មិថុនា</t>
  </si>
  <si>
    <t>វិសាល</t>
  </si>
  <si>
    <t>IDR00106</t>
  </si>
  <si>
    <t>ឈី</t>
  </si>
  <si>
    <t xml:space="preserve">ឈីវ </t>
  </si>
  <si>
    <t>ធុច</t>
  </si>
  <si>
    <t xml:space="preserve">ស </t>
  </si>
  <si>
    <t>ឆាត់ត្រា</t>
  </si>
  <si>
    <t xml:space="preserve">ចន្ថា </t>
  </si>
  <si>
    <t>171261022</t>
  </si>
  <si>
    <t xml:space="preserve">វង្ស </t>
  </si>
  <si>
    <t xml:space="preserve">ឡាម </t>
  </si>
  <si>
    <t>150469699</t>
  </si>
  <si>
    <t>យន</t>
  </si>
  <si>
    <t xml:space="preserve">ឈឺន </t>
  </si>
  <si>
    <t>វីនជីង</t>
  </si>
  <si>
    <t xml:space="preserve">ជូន </t>
  </si>
  <si>
    <t>សូល</t>
  </si>
  <si>
    <t xml:space="preserve">ស៊ាន </t>
  </si>
  <si>
    <t>ជូន</t>
  </si>
  <si>
    <t>ភាវុន</t>
  </si>
  <si>
    <t xml:space="preserve">កន </t>
  </si>
  <si>
    <t>IDR00117</t>
  </si>
  <si>
    <t>01.08.1988</t>
  </si>
  <si>
    <t>គឹមយន</t>
  </si>
  <si>
    <t>150542145</t>
  </si>
  <si>
    <t>គឹមយី</t>
  </si>
  <si>
    <t>IDR00129</t>
  </si>
  <si>
    <t>ខូ</t>
  </si>
  <si>
    <t xml:space="preserve">ហ៊ាត </t>
  </si>
  <si>
    <t>150533834</t>
  </si>
  <si>
    <t>សុខខា</t>
  </si>
  <si>
    <t xml:space="preserve">ភីន </t>
  </si>
  <si>
    <t>គឹមហៀង</t>
  </si>
  <si>
    <t xml:space="preserve">តុំ </t>
  </si>
  <si>
    <t>28012009</t>
  </si>
  <si>
    <t>សុខនាង</t>
  </si>
  <si>
    <t xml:space="preserve">ស៊ុន </t>
  </si>
  <si>
    <t>ណយ</t>
  </si>
  <si>
    <t xml:space="preserve">ស៊ន </t>
  </si>
  <si>
    <t>តុំ</t>
  </si>
  <si>
    <t xml:space="preserve">ជាម </t>
  </si>
  <si>
    <t>150429520</t>
  </si>
  <si>
    <t xml:space="preserve">បូ </t>
  </si>
  <si>
    <t xml:space="preserve">ចាន់នី </t>
  </si>
  <si>
    <t>IDR00128</t>
  </si>
  <si>
    <t>វន</t>
  </si>
  <si>
    <t xml:space="preserve">ងិន </t>
  </si>
  <si>
    <t>ចាន់ណា</t>
  </si>
  <si>
    <t>IDR00102</t>
  </si>
  <si>
    <t>សុខណាង</t>
  </si>
  <si>
    <t xml:space="preserve">រ៉ែន </t>
  </si>
  <si>
    <t>IDR00101</t>
  </si>
  <si>
    <t>ផល្លី</t>
  </si>
  <si>
    <t>70340322</t>
  </si>
  <si>
    <t>ម៉ាឌឿន</t>
  </si>
  <si>
    <t xml:space="preserve">ឌួង </t>
  </si>
  <si>
    <t>IDR00100</t>
  </si>
  <si>
    <t>គីមហេង</t>
  </si>
  <si>
    <t xml:space="preserve">ឡេង </t>
  </si>
  <si>
    <t>រក្សា</t>
  </si>
  <si>
    <t xml:space="preserve">សេរី </t>
  </si>
  <si>
    <t>កុយ</t>
  </si>
  <si>
    <t xml:space="preserve">គួក </t>
  </si>
  <si>
    <t>061456562</t>
  </si>
  <si>
    <t>ងឿន</t>
  </si>
  <si>
    <t xml:space="preserve">ជិន </t>
  </si>
  <si>
    <t>2662009</t>
  </si>
  <si>
    <t>ញ៉ាញ់</t>
  </si>
  <si>
    <t xml:space="preserve">ចាប </t>
  </si>
  <si>
    <t>ចន្ថា</t>
  </si>
  <si>
    <t>IDR00097</t>
  </si>
  <si>
    <t>ចាន់ឌី</t>
  </si>
  <si>
    <t>040290818</t>
  </si>
  <si>
    <t>ធួន</t>
  </si>
  <si>
    <t>220102091</t>
  </si>
  <si>
    <t>ទីន</t>
  </si>
  <si>
    <t xml:space="preserve">ជៀម </t>
  </si>
  <si>
    <t>IDR00036</t>
  </si>
  <si>
    <t>14.08.1977</t>
  </si>
  <si>
    <t>សារ៉េត</t>
  </si>
  <si>
    <t xml:space="preserve">រុន </t>
  </si>
  <si>
    <t>150123919</t>
  </si>
  <si>
    <t>06.03.1980</t>
  </si>
  <si>
    <t>ជិន</t>
  </si>
  <si>
    <t xml:space="preserve">ផាត់ </t>
  </si>
  <si>
    <t>150113456</t>
  </si>
  <si>
    <t>ថុល</t>
  </si>
  <si>
    <t xml:space="preserve">ធិន </t>
  </si>
  <si>
    <t>150934963</t>
  </si>
  <si>
    <t>សុផល</t>
  </si>
  <si>
    <t xml:space="preserve">ស៊ុត </t>
  </si>
  <si>
    <t>IDR00035</t>
  </si>
  <si>
    <t>អុល</t>
  </si>
  <si>
    <t>IDR00034</t>
  </si>
  <si>
    <t>ធីម</t>
  </si>
  <si>
    <t xml:space="preserve">រឺម </t>
  </si>
  <si>
    <t>150306200</t>
  </si>
  <si>
    <t>វីសែល</t>
  </si>
  <si>
    <t>IDR00120</t>
  </si>
  <si>
    <t>វិចិត្រ</t>
  </si>
  <si>
    <t xml:space="preserve">ឌៀន </t>
  </si>
  <si>
    <t>IDR00116</t>
  </si>
  <si>
    <t>សុខកាយ</t>
  </si>
  <si>
    <t xml:space="preserve">រ៉ុន </t>
  </si>
  <si>
    <t>IDR00033</t>
  </si>
  <si>
    <t xml:space="preserve"> ឈុននី</t>
  </si>
  <si>
    <t xml:space="preserve">ពៅ </t>
  </si>
  <si>
    <t>IDR00127</t>
  </si>
  <si>
    <t>ហុង</t>
  </si>
  <si>
    <t>150523547</t>
  </si>
  <si>
    <t>អ៊ីន</t>
  </si>
  <si>
    <t xml:space="preserve">ជុំ </t>
  </si>
  <si>
    <t>IDR00031</t>
  </si>
  <si>
    <t>ហាំង</t>
  </si>
  <si>
    <t xml:space="preserve">ហ៊ាន </t>
  </si>
  <si>
    <t>ខឿន</t>
  </si>
  <si>
    <t xml:space="preserve">ហ៊ុន </t>
  </si>
  <si>
    <t>IDR00030</t>
  </si>
  <si>
    <t>សុខឿន</t>
  </si>
  <si>
    <t xml:space="preserve">បាន </t>
  </si>
  <si>
    <t>IDR00115</t>
  </si>
  <si>
    <t>សៅលី</t>
  </si>
  <si>
    <t>IDR00114</t>
  </si>
  <si>
    <t>នីម</t>
  </si>
  <si>
    <t>IDR00029</t>
  </si>
  <si>
    <t>វាស្នា</t>
  </si>
  <si>
    <t xml:space="preserve">ស៊្រេន </t>
  </si>
  <si>
    <t>150640865</t>
  </si>
  <si>
    <t>សុខា</t>
  </si>
  <si>
    <t>IDR00028</t>
  </si>
  <si>
    <t>រ៉ុម</t>
  </si>
  <si>
    <t xml:space="preserve">រ៉ែម </t>
  </si>
  <si>
    <t>IDR00027</t>
  </si>
  <si>
    <t>ខេន</t>
  </si>
  <si>
    <t xml:space="preserve">ឃឹម </t>
  </si>
  <si>
    <t>IDR00126</t>
  </si>
  <si>
    <t>ចន្ទី</t>
  </si>
  <si>
    <t>220175236</t>
  </si>
  <si>
    <t>ស្រីនាង</t>
  </si>
  <si>
    <t xml:space="preserve">ខុន </t>
  </si>
  <si>
    <t>220171330</t>
  </si>
  <si>
    <t>ចយ</t>
  </si>
  <si>
    <t xml:space="preserve">ហ៊ុយ </t>
  </si>
  <si>
    <t>IDR00113</t>
  </si>
  <si>
    <t>លីដា</t>
  </si>
  <si>
    <t xml:space="preserve">ប៉ុល </t>
  </si>
  <si>
    <t>IDR00096</t>
  </si>
  <si>
    <t xml:space="preserve">រស់ </t>
  </si>
  <si>
    <t>220175227</t>
  </si>
  <si>
    <t>យិន</t>
  </si>
  <si>
    <t xml:space="preserve">ធី </t>
  </si>
  <si>
    <t>IDR00095</t>
  </si>
  <si>
    <t>ខោន</t>
  </si>
  <si>
    <t xml:space="preserve">ប្រាក់ </t>
  </si>
  <si>
    <t>220222903</t>
  </si>
  <si>
    <t>ច្រិប</t>
  </si>
  <si>
    <t>220222899</t>
  </si>
  <si>
    <t>គន្ធី</t>
  </si>
  <si>
    <t xml:space="preserve">ថុល </t>
  </si>
  <si>
    <t>ចាន់ទី</t>
  </si>
  <si>
    <t xml:space="preserve">ឌឿ </t>
  </si>
  <si>
    <t>220210868</t>
  </si>
  <si>
    <t>ឆេងហ៊ាង</t>
  </si>
  <si>
    <t xml:space="preserve">ដុង </t>
  </si>
  <si>
    <t>រិទ្ធី</t>
  </si>
  <si>
    <t>IDR00094</t>
  </si>
  <si>
    <t>សោភា</t>
  </si>
  <si>
    <t xml:space="preserve">ឆូយ </t>
  </si>
  <si>
    <t>IDR00093</t>
  </si>
  <si>
    <t>ស្រីវន</t>
  </si>
  <si>
    <t xml:space="preserve">អែម </t>
  </si>
  <si>
    <t>150853442</t>
  </si>
  <si>
    <t>សាអែម</t>
  </si>
  <si>
    <t xml:space="preserve">ប៉ាក់ </t>
  </si>
  <si>
    <t>150523619</t>
  </si>
  <si>
    <t>ធារ៉ា</t>
  </si>
  <si>
    <t xml:space="preserve">ហួយ </t>
  </si>
  <si>
    <t>IDR00092</t>
  </si>
  <si>
    <t>ចំរើន</t>
  </si>
  <si>
    <t xml:space="preserve">សឿន </t>
  </si>
  <si>
    <t>171032353</t>
  </si>
  <si>
    <t>រី</t>
  </si>
  <si>
    <t>150469768</t>
  </si>
  <si>
    <t>ទុង</t>
  </si>
  <si>
    <t xml:space="preserve">តន </t>
  </si>
  <si>
    <t>ករុណា</t>
  </si>
  <si>
    <t xml:space="preserve">ហ៊ាប </t>
  </si>
  <si>
    <t>250351501</t>
  </si>
  <si>
    <t>19.01.2004</t>
  </si>
  <si>
    <t>ស្រីទុំ</t>
  </si>
  <si>
    <t xml:space="preserve">ឃាក </t>
  </si>
  <si>
    <t>150966075</t>
  </si>
  <si>
    <t>ឃឿន</t>
  </si>
  <si>
    <t xml:space="preserve">ឃាន </t>
  </si>
  <si>
    <t>150360136</t>
  </si>
  <si>
    <t>វឺត</t>
  </si>
  <si>
    <t xml:space="preserve">ខន </t>
  </si>
  <si>
    <t>ចាន់រ៉ូយ</t>
  </si>
  <si>
    <t xml:space="preserve">ឈិន </t>
  </si>
  <si>
    <t>លុច</t>
  </si>
  <si>
    <t xml:space="preserve">សយ </t>
  </si>
  <si>
    <t>150851230</t>
  </si>
  <si>
    <t>តុម</t>
  </si>
  <si>
    <t>ម៉ាច</t>
  </si>
  <si>
    <t>IDR00089</t>
  </si>
  <si>
    <t>សាំងស៊ី</t>
  </si>
  <si>
    <t xml:space="preserve">ឆយ </t>
  </si>
  <si>
    <t>150522886</t>
  </si>
  <si>
    <t>ហេង</t>
  </si>
  <si>
    <t>លាង</t>
  </si>
  <si>
    <t xml:space="preserve">ឈិត </t>
  </si>
  <si>
    <t>12.06.1998</t>
  </si>
  <si>
    <t>ពុំ</t>
  </si>
  <si>
    <t>យាង</t>
  </si>
  <si>
    <t xml:space="preserve">តុត </t>
  </si>
  <si>
    <t>103211204</t>
  </si>
  <si>
    <t>រ៉េន</t>
  </si>
  <si>
    <t xml:space="preserve">អឿន </t>
  </si>
  <si>
    <t>វីន</t>
  </si>
  <si>
    <t>អ៊ឹមរ៉ន</t>
  </si>
  <si>
    <t xml:space="preserve">ហួត </t>
  </si>
  <si>
    <t>070362557</t>
  </si>
  <si>
    <t>ឆុង</t>
  </si>
  <si>
    <t>រស់</t>
  </si>
  <si>
    <t xml:space="preserve">ចាន់ </t>
  </si>
  <si>
    <t>150940791</t>
  </si>
  <si>
    <t>បូរ៉ី</t>
  </si>
  <si>
    <t>ហ៊ីម</t>
  </si>
  <si>
    <t>ធា</t>
  </si>
  <si>
    <t xml:space="preserve">លឹម </t>
  </si>
  <si>
    <t>150484003</t>
  </si>
  <si>
    <t>ផាន</t>
  </si>
  <si>
    <t xml:space="preserve">យ៉ាន </t>
  </si>
  <si>
    <t>150952448</t>
  </si>
  <si>
    <t>ណាផា</t>
  </si>
  <si>
    <t>150538303</t>
  </si>
  <si>
    <t>មុន្លៀស</t>
  </si>
  <si>
    <t xml:space="preserve">មាឃ </t>
  </si>
  <si>
    <t>171030821</t>
  </si>
  <si>
    <t>ស្រីលីន</t>
  </si>
  <si>
    <t>150941460</t>
  </si>
  <si>
    <t>ស្រីឡែន</t>
  </si>
  <si>
    <t>IDR00088</t>
  </si>
  <si>
    <t>វណ្ណី</t>
  </si>
  <si>
    <t xml:space="preserve">មិត </t>
  </si>
  <si>
    <t>អន</t>
  </si>
  <si>
    <t xml:space="preserve">អាន </t>
  </si>
  <si>
    <t>150646171</t>
  </si>
  <si>
    <t>ភា</t>
  </si>
  <si>
    <t xml:space="preserve">ផាន </t>
  </si>
  <si>
    <t>02.03.1982</t>
  </si>
  <si>
    <t xml:space="preserve">មាស </t>
  </si>
  <si>
    <t>220218752</t>
  </si>
  <si>
    <t>ខ្ញុង</t>
  </si>
  <si>
    <t xml:space="preserve">អៀម </t>
  </si>
  <si>
    <t>150324300</t>
  </si>
  <si>
    <t>ស៊ីណាត</t>
  </si>
  <si>
    <t>សម្បត្តិ</t>
  </si>
  <si>
    <t xml:space="preserve">ប៉ម </t>
  </si>
  <si>
    <t>IDR00125</t>
  </si>
  <si>
    <t>មករា</t>
  </si>
  <si>
    <t xml:space="preserve">ប៊ូ </t>
  </si>
  <si>
    <t>សុខនៅ</t>
  </si>
  <si>
    <t xml:space="preserve">ប៊ិត </t>
  </si>
  <si>
    <t>ស៊ីនឿន</t>
  </si>
  <si>
    <t>IDR00124</t>
  </si>
  <si>
    <t>ផារីន</t>
  </si>
  <si>
    <t>IDR00123</t>
  </si>
  <si>
    <t>សុខហៀង</t>
  </si>
  <si>
    <t xml:space="preserve">ស៊ឹម </t>
  </si>
  <si>
    <t>IDR00087</t>
  </si>
  <si>
    <t>ម៉េង</t>
  </si>
  <si>
    <t xml:space="preserve">ព្រួល </t>
  </si>
  <si>
    <t>ណាំ</t>
  </si>
  <si>
    <t xml:space="preserve">ឡុង </t>
  </si>
  <si>
    <t>150676161</t>
  </si>
  <si>
    <t>វេន</t>
  </si>
  <si>
    <t xml:space="preserve">ទី </t>
  </si>
  <si>
    <t>150326807</t>
  </si>
  <si>
    <t>រុំ</t>
  </si>
  <si>
    <t>061452908</t>
  </si>
  <si>
    <t>សុខគា</t>
  </si>
  <si>
    <t xml:space="preserve">ភាន់ </t>
  </si>
  <si>
    <t>សាវីន</t>
  </si>
  <si>
    <t xml:space="preserve">ប៉ុន </t>
  </si>
  <si>
    <t>220220035</t>
  </si>
  <si>
    <t>តុងហេង</t>
  </si>
  <si>
    <t xml:space="preserve">តូ </t>
  </si>
  <si>
    <t>យូស័រ</t>
  </si>
  <si>
    <t xml:space="preserve">សាន្ត </t>
  </si>
  <si>
    <t>IDR00086</t>
  </si>
  <si>
    <t xml:space="preserve">អ៊ុម </t>
  </si>
  <si>
    <t>220175258</t>
  </si>
  <si>
    <t>ពិសិដ្ឋ</t>
  </si>
  <si>
    <t xml:space="preserve">ផក </t>
  </si>
  <si>
    <t>150772338</t>
  </si>
  <si>
    <t>រីណា</t>
  </si>
  <si>
    <t xml:space="preserve">សៀវ </t>
  </si>
  <si>
    <t>IDR00085</t>
  </si>
  <si>
    <t>ដន</t>
  </si>
  <si>
    <t xml:space="preserve">ឃីន </t>
  </si>
  <si>
    <t>សុខហ៊ាង</t>
  </si>
  <si>
    <t xml:space="preserve">អ៊ា </t>
  </si>
  <si>
    <t>11.02.1995</t>
  </si>
  <si>
    <t>សំអុល</t>
  </si>
  <si>
    <t xml:space="preserve">អ៊ីន </t>
  </si>
  <si>
    <t>សុងីម</t>
  </si>
  <si>
    <t xml:space="preserve">ឯម </t>
  </si>
  <si>
    <t>150713262</t>
  </si>
  <si>
    <t>សុភ័ណ្ឌ</t>
  </si>
  <si>
    <t xml:space="preserve">ថូរ </t>
  </si>
  <si>
    <t>វ៉ន</t>
  </si>
  <si>
    <t xml:space="preserve">វ៉ាត់ </t>
  </si>
  <si>
    <t>150648596</t>
  </si>
  <si>
    <t>សុនៀម</t>
  </si>
  <si>
    <t xml:space="preserve">រីន </t>
  </si>
  <si>
    <t>150354758</t>
  </si>
  <si>
    <t>ធ្លី</t>
  </si>
  <si>
    <t xml:space="preserve">ក្រឹង </t>
  </si>
  <si>
    <t>150523498</t>
  </si>
  <si>
    <t>ធរ៉ៃ</t>
  </si>
  <si>
    <t>09012007</t>
  </si>
  <si>
    <t>រ៉ាត់</t>
  </si>
  <si>
    <t xml:space="preserve">ឃួន </t>
  </si>
  <si>
    <t>IDR00084</t>
  </si>
  <si>
    <t>សុណា</t>
  </si>
  <si>
    <t xml:space="preserve">ស៊ីន </t>
  </si>
  <si>
    <t>IDR00083</t>
  </si>
  <si>
    <t>សូរិយា</t>
  </si>
  <si>
    <t xml:space="preserve">សិន </t>
  </si>
  <si>
    <t>រ័ត្ន</t>
  </si>
  <si>
    <t xml:space="preserve">ធួន </t>
  </si>
  <si>
    <t>150427514</t>
  </si>
  <si>
    <t>សុផេន</t>
  </si>
  <si>
    <t xml:space="preserve">កី </t>
  </si>
  <si>
    <t>វ៉េត</t>
  </si>
  <si>
    <t xml:space="preserve">ទែន </t>
  </si>
  <si>
    <t>សារីម</t>
  </si>
  <si>
    <t xml:space="preserve">ប៉ាន់ </t>
  </si>
  <si>
    <t>ដែន</t>
  </si>
  <si>
    <t xml:space="preserve">ដួត </t>
  </si>
  <si>
    <t xml:space="preserve">យ៉ែម </t>
  </si>
  <si>
    <t>ចាន់</t>
  </si>
  <si>
    <t xml:space="preserve">យីន </t>
  </si>
  <si>
    <t>សុនី</t>
  </si>
  <si>
    <t>សាវម៉ោង</t>
  </si>
  <si>
    <t xml:space="preserve">ឌីម </t>
  </si>
  <si>
    <t>IDR00082</t>
  </si>
  <si>
    <t>វឿន</t>
  </si>
  <si>
    <t xml:space="preserve">នី </t>
  </si>
  <si>
    <t>IDR00081</t>
  </si>
  <si>
    <t>ចឺយ</t>
  </si>
  <si>
    <t xml:space="preserve">សន </t>
  </si>
  <si>
    <t>150740089</t>
  </si>
  <si>
    <t>ចាន់ធឿន</t>
  </si>
  <si>
    <t xml:space="preserve">គីន </t>
  </si>
  <si>
    <t>នី</t>
  </si>
  <si>
    <t xml:space="preserve">នួន </t>
  </si>
  <si>
    <t>22.02.1997</t>
  </si>
  <si>
    <t>ប៊ុនឈត់</t>
  </si>
  <si>
    <t xml:space="preserve">ឈួន </t>
  </si>
  <si>
    <t>សំរិត</t>
  </si>
  <si>
    <t>IDR00080</t>
  </si>
  <si>
    <t xml:space="preserve">សៀងបាវ </t>
  </si>
  <si>
    <t>ភារម្យ</t>
  </si>
  <si>
    <t xml:space="preserve">សៅ </t>
  </si>
  <si>
    <t xml:space="preserve">បេត </t>
  </si>
  <si>
    <t>ហុនសុវ័ណ្ណ</t>
  </si>
  <si>
    <t xml:space="preserve">ប៊ន </t>
  </si>
  <si>
    <t>150238114</t>
  </si>
  <si>
    <t xml:space="preserve">ភាព </t>
  </si>
  <si>
    <t>150944859</t>
  </si>
  <si>
    <t>ចាន់សារ៉ាត់</t>
  </si>
  <si>
    <t xml:space="preserve">ទេព </t>
  </si>
  <si>
    <t>110621455</t>
  </si>
  <si>
    <t>ស្រីនុ</t>
  </si>
  <si>
    <t>190959801</t>
  </si>
  <si>
    <t>អេន</t>
  </si>
  <si>
    <t xml:space="preserve">ពេជ្រ </t>
  </si>
  <si>
    <t>220194399</t>
  </si>
  <si>
    <t>ណាំគា</t>
  </si>
  <si>
    <t xml:space="preserve">ពេញ </t>
  </si>
  <si>
    <t>220175341</t>
  </si>
  <si>
    <t>ថន</t>
  </si>
  <si>
    <t>220175360</t>
  </si>
  <si>
    <t>សុន</t>
  </si>
  <si>
    <t xml:space="preserve">សិត </t>
  </si>
  <si>
    <t>មិនា</t>
  </si>
  <si>
    <t>220228050</t>
  </si>
  <si>
    <t>អាត</t>
  </si>
  <si>
    <t xml:space="preserve">ចែម </t>
  </si>
  <si>
    <t xml:space="preserve">ហុន </t>
  </si>
  <si>
    <t xml:space="preserve">សាន់ </t>
  </si>
  <si>
    <t>150741211</t>
  </si>
  <si>
    <t>សៀងបាវ</t>
  </si>
  <si>
    <t>150612376</t>
  </si>
  <si>
    <t>សំណាង</t>
  </si>
  <si>
    <t xml:space="preserve">ស្រេង </t>
  </si>
  <si>
    <t>220205841</t>
  </si>
  <si>
    <t>IDR00079</t>
  </si>
  <si>
    <t>សាខន</t>
  </si>
  <si>
    <t xml:space="preserve">ឆុន </t>
  </si>
  <si>
    <t>ស្រីទូច</t>
  </si>
  <si>
    <t xml:space="preserve">ម៉េត </t>
  </si>
  <si>
    <t>ណារិន</t>
  </si>
  <si>
    <t>សុគន្ធា</t>
  </si>
  <si>
    <t>សុខផៃ</t>
  </si>
  <si>
    <t>150986972</t>
  </si>
  <si>
    <t>ឃៀង</t>
  </si>
  <si>
    <t xml:space="preserve">សោម </t>
  </si>
  <si>
    <t>សំអាន</t>
  </si>
  <si>
    <t xml:space="preserve">រិត </t>
  </si>
  <si>
    <t>សារ៉ែម</t>
  </si>
  <si>
    <t xml:space="preserve">កង </t>
  </si>
  <si>
    <t>150788074</t>
  </si>
  <si>
    <t>ប៊ុនធឿន</t>
  </si>
  <si>
    <t xml:space="preserve">ធាន </t>
  </si>
  <si>
    <t>150938994</t>
  </si>
  <si>
    <t>សារ៉ាក់</t>
  </si>
  <si>
    <t>150952443</t>
  </si>
  <si>
    <t>ធៀន</t>
  </si>
  <si>
    <t>IDR00122</t>
  </si>
  <si>
    <t xml:space="preserve">ស៊ីម </t>
  </si>
  <si>
    <t>150956098</t>
  </si>
  <si>
    <t>សុកឃាង</t>
  </si>
  <si>
    <t>150933066</t>
  </si>
  <si>
    <t>សារិន</t>
  </si>
  <si>
    <t>150699000</t>
  </si>
  <si>
    <t>សុភា</t>
  </si>
  <si>
    <t xml:space="preserve">មឿន </t>
  </si>
  <si>
    <t>IDR00078</t>
  </si>
  <si>
    <t>ពេជ្រ</t>
  </si>
  <si>
    <t xml:space="preserve">ឯក </t>
  </si>
  <si>
    <t>24.05.1999</t>
  </si>
  <si>
    <t>IDR00077</t>
  </si>
  <si>
    <t>យាប</t>
  </si>
  <si>
    <t xml:space="preserve">រី </t>
  </si>
  <si>
    <t>150823092</t>
  </si>
  <si>
    <t>មីនី</t>
  </si>
  <si>
    <t>150699045</t>
  </si>
  <si>
    <t>គឹមឆេង</t>
  </si>
  <si>
    <t xml:space="preserve">អេង </t>
  </si>
  <si>
    <t>030967679</t>
  </si>
  <si>
    <t xml:space="preserve">ស៊ិន </t>
  </si>
  <si>
    <t>150710990</t>
  </si>
  <si>
    <t>ប៊ុនយ៉េន</t>
  </si>
  <si>
    <t>IDR00076</t>
  </si>
  <si>
    <t>នីន</t>
  </si>
  <si>
    <t xml:space="preserve">150113792 </t>
  </si>
  <si>
    <t>សុវ៉ាន់</t>
  </si>
  <si>
    <t xml:space="preserve">ភឿន </t>
  </si>
  <si>
    <t>IDR00075</t>
  </si>
  <si>
    <t>ផល្លាប</t>
  </si>
  <si>
    <t xml:space="preserve">ង៉ា </t>
  </si>
  <si>
    <t>សំរ៉ិត</t>
  </si>
  <si>
    <t>ធី</t>
  </si>
  <si>
    <t xml:space="preserve">ខា </t>
  </si>
  <si>
    <t>150429474</t>
  </si>
  <si>
    <t>ឃៀក</t>
  </si>
  <si>
    <t xml:space="preserve">ហឿន </t>
  </si>
  <si>
    <t>150429478</t>
  </si>
  <si>
    <t>កុសល់</t>
  </si>
  <si>
    <t>នេន</t>
  </si>
  <si>
    <t>សារ៉ាត</t>
  </si>
  <si>
    <t xml:space="preserve">សាត </t>
  </si>
  <si>
    <t>15.07.1989</t>
  </si>
  <si>
    <t>យ៉ាត</t>
  </si>
  <si>
    <t xml:space="preserve">យ៉ន </t>
  </si>
  <si>
    <t>150468414</t>
  </si>
  <si>
    <t xml:space="preserve">ហួន </t>
  </si>
  <si>
    <t xml:space="preserve">វឿន </t>
  </si>
  <si>
    <t>សុផាន</t>
  </si>
  <si>
    <t xml:space="preserve">សាទ </t>
  </si>
  <si>
    <t>150429477</t>
  </si>
  <si>
    <t>ឡុន</t>
  </si>
  <si>
    <t>15036207</t>
  </si>
  <si>
    <t>ណូយ</t>
  </si>
  <si>
    <t xml:space="preserve">នឹង </t>
  </si>
  <si>
    <t>IDR00073</t>
  </si>
  <si>
    <t>150360246</t>
  </si>
  <si>
    <t xml:space="preserve">ហង់ </t>
  </si>
  <si>
    <t>សន</t>
  </si>
  <si>
    <t>IDR00071</t>
  </si>
  <si>
    <t>ពេញចិត្ត</t>
  </si>
  <si>
    <t xml:space="preserve">ពង់ </t>
  </si>
  <si>
    <t>សឿន</t>
  </si>
  <si>
    <t xml:space="preserve">សំ </t>
  </si>
  <si>
    <t>IDR00070</t>
  </si>
  <si>
    <t>ចិត្រា</t>
  </si>
  <si>
    <t>IDR00069</t>
  </si>
  <si>
    <t>កក្កដា</t>
  </si>
  <si>
    <t xml:space="preserve">ព្រឹម </t>
  </si>
  <si>
    <t>150692941</t>
  </si>
  <si>
    <t>ឡាក់</t>
  </si>
  <si>
    <t>យឹង</t>
  </si>
  <si>
    <t xml:space="preserve">ឃុត </t>
  </si>
  <si>
    <t>150360245</t>
  </si>
  <si>
    <t>02.08.1992</t>
  </si>
  <si>
    <t>ហ៊ួង</t>
  </si>
  <si>
    <t>ជំនោរ</t>
  </si>
  <si>
    <t xml:space="preserve">ចុន </t>
  </si>
  <si>
    <t>118022019</t>
  </si>
  <si>
    <t>សែន</t>
  </si>
  <si>
    <t>IDR00068</t>
  </si>
  <si>
    <t>ស៊ន់</t>
  </si>
  <si>
    <t>IDR00067</t>
  </si>
  <si>
    <t>ចេង</t>
  </si>
  <si>
    <t xml:space="preserve">យើង </t>
  </si>
  <si>
    <t>រស្មី</t>
  </si>
  <si>
    <t>150522559</t>
  </si>
  <si>
    <t xml:space="preserve">លន់ </t>
  </si>
  <si>
    <t>ស៊ាង</t>
  </si>
  <si>
    <t xml:space="preserve">ឈុំ </t>
  </si>
  <si>
    <t>សុខឃាន</t>
  </si>
  <si>
    <t xml:space="preserve">តុញ </t>
  </si>
  <si>
    <t>150641538</t>
  </si>
  <si>
    <t>សុខ</t>
  </si>
  <si>
    <t>150522560</t>
  </si>
  <si>
    <t>27.01.1990</t>
  </si>
  <si>
    <t xml:space="preserve">ហាក់ </t>
  </si>
  <si>
    <t>រិត</t>
  </si>
  <si>
    <t>150469678</t>
  </si>
  <si>
    <t>ហួយ</t>
  </si>
  <si>
    <t>150468272</t>
  </si>
  <si>
    <t>ស៊ីម</t>
  </si>
  <si>
    <t>150522558</t>
  </si>
  <si>
    <t xml:space="preserve">ឈៀក </t>
  </si>
  <si>
    <t>IDR00110</t>
  </si>
  <si>
    <t xml:space="preserve">ហុក </t>
  </si>
  <si>
    <t>ឆៃយ័ន្ត</t>
  </si>
  <si>
    <t xml:space="preserve">ចាយ </t>
  </si>
  <si>
    <t>IDR000118</t>
  </si>
  <si>
    <t>ណាហៃ</t>
  </si>
  <si>
    <t xml:space="preserve">ហំ </t>
  </si>
  <si>
    <t>ហាក់</t>
  </si>
  <si>
    <t xml:space="preserve">ហ៊ីម </t>
  </si>
  <si>
    <t>150468300</t>
  </si>
  <si>
    <t>150538036</t>
  </si>
  <si>
    <t>IDR00121</t>
  </si>
  <si>
    <t>សុហៃ</t>
  </si>
  <si>
    <t xml:space="preserve">ទូ </t>
  </si>
  <si>
    <t>150952561</t>
  </si>
  <si>
    <t>21.06.1997</t>
  </si>
  <si>
    <t>ឡៃស៊ីន</t>
  </si>
  <si>
    <t xml:space="preserve">ថៃ </t>
  </si>
  <si>
    <t>150588234</t>
  </si>
  <si>
    <t>ស៊ីន</t>
  </si>
  <si>
    <t xml:space="preserve">ក </t>
  </si>
  <si>
    <t>755092004</t>
  </si>
  <si>
    <t xml:space="preserve">អុង </t>
  </si>
  <si>
    <t>150940860</t>
  </si>
  <si>
    <t>ចាយ</t>
  </si>
  <si>
    <t xml:space="preserve">សាំ </t>
  </si>
  <si>
    <t>ពន្លក</t>
  </si>
  <si>
    <t>IDR00066</t>
  </si>
  <si>
    <t>ប៊ិច</t>
  </si>
  <si>
    <t xml:space="preserve">ហុង </t>
  </si>
  <si>
    <t>150764521</t>
  </si>
  <si>
    <t>ឈាង</t>
  </si>
  <si>
    <t xml:space="preserve">សេងគ្រី </t>
  </si>
  <si>
    <t>IDR00014</t>
  </si>
  <si>
    <t>ពុទ្ធី</t>
  </si>
  <si>
    <t>សោភ័ណ</t>
  </si>
  <si>
    <t xml:space="preserve">ឌុក </t>
  </si>
  <si>
    <t>គីមសាន</t>
  </si>
  <si>
    <t>150352384</t>
  </si>
  <si>
    <t>សាម៉ុន</t>
  </si>
  <si>
    <t xml:space="preserve">ជួន </t>
  </si>
  <si>
    <t>150468198</t>
  </si>
  <si>
    <t>សាមេន</t>
  </si>
  <si>
    <t>ណាង</t>
  </si>
  <si>
    <t>77519208</t>
  </si>
  <si>
    <t>151139628</t>
  </si>
  <si>
    <t>ឆៃ</t>
  </si>
  <si>
    <t>សុខខេង</t>
  </si>
  <si>
    <t>IDR00013</t>
  </si>
  <si>
    <t>សាម៉ិ</t>
  </si>
  <si>
    <t xml:space="preserve">ជ្រុយ </t>
  </si>
  <si>
    <t>150784229</t>
  </si>
  <si>
    <t>ដាលីន</t>
  </si>
  <si>
    <t xml:space="preserve">វិន </t>
  </si>
  <si>
    <t>IDR00011</t>
  </si>
  <si>
    <t>ស៊ីរវ៉ាន់ដា</t>
  </si>
  <si>
    <t>IDR00010</t>
  </si>
  <si>
    <t>សាលីន</t>
  </si>
  <si>
    <t>220093462</t>
  </si>
  <si>
    <t>សីហា</t>
  </si>
  <si>
    <t>សុខគុណ</t>
  </si>
  <si>
    <t xml:space="preserve">អួន </t>
  </si>
  <si>
    <t>សុភី</t>
  </si>
  <si>
    <t xml:space="preserve">យេត </t>
  </si>
  <si>
    <t>ម៉ុល</t>
  </si>
  <si>
    <t xml:space="preserve">យ៉ាត់ </t>
  </si>
  <si>
    <t>060501511</t>
  </si>
  <si>
    <t>ពេជ</t>
  </si>
  <si>
    <t xml:space="preserve">ម៉ុល </t>
  </si>
  <si>
    <t>IDR00065</t>
  </si>
  <si>
    <t>ស្រីធី</t>
  </si>
  <si>
    <t>សាវ៉ាត់</t>
  </si>
  <si>
    <t xml:space="preserve">ទូច </t>
  </si>
  <si>
    <t xml:space="preserve">យ៉េន </t>
  </si>
  <si>
    <t>រ៉េត</t>
  </si>
  <si>
    <t>ស្រីអូន</t>
  </si>
  <si>
    <t xml:space="preserve">រ៉េត </t>
  </si>
  <si>
    <t>IDR00064</t>
  </si>
  <si>
    <t>គឹមស្រៀន</t>
  </si>
  <si>
    <t xml:space="preserve">វិត </t>
  </si>
  <si>
    <t>ទាវ</t>
  </si>
  <si>
    <t xml:space="preserve">ទ្រី </t>
  </si>
  <si>
    <t>150427604</t>
  </si>
  <si>
    <t xml:space="preserve">វន </t>
  </si>
  <si>
    <t>ណន</t>
  </si>
  <si>
    <t>24.01.2006</t>
  </si>
  <si>
    <t>150989232</t>
  </si>
  <si>
    <t>យ៉ត់</t>
  </si>
  <si>
    <t>150352569</t>
  </si>
  <si>
    <t>ហ៊ីន</t>
  </si>
  <si>
    <t>150354733</t>
  </si>
  <si>
    <t>ម៉េងហួង</t>
  </si>
  <si>
    <t>សីឡា</t>
  </si>
  <si>
    <t>150664081</t>
  </si>
  <si>
    <t>ស៊ីណាន</t>
  </si>
  <si>
    <t>220102100</t>
  </si>
  <si>
    <t>ដារត្ន័</t>
  </si>
  <si>
    <t xml:space="preserve">រិទ្ធ </t>
  </si>
  <si>
    <t>220234354</t>
  </si>
  <si>
    <t>ឡំ</t>
  </si>
  <si>
    <t>150306354</t>
  </si>
  <si>
    <t xml:space="preserve">សល់ </t>
  </si>
  <si>
    <t>ជា</t>
  </si>
  <si>
    <t>សុខណេង</t>
  </si>
  <si>
    <t>គឹមឡុង</t>
  </si>
  <si>
    <t>IDR00062</t>
  </si>
  <si>
    <t>IDR00061</t>
  </si>
  <si>
    <t>ហុន</t>
  </si>
  <si>
    <t>សុណាត</t>
  </si>
  <si>
    <t>150306560</t>
  </si>
  <si>
    <t>150957367</t>
  </si>
  <si>
    <t>បញ្ញា</t>
  </si>
  <si>
    <t>IDR00060</t>
  </si>
  <si>
    <t>IDR00059</t>
  </si>
  <si>
    <t>គីន</t>
  </si>
  <si>
    <t xml:space="preserve">ប៉ាល់ </t>
  </si>
  <si>
    <t>ធាង</t>
  </si>
  <si>
    <t>150113709</t>
  </si>
  <si>
    <t>ប៉ាត់</t>
  </si>
  <si>
    <t xml:space="preserve">ពី </t>
  </si>
  <si>
    <t>អៃ</t>
  </si>
  <si>
    <t>150648560</t>
  </si>
  <si>
    <t>លក្ខ័</t>
  </si>
  <si>
    <t xml:space="preserve">ឡា </t>
  </si>
  <si>
    <t>150927409</t>
  </si>
  <si>
    <t xml:space="preserve">ធាំង </t>
  </si>
  <si>
    <t>ចំប៉ា</t>
  </si>
  <si>
    <t xml:space="preserve">ធុច </t>
  </si>
  <si>
    <t>សានី</t>
  </si>
  <si>
    <t xml:space="preserve">រឿន </t>
  </si>
  <si>
    <t>IDR00057</t>
  </si>
  <si>
    <t>សារ៉ាន់</t>
  </si>
  <si>
    <t>220175450</t>
  </si>
  <si>
    <t>សុទ្ធ</t>
  </si>
  <si>
    <t xml:space="preserve">ប៊ួយ </t>
  </si>
  <si>
    <t>150641241</t>
  </si>
  <si>
    <t>សៀម</t>
  </si>
  <si>
    <t xml:space="preserve">បឿង </t>
  </si>
  <si>
    <t>180986234</t>
  </si>
  <si>
    <t>150965488</t>
  </si>
  <si>
    <t>IDR00056</t>
  </si>
  <si>
    <t>សាវុធ</t>
  </si>
  <si>
    <t>សុម៉ាច</t>
  </si>
  <si>
    <t>IDR00055</t>
  </si>
  <si>
    <t>សុខុម</t>
  </si>
  <si>
    <t>150641260</t>
  </si>
  <si>
    <t>ឡូត</t>
  </si>
  <si>
    <t xml:space="preserve">សុខ </t>
  </si>
  <si>
    <t>160541152</t>
  </si>
  <si>
    <t xml:space="preserve">ផាន់ </t>
  </si>
  <si>
    <t>គង់គា</t>
  </si>
  <si>
    <t>ម៉ុម</t>
  </si>
  <si>
    <t xml:space="preserve">យឹម </t>
  </si>
  <si>
    <t xml:space="preserve">តុង </t>
  </si>
  <si>
    <t>កញ្ញា</t>
  </si>
  <si>
    <t>IDR00003</t>
  </si>
  <si>
    <t>150814940</t>
  </si>
  <si>
    <t>យី</t>
  </si>
  <si>
    <t xml:space="preserve">យុន </t>
  </si>
  <si>
    <t>150971216</t>
  </si>
  <si>
    <t xml:space="preserve">ណេ </t>
  </si>
  <si>
    <t>សភ័ស្ត</t>
  </si>
  <si>
    <t>IDR00053</t>
  </si>
  <si>
    <t>យ៉ង</t>
  </si>
  <si>
    <t>សុខខេន</t>
  </si>
  <si>
    <t xml:space="preserve">ឆឹម </t>
  </si>
  <si>
    <t>150429483</t>
  </si>
  <si>
    <t>ឃី</t>
  </si>
  <si>
    <t>150111042</t>
  </si>
  <si>
    <t>IDR000119</t>
  </si>
  <si>
    <t xml:space="preserve">អេន </t>
  </si>
  <si>
    <t>សាន</t>
  </si>
  <si>
    <t>ម៉េន</t>
  </si>
  <si>
    <t>150360206</t>
  </si>
  <si>
    <t>ផល្លា</t>
  </si>
  <si>
    <t xml:space="preserve">ឃ្លី </t>
  </si>
  <si>
    <t xml:space="preserve">ឡាញ់ </t>
  </si>
  <si>
    <t>វី</t>
  </si>
  <si>
    <t xml:space="preserve">អៀង </t>
  </si>
  <si>
    <t>150468280</t>
  </si>
  <si>
    <t>លី</t>
  </si>
  <si>
    <t>អម</t>
  </si>
  <si>
    <t>150331874</t>
  </si>
  <si>
    <t>ប៊ីន</t>
  </si>
  <si>
    <t>150111954</t>
  </si>
  <si>
    <t>ទុន</t>
  </si>
  <si>
    <t xml:space="preserve">ឌិន </t>
  </si>
  <si>
    <t>170605164</t>
  </si>
  <si>
    <t>ពេញ</t>
  </si>
  <si>
    <t>IDR000130</t>
  </si>
  <si>
    <t>តូរ៉ូ</t>
  </si>
  <si>
    <t xml:space="preserve">ឃឿន </t>
  </si>
  <si>
    <t>150658005</t>
  </si>
  <si>
    <t>ណាក់</t>
  </si>
  <si>
    <t>171154849</t>
  </si>
  <si>
    <t>សុខៃ</t>
  </si>
  <si>
    <t>061410651</t>
  </si>
  <si>
    <t>220175260</t>
  </si>
  <si>
    <t>សារុន</t>
  </si>
  <si>
    <t>061324290</t>
  </si>
  <si>
    <t>សាម៉េត</t>
  </si>
  <si>
    <t>150574132</t>
  </si>
  <si>
    <t xml:space="preserve">អ៊ុត </t>
  </si>
  <si>
    <t>សុភ័ក</t>
  </si>
  <si>
    <t>220238534</t>
  </si>
  <si>
    <t xml:space="preserve">គឹម </t>
  </si>
  <si>
    <t>IDR00050</t>
  </si>
  <si>
    <t>និ</t>
  </si>
  <si>
    <t>IDR00049</t>
  </si>
  <si>
    <t>150469855</t>
  </si>
  <si>
    <t>លក្ខ័ណា</t>
  </si>
  <si>
    <t>150468220</t>
  </si>
  <si>
    <t>ស៊ីនួន</t>
  </si>
  <si>
    <t xml:space="preserve">អ៊ុល </t>
  </si>
  <si>
    <t>វិច្ឆិកា</t>
  </si>
  <si>
    <t>01.01.1980</t>
  </si>
  <si>
    <t>សុថេន</t>
  </si>
  <si>
    <t>សាម៉ាន</t>
  </si>
  <si>
    <t xml:space="preserve">ដៀប </t>
  </si>
  <si>
    <t>គឹមតុង</t>
  </si>
  <si>
    <t>18.03.1994</t>
  </si>
  <si>
    <t>មីណា</t>
  </si>
  <si>
    <t>03.03.1998</t>
  </si>
  <si>
    <t>ចាន់រ៉ាត់</t>
  </si>
  <si>
    <t xml:space="preserve">វុន </t>
  </si>
  <si>
    <t xml:space="preserve">សៀ </t>
  </si>
  <si>
    <t xml:space="preserve">អិត </t>
  </si>
  <si>
    <t>IDR00048</t>
  </si>
  <si>
    <t>រ៉ា</t>
  </si>
  <si>
    <t>061442264</t>
  </si>
  <si>
    <t>ចាន់ស៊ីន</t>
  </si>
  <si>
    <t>04.03.1982</t>
  </si>
  <si>
    <t xml:space="preserve">យ៉េត </t>
  </si>
  <si>
    <t>061943336</t>
  </si>
  <si>
    <t>សារ៉ា</t>
  </si>
  <si>
    <t>13.06.1968</t>
  </si>
  <si>
    <t>ណម</t>
  </si>
  <si>
    <t xml:space="preserve">គង់ </t>
  </si>
  <si>
    <t>11.01.2000</t>
  </si>
  <si>
    <t>វទ្ធី</t>
  </si>
  <si>
    <t xml:space="preserve">ជុន </t>
  </si>
  <si>
    <t>25.04.2005</t>
  </si>
  <si>
    <t>ណៃ</t>
  </si>
  <si>
    <t xml:space="preserve">ណា </t>
  </si>
  <si>
    <t>04.08.1992</t>
  </si>
  <si>
    <t>ថោ</t>
  </si>
  <si>
    <t xml:space="preserve">ហែម </t>
  </si>
  <si>
    <t>25.01.2004</t>
  </si>
  <si>
    <t>វ៉ង់</t>
  </si>
  <si>
    <t xml:space="preserve">ភៀម </t>
  </si>
  <si>
    <t>IDR00047</t>
  </si>
  <si>
    <t>03.02.2007</t>
  </si>
  <si>
    <t>ថាវី</t>
  </si>
  <si>
    <t>IDR00046</t>
  </si>
  <si>
    <t xml:space="preserve">ស៊ុយ </t>
  </si>
  <si>
    <t>IDR00045</t>
  </si>
  <si>
    <t>02.02.2005</t>
  </si>
  <si>
    <t>ភក្តី</t>
  </si>
  <si>
    <t>IDR00044</t>
  </si>
  <si>
    <t>08.03.1975</t>
  </si>
  <si>
    <t>ប៉ិច</t>
  </si>
  <si>
    <t xml:space="preserve">ខេង </t>
  </si>
  <si>
    <t>03.11.1966</t>
  </si>
  <si>
    <t>ម៉ៅ</t>
  </si>
  <si>
    <t xml:space="preserve">ស្រី </t>
  </si>
  <si>
    <t xml:space="preserve">ញ៉ែម </t>
  </si>
  <si>
    <t>ឃន</t>
  </si>
  <si>
    <t>ស៊ីណេត</t>
  </si>
  <si>
    <t xml:space="preserve">ឃឹន </t>
  </si>
  <si>
    <t>ហៀង</t>
  </si>
  <si>
    <t>24.07.1995</t>
  </si>
  <si>
    <t>ភារុណ</t>
  </si>
  <si>
    <t xml:space="preserve">ជ្រិន </t>
  </si>
  <si>
    <t>IDR00001</t>
  </si>
  <si>
    <t>សៅ</t>
  </si>
  <si>
    <t xml:space="preserve">ខេន </t>
  </si>
  <si>
    <t>030486071</t>
  </si>
  <si>
    <t>ជុត</t>
  </si>
  <si>
    <t>27.10.1953</t>
  </si>
  <si>
    <t>ផុន</t>
  </si>
  <si>
    <t>03.02.1970</t>
  </si>
  <si>
    <t>ឃួច</t>
  </si>
  <si>
    <t xml:space="preserve">វ៉ាន់ </t>
  </si>
  <si>
    <t>14.10.2003</t>
  </si>
  <si>
    <t>ពិសី</t>
  </si>
  <si>
    <t>អាន</t>
  </si>
  <si>
    <t>09.03.1983</t>
  </si>
  <si>
    <t>ស្លេះ</t>
  </si>
  <si>
    <t xml:space="preserve">សាម៉ាត់ </t>
  </si>
  <si>
    <t>070328759</t>
  </si>
  <si>
    <t>ឡា</t>
  </si>
  <si>
    <t xml:space="preserve">ង៉ែត </t>
  </si>
  <si>
    <t>09.10.1998</t>
  </si>
  <si>
    <t>សុជាតិ</t>
  </si>
  <si>
    <t xml:space="preserve">យៀត </t>
  </si>
  <si>
    <t>09.06.1995</t>
  </si>
  <si>
    <t>ខុល</t>
  </si>
  <si>
    <t xml:space="preserve">អ៊ុំ </t>
  </si>
  <si>
    <t>09.06.1990</t>
  </si>
  <si>
    <t xml:space="preserve">យិន </t>
  </si>
  <si>
    <t>23.11.1992</t>
  </si>
  <si>
    <t>ធារី</t>
  </si>
  <si>
    <t xml:space="preserve">សូ </t>
  </si>
  <si>
    <t>972716946</t>
  </si>
  <si>
    <t>ពិសាល</t>
  </si>
  <si>
    <t xml:space="preserve">ហុងគ្រី </t>
  </si>
  <si>
    <t>020887224</t>
  </si>
  <si>
    <t>ពៃស្រីសុរិយោព៌ណ</t>
  </si>
  <si>
    <t>050881113</t>
  </si>
  <si>
    <t>26.06.1995</t>
  </si>
  <si>
    <t>សុវណ្ណរី</t>
  </si>
  <si>
    <t xml:space="preserve">យុត្ត </t>
  </si>
  <si>
    <t>061346866</t>
  </si>
  <si>
    <t>09.01.1990</t>
  </si>
  <si>
    <t>ជុងវៀង</t>
  </si>
  <si>
    <t xml:space="preserve">វ៉ </t>
  </si>
  <si>
    <t>C13072881</t>
  </si>
  <si>
    <t>19.02.1970</t>
  </si>
  <si>
    <t>VIET HUNG</t>
  </si>
  <si>
    <t xml:space="preserve">TRAN </t>
  </si>
  <si>
    <t>C2064363</t>
  </si>
  <si>
    <t>17.02.1983</t>
  </si>
  <si>
    <t>សាវុទ្ធ</t>
  </si>
  <si>
    <t>ស្តើង</t>
  </si>
  <si>
    <t>090530102</t>
  </si>
  <si>
    <t>06.07.1992</t>
  </si>
  <si>
    <t>ម៉េងស៊ាក</t>
  </si>
  <si>
    <t>051235908</t>
  </si>
  <si>
    <t>03.09.1990</t>
  </si>
  <si>
    <t>សោភណ្ឌ័</t>
  </si>
  <si>
    <t xml:space="preserve">ហ៊ីង </t>
  </si>
  <si>
    <t>020720243</t>
  </si>
  <si>
    <t xml:space="preserve">កែវ </t>
  </si>
  <si>
    <t>021322991</t>
  </si>
  <si>
    <t>27.12.1977</t>
  </si>
  <si>
    <t>យ៉េត</t>
  </si>
  <si>
    <t>020293433</t>
  </si>
  <si>
    <t>បុប្ផា</t>
  </si>
  <si>
    <t>011296036</t>
  </si>
  <si>
    <t>សារអេឡិកត្រូនិក</t>
  </si>
  <si>
    <t>លេខទូរស័ព្ទ</t>
  </si>
  <si>
    <t>ថ្ងៃខែឆ្នាំកំណើត*</t>
  </si>
  <si>
    <t>ជនជាតិ*</t>
  </si>
  <si>
    <t>សញ្ជាតិ*</t>
  </si>
  <si>
    <t>ភេទ*</t>
  </si>
  <si>
    <t>នាមខ្លួន(ឡាតាំង)*</t>
  </si>
  <si>
    <t>នាមត្រកូល(ឡាតាំង)*</t>
  </si>
  <si>
    <t>នាមខ្លួន(ខ្មែរ)*</t>
  </si>
  <si>
    <t>នាមត្រកូល(ខ្មែរ)*</t>
  </si>
  <si>
    <t>លិខិតឆ្លងដែន</t>
  </si>
  <si>
    <t>TID</t>
  </si>
  <si>
    <t>លេខអត្តសញ្ញាណប័ណ្ណ</t>
  </si>
  <si>
    <r>
      <t xml:space="preserve">ព័ត៌មានរូបវន្តបុគ្គល </t>
    </r>
    <r>
      <rPr>
        <sz val="9"/>
        <color theme="1" tint="0.249977111117893"/>
        <rFont val="Khmer OS Siemreap"/>
      </rPr>
      <t>(បើបំពេញលេខTIDរួច មិនតម្រូវឱ្យបំពេញព័ត៌មាននេះទៀតទេ)</t>
    </r>
  </si>
  <si>
    <t>អត្តលេខសម្គាល់បុគ្គល*</t>
  </si>
  <si>
    <t>ល.រ*</t>
  </si>
  <si>
    <t>នាម</t>
  </si>
  <si>
    <t>គោត្តនាម</t>
  </si>
  <si>
    <t>A</t>
  </si>
  <si>
    <t>B</t>
  </si>
  <si>
    <t>ច័ន្ទរិទ្ធ</t>
  </si>
  <si>
    <t xml:space="preserve">សៀ​ </t>
  </si>
  <si>
    <t>ធីតា​</t>
  </si>
  <si>
    <t>ស្រីភា</t>
  </si>
  <si>
    <t>ស</t>
  </si>
  <si>
    <t>ប៊នប៊ុន្ថាណាវ័ន្ត</t>
  </si>
  <si>
    <t>ណាវី</t>
  </si>
  <si>
    <t>សុឃី</t>
  </si>
  <si>
    <t xml:space="preserve">ឃឹម​ </t>
  </si>
  <si>
    <t xml:space="preserve">ផាត​ </t>
  </si>
  <si>
    <t xml:space="preserve">ចែម​ </t>
  </si>
  <si>
    <t>26.08.1982</t>
  </si>
  <si>
    <t xml:space="preserve">អ៊ុន </t>
  </si>
  <si>
    <t>ឆើត</t>
  </si>
  <si>
    <t>19.01.1995</t>
  </si>
  <si>
    <t xml:space="preserve">ឆាំ </t>
  </si>
  <si>
    <t>ពេញ សំអាន</t>
  </si>
  <si>
    <t>ធួក នាង</t>
  </si>
  <si>
    <t>ចុងភៅ</t>
  </si>
  <si>
    <t>ណាង ប៊ុនឡូ</t>
  </si>
  <si>
    <t>មិត ប៉ុង</t>
  </si>
  <si>
    <t>ផុន ផាន</t>
  </si>
  <si>
    <t>(ជឿន ស្រីនាង)</t>
  </si>
  <si>
    <t>(សុខ ឡូត)</t>
  </si>
  <si>
    <t>ទ្រី តុល</t>
  </si>
  <si>
    <t>(ជួន ឡំ)</t>
  </si>
  <si>
    <t>រេត ភារុំ</t>
  </si>
  <si>
    <t>(អុង ចន្ថា)</t>
  </si>
  <si>
    <t>ឈិន សារិន</t>
  </si>
  <si>
    <t>ប៉ាន់ រន</t>
  </si>
  <si>
    <t>(រី យាប)</t>
  </si>
  <si>
    <t>មិត ស្រីនាង</t>
  </si>
  <si>
    <t>នឹម ផាន</t>
  </si>
  <si>
    <t>ប៉ាន់ ចំរើន</t>
  </si>
  <si>
    <t>(ហុន ថា)</t>
  </si>
  <si>
    <t>(ចែម អាត)</t>
  </si>
  <si>
    <t>អ៊ា ទីម</t>
  </si>
  <si>
    <t>ណាង ម៉េងលី</t>
  </si>
  <si>
    <t>រស់ ណាវេត</t>
  </si>
  <si>
    <t>(រីន ភារម្យ)</t>
  </si>
  <si>
    <t>ញឹម អ៊ីណា</t>
  </si>
  <si>
    <t>(ព្រួល ម៉េង)</t>
  </si>
  <si>
    <t>ទុយ ម៉ៃ</t>
  </si>
  <si>
    <t>កន គុណធឿន</t>
  </si>
  <si>
    <t>(សយ លុច)</t>
  </si>
  <si>
    <t>សៀក ប៊ុនសា</t>
  </si>
  <si>
    <t>(ប៉ាក់ សាអែម)</t>
  </si>
  <si>
    <t>(ឆូយ សោភា)</t>
  </si>
  <si>
    <t>(ឈិន ចាន់រ៉ូយ)</t>
  </si>
  <si>
    <t>(ឈិន តុម)</t>
  </si>
  <si>
    <t>ជុំ នីន</t>
  </si>
  <si>
    <t>(សឿន ចំរើន)</t>
  </si>
  <si>
    <t>(លី ស៊ឹង)</t>
  </si>
  <si>
    <t>យ៉ុង ពីសី</t>
  </si>
  <si>
    <t>ចេង សុខេត</t>
  </si>
  <si>
    <t>(ជាង ជាតិ)</t>
  </si>
  <si>
    <t>(វណ្ណា ឃាន)</t>
  </si>
  <si>
    <t>សុក ចូក</t>
  </si>
  <si>
    <t>(សុក ចូក)</t>
  </si>
  <si>
    <t>(សែម មុំ)</t>
  </si>
  <si>
    <t>សម្គាល់</t>
  </si>
  <si>
    <t>អ៊ុន ចាន្នី</t>
  </si>
  <si>
    <t>ជ័រ សារត្ន័</t>
  </si>
  <si>
    <t>អន ស្រីលាង</t>
  </si>
  <si>
    <t>ទ្រី ម៉ាក់</t>
  </si>
  <si>
    <t>លីន វៃ</t>
  </si>
  <si>
    <t>យ៉ន ស្រីរី</t>
  </si>
  <si>
    <t>ប៊ួយ សុទ្ធ</t>
  </si>
  <si>
    <t>អ៊ា តែន</t>
  </si>
  <si>
    <t>ហួន ស្រីមុំ</t>
  </si>
  <si>
    <t>វន វេង</t>
  </si>
  <si>
    <t>សល់ ញាញ់</t>
  </si>
  <si>
    <t>ដៀន ចិត្រ</t>
  </si>
  <si>
    <t>ឈឹន សុខច័ន្ទ</t>
  </si>
  <si>
    <t>ឆក លីផាក់</t>
  </si>
  <si>
    <t>ផាត់ រ៉ាន</t>
  </si>
  <si>
    <t>អ៊ីម ថូ</t>
  </si>
  <si>
    <t>ជុំ ផាត</t>
  </si>
  <si>
    <t>ខន ចន្ធូ</t>
  </si>
  <si>
    <t>(ធុច ចំប៉ា)</t>
  </si>
  <si>
    <t>(ដុង ឆេងហ៊ាង)</t>
  </si>
  <si>
    <t>(រ៉ា រិត)</t>
  </si>
  <si>
    <t>ផល្លា ជា</t>
  </si>
  <si>
    <t>យ៉ន វណ្ណា</t>
  </si>
  <si>
    <t>ធុច ទូច</t>
  </si>
  <si>
    <t>តូ សុខអេន</t>
  </si>
  <si>
    <t>នាង សុខជាតិ</t>
  </si>
  <si>
    <t>ចន ម៉េងអ៊ី</t>
  </si>
  <si>
    <t>ឡាម វីន</t>
  </si>
  <si>
    <t>(សែម សុភាព)</t>
  </si>
  <si>
    <t>ករ កុល</t>
  </si>
  <si>
    <t>ហាន សៀងហៃ</t>
  </si>
  <si>
    <t>ឌីន ដន</t>
  </si>
  <si>
    <t>ជាតិ ចាន់រ៉ា</t>
  </si>
  <si>
    <t>ងិន ភា</t>
  </si>
  <si>
    <t>ស៊ាន សូល</t>
  </si>
  <si>
    <t>លឹង ម៉ៅ</t>
  </si>
  <si>
    <t>យ៉ុង យុទ្ធ</t>
  </si>
  <si>
    <t>យឺន ទុំ</t>
  </si>
  <si>
    <t>យ៉ន យ៉យ</t>
  </si>
  <si>
    <t>ឡុង ឡុំ</t>
  </si>
  <si>
    <t/>
  </si>
  <si>
    <t>បុគ្គលិកចូលថ្មី</t>
  </si>
  <si>
    <t>បុគ្គលិកឈប់</t>
  </si>
  <si>
    <t>បុគ្គលិកចូលថ្មីបុគ្គលិកហែកបាំង</t>
  </si>
  <si>
    <t>បុគ្គលិកហែកបាំង</t>
  </si>
  <si>
    <t>បុគ្គលិកឈប់បុគ្គលិកចូលថ្មី</t>
  </si>
  <si>
    <t>បុគ្គលិកឈប់បុគ្គលិកហែកបាំង</t>
  </si>
  <si>
    <t>កង សារ៉ន</t>
  </si>
  <si>
    <t>ភិន មុត</t>
  </si>
  <si>
    <t>យ៉ែម វាសនា</t>
  </si>
  <si>
    <t>ឆាំ ឆើត</t>
  </si>
  <si>
    <t>ជំនួយការប្រធានការដ្ឋាន</t>
  </si>
  <si>
    <t>យ៉ង់ វីន</t>
  </si>
  <si>
    <t>ប៉ុង ហ៊ីម</t>
  </si>
  <si>
    <t>លិន  រី</t>
  </si>
  <si>
    <t>(ទ្រី ទុន)</t>
  </si>
  <si>
    <t>អួន ធៀម</t>
  </si>
  <si>
    <t>យ៉ង់ រុំ</t>
  </si>
  <si>
    <t>ចន អ៊ន់</t>
  </si>
  <si>
    <t>សៀន ឃីម</t>
  </si>
  <si>
    <t>ឌន ថៃ</t>
  </si>
  <si>
    <t>(ណន ពៅ)</t>
  </si>
  <si>
    <t>សេម ធឿន</t>
  </si>
  <si>
    <t>ជុំ មី</t>
  </si>
  <si>
    <t>ហ៊ួត ពិសិដ្ឋ</t>
  </si>
  <si>
    <t>ផាត រ៉ន</t>
  </si>
  <si>
    <t>(ឡា លក្ខ័)</t>
  </si>
  <si>
    <t>អិន នន</t>
  </si>
  <si>
    <t>គុណ គឿន</t>
  </si>
  <si>
    <t>គឿន សុភា</t>
  </si>
  <si>
    <t>គឹម ព្រំ</t>
  </si>
  <si>
    <t>ហ៊ាន រ៉េត</t>
  </si>
  <si>
    <t>ជួន វិសាល</t>
  </si>
  <si>
    <t>នីន វណ្ណា</t>
  </si>
  <si>
    <t>ព្រំ ធៀម</t>
  </si>
  <si>
    <t>(យ៉េន ពៅ)</t>
  </si>
  <si>
    <t>(វឹត គឹមស្រៀន)</t>
  </si>
  <si>
    <t>សេន ឡៅ</t>
  </si>
  <si>
    <t>ឆៃ ផល្លី</t>
  </si>
  <si>
    <t>កៀង គេង</t>
  </si>
  <si>
    <t>ឈីវ ឈប់</t>
  </si>
  <si>
    <t>យ៉ន ភារៈ</t>
  </si>
  <si>
    <t>ចន្ថា ស្រីណុច</t>
  </si>
  <si>
    <t>រឿម រដ្ឋា</t>
  </si>
  <si>
    <t>ណឹង សុឃី</t>
  </si>
  <si>
    <t>មាន វាំង</t>
  </si>
  <si>
    <t>សេន ពិសិដ្ឋ</t>
  </si>
  <si>
    <t>យីម កុសល់</t>
  </si>
  <si>
    <t>ម៉េង ម៉ើ</t>
  </si>
  <si>
    <t>ខា ហឿន</t>
  </si>
  <si>
    <t>អ៊ីវ សុវណ្ណះ</t>
  </si>
  <si>
    <t>(អេង គឹមឆេង)</t>
  </si>
  <si>
    <t>ហោ កំសត់</t>
  </si>
  <si>
    <t>ស៊ីម សុខខៃ</t>
  </si>
  <si>
    <t>ភាព ស្រីផៃ</t>
  </si>
  <si>
    <t>សាន់ កុសល់</t>
  </si>
  <si>
    <t>ខុម ជីវិន្ត</t>
  </si>
  <si>
    <t>ខូយ ស្រីនួន</t>
  </si>
  <si>
    <t>លឹម ណាង</t>
  </si>
  <si>
    <t>សុភា វ៉ារី</t>
  </si>
  <si>
    <t>សារិត ណាំរ៉យ</t>
  </si>
  <si>
    <t>(រីន សុណាត)</t>
  </si>
  <si>
    <t>ឌី ធា</t>
  </si>
  <si>
    <t>ម៉ូល សុខនៅ</t>
  </si>
  <si>
    <t>រស់ ណាវ៉េត</t>
  </si>
  <si>
    <t>ប៊ូ សំណាង</t>
  </si>
  <si>
    <t>សុក សុផាត</t>
  </si>
  <si>
    <t>ធី ពុទ្ធិ</t>
  </si>
  <si>
    <t>ហាន ស្រីអូន</t>
  </si>
  <si>
    <t>តោ សុយីម</t>
  </si>
  <si>
    <t>គៀម ថូរ</t>
  </si>
  <si>
    <t>អ៊ីន សំអឿន</t>
  </si>
  <si>
    <t>វឿត សុខរ៉ា</t>
  </si>
  <si>
    <t>យ៉ុង យុន</t>
  </si>
  <si>
    <t>ហ៊ុន ភាព</t>
  </si>
  <si>
    <t>ឆែម ហឿន</t>
  </si>
  <si>
    <t>(ស៊្រេន វាស្នា)</t>
  </si>
  <si>
    <t>ម៉ើ ស្រៀង</t>
  </si>
  <si>
    <t>អុល អេន</t>
  </si>
  <si>
    <t>រ៉េត ប៊ុនរិទ្ធិ</t>
  </si>
  <si>
    <t>ពើង ពីន</t>
  </si>
  <si>
    <t>រឹម ណាន់</t>
  </si>
  <si>
    <t>ជួន វិនជីង</t>
  </si>
  <si>
    <t>ពីន ដាវុធ</t>
  </si>
  <si>
    <t>មេត សាមិត្ត</t>
  </si>
  <si>
    <t>យ៉ាត ហាត</t>
  </si>
  <si>
    <t>ព្រំ ព្រីង</t>
  </si>
  <si>
    <t>ធឿន ងិល</t>
  </si>
  <si>
    <t>សំ ណាង</t>
  </si>
  <si>
    <t>សឿន សាវីន</t>
  </si>
  <si>
    <t>ស៊ុន បុត</t>
  </si>
  <si>
    <t>សាន រដ្ឋា</t>
  </si>
  <si>
    <t>រស់ បូរី</t>
  </si>
  <si>
    <t>ញ៉ុង ទិន</t>
  </si>
  <si>
    <t>ជឿយ ខ្វាក់</t>
  </si>
  <si>
    <t>ផល អាយ</t>
  </si>
  <si>
    <t>រិន រ័ត្នធី</t>
  </si>
  <si>
    <t>សី សិទ្ធ</t>
  </si>
  <si>
    <t>ថា សុខៃ</t>
  </si>
  <si>
    <t>រស់ លិស</t>
  </si>
  <si>
    <t>ម៉ិច មករា</t>
  </si>
  <si>
    <t>ប៊ី ភាគ់</t>
  </si>
  <si>
    <t xml:space="preserve">(ជាង </t>
  </si>
  <si>
    <t>Column1</t>
  </si>
  <si>
    <t>ណន ពៅ</t>
  </si>
  <si>
    <t>វឹត គឹមស្រៀន</t>
  </si>
  <si>
    <t>ជន វ៉ានដា</t>
  </si>
  <si>
    <t>ធឿន ធៀប</t>
  </si>
  <si>
    <t>រដ្ឋបាលការដ្ឋាន</t>
  </si>
  <si>
    <t>ជំនួយការបច្ចេកទេស</t>
  </si>
  <si>
    <t>សេង កំសត់</t>
  </si>
  <si>
    <t>សឿន សៃណា</t>
  </si>
  <si>
    <t>បឿន ចាន់ណាក់</t>
  </si>
  <si>
    <t>ជួប ណាត</t>
  </si>
  <si>
    <t>ស៊ីឈ្នួលយាមភ្លើង</t>
  </si>
  <si>
    <t>សកម្មភាពអាជីវកម្ម : រោងចក្រកែថ្នៃថ្មក្រានីត</t>
  </si>
  <si>
    <t>ឡេង​ ដាវី</t>
  </si>
  <si>
    <t>ប្រធានគ្រប់គ្រង</t>
  </si>
  <si>
    <t>ទឹម ចាន់តារ៉ា</t>
  </si>
  <si>
    <t>ប្រធានរដ្ឋបាល</t>
  </si>
  <si>
    <t>040237267 (01)</t>
  </si>
  <si>
    <t>ម៉ុន ប៊ុនធីប</t>
  </si>
  <si>
    <t>គណនេយ្យ និងបេឡាករ</t>
  </si>
  <si>
    <t>ហៃ លក្ខិណា</t>
  </si>
  <si>
    <t>គណនេយ្យករ</t>
  </si>
  <si>
    <t>សួន រមនា</t>
  </si>
  <si>
    <t>110460560</t>
  </si>
  <si>
    <t>ថាច់ ធិហ្វា</t>
  </si>
  <si>
    <t>ជំនួយការគណនេយ្យ</t>
  </si>
  <si>
    <t>ឈុន ប៊ុនណា</t>
  </si>
  <si>
    <t>អ្នកលក់</t>
  </si>
  <si>
    <t>ល្មុត វណ្ណឌី</t>
  </si>
  <si>
    <t>ពត៌មានវិទ្យា</t>
  </si>
  <si>
    <t>សៅ សំណាង</t>
  </si>
  <si>
    <t>វ៉ វ៉ាន់ទូ</t>
  </si>
  <si>
    <t>វៀតណាម</t>
  </si>
  <si>
    <t>អ្នកបញ្ជាទិញ</t>
  </si>
  <si>
    <t>C6426113</t>
  </si>
  <si>
    <t>វ៉ វ៉ាន់ ឡឹក</t>
  </si>
  <si>
    <t>ប្រធានបច្ចេកទេស</t>
  </si>
  <si>
    <t>C6418425</t>
  </si>
  <si>
    <t>ផាម ថាញ់ប៊ែរ</t>
  </si>
  <si>
    <t>អ្នកបើកបរ</t>
  </si>
  <si>
    <t>C1162968</t>
  </si>
  <si>
    <t>ថាច់ សែល</t>
  </si>
  <si>
    <t>C2237782</t>
  </si>
  <si>
    <t>ហូវ៉ុក កឿង</t>
  </si>
  <si>
    <t>អ្នកមើលឃ្លាំង</t>
  </si>
  <si>
    <t>C6143466</t>
  </si>
  <si>
    <t>ត្រាន់ វ៉ាន់ណាម</t>
  </si>
  <si>
    <t>ជាងជួសជុល</t>
  </si>
  <si>
    <t>C2793037</t>
  </si>
  <si>
    <t>វ៉ វ៉ុកយ៉ុង</t>
  </si>
  <si>
    <t>បច្ចេកទេសថ្ម</t>
  </si>
  <si>
    <t>C3901132</t>
  </si>
  <si>
    <t>C8812612</t>
  </si>
  <si>
    <t>ង្វៀង ថាញ់បិញ</t>
  </si>
  <si>
    <t>កាន់ឃ្លាំងប្រេង និងសំភារៈ</t>
  </si>
  <si>
    <t>C1040855</t>
  </si>
  <si>
    <t>ពៅ ចាន់មាន</t>
  </si>
  <si>
    <t>ជំនួយការរដ្ឋបាលការដ្ឋាន</t>
  </si>
  <si>
    <t>ជុន​ ធឿន</t>
  </si>
  <si>
    <t>អ្នកយាម</t>
  </si>
  <si>
    <t>070059660 (01)</t>
  </si>
  <si>
    <t>ឃុម ភារុំ</t>
  </si>
  <si>
    <t>ដុំ ខ្នុល</t>
  </si>
  <si>
    <t>ឌីន ថេត</t>
  </si>
  <si>
    <t>យន់ ភាព</t>
  </si>
  <si>
    <t>070060212 (01)</t>
  </si>
  <si>
    <t>វ៉ាន់ គន្ធា</t>
  </si>
  <si>
    <t>អនាម័យ</t>
  </si>
  <si>
    <t>060440101</t>
  </si>
  <si>
    <t>កុល ដារី</t>
  </si>
  <si>
    <t>070131555</t>
  </si>
  <si>
    <t>កោះ ចាន់ណារី</t>
  </si>
  <si>
    <t>អ្នកកាន់ស្តុក</t>
  </si>
  <si>
    <t>070202012 (01)</t>
  </si>
  <si>
    <t>កោះ ចាន់ណារ៉ុង</t>
  </si>
  <si>
    <t>កម្មករកាត់ខ្នាត</t>
  </si>
  <si>
    <t>060215330</t>
  </si>
  <si>
    <t>ធឿន វិឆ្ឆ័យ</t>
  </si>
  <si>
    <t>តៃកុងឡាន</t>
  </si>
  <si>
    <t>មឿន ធារ៉ា</t>
  </si>
  <si>
    <t>កម្មករដាប់ថ្ម</t>
  </si>
  <si>
    <t>ថេត ធារិទ្ធ</t>
  </si>
  <si>
    <t>060332050</t>
  </si>
  <si>
    <t>ងាំ ពិសិទ្ធ</t>
  </si>
  <si>
    <t>អាថ្មសន្លឹក</t>
  </si>
  <si>
    <t>070356968</t>
  </si>
  <si>
    <t>លាព ចាន់</t>
  </si>
  <si>
    <t>មឿន ធវ័ន</t>
  </si>
  <si>
    <t>070300599</t>
  </si>
  <si>
    <t>ហម ជីវ័ន</t>
  </si>
  <si>
    <t>250112530</t>
  </si>
  <si>
    <t>ហីង សំណាង</t>
  </si>
  <si>
    <t>070111823</t>
  </si>
  <si>
    <t>រិន ជិន</t>
  </si>
  <si>
    <t>ស៊ិន មឿន</t>
  </si>
  <si>
    <t>070309008</t>
  </si>
  <si>
    <t>ម៉ុម សុទ្ធ</t>
  </si>
  <si>
    <t>200164191</t>
  </si>
  <si>
    <t>ម៉ន ចិន្ដា</t>
  </si>
  <si>
    <t>កម្មករបាញ់ខ្សាច់</t>
  </si>
  <si>
    <t>070341383</t>
  </si>
  <si>
    <t>ធឿន វុត្ថា</t>
  </si>
  <si>
    <t>070222537</t>
  </si>
  <si>
    <t>សុខ លឹក</t>
  </si>
  <si>
    <t>200220569</t>
  </si>
  <si>
    <t>200198891</t>
  </si>
  <si>
    <t>ម៉ុន ហុន</t>
  </si>
  <si>
    <t>អ្នកប៉ូលា</t>
  </si>
  <si>
    <t>250173145</t>
  </si>
  <si>
    <t>សួន រិទ្ធា</t>
  </si>
  <si>
    <t>061684426</t>
  </si>
  <si>
    <t>វ៉ិត តែម</t>
  </si>
  <si>
    <t>160501740</t>
  </si>
  <si>
    <t>សុខ ជា</t>
  </si>
  <si>
    <t>200213105</t>
  </si>
  <si>
    <t>សៀក សំណាង</t>
  </si>
  <si>
    <t>061947856</t>
  </si>
  <si>
    <t>ឡុង តេកគ្រុយ</t>
  </si>
  <si>
    <t>ជាងផ្សារ</t>
  </si>
  <si>
    <t>062053235</t>
  </si>
  <si>
    <t>សោម វិសាល</t>
  </si>
  <si>
    <t>150946052</t>
  </si>
  <si>
    <t>ឡុង ណាឌី</t>
  </si>
  <si>
    <t>070147349(01)</t>
  </si>
  <si>
    <t>ឈិន មឿន</t>
  </si>
  <si>
    <t>កម្មករអារថ្មប្លុក</t>
  </si>
  <si>
    <t>ផាន គង់</t>
  </si>
  <si>
    <t>សេង ប៉ឹង</t>
  </si>
  <si>
    <t>ប៉ឹង ភាន់</t>
  </si>
  <si>
    <t>ប៉ឹង ភី</t>
  </si>
  <si>
    <t>ប៉ឹង ផល</t>
  </si>
  <si>
    <t>ប៉ឹង ម៉េ</t>
  </si>
  <si>
    <t>អាន លីហួរ</t>
  </si>
  <si>
    <t>កម្មករអារថ្មសន្លឹក</t>
  </si>
  <si>
    <t>សេង លុច</t>
  </si>
  <si>
    <t>ម៉ៅ គីម</t>
  </si>
  <si>
    <t>សួង វឿ</t>
  </si>
  <si>
    <t>ជា ធឿន</t>
  </si>
  <si>
    <t>អ្នកពិនិត្យគុណភាព</t>
  </si>
  <si>
    <t>គុល គុន</t>
  </si>
  <si>
    <t>ភឹន ភេន</t>
  </si>
  <si>
    <t>នាន ប៊ូ</t>
  </si>
  <si>
    <t>គីន ណាំ</t>
  </si>
  <si>
    <t>ខិត ចន្នា</t>
  </si>
  <si>
    <t>LIN AZHONG</t>
  </si>
  <si>
    <t>ចិន</t>
  </si>
  <si>
    <t>អ្នកបច្ចេកទេស</t>
  </si>
  <si>
    <t>EC2307999</t>
  </si>
  <si>
    <t>LIN SHAOQING</t>
  </si>
  <si>
    <t>EH8055871</t>
  </si>
  <si>
    <t>WEN DUAN ZHONG</t>
  </si>
  <si>
    <t>E20196538</t>
  </si>
  <si>
    <t>YOU LIANGYUE</t>
  </si>
  <si>
    <t>EG1037894</t>
  </si>
  <si>
    <t>សកម្មភាពអាជីវកម្ម​: ដាំដំណាំឧស្សាហកម្ម (ដាំកៅស៊ួ)</t>
  </si>
  <si>
    <t>24-03-1991</t>
  </si>
  <si>
    <t>ឡេង បុប្ផា</t>
  </si>
  <si>
    <t>នាយិកាប្រតិបត្តិ</t>
  </si>
  <si>
    <t>យិន​ យ៉េត</t>
  </si>
  <si>
    <t>ទីប្រឹក្សាផ្នែករដ្ឋបាល</t>
  </si>
  <si>
    <t>កែវ ភារម្យ</t>
  </si>
  <si>
    <t>ជំនួយការអគ្គនាយក</t>
  </si>
  <si>
    <t>ហ៊ីង សោភណ្ឌ័</t>
  </si>
  <si>
    <t>លេខា និងរដ្ឋបាល</t>
  </si>
  <si>
    <t>06-07-1992</t>
  </si>
  <si>
    <t>ស៊ុយ ម៉េងស៊ាក</t>
  </si>
  <si>
    <t>ប្រធានគណនេយ្យ</t>
  </si>
  <si>
    <t>17-02-1983</t>
  </si>
  <si>
    <t>ស្តើង​ សាវុទ្ធ</t>
  </si>
  <si>
    <t>ពត៍មានវិទ្យា</t>
  </si>
  <si>
    <t>TRAN VIET HUNG</t>
  </si>
  <si>
    <t>ទីប្រឹក្សាជាន់ខ្ពស់ផ្នែកបច្ចេកទេស</t>
  </si>
  <si>
    <t>26-06-1995</t>
  </si>
  <si>
    <t>យុត្ត សុវណ្ណរី</t>
  </si>
  <si>
    <t>ប្រធានហិរញ្ញវត្ថុ</t>
  </si>
  <si>
    <t>23-03-1993</t>
  </si>
  <si>
    <t>ឃុត ពៃស្រីសុរិយោព៌ណ</t>
  </si>
  <si>
    <t>ហុងគ្រី ពិសាល</t>
  </si>
  <si>
    <t>សូ ធារី</t>
  </si>
  <si>
    <t>យិន ណម</t>
  </si>
  <si>
    <t>ផ្នែកបច្ចេកទេសថែទាំ</t>
  </si>
  <si>
    <t>***</t>
  </si>
  <si>
    <t>អ៊ុន លាប</t>
  </si>
  <si>
    <t>តៃកុង Grader</t>
  </si>
  <si>
    <t>ខេន គឿន</t>
  </si>
  <si>
    <t>ជ្រិន ភារុណ</t>
  </si>
  <si>
    <t>ឃឹម ឃន</t>
  </si>
  <si>
    <t>កម្មករ</t>
  </si>
  <si>
    <t>ណេ ណាក់</t>
  </si>
  <si>
    <t>ឃឿន តូរ៉ូ</t>
  </si>
  <si>
    <t>ឌិន ចាន់ឌី</t>
  </si>
  <si>
    <t>ប៊ីន សុភា</t>
  </si>
  <si>
    <t>ប៊ូយ សុទ្ធ</t>
  </si>
  <si>
    <t>ភឿន ណន</t>
  </si>
  <si>
    <t>ហុក ចាន់</t>
  </si>
  <si>
    <t>សំ សែន</t>
  </si>
  <si>
    <t>រី ឡាក់</t>
  </si>
  <si>
    <t>នូ សុផាត</t>
  </si>
  <si>
    <t>ពេជ្រ អេន</t>
  </si>
  <si>
    <t>លី សុភាព</t>
  </si>
  <si>
    <t>លាង អុន</t>
  </si>
  <si>
    <t>ពៅ ឆុង</t>
  </si>
  <si>
    <t>ឌៀន វិចិត្រ</t>
  </si>
  <si>
    <t>លី ចាន់នី</t>
  </si>
  <si>
    <t>បូ សុឃី</t>
  </si>
  <si>
    <t>ស៊ាង សូល</t>
  </si>
  <si>
    <t>ឈឺន យន</t>
  </si>
  <si>
    <t>ឡាម វង្ស</t>
  </si>
  <si>
    <t>ថី ង៉ា</t>
  </si>
  <si>
    <t>លួន ល័យ</t>
  </si>
  <si>
    <t>អន សុភាព</t>
  </si>
  <si>
    <t>ល.រ</t>
  </si>
  <si>
    <t>ឈ្មោះនិយោជិត</t>
  </si>
  <si>
    <t>សញ្ជាតិ</t>
  </si>
  <si>
    <t>មុខងារ</t>
  </si>
  <si>
    <t>លេខអត្តសញ្ញាណបណ្ណ</t>
  </si>
  <si>
    <t>No</t>
  </si>
  <si>
    <t>Name of Employee</t>
  </si>
  <si>
    <t>Nationality</t>
  </si>
  <si>
    <t>Function</t>
  </si>
  <si>
    <t>ID/Passport</t>
  </si>
  <si>
    <t>Date of birth</t>
  </si>
  <si>
    <t>វ៉ ជីហោ</t>
  </si>
  <si>
    <t>សុខ ចិត្ត</t>
  </si>
  <si>
    <t>ផាន​ ផាត់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</si>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</sst>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\'dd/mm/yyyy"/>
    <numFmt numFmtId="166" formatCode="dd/mm/yyyy"/>
  </numFmts>
  <fonts count="8" x14ac:knownFonts="1">
    <font>
      <sz val="9"/>
      <color theme="1"/>
      <name val="Khmer OS Siemreap"/>
      <family val="2"/>
    </font>
    <font>
      <sz val="9"/>
      <color theme="1"/>
      <name val="Khmer OS Siemreap"/>
      <family val="2"/>
    </font>
    <font>
      <b/>
      <sz val="9"/>
      <color theme="1"/>
      <name val="Khmer OS Siemreap"/>
    </font>
    <font>
      <sz val="11"/>
      <color theme="1"/>
      <name val="Khmer OS Siemreap"/>
      <family val="2"/>
    </font>
    <font>
      <sz val="10"/>
      <color theme="1"/>
      <name val="Khmer OS Siemreap"/>
    </font>
    <font>
      <sz val="11"/>
      <color theme="1"/>
      <name val="Khmer OS Siemreap"/>
    </font>
    <font>
      <sz val="9"/>
      <color theme="1" tint="0.249977111117893"/>
      <name val="Khmer OS Siemreap"/>
    </font>
    <font>
      <sz val="9"/>
      <color theme="1"/>
      <name val="Khmer OS Siemreap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2"/>
    <xf numFmtId="49" fontId="4" fillId="0" borderId="0" xfId="2" applyNumberFormat="1" applyFont="1" applyProtection="1">
      <protection locked="0"/>
    </xf>
    <xf numFmtId="12" fontId="4" fillId="0" borderId="0" xfId="2" applyNumberFormat="1" applyFont="1" applyProtection="1">
      <protection locked="0"/>
    </xf>
    <xf numFmtId="49" fontId="4" fillId="0" borderId="0" xfId="2" quotePrefix="1" applyNumberFormat="1" applyFont="1" applyProtection="1">
      <protection locked="0"/>
    </xf>
    <xf numFmtId="0" fontId="3" fillId="0" borderId="0" xfId="2" applyProtection="1">
      <protection locked="0"/>
    </xf>
    <xf numFmtId="49" fontId="3" fillId="0" borderId="0" xfId="2" applyNumberFormat="1" applyProtection="1">
      <protection locked="0"/>
    </xf>
    <xf numFmtId="49" fontId="5" fillId="2" borderId="1" xfId="2" applyNumberFormat="1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/>
    </xf>
    <xf numFmtId="49" fontId="3" fillId="0" borderId="0" xfId="2" applyNumberFormat="1"/>
    <xf numFmtId="0" fontId="0" fillId="0" borderId="0" xfId="0" applyAlignment="1">
      <alignment horizontal="right"/>
    </xf>
    <xf numFmtId="0" fontId="2" fillId="3" borderId="0" xfId="0" applyFont="1" applyFill="1" applyAlignment="1">
      <alignment horizontal="center"/>
    </xf>
    <xf numFmtId="0" fontId="3" fillId="0" borderId="0" xfId="2" applyAlignment="1">
      <alignment horizontal="left"/>
    </xf>
    <xf numFmtId="164" fontId="0" fillId="0" borderId="0" xfId="0" applyNumberFormat="1"/>
    <xf numFmtId="164" fontId="7" fillId="0" borderId="0" xfId="1" applyNumberFormat="1" applyFont="1"/>
    <xf numFmtId="0" fontId="3" fillId="0" borderId="0" xfId="2" applyAlignment="1">
      <alignment horizontal="center"/>
    </xf>
    <xf numFmtId="0" fontId="3" fillId="0" borderId="0" xfId="2" applyAlignment="1" applyProtection="1">
      <alignment horizontal="left"/>
      <protection locked="0"/>
    </xf>
    <xf numFmtId="49" fontId="4" fillId="0" borderId="0" xfId="2" applyNumberFormat="1" applyFont="1" applyAlignment="1" applyProtection="1">
      <alignment horizontal="center"/>
      <protection locked="0"/>
    </xf>
    <xf numFmtId="165" fontId="3" fillId="0" borderId="0" xfId="2" quotePrefix="1" applyNumberFormat="1" applyAlignment="1" applyProtection="1">
      <alignment horizontal="center"/>
      <protection locked="0"/>
    </xf>
    <xf numFmtId="165" fontId="3" fillId="0" borderId="0" xfId="2" applyNumberFormat="1" applyAlignment="1" applyProtection="1">
      <alignment horizontal="center"/>
      <protection locked="0"/>
    </xf>
    <xf numFmtId="166" fontId="3" fillId="0" borderId="0" xfId="2" applyNumberFormat="1" applyAlignment="1" applyProtection="1">
      <alignment horizontal="center"/>
      <protection locked="0"/>
    </xf>
    <xf numFmtId="166" fontId="4" fillId="0" borderId="0" xfId="2" applyNumberFormat="1" applyFont="1" applyAlignment="1" applyProtection="1">
      <alignment horizontal="center"/>
      <protection locked="0"/>
    </xf>
    <xf numFmtId="49" fontId="4" fillId="0" borderId="0" xfId="2" quotePrefix="1" applyNumberFormat="1" applyFont="1" applyAlignment="1" applyProtection="1">
      <alignment horizontal="center"/>
      <protection locked="0"/>
    </xf>
    <xf numFmtId="11" fontId="4" fillId="0" borderId="0" xfId="2" applyNumberFormat="1" applyFont="1" applyAlignment="1" applyProtection="1">
      <alignment horizontal="center"/>
      <protection locked="0"/>
    </xf>
    <xf numFmtId="0" fontId="0" fillId="0" borderId="6" xfId="0" applyBorder="1"/>
    <xf numFmtId="166" fontId="0" fillId="0" borderId="6" xfId="0" applyNumberFormat="1" applyBorder="1"/>
    <xf numFmtId="166" fontId="0" fillId="0" borderId="0" xfId="0" applyNumberFormat="1"/>
    <xf numFmtId="0" fontId="0" fillId="0" borderId="6" xfId="0" applyBorder="1" applyAlignment="1">
      <alignment horizontal="center" vertical="center"/>
    </xf>
    <xf numFmtId="49" fontId="0" fillId="0" borderId="6" xfId="0" applyNumberFormat="1" applyBorder="1"/>
    <xf numFmtId="0" fontId="0" fillId="0" borderId="0" xfId="0" applyAlignment="1">
      <alignment horizontal="center" vertical="center"/>
    </xf>
    <xf numFmtId="49" fontId="5" fillId="2" borderId="5" xfId="2" applyNumberFormat="1" applyFont="1" applyFill="1" applyBorder="1" applyAlignment="1">
      <alignment horizontal="center" vertical="center"/>
    </xf>
    <xf numFmtId="49" fontId="5" fillId="2" borderId="1" xfId="2" applyNumberFormat="1" applyFont="1" applyFill="1" applyBorder="1" applyAlignment="1">
      <alignment horizontal="center" vertical="center"/>
    </xf>
    <xf numFmtId="49" fontId="5" fillId="2" borderId="4" xfId="2" applyNumberFormat="1" applyFont="1" applyFill="1" applyBorder="1" applyAlignment="1">
      <alignment horizontal="center" vertical="center"/>
    </xf>
    <xf numFmtId="49" fontId="5" fillId="2" borderId="3" xfId="2" applyNumberFormat="1" applyFont="1" applyFill="1" applyBorder="1" applyAlignment="1">
      <alignment horizontal="center" vertical="center"/>
    </xf>
    <xf numFmtId="49" fontId="5" fillId="2" borderId="2" xfId="2" applyNumberFormat="1" applyFont="1" applyFill="1" applyBorder="1" applyAlignment="1">
      <alignment horizontal="center" vertical="center"/>
    </xf>
    <xf numFmtId="49" fontId="5" fillId="2" borderId="4" xfId="2" applyNumberFormat="1" applyFont="1" applyFill="1" applyBorder="1" applyAlignment="1">
      <alignment horizontal="center"/>
    </xf>
    <xf numFmtId="49" fontId="5" fillId="2" borderId="3" xfId="2" applyNumberFormat="1" applyFont="1" applyFill="1" applyBorder="1" applyAlignment="1">
      <alignment horizontal="center"/>
    </xf>
    <xf numFmtId="49" fontId="5" fillId="2" borderId="2" xfId="2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65"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7"/>
        </patternFill>
      </fill>
    </dxf>
    <dxf>
      <font>
        <color theme="4" tint="-0.24994659260841701"/>
      </font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lor theme="4" tint="-0.24994659260841701"/>
      </font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Khmer OS Siemreap"/>
        <scheme val="none"/>
      </font>
      <numFmt numFmtId="164" formatCode="_(* #,##0_);_(* \(#,##0\);_(* &quot;-&quot;??_);_(@_)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Khmer OS Siemreap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Khmer OS Siemreap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Khmer OS Siemreap"/>
        <scheme val="none"/>
      </font>
      <numFmt numFmtId="164" formatCode="_(* #,##0_);_(* \(#,##0\);_(* &quot;-&quot;??_);_(@_)"/>
    </dxf>
    <dxf>
      <numFmt numFmtId="0" formatCode="General"/>
      <alignment horizontal="right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Khmer OS Siemreap"/>
        <scheme val="none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Khmer OS Siemreap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Khmer OS Siemreap"/>
        <scheme val="none"/>
      </font>
      <numFmt numFmtId="164" formatCode="_(* #,##0_);_(* \(#,##0\);_(* &quot;-&quot;??_);_(@_)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Khmer OS Siemreap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Khmer OS Siemreap"/>
        <scheme val="none"/>
      </font>
      <numFmt numFmtId="164" formatCode="_(* #,##0_);_(* \(#,##0\);_(* &quot;-&quot;??_);_(@_)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Khmer OS Siemreap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Khmer OS Siemreap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Khmer OS Siemreap"/>
        <scheme val="none"/>
      </font>
      <numFmt numFmtId="164" formatCode="_(* #,##0_);_(* \(#,##0\);_(* &quot;-&quot;??_);_(@_)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Khmer OS Siemreap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83EA77-F92C-45C4-8750-23CCBA3087AD}" name="Table146" displayName="Table146" ref="A1:J460" totalsRowShown="0" headerRowDxfId="64">
  <autoFilter ref="A1:J460" xr:uid="{00000000-0009-0000-0100-000001000000}">
    <filterColumn colId="6">
      <filters>
        <filter val="01.01.1977"/>
        <filter val="01.01.1985"/>
        <filter val="01.01.1989"/>
        <filter val="01.02.1979"/>
        <filter val="01.02.1991"/>
        <filter val="01.02.1995"/>
        <filter val="01.03.1990"/>
        <filter val="01.03.1995"/>
        <filter val="01.04.1990"/>
        <filter val="01.05.1993"/>
        <filter val="01.05.1995"/>
        <filter val="01.06.1970"/>
        <filter val="01.06.1972"/>
        <filter val="01.06.1995"/>
        <filter val="01.07.1993"/>
        <filter val="01.08.1980"/>
        <filter val="01.11.1995"/>
        <filter val="02.02.1980"/>
        <filter val="02.02.1994"/>
        <filter val="02.03.1974"/>
        <filter val="02.03.1984"/>
        <filter val="02.04.1978"/>
        <filter val="02.05.1980"/>
        <filter val="02.05.1982"/>
        <filter val="02.05.1988"/>
        <filter val="02.06.1994"/>
        <filter val="02.07.1994"/>
        <filter val="02.08.1982"/>
        <filter val="02.08.1990"/>
        <filter val="02.08.1991"/>
        <filter val="02.08.1997"/>
        <filter val="02.10.1996"/>
        <filter val="02.11.1986"/>
        <filter val="03.01.1990"/>
        <filter val="03.01.1991"/>
        <filter val="03.01.1992"/>
        <filter val="03.02.1999"/>
        <filter val="03.03.1979"/>
        <filter val="03.04.1981"/>
        <filter val="03.04.1994"/>
        <filter val="03.05.1989"/>
        <filter val="03.05.1998"/>
        <filter val="03.06.2003"/>
        <filter val="03.08.1984"/>
        <filter val="03.09.1985"/>
        <filter val="03.09.1998"/>
        <filter val="03.10.2003"/>
        <filter val="03.11.2006"/>
        <filter val="04.01.1981"/>
        <filter val="04.02.1982"/>
        <filter val="04.02.1999"/>
        <filter val="04.04.1994"/>
        <filter val="04.05.1989"/>
        <filter val="04.05.1996"/>
        <filter val="04.06.1966"/>
        <filter val="04.07.1980"/>
        <filter val="04.07.1991"/>
        <filter val="04.07.1996"/>
        <filter val="04.08.1997"/>
        <filter val="04.12.1991"/>
        <filter val="04.12.1997"/>
        <filter val="05.01.1985"/>
        <filter val="05.01.1989"/>
        <filter val="05.01.2000"/>
        <filter val="05.02.1981"/>
        <filter val="05.03.1979"/>
        <filter val="05.03.1992"/>
        <filter val="05.05.1998"/>
        <filter val="05.06.1984"/>
        <filter val="05.06.1995"/>
        <filter val="05.07.1984"/>
        <filter val="05.07.1993"/>
        <filter val="05.07.1994"/>
        <filter val="05.08.1992"/>
        <filter val="05.08.2003"/>
        <filter val="05.09.1995"/>
        <filter val="05.10.1992"/>
        <filter val="05.11.1985"/>
        <filter val="05.11.1997"/>
        <filter val="06.01.2006"/>
        <filter val="06.02.1982"/>
        <filter val="06.02.1984"/>
        <filter val="06.02.1991"/>
        <filter val="06.03.1981"/>
        <filter val="06.03.1998"/>
        <filter val="06.06.1994"/>
        <filter val="06.06.1997"/>
        <filter val="06.06.1998"/>
        <filter val="06.06.2002"/>
        <filter val="06.07.1995"/>
        <filter val="06.07.1999"/>
        <filter val="06.08.1996"/>
        <filter val="06.10.1980"/>
        <filter val="06.11.1988"/>
        <filter val="06.11.1994"/>
        <filter val="06.11.1996"/>
        <filter val="06.12.1995"/>
        <filter val="07.01.1991"/>
        <filter val="07.02.1994"/>
        <filter val="07.04.1992"/>
        <filter val="07.06.1985"/>
        <filter val="07.06.1999"/>
        <filter val="07.08.1991"/>
        <filter val="07.12.1995"/>
        <filter val="08.01.2000"/>
        <filter val="08.02.1982"/>
        <filter val="08.03.2005"/>
        <filter val="08.04.1980"/>
        <filter val="08.04.1989"/>
        <filter val="08.07.1971"/>
        <filter val="08.07.1993"/>
        <filter val="08.07.2001"/>
        <filter val="08.08.1983"/>
        <filter val="08.08.1995"/>
        <filter val="08.12.1999"/>
        <filter val="09.01.1998"/>
        <filter val="09.02.1991"/>
        <filter val="09.02.1996"/>
        <filter val="09.02.2000"/>
        <filter val="09.04.1986"/>
        <filter val="09.04.1994"/>
        <filter val="09.05.1991"/>
        <filter val="09.05.1993"/>
        <filter val="09.05.1997"/>
        <filter val="09.07.1986"/>
        <filter val="09.09.1998"/>
        <filter val="09.11.2002"/>
        <filter val="09.12.1997"/>
        <filter val="10.01.1992"/>
        <filter val="10.02.1987"/>
        <filter val="10.02.1988"/>
        <filter val="10.02.1990"/>
        <filter val="10.02.1992"/>
        <filter val="10.04.1998"/>
        <filter val="10.05.1987"/>
        <filter val="10.06.1994"/>
        <filter val="10.09.1988"/>
        <filter val="10.10.1990"/>
        <filter val="10.10.2001"/>
        <filter val="10.10.2002"/>
        <filter val="10.11.1972"/>
        <filter val="10.11.1996"/>
        <filter val="10.11.2000"/>
        <filter val="10.12.1994"/>
        <filter val="11.01.1990"/>
        <filter val="11.02.1985"/>
        <filter val="11.02.1991"/>
        <filter val="11.07.1989"/>
        <filter val="11.09.1999"/>
        <filter val="11.11.1993"/>
        <filter val="11.12.1994"/>
        <filter val="12.01.1998"/>
        <filter val="12.02.1987"/>
        <filter val="12.02.1988"/>
        <filter val="12.02.1993"/>
        <filter val="12.05.1986"/>
        <filter val="12.05.1989"/>
        <filter val="12.05.1990"/>
        <filter val="12.05.1998"/>
        <filter val="12.06.1981"/>
        <filter val="12.08.1998"/>
        <filter val="12.09.1993"/>
        <filter val="12.10.1992"/>
        <filter val="12.12.1995"/>
        <filter val="13.05.1996"/>
        <filter val="13.07.1997"/>
        <filter val="13.10.1980"/>
        <filter val="13.10.1992"/>
        <filter val="13.10.2003"/>
        <filter val="14.01.1997"/>
        <filter val="14.02.1991"/>
        <filter val="14.03.2000"/>
        <filter val="14.05.1990"/>
        <filter val="14.07.1999"/>
        <filter val="14.10.1991"/>
        <filter val="15.01.1987"/>
        <filter val="15.02.1979"/>
        <filter val="15.04.1995"/>
        <filter val="15.04.1997"/>
        <filter val="15.04.2002"/>
        <filter val="15.05.1996"/>
        <filter val="15.06.1998"/>
        <filter val="15.06.2000"/>
        <filter val="15.06.2002"/>
        <filter val="15.07.1995"/>
        <filter val="15.07.1996"/>
        <filter val="15.07.1999"/>
        <filter val="15.07.2000"/>
        <filter val="15.08.1979"/>
        <filter val="15.08.1990"/>
        <filter val="15.08.2001"/>
        <filter val="15.12.1995"/>
        <filter val="16.02.1997"/>
        <filter val="16.06.1993"/>
        <filter val="16.08.1998"/>
        <filter val="16.08.1999"/>
        <filter val="16.09.2000"/>
        <filter val="16.10.1999"/>
        <filter val="17.03.2002"/>
        <filter val="17.06.1998"/>
        <filter val="17.07.1986"/>
        <filter val="17.07.1992"/>
        <filter val="17.09.1974"/>
        <filter val="17.11.1994"/>
        <filter val="17.11.1997"/>
        <filter val="18.02.1994"/>
        <filter val="18.03.1992"/>
        <filter val="18.04.1994"/>
        <filter val="18.04.1997"/>
        <filter val="18.08.1994"/>
        <filter val="18.10.2000"/>
        <filter val="18.12.1999"/>
        <filter val="19.02.1988"/>
        <filter val="19.07.1996"/>
        <filter val="19.08.1995"/>
        <filter val="19.08.1996"/>
        <filter val="19.08.2000"/>
        <filter val="19.09.1992"/>
        <filter val="19.09.1996"/>
        <filter val="19.11.1996"/>
        <filter val="20.02.1994"/>
        <filter val="20.03.1994"/>
        <filter val="20.04.2000"/>
        <filter val="20.05.1988"/>
        <filter val="20.05.1992"/>
        <filter val="20.06.1990"/>
        <filter val="20.06.1997"/>
        <filter val="20.07.1993"/>
        <filter val="20.08.1996"/>
        <filter val="20.09.1994"/>
        <filter val="20.09.1995"/>
        <filter val="20.09.1997"/>
        <filter val="20.10.1998"/>
        <filter val="20.10.1999"/>
        <filter val="20.12.1993"/>
        <filter val="20.12.1996"/>
        <filter val="21.01.1985"/>
        <filter val="21.01.1990"/>
        <filter val="21.02.1980"/>
        <filter val="21.04.1984"/>
        <filter val="21.05.1991"/>
        <filter val="21.06.1975"/>
        <filter val="21.08.1993"/>
        <filter val="21.09.1989"/>
        <filter val="21.09.1994"/>
        <filter val="21.12.1997"/>
        <filter val="22.02.1999"/>
        <filter val="22.12.1992"/>
        <filter val="23.01.2001"/>
        <filter val="23.02.1992"/>
        <filter val="23.04.1992"/>
        <filter val="23.04.1995"/>
        <filter val="23.05.1975"/>
        <filter val="23.06.1999"/>
        <filter val="23.10.2000"/>
        <filter val="24.01.1997"/>
        <filter val="24.01.2000"/>
        <filter val="24.01.2006"/>
        <filter val="24.02.1994"/>
        <filter val="24.03.1997"/>
        <filter val="24.04.1990"/>
        <filter val="24.05.1999"/>
        <filter val="24.11.2001"/>
        <filter val="24.11.2008"/>
        <filter val="25.01.1995"/>
        <filter val="25.02.1997"/>
        <filter val="25.04.1996"/>
        <filter val="25.05.2002"/>
        <filter val="25.06.1990"/>
        <filter val="25.06.1996"/>
        <filter val="25.07.1997"/>
        <filter val="25.10.1997"/>
        <filter val="26.03.1997"/>
        <filter val="26.03.2004"/>
        <filter val="26.04.1990"/>
        <filter val="26.05.1995"/>
        <filter val="26.06.1970"/>
        <filter val="26.10.1998"/>
        <filter val="27.01.1990"/>
        <filter val="27.01.1993"/>
        <filter val="27.05.2003"/>
        <filter val="27.07.1995"/>
        <filter val="27.08.1998"/>
        <filter val="27.10.1994"/>
        <filter val="28.02.1997"/>
        <filter val="28.04.1992"/>
        <filter val="28.08.1997"/>
        <filter val="28.08.2004"/>
        <filter val="28.09.1999"/>
        <filter val="29.03.1991"/>
        <filter val="29.08.1990"/>
        <filter val="29.09.1997"/>
        <filter val="29.11.2002"/>
        <filter val="29.12.1990"/>
        <filter val="30.01.1984"/>
        <filter val="30.03.2002"/>
        <filter val="30.05.1996"/>
        <filter val="30.08.1996"/>
        <filter val="31.12.1999"/>
      </filters>
    </filterColumn>
  </autoFilter>
  <sortState xmlns:xlrd2="http://schemas.microsoft.com/office/spreadsheetml/2017/richdata2" ref="A2:J460">
    <sortCondition ref="A1:A460"/>
  </sortState>
  <tableColumns count="10">
    <tableColumn id="1" xr3:uid="{49CB6F17-E10C-46FD-8C99-5B7593B8A6CB}" name="លេខបាំង" dataDxfId="63"/>
    <tableColumn id="2" xr3:uid="{DAEB4568-50CF-4DEE-8282-BFAA255F00E4}" name="ឈ្មោះ"/>
    <tableColumn id="8" xr3:uid="{646693A9-3FC3-497F-A633-D35D5F794339}" name="នាម" dataDxfId="62">
      <calculatedColumnFormula>LEFT(Table146[[#This Row],[ឈ្មោះ]],SEARCH(" ",Table146[[#This Row],[ឈ្មោះ]])-1)</calculatedColumnFormula>
    </tableColumn>
    <tableColumn id="7" xr3:uid="{9358ABFB-81FD-4131-805C-E740ED8F1A1B}" name="គោត្តនាម" dataDxfId="61">
      <calculatedColumnFormula>RIGHT(Table146[[#This Row],[ឈ្មោះ]],LEN(Table146[[#This Row],[ឈ្មោះ]])-SEARCH(" ",Table146[[#This Row],[ឈ្មោះ]]))</calculatedColumnFormula>
    </tableColumn>
    <tableColumn id="3" xr3:uid="{9979DD05-FF29-4064-9AD3-F84AC6B14B4D}" name="ភេទ"/>
    <tableColumn id="5" xr3:uid="{88541755-C9A3-46B2-B90E-6537391494C7}" name="តួរនាទី"/>
    <tableColumn id="6" xr3:uid="{84719DA8-D472-4B27-BEB4-CEBBD3C4D84E}" name="ថ្ងៃខែឆ្នាំកំណើត" dataDxfId="60">
      <calculatedColumnFormula>IFERROR(VLOOKUP($B2,Tax_List!$H$3:$O$480,5,0),"***")</calculatedColumnFormula>
    </tableColumn>
    <tableColumn id="9" xr3:uid="{56A168A5-6D48-49F9-B5F5-2CFDACC03349}" name="លេខអត្តសញ្ញាណប័ណ្ណ" dataDxfId="59">
      <calculatedColumnFormula>IFERROR(VLOOKUP($B2,Tax_List!$H$3:$O$480,8,0),"***")</calculatedColumnFormula>
    </tableColumn>
    <tableColumn id="4" xr3:uid="{A34CA16F-A893-4530-B072-0AB2ABC3952E}" name="បៀវត្សសរុប" dataDxfId="58" dataCellStyle="Comma">
      <calculatedColumnFormula>SUMIFS('Latex_Staff (2)'!$L$2:$L$486,'Latex_Staff (2)'!$K$2:$K$486,Table146[[#This Row],[ឈ្មោះ]])</calculatedColumnFormula>
    </tableColumn>
    <tableColumn id="10" xr3:uid="{AEF326A8-1138-4B49-81ED-57FD1D47BA31}" name="សម្គាល់" dataDxfId="57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80920E8-8B37-40D6-A95C-8F94064FC7CA}" name="Table28" displayName="Table28" ref="A1:K58" totalsRowShown="0" headerRowDxfId="56">
  <autoFilter ref="A1:K58" xr:uid="{00000000-0009-0000-0100-000002000000}"/>
  <tableColumns count="11">
    <tableColumn id="1" xr3:uid="{7880AA3E-E614-4EDA-BBB3-5DC46E1F2BA7}" name="លរ" dataDxfId="55"/>
    <tableColumn id="2" xr3:uid="{DCACBE8C-9E71-4F20-91E3-5DB5873B4381}" name="ឈ្មោះ"/>
    <tableColumn id="8" xr3:uid="{2C1773CA-2450-496E-88E4-F6A084C39C3D}" name="នាម" dataDxfId="54">
      <calculatedColumnFormula>LEFT(B2,FIND(" ",B2,1))</calculatedColumnFormula>
    </tableColumn>
    <tableColumn id="7" xr3:uid="{A0D69B99-8565-42F7-83CA-2493D8FE294C}" name="គោត្តនាម" dataDxfId="53">
      <calculatedColumnFormula>RIGHT(B2,LEN(B2)-FIND(" ",B2,1))</calculatedColumnFormula>
    </tableColumn>
    <tableColumn id="3" xr3:uid="{B947CA3C-0C41-4F6C-9230-6DE1C806B1FD}" name="ភេទ" dataDxfId="52"/>
    <tableColumn id="4" xr3:uid="{221E2804-B307-4714-9C50-CB6F25D2BD1F}" name="តួនាទី"/>
    <tableColumn id="11" xr3:uid="{EA569554-4568-41BF-B079-EB10BDEB53E7}" name="Column2" dataDxfId="51">
      <calculatedColumnFormula>RIGHT(H2,4)&amp;"-"&amp;RIGHT(LEFT(H2,5),2)&amp;"-"&amp;LEFT(H2,2)</calculatedColumnFormula>
    </tableColumn>
    <tableColumn id="6" xr3:uid="{E993A40E-7E45-4A6B-A340-C41F6E42DD2D}" name="ថ្ងៃខែឆ្នាំកំណើត" dataDxfId="50">
      <calculatedColumnFormula>IFERROR(VLOOKUP($B2,Tax_List!$H$3:$O$1000,5,0),"***")</calculatedColumnFormula>
    </tableColumn>
    <tableColumn id="9" xr3:uid="{AE985CE9-3C38-4183-9B2F-574AD400CD8A}" name="លេខអត្តសញ្ញាណប័ណ្ណ" dataDxfId="49">
      <calculatedColumnFormula>IFERROR(VLOOKUP($B2,Tax_List!$H$3:$O$1000,8,0),"***")</calculatedColumnFormula>
    </tableColumn>
    <tableColumn id="5" xr3:uid="{7B719E89-D799-4BA3-BB6B-77C8772D09A7}" name="ទឹកប្រាក់ដែលត្រូវបើក" dataDxfId="48" dataCellStyle="Comma"/>
    <tableColumn id="10" xr3:uid="{BFFA1A0B-7EE0-4BE3-8684-B26F939B3EE5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16A892-AAB1-4DAE-A16D-1D2895A669A9}" name="Table14" displayName="Table14" ref="A1:K486" totalsRowShown="0" headerRowDxfId="47">
  <autoFilter ref="A1:K486" xr:uid="{00000000-0009-0000-0100-000001000000}"/>
  <tableColumns count="11">
    <tableColumn id="1" xr3:uid="{8DE9E1C8-FB8F-43E2-A98E-2E80360114FC}" name="លេខបាំង" dataDxfId="46"/>
    <tableColumn id="2" xr3:uid="{C68A630F-FA7F-488C-A963-0F04E2C98104}" name="ឈ្មោះ"/>
    <tableColumn id="8" xr3:uid="{8D2F5A5C-6CA3-4860-A0AF-215DFD7D30B8}" name="នាម" dataDxfId="45">
      <calculatedColumnFormula>LEFT(Table14[[#This Row],[ឈ្មោះ]],SEARCH(" ",Table14[[#This Row],[ឈ្មោះ]])-1)</calculatedColumnFormula>
    </tableColumn>
    <tableColumn id="7" xr3:uid="{A9BD1225-EEAF-4C0B-9F4B-9FE0271E59D4}" name="គោត្តនាម" dataDxfId="44">
      <calculatedColumnFormula>RIGHT(Table14[[#This Row],[ឈ្មោះ]],LEN(Table14[[#This Row],[ឈ្មោះ]])-SEARCH(" ",Table14[[#This Row],[ឈ្មោះ]]))</calculatedColumnFormula>
    </tableColumn>
    <tableColumn id="3" xr3:uid="{BCF4E901-8E95-4AFC-B355-220C2F3EEA83}" name="ភេទ"/>
    <tableColumn id="5" xr3:uid="{82059163-F7CD-458C-8063-07CAB3DF52C3}" name="តួរនាទី"/>
    <tableColumn id="6" xr3:uid="{963C233B-A24B-42DA-96E7-4556E46C20EB}" name="ថ្ងៃខែឆ្នាំកំណើត" dataDxfId="43">
      <calculatedColumnFormula>IFERROR(VLOOKUP($B2,Tax_List!$H$3:$O$480,5,0),"***")</calculatedColumnFormula>
    </tableColumn>
    <tableColumn id="9" xr3:uid="{E01F727F-C4A6-4B59-A932-755F36099E4F}" name="លេខអត្តសញ្ញាណប័ណ្ណ" dataDxfId="42">
      <calculatedColumnFormula>IFERROR(VLOOKUP($B2,Tax_List!$H$3:$O$480,8,0),"***")</calculatedColumnFormula>
    </tableColumn>
    <tableColumn id="4" xr3:uid="{BFCCD20B-5C61-4477-A1E1-BA537C847135}" name="បៀវត្សសរុប" dataDxfId="41" dataCellStyle="Comma"/>
    <tableColumn id="10" xr3:uid="{8A02B839-5B45-4061-844B-E225B9E49538}" name="សម្គាល់" dataDxfId="40" dataCellStyle="Comma"/>
    <tableColumn id="11" xr3:uid="{439E2C9D-8937-4C6A-8214-9C4093B40408}" name="Column1" dataDxfId="39">
      <calculatedColumnFormula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451" totalsRowShown="0" headerRowDxfId="38">
  <autoFilter ref="A1:J451" xr:uid="{00000000-0009-0000-0100-000001000000}"/>
  <tableColumns count="10">
    <tableColumn id="1" xr3:uid="{00000000-0010-0000-0000-000001000000}" name="លេខបាំង" dataDxfId="37"/>
    <tableColumn id="2" xr3:uid="{00000000-0010-0000-0000-000002000000}" name="ឈ្មោះ"/>
    <tableColumn id="8" xr3:uid="{00000000-0010-0000-0000-000008000000}" name="នាម" dataDxfId="36">
      <calculatedColumnFormula>LEFT(B2,FIND(" ",B2,1))</calculatedColumnFormula>
    </tableColumn>
    <tableColumn id="7" xr3:uid="{00000000-0010-0000-0000-000007000000}" name="គោត្តនាម" dataDxfId="35">
      <calculatedColumnFormula>RIGHT(B2,LEN(B2)-FIND(" ",B2,1))</calculatedColumnFormula>
    </tableColumn>
    <tableColumn id="3" xr3:uid="{00000000-0010-0000-0000-000003000000}" name="ភេទ"/>
    <tableColumn id="5" xr3:uid="{00000000-0010-0000-0000-000005000000}" name="តួរនាទី"/>
    <tableColumn id="6" xr3:uid="{00000000-0010-0000-0000-000006000000}" name="ថ្ងៃខែឆ្នាំកំណើត" dataDxfId="34">
      <calculatedColumnFormula>IFERROR(VLOOKUP($B2,Tax_List!$G$3:$O$480,6,0),"***")</calculatedColumnFormula>
    </tableColumn>
    <tableColumn id="9" xr3:uid="{00000000-0010-0000-0000-000009000000}" name="លេខអត្តសញ្ញាណប័ណ្ណ" dataDxfId="33">
      <calculatedColumnFormula>IFERROR(VLOOKUP($B2,Tax_List!$G$3:$O$480,10,0),"***")</calculatedColumnFormula>
    </tableColumn>
    <tableColumn id="4" xr3:uid="{00000000-0010-0000-0000-000004000000}" name="បៀវត្សសរុប" dataDxfId="32" dataCellStyle="Comma">
      <calculatedColumnFormula>SUM(#REF!)</calculatedColumnFormula>
    </tableColumn>
    <tableColumn id="10" xr3:uid="{00000000-0010-0000-0000-00000A000000}" name="សម្គាល់" dataDxfId="31" dataCellStyle="Comma">
      <calculatedColumnFormula>IFERROR(IF(($A2-$A1)=0,"បុគ្គលិកឈប់",""),"")&amp;IFERROR(IF(($A2-$A3)=0,"បុគ្គលិកចូលថ្មី",""),"")&amp;IF(AND(LEFT($B2,1)="(",RIGHT($B2,1)=")"),"បុគ្គលិកហែកបាំង","")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I53" totalsRowShown="0" headerRowDxfId="30">
  <autoFilter ref="A1:I53" xr:uid="{00000000-0009-0000-0100-000002000000}"/>
  <tableColumns count="9">
    <tableColumn id="1" xr3:uid="{00000000-0010-0000-0100-000001000000}" name="លរ" dataDxfId="29"/>
    <tableColumn id="2" xr3:uid="{00000000-0010-0000-0100-000002000000}" name="ឈ្មោះ"/>
    <tableColumn id="8" xr3:uid="{00000000-0010-0000-0100-000008000000}" name="នាម" dataDxfId="28">
      <calculatedColumnFormula>LEFT(B2,FIND(" ",B2,1))</calculatedColumnFormula>
    </tableColumn>
    <tableColumn id="7" xr3:uid="{00000000-0010-0000-0100-000007000000}" name="គោត្តនាម" dataDxfId="27">
      <calculatedColumnFormula>RIGHT(B2,LEN(B2)-FIND(" ",B2,1))</calculatedColumnFormula>
    </tableColumn>
    <tableColumn id="3" xr3:uid="{00000000-0010-0000-0100-000003000000}" name="ភេទ" dataDxfId="26"/>
    <tableColumn id="4" xr3:uid="{00000000-0010-0000-0100-000004000000}" name="តួនាទី"/>
    <tableColumn id="6" xr3:uid="{00000000-0010-0000-0100-000006000000}" name="ថ្ងៃខែឆ្នាំកំណើត" dataDxfId="25">
      <calculatedColumnFormula>IFERROR(VLOOKUP($B2,Tax_List!$H$3:$O$1000,5,0),"***")</calculatedColumnFormula>
    </tableColumn>
    <tableColumn id="9" xr3:uid="{00000000-0010-0000-0100-000009000000}" name="លេខអត្តសញ្ញាណប័ណ្ណ" dataDxfId="24">
      <calculatedColumnFormula>IFERROR(VLOOKUP($B2,Tax_List!$H$3:$O$1000,8,0),"***")</calculatedColumnFormula>
    </tableColumn>
    <tableColumn id="5" xr3:uid="{00000000-0010-0000-0100-000005000000}" name="ទឹកប្រាក់ដែលត្រូវបើក" dataDxfId="23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61CDD-4857-4314-97EC-9333F390731F}">
  <dimension ref="A1:P467"/>
  <sheetViews>
    <sheetView tabSelected="1" workbookViewId="0">
      <selection activeCell="B19" sqref="B19"/>
    </sheetView>
  </sheetViews>
  <sheetFormatPr defaultRowHeight="19.5" x14ac:dyDescent="0.55000000000000004"/>
  <cols>
    <col min="1" max="1" width="9.5703125" style="1" customWidth="1"/>
    <col min="2" max="2" width="17.28515625" bestFit="1" customWidth="1"/>
    <col min="4" max="4" width="12.7109375" bestFit="1" customWidth="1"/>
    <col min="5" max="6" width="14.28515625" bestFit="1" customWidth="1"/>
    <col min="7" max="7" width="16.42578125" bestFit="1" customWidth="1"/>
    <col min="8" max="8" width="21.28515625" customWidth="1"/>
    <col min="9" max="10" width="21.7109375" customWidth="1"/>
    <col min="12" max="12" width="17.7109375" customWidth="1"/>
    <col min="13" max="13" width="15.42578125" customWidth="1"/>
    <col min="15" max="15" width="13.140625" customWidth="1"/>
    <col min="16" max="16" width="16.5703125" bestFit="1" customWidth="1"/>
  </cols>
  <sheetData>
    <row r="1" spans="1:16" x14ac:dyDescent="0.55000000000000004">
      <c r="A1" s="3" t="s">
        <v>371</v>
      </c>
      <c r="B1" s="3" t="s">
        <v>372</v>
      </c>
      <c r="C1" s="3" t="s">
        <v>1873</v>
      </c>
      <c r="D1" s="3" t="s">
        <v>1874</v>
      </c>
      <c r="E1" s="3" t="s">
        <v>373</v>
      </c>
      <c r="F1" s="3" t="s">
        <v>455</v>
      </c>
      <c r="G1" s="3" t="s">
        <v>456</v>
      </c>
      <c r="H1" s="3" t="s">
        <v>1869</v>
      </c>
      <c r="I1" s="3" t="s">
        <v>374</v>
      </c>
      <c r="J1" s="3" t="s">
        <v>1937</v>
      </c>
      <c r="L1" s="14" t="s">
        <v>1875</v>
      </c>
      <c r="M1" s="14" t="s">
        <v>1876</v>
      </c>
      <c r="O1" s="32" t="s">
        <v>456</v>
      </c>
      <c r="P1" s="32" t="s">
        <v>1869</v>
      </c>
    </row>
    <row r="2" spans="1:16" x14ac:dyDescent="0.55000000000000004">
      <c r="A2" s="1">
        <v>1</v>
      </c>
      <c r="B2" t="s">
        <v>0</v>
      </c>
      <c r="C2" t="str">
        <f>LEFT(Table146[[#This Row],[ឈ្មោះ]],SEARCH(" ",Table146[[#This Row],[ឈ្មោះ]])-1)</f>
        <v>ថៃ</v>
      </c>
      <c r="D2" t="str">
        <f>RIGHT(Table146[[#This Row],[ឈ្មោះ]],LEN(Table146[[#This Row],[ឈ្មោះ]])-SEARCH(" ",Table146[[#This Row],[ឈ្មោះ]]))</f>
        <v>លក្ខ័ណា</v>
      </c>
      <c r="E2" t="s">
        <v>1</v>
      </c>
      <c r="F2" t="s">
        <v>454</v>
      </c>
      <c r="G2" t="str">
        <f>IFERROR(VLOOKUP($B2,Tax_List!$H$3:$O$480,5,0),"***")</f>
        <v>21.08.1993</v>
      </c>
      <c r="H2" s="13" t="str">
        <f>IFERROR(VLOOKUP($B2,Tax_List!$H$3:$O$480,8,0),"***")</f>
        <v>150468220</v>
      </c>
      <c r="I2" s="2">
        <f>SUMIFS('Latex_Staff (2)'!$L$2:$L$486,'Latex_Staff (2)'!$K$2:$K$486,Table146[[#This Row],[ឈ្មោះ]])</f>
        <v>327300</v>
      </c>
      <c r="J2" s="2"/>
      <c r="L2">
        <f>IFERROR(VLOOKUP(Table146[[#This Row],[ឈ្មោះ]],Table1[[ឈ្មោះ]:[សម្គាល់]],8,0),"0")</f>
        <v>1338200</v>
      </c>
      <c r="M2" s="16">
        <f>L2-Table146[[#This Row],[បៀវត្សសរុប]]</f>
        <v>1010900</v>
      </c>
      <c r="O2" t="str">
        <f>IFERROR(VLOOKUP($B2,Sheet1!$B$4:$J$550,6,0),"***")</f>
        <v>1993-08-21</v>
      </c>
      <c r="P2" t="str">
        <f>IFERROR(VLOOKUP($B2,Sheet1!$B$4:$J$550,7,0),"***")</f>
        <v>21.08.1993</v>
      </c>
    </row>
    <row r="3" spans="1:16" hidden="1" x14ac:dyDescent="0.55000000000000004">
      <c r="A3" s="1">
        <v>2</v>
      </c>
      <c r="B3" t="s">
        <v>1990</v>
      </c>
      <c r="C3" t="str">
        <f>LEFT(Table146[[#This Row],[ឈ្មោះ]],SEARCH(" ",Table146[[#This Row],[ឈ្មោះ]])-1)</f>
        <v>យ៉ង់</v>
      </c>
      <c r="D3" t="str">
        <f>RIGHT(Table146[[#This Row],[ឈ្មោះ]],LEN(Table146[[#This Row],[ឈ្មោះ]])-SEARCH(" ",Table146[[#This Row],[ឈ្មោះ]]))</f>
        <v>វីន</v>
      </c>
      <c r="F3" t="s">
        <v>454</v>
      </c>
      <c r="G3" t="str">
        <f>IFERROR(VLOOKUP($B3,Tax_List!$H$3:$O$480,5,0),"***")</f>
        <v>***</v>
      </c>
      <c r="H3" s="13" t="str">
        <f>IFERROR(VLOOKUP($B3,Tax_List!$H$3:$O$480,8,0),"***")</f>
        <v>***</v>
      </c>
      <c r="I3" s="2">
        <f>SUMIFS('Latex_Staff (2)'!$L$2:$L$486,'Latex_Staff (2)'!$K$2:$K$486,Table146[[#This Row],[ឈ្មោះ]])</f>
        <v>299100</v>
      </c>
      <c r="J3" s="2"/>
      <c r="L3" t="str">
        <f>IFERROR(VLOOKUP(Table146[[#This Row],[ឈ្មោះ]],Table1[[ឈ្មោះ]:[សម្គាល់]],8,0),"0")</f>
        <v>0</v>
      </c>
      <c r="M3" s="16">
        <f>L3-Table146[[#This Row],[បៀវត្សសរុប]]</f>
        <v>-299100</v>
      </c>
      <c r="O3" t="str">
        <f>IFERROR(VLOOKUP($B3,Sheet1!$B$4:$J$550,6,0),"***")</f>
        <v>***</v>
      </c>
      <c r="P3" t="str">
        <f>IFERROR(VLOOKUP($B3,Sheet1!$B$4:$J$550,7,0),"***")</f>
        <v>***</v>
      </c>
    </row>
    <row r="4" spans="1:16" hidden="1" x14ac:dyDescent="0.55000000000000004">
      <c r="A4" s="1">
        <v>3</v>
      </c>
      <c r="B4" t="s">
        <v>1955</v>
      </c>
      <c r="C4" t="str">
        <f>LEFT(Table146[[#This Row],[ឈ្មោះ]],SEARCH(" ",Table146[[#This Row],[ឈ្មោះ]])-1)</f>
        <v>ខន</v>
      </c>
      <c r="D4" t="str">
        <f>RIGHT(Table146[[#This Row],[ឈ្មោះ]],LEN(Table146[[#This Row],[ឈ្មោះ]])-SEARCH(" ",Table146[[#This Row],[ឈ្មោះ]]))</f>
        <v>ចន្ធូ</v>
      </c>
      <c r="E4" t="s">
        <v>2</v>
      </c>
      <c r="F4" t="s">
        <v>454</v>
      </c>
      <c r="G4" t="str">
        <f>IFERROR(VLOOKUP($B4,Tax_List!$H$3:$O$480,5,0),"***")</f>
        <v>***</v>
      </c>
      <c r="H4" s="13" t="str">
        <f>IFERROR(VLOOKUP($B4,Tax_List!$H$3:$O$480,8,0),"***")</f>
        <v>***</v>
      </c>
      <c r="I4" s="2">
        <f>SUMIFS('Latex_Staff (2)'!$L$2:$L$486,'Latex_Staff (2)'!$K$2:$K$486,Table146[[#This Row],[ឈ្មោះ]])</f>
        <v>448100</v>
      </c>
      <c r="J4" s="2" t="s">
        <v>1979</v>
      </c>
      <c r="L4">
        <f>IFERROR(VLOOKUP(Table146[[#This Row],[ឈ្មោះ]],Table1[[ឈ្មោះ]:[សម្គាល់]],8,0),"0")</f>
        <v>596500</v>
      </c>
      <c r="M4" s="16">
        <f>L4-Table146[[#This Row],[បៀវត្សសរុប]]</f>
        <v>148400</v>
      </c>
      <c r="O4" t="str">
        <f>IFERROR(VLOOKUP($B4,Sheet1!$B$4:$J$550,6,0),"***")</f>
        <v>***</v>
      </c>
      <c r="P4" t="str">
        <f>IFERROR(VLOOKUP($B4,Sheet1!$B$4:$J$550,7,0),"***")</f>
        <v>***</v>
      </c>
    </row>
    <row r="5" spans="1:16" x14ac:dyDescent="0.55000000000000004">
      <c r="A5" s="1">
        <v>3</v>
      </c>
      <c r="B5" t="s">
        <v>3</v>
      </c>
      <c r="C5" t="str">
        <f>LEFT(Table146[[#This Row],[ឈ្មោះ]],SEARCH(" ",Table146[[#This Row],[ឈ្មោះ]])-1)</f>
        <v>គឹម</v>
      </c>
      <c r="D5" t="str">
        <f>RIGHT(Table146[[#This Row],[ឈ្មោះ]],LEN(Table146[[#This Row],[ឈ្មោះ]])-SEARCH(" ",Table146[[#This Row],[ឈ្មោះ]]))</f>
        <v>និ</v>
      </c>
      <c r="E5" t="s">
        <v>2</v>
      </c>
      <c r="F5" t="s">
        <v>454</v>
      </c>
      <c r="G5" t="str">
        <f>IFERROR(VLOOKUP($B5,Tax_List!$H$3:$O$480,5,0),"***")</f>
        <v>18.03.1992</v>
      </c>
      <c r="H5" s="13" t="str">
        <f>IFERROR(VLOOKUP($B5,Tax_List!$H$3:$O$480,8,0),"***")</f>
        <v>IDR00049</v>
      </c>
      <c r="I5" s="2">
        <f>SUMIFS('Latex_Staff (2)'!$L$2:$L$486,'Latex_Staff (2)'!$K$2:$K$486,Table146[[#This Row],[ឈ្មោះ]])</f>
        <v>261200</v>
      </c>
      <c r="J5" s="2" t="s">
        <v>1980</v>
      </c>
      <c r="L5">
        <f>IFERROR(VLOOKUP(Table146[[#This Row],[ឈ្មោះ]],Table1[[ឈ្មោះ]:[សម្គាល់]],8,0),"0")</f>
        <v>1209200</v>
      </c>
      <c r="M5" s="16">
        <f>L5-Table146[[#This Row],[បៀវត្សសរុប]]</f>
        <v>948000</v>
      </c>
      <c r="O5" t="str">
        <f>IFERROR(VLOOKUP($B5,Sheet1!$B$4:$J$550,6,0),"***")</f>
        <v>1992-03-18</v>
      </c>
      <c r="P5" t="str">
        <f>IFERROR(VLOOKUP($B5,Sheet1!$B$4:$J$550,7,0),"***")</f>
        <v>18.03.1992</v>
      </c>
    </row>
    <row r="6" spans="1:16" x14ac:dyDescent="0.55000000000000004">
      <c r="A6" s="1">
        <v>4</v>
      </c>
      <c r="B6" t="s">
        <v>4</v>
      </c>
      <c r="C6" t="str">
        <f>LEFT(Table146[[#This Row],[ឈ្មោះ]],SEARCH(" ",Table146[[#This Row],[ឈ្មោះ]])-1)</f>
        <v>គឹម</v>
      </c>
      <c r="D6" t="str">
        <f>RIGHT(Table146[[#This Row],[ឈ្មោះ]],LEN(Table146[[#This Row],[ឈ្មោះ]])-SEARCH(" ",Table146[[#This Row],[ឈ្មោះ]]))</f>
        <v>នី</v>
      </c>
      <c r="E6" t="s">
        <v>2</v>
      </c>
      <c r="F6" t="s">
        <v>454</v>
      </c>
      <c r="G6" t="str">
        <f>IFERROR(VLOOKUP($B6,Tax_List!$H$3:$O$480,5,0),"***")</f>
        <v>15.12.1995</v>
      </c>
      <c r="H6" s="13" t="str">
        <f>IFERROR(VLOOKUP($B6,Tax_List!$H$3:$O$480,8,0),"***")</f>
        <v>IDR00050</v>
      </c>
      <c r="I6" s="2">
        <f>SUMIFS('Latex_Staff (2)'!$L$2:$L$486,'Latex_Staff (2)'!$K$2:$K$486,Table146[[#This Row],[ឈ្មោះ]])</f>
        <v>451200</v>
      </c>
      <c r="J6" s="2"/>
      <c r="L6">
        <f>IFERROR(VLOOKUP(Table146[[#This Row],[ឈ្មោះ]],Table1[[ឈ្មោះ]:[សម្គាល់]],8,0),"0")</f>
        <v>1301000</v>
      </c>
      <c r="M6" s="16">
        <f>L6-Table146[[#This Row],[បៀវត្សសរុប]]</f>
        <v>849800</v>
      </c>
      <c r="O6" t="str">
        <f>IFERROR(VLOOKUP($B6,Sheet1!$B$4:$J$550,6,0),"***")</f>
        <v>1995-12-15</v>
      </c>
      <c r="P6" t="str">
        <f>IFERROR(VLOOKUP($B6,Sheet1!$B$4:$J$550,7,0),"***")</f>
        <v>15.12.1995</v>
      </c>
    </row>
    <row r="7" spans="1:16" hidden="1" x14ac:dyDescent="0.55000000000000004">
      <c r="A7" s="1">
        <v>5</v>
      </c>
      <c r="B7" t="s">
        <v>1938</v>
      </c>
      <c r="C7" t="str">
        <f>LEFT(Table146[[#This Row],[ឈ្មោះ]],SEARCH(" ",Table146[[#This Row],[ឈ្មោះ]])-1)</f>
        <v>អ៊ុន</v>
      </c>
      <c r="D7" t="str">
        <f>RIGHT(Table146[[#This Row],[ឈ្មោះ]],LEN(Table146[[#This Row],[ឈ្មោះ]])-SEARCH(" ",Table146[[#This Row],[ឈ្មោះ]]))</f>
        <v>ចាន្នី</v>
      </c>
      <c r="E7" t="s">
        <v>1</v>
      </c>
      <c r="F7" t="s">
        <v>454</v>
      </c>
      <c r="G7" t="str">
        <f>IFERROR(VLOOKUP($B7,Tax_List!$H$3:$O$480,5,0),"***")</f>
        <v>***</v>
      </c>
      <c r="H7" s="13" t="str">
        <f>IFERROR(VLOOKUP($B7,Tax_List!$H$3:$O$480,8,0),"***")</f>
        <v>***</v>
      </c>
      <c r="I7" s="2">
        <f>SUMIFS('Latex_Staff (2)'!$L$2:$L$486,'Latex_Staff (2)'!$K$2:$K$486,Table146[[#This Row],[ឈ្មោះ]])</f>
        <v>453700</v>
      </c>
      <c r="J7" s="2"/>
      <c r="L7">
        <f>IFERROR(VLOOKUP(Table146[[#This Row],[ឈ្មោះ]],Table1[[ឈ្មោះ]:[សម្គាល់]],8,0),"0")</f>
        <v>817000</v>
      </c>
      <c r="M7" s="16">
        <f>L7-Table146[[#This Row],[បៀវត្សសរុប]]</f>
        <v>363300</v>
      </c>
      <c r="O7" t="str">
        <f>IFERROR(VLOOKUP($B7,Sheet1!$B$4:$J$550,6,0),"***")</f>
        <v>***</v>
      </c>
      <c r="P7" t="str">
        <f>IFERROR(VLOOKUP($B7,Sheet1!$B$4:$J$550,7,0),"***")</f>
        <v>***</v>
      </c>
    </row>
    <row r="8" spans="1:16" x14ac:dyDescent="0.55000000000000004">
      <c r="A8" s="1">
        <v>6</v>
      </c>
      <c r="B8" t="s">
        <v>6</v>
      </c>
      <c r="C8" t="str">
        <f>LEFT(Table146[[#This Row],[ឈ្មោះ]],SEARCH(" ",Table146[[#This Row],[ឈ្មោះ]])-1)</f>
        <v>អ៊ុត</v>
      </c>
      <c r="D8" t="str">
        <f>RIGHT(Table146[[#This Row],[ឈ្មោះ]],LEN(Table146[[#This Row],[ឈ្មោះ]])-SEARCH(" ",Table146[[#This Row],[ឈ្មោះ]]))</f>
        <v>អេន</v>
      </c>
      <c r="E8" t="s">
        <v>2</v>
      </c>
      <c r="F8" t="s">
        <v>454</v>
      </c>
      <c r="G8" t="str">
        <f>IFERROR(VLOOKUP($B8,Tax_List!$H$3:$O$480,5,0),"***")</f>
        <v>01.07.1993</v>
      </c>
      <c r="H8" s="13">
        <f>IFERROR(VLOOKUP($B8,Tax_List!$H$3:$O$480,8,0),"***")</f>
        <v>220198524</v>
      </c>
      <c r="I8" s="2">
        <f>SUMIFS('Latex_Staff (2)'!$L$2:$L$486,'Latex_Staff (2)'!$K$2:$K$486,Table146[[#This Row],[ឈ្មោះ]])</f>
        <v>300600</v>
      </c>
      <c r="J8" s="2"/>
      <c r="L8">
        <f>IFERROR(VLOOKUP(Table146[[#This Row],[ឈ្មោះ]],Table1[[ឈ្មោះ]:[សម្គាល់]],8,0),"0")</f>
        <v>1086200</v>
      </c>
      <c r="M8" s="16">
        <f>L8-Table146[[#This Row],[បៀវត្សសរុប]]</f>
        <v>785600</v>
      </c>
      <c r="O8" t="str">
        <f>IFERROR(VLOOKUP($B8,Sheet1!$B$4:$J$550,6,0),"***")</f>
        <v>1993-07-01</v>
      </c>
      <c r="P8" t="str">
        <f>IFERROR(VLOOKUP($B8,Sheet1!$B$4:$J$550,7,0),"***")</f>
        <v>01.07.1993</v>
      </c>
    </row>
    <row r="9" spans="1:16" x14ac:dyDescent="0.55000000000000004">
      <c r="A9" s="1">
        <v>7</v>
      </c>
      <c r="B9" t="s">
        <v>7</v>
      </c>
      <c r="C9" t="str">
        <f>LEFT(Table146[[#This Row],[ឈ្មោះ]],SEARCH(" ",Table146[[#This Row],[ឈ្មោះ]])-1)</f>
        <v>ទ្រី</v>
      </c>
      <c r="D9" t="str">
        <f>RIGHT(Table146[[#This Row],[ឈ្មោះ]],LEN(Table146[[#This Row],[ឈ្មោះ]])-SEARCH(" ",Table146[[#This Row],[ឈ្មោះ]]))</f>
        <v>អន</v>
      </c>
      <c r="E9" t="s">
        <v>1</v>
      </c>
      <c r="F9" t="s">
        <v>454</v>
      </c>
      <c r="G9" t="str">
        <f>IFERROR(VLOOKUP($B9,Tax_List!$H$3:$O$480,5,0),"***")</f>
        <v>06.11.1996</v>
      </c>
      <c r="H9" s="13">
        <f>IFERROR(VLOOKUP($B9,Tax_List!$H$3:$O$480,8,0),"***")</f>
        <v>150522922</v>
      </c>
      <c r="I9" s="2">
        <f>SUMIFS('Latex_Staff (2)'!$L$2:$L$486,'Latex_Staff (2)'!$K$2:$K$486,Table146[[#This Row],[ឈ្មោះ]])</f>
        <v>513600</v>
      </c>
      <c r="J9" s="2"/>
      <c r="L9">
        <f>IFERROR(VLOOKUP(Table146[[#This Row],[ឈ្មោះ]],Table1[[ឈ្មោះ]:[សម្គាល់]],8,0),"0")</f>
        <v>1059100</v>
      </c>
      <c r="M9" s="16">
        <f>L9-Table146[[#This Row],[បៀវត្សសរុប]]</f>
        <v>545500</v>
      </c>
      <c r="O9" t="str">
        <f>IFERROR(VLOOKUP($B9,Sheet1!$B$4:$J$550,6,0),"***")</f>
        <v>1996-11-06</v>
      </c>
      <c r="P9" t="str">
        <f>IFERROR(VLOOKUP($B9,Sheet1!$B$4:$J$550,7,0),"***")</f>
        <v>06.11.1996</v>
      </c>
    </row>
    <row r="10" spans="1:16" hidden="1" x14ac:dyDescent="0.55000000000000004">
      <c r="A10" s="1">
        <v>8</v>
      </c>
      <c r="B10" t="s">
        <v>1951</v>
      </c>
      <c r="C10" t="str">
        <f>LEFT(Table146[[#This Row],[ឈ្មោះ]],SEARCH(" ",Table146[[#This Row],[ឈ្មោះ]])-1)</f>
        <v>ឆក</v>
      </c>
      <c r="D10" t="str">
        <f>RIGHT(Table146[[#This Row],[ឈ្មោះ]],LEN(Table146[[#This Row],[ឈ្មោះ]])-SEARCH(" ",Table146[[#This Row],[ឈ្មោះ]]))</f>
        <v>លីផាក់</v>
      </c>
      <c r="E10" t="s">
        <v>2</v>
      </c>
      <c r="F10" t="s">
        <v>454</v>
      </c>
      <c r="G10" t="str">
        <f>IFERROR(VLOOKUP($B10,Tax_List!$H$3:$O$480,5,0),"***")</f>
        <v>***</v>
      </c>
      <c r="H10" s="13" t="str">
        <f>IFERROR(VLOOKUP($B10,Tax_List!$H$3:$O$480,8,0),"***")</f>
        <v>***</v>
      </c>
      <c r="I10" s="2">
        <f>SUMIFS('Latex_Staff (2)'!$L$2:$L$486,'Latex_Staff (2)'!$K$2:$K$486,Table146[[#This Row],[ឈ្មោះ]])</f>
        <v>432000</v>
      </c>
      <c r="J10" s="2"/>
      <c r="L10">
        <f>IFERROR(VLOOKUP(Table146[[#This Row],[ឈ្មោះ]],Table1[[ឈ្មោះ]:[សម្គាល់]],8,0),"0")</f>
        <v>584700</v>
      </c>
      <c r="M10" s="16">
        <f>L10-Table146[[#This Row],[បៀវត្សសរុប]]</f>
        <v>152700</v>
      </c>
      <c r="O10" t="str">
        <f>IFERROR(VLOOKUP($B10,Sheet1!$B$4:$J$550,6,0),"***")</f>
        <v>***</v>
      </c>
      <c r="P10" t="str">
        <f>IFERROR(VLOOKUP($B10,Sheet1!$B$4:$J$550,7,0),"***")</f>
        <v>***</v>
      </c>
    </row>
    <row r="11" spans="1:16" x14ac:dyDescent="0.55000000000000004">
      <c r="A11" s="1">
        <v>9</v>
      </c>
      <c r="B11" t="s">
        <v>9</v>
      </c>
      <c r="C11" t="str">
        <f>LEFT(Table146[[#This Row],[ឈ្មោះ]],SEARCH(" ",Table146[[#This Row],[ឈ្មោះ]])-1)</f>
        <v>ហុង</v>
      </c>
      <c r="D11" t="str">
        <f>RIGHT(Table146[[#This Row],[ឈ្មោះ]],LEN(Table146[[#This Row],[ឈ្មោះ]])-SEARCH(" ",Table146[[#This Row],[ឈ្មោះ]]))</f>
        <v>សារុន</v>
      </c>
      <c r="E11" t="s">
        <v>2</v>
      </c>
      <c r="F11" t="s">
        <v>454</v>
      </c>
      <c r="G11" t="str">
        <f>IFERROR(VLOOKUP($B11,Tax_List!$H$3:$O$480,5,0),"***")</f>
        <v>10.02.1987</v>
      </c>
      <c r="H11" s="13" t="str">
        <f>IFERROR(VLOOKUP($B11,Tax_List!$H$3:$O$480,8,0),"***")</f>
        <v>061324290</v>
      </c>
      <c r="I11" s="2">
        <f>SUMIFS('Latex_Staff (2)'!$L$2:$L$486,'Latex_Staff (2)'!$K$2:$K$486,Table146[[#This Row],[ឈ្មោះ]])</f>
        <v>483200</v>
      </c>
      <c r="J11" s="2"/>
      <c r="L11">
        <f>IFERROR(VLOOKUP(Table146[[#This Row],[ឈ្មោះ]],Table1[[ឈ្មោះ]:[សម្គាល់]],8,0),"0")</f>
        <v>1061500</v>
      </c>
      <c r="M11" s="16">
        <f>L11-Table146[[#This Row],[បៀវត្សសរុប]]</f>
        <v>578300</v>
      </c>
      <c r="O11" t="str">
        <f>IFERROR(VLOOKUP($B11,Sheet1!$B$4:$J$550,6,0),"***")</f>
        <v>1987-02-10</v>
      </c>
      <c r="P11" t="str">
        <f>IFERROR(VLOOKUP($B11,Sheet1!$B$4:$J$550,7,0),"***")</f>
        <v>10.02.1987</v>
      </c>
    </row>
    <row r="12" spans="1:16" x14ac:dyDescent="0.55000000000000004">
      <c r="A12" s="1">
        <v>10</v>
      </c>
      <c r="B12" t="s">
        <v>10</v>
      </c>
      <c r="C12" t="str">
        <f>LEFT(Table146[[#This Row],[ឈ្មោះ]],SEARCH(" ",Table146[[#This Row],[ឈ្មោះ]])-1)</f>
        <v>លន់</v>
      </c>
      <c r="D12" t="str">
        <f>RIGHT(Table146[[#This Row],[ឈ្មោះ]],LEN(Table146[[#This Row],[ឈ្មោះ]])-SEARCH(" ",Table146[[#This Row],[ឈ្មោះ]]))</f>
        <v>ច្រិប</v>
      </c>
      <c r="E12" t="s">
        <v>1</v>
      </c>
      <c r="F12" t="s">
        <v>454</v>
      </c>
      <c r="G12" t="str">
        <f>IFERROR(VLOOKUP($B12,Tax_List!$H$3:$O$480,5,0),"***")</f>
        <v>18.08.1994</v>
      </c>
      <c r="H12" s="13" t="str">
        <f>IFERROR(VLOOKUP($B12,Tax_List!$H$3:$O$480,8,0),"***")</f>
        <v>220175260</v>
      </c>
      <c r="I12" s="2">
        <f>SUMIFS('Latex_Staff (2)'!$L$2:$L$486,'Latex_Staff (2)'!$K$2:$K$486,Table146[[#This Row],[ឈ្មោះ]])</f>
        <v>293700</v>
      </c>
      <c r="J12" s="2"/>
      <c r="L12">
        <f>IFERROR(VLOOKUP(Table146[[#This Row],[ឈ្មោះ]],Table1[[ឈ្មោះ]:[សម្គាល់]],8,0),"0")</f>
        <v>1039500</v>
      </c>
      <c r="M12" s="16">
        <f>L12-Table146[[#This Row],[បៀវត្សសរុប]]</f>
        <v>745800</v>
      </c>
      <c r="O12" t="str">
        <f>IFERROR(VLOOKUP($B12,Sheet1!$B$4:$J$550,6,0),"***")</f>
        <v>1994-08-18</v>
      </c>
      <c r="P12" t="str">
        <f>IFERROR(VLOOKUP($B12,Sheet1!$B$4:$J$550,7,0),"***")</f>
        <v>18.08.1994</v>
      </c>
    </row>
    <row r="13" spans="1:16" x14ac:dyDescent="0.55000000000000004">
      <c r="A13" s="1">
        <v>11</v>
      </c>
      <c r="B13" t="s">
        <v>66</v>
      </c>
      <c r="C13" t="str">
        <f>LEFT(Table146[[#This Row],[ឈ្មោះ]],SEARCH(" ",Table146[[#This Row],[ឈ្មោះ]])-1)</f>
        <v>ជួន</v>
      </c>
      <c r="D13" t="str">
        <f>RIGHT(Table146[[#This Row],[ឈ្មោះ]],LEN(Table146[[#This Row],[ឈ្មោះ]])-SEARCH(" ",Table146[[#This Row],[ឈ្មោះ]]))</f>
        <v>យ៉ត់</v>
      </c>
      <c r="E13" t="s">
        <v>2</v>
      </c>
      <c r="F13" t="s">
        <v>454</v>
      </c>
      <c r="G13" t="str">
        <f>IFERROR(VLOOKUP($B13,Tax_List!$H$3:$O$480,5,0),"***")</f>
        <v>12.02.1987</v>
      </c>
      <c r="H13" s="13" t="str">
        <f>IFERROR(VLOOKUP($B13,Tax_List!$H$3:$O$480,8,0),"***")</f>
        <v>150352569</v>
      </c>
      <c r="I13" s="2">
        <f>SUMIFS('Latex_Staff (2)'!$L$2:$L$486,'Latex_Staff (2)'!$K$2:$K$486,Table146[[#This Row],[ឈ្មោះ]])</f>
        <v>391200</v>
      </c>
      <c r="J13" s="2"/>
      <c r="L13">
        <f>IFERROR(VLOOKUP(Table146[[#This Row],[ឈ្មោះ]],Table1[[ឈ្មោះ]:[សម្គាល់]],8,0),"0")</f>
        <v>1126000</v>
      </c>
      <c r="M13" s="16">
        <f>L13-Table146[[#This Row],[បៀវត្សសរុប]]</f>
        <v>734800</v>
      </c>
      <c r="O13" t="str">
        <f>IFERROR(VLOOKUP($B13,Sheet1!$B$4:$J$550,6,0),"***")</f>
        <v>1987-02-12</v>
      </c>
      <c r="P13" t="str">
        <f>IFERROR(VLOOKUP($B13,Sheet1!$B$4:$J$550,7,0),"***")</f>
        <v>12.02.1987</v>
      </c>
    </row>
    <row r="14" spans="1:16" hidden="1" x14ac:dyDescent="0.55000000000000004">
      <c r="A14" s="1">
        <v>12</v>
      </c>
      <c r="B14" t="s">
        <v>1939</v>
      </c>
      <c r="C14" t="str">
        <f>LEFT(Table146[[#This Row],[ឈ្មោះ]],SEARCH(" ",Table146[[#This Row],[ឈ្មោះ]])-1)</f>
        <v>ជ័រ</v>
      </c>
      <c r="D14" t="str">
        <f>RIGHT(Table146[[#This Row],[ឈ្មោះ]],LEN(Table146[[#This Row],[ឈ្មោះ]])-SEARCH(" ",Table146[[#This Row],[ឈ្មោះ]]))</f>
        <v>សារត្ន័</v>
      </c>
      <c r="E14" t="s">
        <v>2</v>
      </c>
      <c r="F14" t="s">
        <v>454</v>
      </c>
      <c r="G14" t="str">
        <f>IFERROR(VLOOKUP($B14,Tax_List!$H$3:$O$480,5,0),"***")</f>
        <v>***</v>
      </c>
      <c r="H14" s="13" t="str">
        <f>IFERROR(VLOOKUP($B14,Tax_List!$H$3:$O$480,8,0),"***")</f>
        <v>***</v>
      </c>
      <c r="I14" s="2">
        <f>SUMIFS('Latex_Staff (2)'!$L$2:$L$486,'Latex_Staff (2)'!$K$2:$K$486,Table146[[#This Row],[ឈ្មោះ]])</f>
        <v>377000</v>
      </c>
      <c r="J14" s="2" t="s">
        <v>1980</v>
      </c>
      <c r="L14">
        <f>IFERROR(VLOOKUP(Table146[[#This Row],[ឈ្មោះ]],Table1[[ឈ្មោះ]:[សម្គាល់]],8,0),"0")</f>
        <v>1094700</v>
      </c>
      <c r="M14" s="16">
        <f>L14-Table146[[#This Row],[បៀវត្សសរុប]]</f>
        <v>717700</v>
      </c>
      <c r="O14" t="str">
        <f>IFERROR(VLOOKUP($B14,Sheet1!$B$4:$J$550,6,0),"***")</f>
        <v>***</v>
      </c>
      <c r="P14" t="str">
        <f>IFERROR(VLOOKUP($B14,Sheet1!$B$4:$J$550,7,0),"***")</f>
        <v>***</v>
      </c>
    </row>
    <row r="15" spans="1:16" hidden="1" x14ac:dyDescent="0.55000000000000004">
      <c r="A15" s="1">
        <v>12</v>
      </c>
      <c r="B15" t="s">
        <v>1991</v>
      </c>
      <c r="C15" t="str">
        <f>LEFT(Table146[[#This Row],[ឈ្មោះ]],SEARCH(" ",Table146[[#This Row],[ឈ្មោះ]])-1)</f>
        <v>ប៉ុង</v>
      </c>
      <c r="D15" t="str">
        <f>RIGHT(Table146[[#This Row],[ឈ្មោះ]],LEN(Table146[[#This Row],[ឈ្មោះ]])-SEARCH(" ",Table146[[#This Row],[ឈ្មោះ]]))</f>
        <v>ហ៊ីម</v>
      </c>
      <c r="E15" t="s">
        <v>2</v>
      </c>
      <c r="F15" t="s">
        <v>454</v>
      </c>
      <c r="G15" t="str">
        <f>IFERROR(VLOOKUP($B15,Tax_List!$H$3:$O$480,5,0),"***")</f>
        <v>***</v>
      </c>
      <c r="H15" s="13" t="str">
        <f>IFERROR(VLOOKUP($B15,Tax_List!$H$3:$O$480,8,0),"***")</f>
        <v>***</v>
      </c>
      <c r="I15" s="2">
        <f>SUMIFS('Latex_Staff (2)'!$L$2:$L$486,'Latex_Staff (2)'!$K$2:$K$486,Table146[[#This Row],[ឈ្មោះ]])</f>
        <v>180700</v>
      </c>
      <c r="J15" s="2" t="s">
        <v>1979</v>
      </c>
      <c r="L15" t="str">
        <f>IFERROR(VLOOKUP(Table146[[#This Row],[ឈ្មោះ]],Table1[[ឈ្មោះ]:[សម្គាល់]],8,0),"0")</f>
        <v>0</v>
      </c>
      <c r="M15" s="16">
        <f>L15-Table146[[#This Row],[បៀវត្សសរុប]]</f>
        <v>-180700</v>
      </c>
      <c r="O15" t="str">
        <f>IFERROR(VLOOKUP($B15,Sheet1!$B$4:$J$550,6,0),"***")</f>
        <v>***</v>
      </c>
      <c r="P15" t="str">
        <f>IFERROR(VLOOKUP($B15,Sheet1!$B$4:$J$550,7,0),"***")</f>
        <v>***</v>
      </c>
    </row>
    <row r="16" spans="1:16" hidden="1" x14ac:dyDescent="0.55000000000000004">
      <c r="A16" s="1">
        <v>12</v>
      </c>
      <c r="B16" t="s">
        <v>1992</v>
      </c>
      <c r="C16" t="str">
        <f>LEFT(Table146[[#This Row],[ឈ្មោះ]],SEARCH(" ",Table146[[#This Row],[ឈ្មោះ]])-1)</f>
        <v>លិន</v>
      </c>
      <c r="D16" t="str">
        <f>RIGHT(Table146[[#This Row],[ឈ្មោះ]],LEN(Table146[[#This Row],[ឈ្មោះ]])-SEARCH(" ",Table146[[#This Row],[ឈ្មោះ]]))</f>
        <v xml:space="preserve"> រី</v>
      </c>
      <c r="E16" t="s">
        <v>2</v>
      </c>
      <c r="F16" t="s">
        <v>454</v>
      </c>
      <c r="G16" t="str">
        <f>IFERROR(VLOOKUP($B16,Tax_List!$H$3:$O$480,5,0),"***")</f>
        <v>***</v>
      </c>
      <c r="H16" s="13" t="str">
        <f>IFERROR(VLOOKUP($B16,Tax_List!$H$3:$O$480,8,0),"***")</f>
        <v>***</v>
      </c>
      <c r="I16" s="2">
        <f>SUMIFS('Latex_Staff (2)'!$L$2:$L$486,'Latex_Staff (2)'!$K$2:$K$486,Table146[[#This Row],[ឈ្មោះ]])</f>
        <v>90200</v>
      </c>
      <c r="J16" s="2" t="s">
        <v>1980</v>
      </c>
      <c r="L16" t="str">
        <f>IFERROR(VLOOKUP(Table146[[#This Row],[ឈ្មោះ]],Table1[[ឈ្មោះ]:[សម្គាល់]],8,0),"0")</f>
        <v>0</v>
      </c>
      <c r="M16" s="16">
        <f>L16-Table146[[#This Row],[បៀវត្សសរុប]]</f>
        <v>-90200</v>
      </c>
      <c r="O16" t="str">
        <f>IFERROR(VLOOKUP($B16,Sheet1!$B$4:$J$550,6,0),"***")</f>
        <v>***</v>
      </c>
      <c r="P16" t="str">
        <f>IFERROR(VLOOKUP($B16,Sheet1!$B$4:$J$550,7,0),"***")</f>
        <v>***</v>
      </c>
    </row>
    <row r="17" spans="1:16" hidden="1" x14ac:dyDescent="0.55000000000000004">
      <c r="A17" s="1">
        <v>13</v>
      </c>
      <c r="B17" t="s">
        <v>1897</v>
      </c>
      <c r="C17" t="str">
        <f>LEFT(Table146[[#This Row],[ឈ្មោះ]],SEARCH(" ",Table146[[#This Row],[ឈ្មោះ]])-1)</f>
        <v>មិត</v>
      </c>
      <c r="D17" t="str">
        <f>RIGHT(Table146[[#This Row],[ឈ្មោះ]],LEN(Table146[[#This Row],[ឈ្មោះ]])-SEARCH(" ",Table146[[#This Row],[ឈ្មោះ]]))</f>
        <v>ប៉ុង</v>
      </c>
      <c r="E17" t="s">
        <v>1</v>
      </c>
      <c r="F17" t="s">
        <v>454</v>
      </c>
      <c r="G17" t="str">
        <f>IFERROR(VLOOKUP($B17,Tax_List!$H$3:$O$480,5,0),"***")</f>
        <v>***</v>
      </c>
      <c r="H17" s="13" t="str">
        <f>IFERROR(VLOOKUP($B17,Tax_List!$H$3:$O$480,8,0),"***")</f>
        <v>***</v>
      </c>
      <c r="I17" s="2">
        <f>SUMIFS('Latex_Staff (2)'!$L$2:$L$486,'Latex_Staff (2)'!$K$2:$K$486,Table146[[#This Row],[ឈ្មោះ]])</f>
        <v>492700</v>
      </c>
      <c r="J17" s="2"/>
      <c r="L17">
        <f>IFERROR(VLOOKUP(Table146[[#This Row],[ឈ្មោះ]],Table1[[ឈ្មោះ]:[សម្គាល់]],8,0),"0")</f>
        <v>1196400</v>
      </c>
      <c r="M17" s="16">
        <f>L17-Table146[[#This Row],[បៀវត្សសរុប]]</f>
        <v>703700</v>
      </c>
      <c r="O17" t="str">
        <f>IFERROR(VLOOKUP($B17,Sheet1!$B$4:$J$550,6,0),"***")</f>
        <v>***-**-**</v>
      </c>
      <c r="P17" t="str">
        <f>IFERROR(VLOOKUP($B17,Sheet1!$B$4:$J$550,7,0),"***")</f>
        <v>***</v>
      </c>
    </row>
    <row r="18" spans="1:16" x14ac:dyDescent="0.55000000000000004">
      <c r="A18" s="1">
        <v>14</v>
      </c>
      <c r="B18" t="s">
        <v>12</v>
      </c>
      <c r="C18" t="str">
        <f>LEFT(Table146[[#This Row],[ឈ្មោះ]],SEARCH(" ",Table146[[#This Row],[ឈ្មោះ]])-1)</f>
        <v>ទេព</v>
      </c>
      <c r="D18" t="str">
        <f>RIGHT(Table146[[#This Row],[ឈ្មោះ]],LEN(Table146[[#This Row],[ឈ្មោះ]])-SEARCH(" ",Table146[[#This Row],[ឈ្មោះ]]))</f>
        <v>ពេញ</v>
      </c>
      <c r="E18" t="s">
        <v>2</v>
      </c>
      <c r="F18" t="s">
        <v>454</v>
      </c>
      <c r="G18" t="str">
        <f>IFERROR(VLOOKUP($B18,Tax_List!$H$3:$O$480,5,0),"***")</f>
        <v>01.05.1995</v>
      </c>
      <c r="H18" s="13" t="str">
        <f>IFERROR(VLOOKUP($B18,Tax_List!$H$3:$O$480,8,0),"***")</f>
        <v>IDR000130</v>
      </c>
      <c r="I18" s="2">
        <f>SUMIFS('Latex_Staff (2)'!$L$2:$L$486,'Latex_Staff (2)'!$K$2:$K$486,Table146[[#This Row],[ឈ្មោះ]])</f>
        <v>94200</v>
      </c>
      <c r="J18" s="2" t="s">
        <v>1980</v>
      </c>
      <c r="L18">
        <f>IFERROR(VLOOKUP(Table146[[#This Row],[ឈ្មោះ]],Table1[[ឈ្មោះ]:[សម្គាល់]],8,0),"0")</f>
        <v>1052800</v>
      </c>
      <c r="M18" s="16">
        <f>L18-Table146[[#This Row],[បៀវត្សសរុប]]</f>
        <v>958600</v>
      </c>
      <c r="O18" t="str">
        <f>IFERROR(VLOOKUP($B18,Sheet1!$B$4:$J$550,6,0),"***")</f>
        <v>1995-05-01</v>
      </c>
      <c r="P18" t="str">
        <f>IFERROR(VLOOKUP($B18,Sheet1!$B$4:$J$550,7,0),"***")</f>
        <v>01.05.1995</v>
      </c>
    </row>
    <row r="19" spans="1:16" hidden="1" x14ac:dyDescent="0.55000000000000004">
      <c r="A19" s="1">
        <v>14</v>
      </c>
      <c r="B19" t="s">
        <v>1994</v>
      </c>
      <c r="C19" t="str">
        <f>LEFT(Table146[[#This Row],[ឈ្មោះ]],SEARCH(" ",Table146[[#This Row],[ឈ្មោះ]])-1)</f>
        <v>អួន</v>
      </c>
      <c r="D19" t="str">
        <f>RIGHT(Table146[[#This Row],[ឈ្មោះ]],LEN(Table146[[#This Row],[ឈ្មោះ]])-SEARCH(" ",Table146[[#This Row],[ឈ្មោះ]]))</f>
        <v>ធៀម</v>
      </c>
      <c r="E19" t="s">
        <v>2</v>
      </c>
      <c r="F19" t="s">
        <v>454</v>
      </c>
      <c r="G19" t="str">
        <f>IFERROR(VLOOKUP($B19,Tax_List!$H$3:$O$480,5,0),"***")</f>
        <v>***</v>
      </c>
      <c r="H19" s="13" t="str">
        <f>IFERROR(VLOOKUP($B19,Tax_List!$H$3:$O$480,8,0),"***")</f>
        <v>***</v>
      </c>
      <c r="I19" s="2">
        <f>SUMIFS('Latex_Staff (2)'!$L$2:$L$486,'Latex_Staff (2)'!$K$2:$K$486,Table146[[#This Row],[ឈ្មោះ]])</f>
        <v>96700</v>
      </c>
      <c r="J19" s="2" t="s">
        <v>1980</v>
      </c>
      <c r="L19" t="str">
        <f>IFERROR(VLOOKUP(Table146[[#This Row],[ឈ្មោះ]],Table1[[ឈ្មោះ]:[សម្គាល់]],8,0),"0")</f>
        <v>0</v>
      </c>
      <c r="M19" s="16">
        <f>L19-Table146[[#This Row],[បៀវត្សសរុប]]</f>
        <v>-96700</v>
      </c>
      <c r="O19" t="str">
        <f>IFERROR(VLOOKUP($B19,Sheet1!$B$4:$J$550,6,0),"***")</f>
        <v>***</v>
      </c>
      <c r="P19" t="str">
        <f>IFERROR(VLOOKUP($B19,Sheet1!$B$4:$J$550,7,0),"***")</f>
        <v>***</v>
      </c>
    </row>
    <row r="20" spans="1:16" hidden="1" x14ac:dyDescent="0.55000000000000004">
      <c r="A20" s="1">
        <v>15</v>
      </c>
      <c r="B20" t="s">
        <v>1940</v>
      </c>
      <c r="C20" t="str">
        <f>LEFT(Table146[[#This Row],[ឈ្មោះ]],SEARCH(" ",Table146[[#This Row],[ឈ្មោះ]])-1)</f>
        <v>អន</v>
      </c>
      <c r="D20" t="str">
        <f>RIGHT(Table146[[#This Row],[ឈ្មោះ]],LEN(Table146[[#This Row],[ឈ្មោះ]])-SEARCH(" ",Table146[[#This Row],[ឈ្មោះ]]))</f>
        <v>ស្រីលាង</v>
      </c>
      <c r="E20" t="s">
        <v>1</v>
      </c>
      <c r="F20" t="s">
        <v>454</v>
      </c>
      <c r="G20" t="str">
        <f>IFERROR(VLOOKUP($B20,Tax_List!$H$3:$O$480,5,0),"***")</f>
        <v>***</v>
      </c>
      <c r="H20" s="13" t="str">
        <f>IFERROR(VLOOKUP($B20,Tax_List!$H$3:$O$480,8,0),"***")</f>
        <v>***</v>
      </c>
      <c r="I20" s="2">
        <f>SUMIFS('Latex_Staff (2)'!$L$2:$L$486,'Latex_Staff (2)'!$K$2:$K$486,Table146[[#This Row],[ឈ្មោះ]])</f>
        <v>460600</v>
      </c>
      <c r="J20" s="2"/>
      <c r="L20">
        <f>IFERROR(VLOOKUP(Table146[[#This Row],[ឈ្មោះ]],Table1[[ឈ្មោះ]:[សម្គាល់]],8,0),"0")</f>
        <v>1123200</v>
      </c>
      <c r="M20" s="16">
        <f>L20-Table146[[#This Row],[បៀវត្សសរុប]]</f>
        <v>662600</v>
      </c>
      <c r="O20" t="str">
        <f>IFERROR(VLOOKUP($B20,Sheet1!$B$4:$J$550,6,0),"***")</f>
        <v>***</v>
      </c>
      <c r="P20" t="str">
        <f>IFERROR(VLOOKUP($B20,Sheet1!$B$4:$J$550,7,0),"***")</f>
        <v>***</v>
      </c>
    </row>
    <row r="21" spans="1:16" x14ac:dyDescent="0.55000000000000004">
      <c r="A21" s="1">
        <v>16</v>
      </c>
      <c r="B21" t="s">
        <v>13</v>
      </c>
      <c r="C21" t="str">
        <f>LEFT(Table146[[#This Row],[ឈ្មោះ]],SEARCH(" ",Table146[[#This Row],[ឈ្មោះ]])-1)</f>
        <v>ទ្រី</v>
      </c>
      <c r="D21" t="str">
        <f>RIGHT(Table146[[#This Row],[ឈ្មោះ]],LEN(Table146[[#This Row],[ឈ្មោះ]])-SEARCH(" ",Table146[[#This Row],[ឈ្មោះ]]))</f>
        <v>ទុន</v>
      </c>
      <c r="E21" t="s">
        <v>2</v>
      </c>
      <c r="F21" t="s">
        <v>454</v>
      </c>
      <c r="G21" t="str">
        <f>IFERROR(VLOOKUP($B21,Tax_List!$H$3:$O$480,5,0),"***")</f>
        <v>30.01.1984</v>
      </c>
      <c r="H21" s="13">
        <f>IFERROR(VLOOKUP($B21,Tax_List!$H$3:$O$480,8,0),"***")</f>
        <v>150574734</v>
      </c>
      <c r="I21" s="2">
        <f>SUMIFS('Latex_Staff (2)'!$L$2:$L$486,'Latex_Staff (2)'!$K$2:$K$486,Table146[[#This Row],[ឈ្មោះ]])</f>
        <v>626600</v>
      </c>
      <c r="J21" s="2"/>
      <c r="L21">
        <f>IFERROR(VLOOKUP(Table146[[#This Row],[ឈ្មោះ]],Table1[[ឈ្មោះ]:[សម្គាល់]],8,0),"0")</f>
        <v>1198700</v>
      </c>
      <c r="M21" s="16">
        <f>L21-Table146[[#This Row],[បៀវត្សសរុប]]</f>
        <v>572100</v>
      </c>
      <c r="O21" t="str">
        <f>IFERROR(VLOOKUP($B21,Sheet1!$B$4:$J$550,6,0),"***")</f>
        <v>1984-01-30</v>
      </c>
      <c r="P21" t="str">
        <f>IFERROR(VLOOKUP($B21,Sheet1!$B$4:$J$550,7,0),"***")</f>
        <v>30.01.1984</v>
      </c>
    </row>
    <row r="22" spans="1:16" x14ac:dyDescent="0.55000000000000004">
      <c r="A22" s="1">
        <v>17</v>
      </c>
      <c r="B22" t="s">
        <v>14</v>
      </c>
      <c r="C22" t="str">
        <f>LEFT(Table146[[#This Row],[ឈ្មោះ]],SEARCH(" ",Table146[[#This Row],[ឈ្មោះ]])-1)</f>
        <v>ប៊ន</v>
      </c>
      <c r="D22" t="str">
        <f>RIGHT(Table146[[#This Row],[ឈ្មោះ]],LEN(Table146[[#This Row],[ឈ្មោះ]])-SEARCH(" ",Table146[[#This Row],[ឈ្មោះ]]))</f>
        <v>ប៊ីន</v>
      </c>
      <c r="E22" t="s">
        <v>2</v>
      </c>
      <c r="F22" t="s">
        <v>454</v>
      </c>
      <c r="G22" t="str">
        <f>IFERROR(VLOOKUP($B22,Tax_List!$H$3:$O$480,5,0),"***")</f>
        <v>12.06.1981</v>
      </c>
      <c r="H22" s="13" t="str">
        <f>IFERROR(VLOOKUP($B22,Tax_List!$H$3:$O$480,8,0),"***")</f>
        <v>150111954</v>
      </c>
      <c r="I22" s="2">
        <f>SUMIFS('Latex_Staff (2)'!$L$2:$L$486,'Latex_Staff (2)'!$K$2:$K$486,Table146[[#This Row],[ឈ្មោះ]])</f>
        <v>456900</v>
      </c>
      <c r="J22" s="2"/>
      <c r="L22">
        <f>IFERROR(VLOOKUP(Table146[[#This Row],[ឈ្មោះ]],Table1[[ឈ្មោះ]:[សម្គាល់]],8,0),"0")</f>
        <v>1257100</v>
      </c>
      <c r="M22" s="16">
        <f>L22-Table146[[#This Row],[បៀវត្សសរុប]]</f>
        <v>800200</v>
      </c>
      <c r="O22" t="str">
        <f>IFERROR(VLOOKUP($B22,Sheet1!$B$4:$J$550,6,0),"***")</f>
        <v>1981-06-12</v>
      </c>
      <c r="P22" t="str">
        <f>IFERROR(VLOOKUP($B22,Sheet1!$B$4:$J$550,7,0),"***")</f>
        <v>12.06.1981</v>
      </c>
    </row>
    <row r="23" spans="1:16" x14ac:dyDescent="0.55000000000000004">
      <c r="A23" s="1">
        <v>18</v>
      </c>
      <c r="B23" t="s">
        <v>15</v>
      </c>
      <c r="C23" t="str">
        <f>LEFT(Table146[[#This Row],[ឈ្មោះ]],SEARCH(" ",Table146[[#This Row],[ឈ្មោះ]])-1)</f>
        <v>ទ្រី</v>
      </c>
      <c r="D23" t="str">
        <f>RIGHT(Table146[[#This Row],[ឈ្មោះ]],LEN(Table146[[#This Row],[ឈ្មោះ]])-SEARCH(" ",Table146[[#This Row],[ឈ្មោះ]]))</f>
        <v>អម</v>
      </c>
      <c r="E23" t="s">
        <v>1</v>
      </c>
      <c r="F23" t="s">
        <v>454</v>
      </c>
      <c r="G23" t="str">
        <f>IFERROR(VLOOKUP($B23,Tax_List!$H$3:$O$480,5,0),"***")</f>
        <v>04.01.1981</v>
      </c>
      <c r="H23" s="13" t="str">
        <f>IFERROR(VLOOKUP($B23,Tax_List!$H$3:$O$480,8,0),"***")</f>
        <v>150331874</v>
      </c>
      <c r="I23" s="2">
        <f>SUMIFS('Latex_Staff (2)'!$L$2:$L$486,'Latex_Staff (2)'!$K$2:$K$486,Table146[[#This Row],[ឈ្មោះ]])</f>
        <v>431600</v>
      </c>
      <c r="J23" s="2"/>
      <c r="L23">
        <f>IFERROR(VLOOKUP(Table146[[#This Row],[ឈ្មោះ]],Table1[[ឈ្មោះ]:[សម្គាល់]],8,0),"0")</f>
        <v>995500</v>
      </c>
      <c r="M23" s="16">
        <f>L23-Table146[[#This Row],[បៀវត្សសរុប]]</f>
        <v>563900</v>
      </c>
      <c r="O23" t="str">
        <f>IFERROR(VLOOKUP($B23,Sheet1!$B$4:$J$550,6,0),"***")</f>
        <v>1981-01-04</v>
      </c>
      <c r="P23" t="str">
        <f>IFERROR(VLOOKUP($B23,Sheet1!$B$4:$J$550,7,0),"***")</f>
        <v>04.01.1981</v>
      </c>
    </row>
    <row r="24" spans="1:16" x14ac:dyDescent="0.55000000000000004">
      <c r="A24" s="1">
        <v>19</v>
      </c>
      <c r="B24" t="s">
        <v>16</v>
      </c>
      <c r="C24" t="str">
        <f>LEFT(Table146[[#This Row],[ឈ្មោះ]],SEARCH(" ",Table146[[#This Row],[ឈ្មោះ]])-1)</f>
        <v>ឡាញ់</v>
      </c>
      <c r="D24" t="str">
        <f>RIGHT(Table146[[#This Row],[ឈ្មោះ]],LEN(Table146[[#This Row],[ឈ្មោះ]])-SEARCH(" ",Table146[[#This Row],[ឈ្មោះ]]))</f>
        <v>លី</v>
      </c>
      <c r="E24" t="s">
        <v>1</v>
      </c>
      <c r="F24" t="s">
        <v>454</v>
      </c>
      <c r="G24" t="str">
        <f>IFERROR(VLOOKUP($B24,Tax_List!$H$3:$O$480,5,0),"***")</f>
        <v>02.02.1994</v>
      </c>
      <c r="H24" s="13">
        <f>IFERROR(VLOOKUP($B24,Tax_List!$H$3:$O$480,8,0),"***")</f>
        <v>150468203</v>
      </c>
      <c r="I24" s="2">
        <f>SUMIFS('Latex_Staff (2)'!$L$2:$L$486,'Latex_Staff (2)'!$K$2:$K$486,Table146[[#This Row],[ឈ្មោះ]])</f>
        <v>433000</v>
      </c>
      <c r="J24" s="2"/>
      <c r="L24">
        <f>IFERROR(VLOOKUP(Table146[[#This Row],[ឈ្មោះ]],Table1[[ឈ្មោះ]:[សម្គាល់]],8,0),"0")</f>
        <v>1109500</v>
      </c>
      <c r="M24" s="16">
        <f>L24-Table146[[#This Row],[បៀវត្សសរុប]]</f>
        <v>676500</v>
      </c>
      <c r="O24" t="str">
        <f>IFERROR(VLOOKUP($B24,Sheet1!$B$4:$J$550,6,0),"***")</f>
        <v>1994-02-02</v>
      </c>
      <c r="P24" t="str">
        <f>IFERROR(VLOOKUP($B24,Sheet1!$B$4:$J$550,7,0),"***")</f>
        <v>02.02.1994</v>
      </c>
    </row>
    <row r="25" spans="1:16" x14ac:dyDescent="0.55000000000000004">
      <c r="A25" s="1">
        <v>20</v>
      </c>
      <c r="B25" t="s">
        <v>17</v>
      </c>
      <c r="C25" t="str">
        <f>LEFT(Table146[[#This Row],[ឈ្មោះ]],SEARCH(" ",Table146[[#This Row],[ឈ្មោះ]])-1)</f>
        <v>អៀង</v>
      </c>
      <c r="D25" t="str">
        <f>RIGHT(Table146[[#This Row],[ឈ្មោះ]],LEN(Table146[[#This Row],[ឈ្មោះ]])-SEARCH(" ",Table146[[#This Row],[ឈ្មោះ]]))</f>
        <v>វី</v>
      </c>
      <c r="E25" t="s">
        <v>2</v>
      </c>
      <c r="F25" t="s">
        <v>454</v>
      </c>
      <c r="G25" t="str">
        <f>IFERROR(VLOOKUP($B25,Tax_List!$H$3:$O$480,5,0),"***")</f>
        <v>27.01.1993</v>
      </c>
      <c r="H25" s="13" t="str">
        <f>IFERROR(VLOOKUP($B25,Tax_List!$H$3:$O$480,8,0),"***")</f>
        <v>150468280</v>
      </c>
      <c r="I25" s="2">
        <f>SUMIFS('Latex_Staff (2)'!$L$2:$L$486,'Latex_Staff (2)'!$K$2:$K$486,Table146[[#This Row],[ឈ្មោះ]])</f>
        <v>417900</v>
      </c>
      <c r="J25" s="2"/>
      <c r="L25">
        <f>IFERROR(VLOOKUP(Table146[[#This Row],[ឈ្មោះ]],Table1[[ឈ្មោះ]:[សម្គាល់]],8,0),"0")</f>
        <v>1117600</v>
      </c>
      <c r="M25" s="16">
        <f>L25-Table146[[#This Row],[បៀវត្សសរុប]]</f>
        <v>699700</v>
      </c>
      <c r="O25" t="str">
        <f>IFERROR(VLOOKUP($B25,Sheet1!$B$4:$J$550,6,0),"***")</f>
        <v>1993-01-27</v>
      </c>
      <c r="P25" t="str">
        <f>IFERROR(VLOOKUP($B25,Sheet1!$B$4:$J$550,7,0),"***")</f>
        <v>27.01.1993</v>
      </c>
    </row>
    <row r="26" spans="1:16" x14ac:dyDescent="0.55000000000000004">
      <c r="A26" s="1">
        <v>21</v>
      </c>
      <c r="B26" t="s">
        <v>18</v>
      </c>
      <c r="C26" t="str">
        <f>LEFT(Table146[[#This Row],[ឈ្មោះ]],SEARCH(" ",Table146[[#This Row],[ឈ្មោះ]])-1)</f>
        <v>ឡាញ់</v>
      </c>
      <c r="D26" t="str">
        <f>RIGHT(Table146[[#This Row],[ឈ្មោះ]],LEN(Table146[[#This Row],[ឈ្មោះ]])-SEARCH(" ",Table146[[#This Row],[ឈ្មោះ]]))</f>
        <v>រ៉ុម</v>
      </c>
      <c r="E26" t="s">
        <v>2</v>
      </c>
      <c r="F26" t="s">
        <v>454</v>
      </c>
      <c r="G26" t="str">
        <f>IFERROR(VLOOKUP($B26,Tax_List!$H$3:$O$480,5,0),"***")</f>
        <v>12.01.1998</v>
      </c>
      <c r="H26" s="13">
        <f>IFERROR(VLOOKUP($B26,Tax_List!$H$3:$O$480,8,0),"***")</f>
        <v>150648462</v>
      </c>
      <c r="I26" s="2">
        <f>SUMIFS('Latex_Staff (2)'!$L$2:$L$486,'Latex_Staff (2)'!$K$2:$K$486,Table146[[#This Row],[ឈ្មោះ]])</f>
        <v>470100</v>
      </c>
      <c r="J26" s="2"/>
      <c r="L26">
        <f>IFERROR(VLOOKUP(Table146[[#This Row],[ឈ្មោះ]],Table1[[ឈ្មោះ]:[សម្គាល់]],8,0),"0")</f>
        <v>1396100</v>
      </c>
      <c r="M26" s="16">
        <f>L26-Table146[[#This Row],[បៀវត្សសរុប]]</f>
        <v>926000</v>
      </c>
      <c r="O26" t="str">
        <f>IFERROR(VLOOKUP($B26,Sheet1!$B$4:$J$550,6,0),"***")</f>
        <v>1998-01-12</v>
      </c>
      <c r="P26" t="str">
        <f>IFERROR(VLOOKUP($B26,Sheet1!$B$4:$J$550,7,0),"***")</f>
        <v>12.01.1998</v>
      </c>
    </row>
    <row r="27" spans="1:16" hidden="1" x14ac:dyDescent="0.55000000000000004">
      <c r="A27" s="1">
        <v>22</v>
      </c>
      <c r="B27" t="s">
        <v>1952</v>
      </c>
      <c r="C27" t="str">
        <f>LEFT(Table146[[#This Row],[ឈ្មោះ]],SEARCH(" ",Table146[[#This Row],[ឈ្មោះ]])-1)</f>
        <v>ផាត់</v>
      </c>
      <c r="D27" t="str">
        <f>RIGHT(Table146[[#This Row],[ឈ្មោះ]],LEN(Table146[[#This Row],[ឈ្មោះ]])-SEARCH(" ",Table146[[#This Row],[ឈ្មោះ]]))</f>
        <v>រ៉ាន</v>
      </c>
      <c r="E27" t="s">
        <v>2</v>
      </c>
      <c r="F27" t="s">
        <v>454</v>
      </c>
      <c r="G27" t="str">
        <f>IFERROR(VLOOKUP($B27,Tax_List!$H$3:$O$480,5,0),"***")</f>
        <v>***</v>
      </c>
      <c r="H27" s="13" t="str">
        <f>IFERROR(VLOOKUP($B27,Tax_List!$H$3:$O$480,8,0),"***")</f>
        <v>***</v>
      </c>
      <c r="I27" s="2">
        <f>SUMIFS('Latex_Staff (2)'!$L$2:$L$486,'Latex_Staff (2)'!$K$2:$K$486,Table146[[#This Row],[ឈ្មោះ]])</f>
        <v>701900</v>
      </c>
      <c r="J27" s="2"/>
      <c r="L27">
        <f>IFERROR(VLOOKUP(Table146[[#This Row],[ឈ្មោះ]],Table1[[ឈ្មោះ]:[សម្គាល់]],8,0),"0")</f>
        <v>1342400</v>
      </c>
      <c r="M27" s="16">
        <f>L27-Table146[[#This Row],[បៀវត្សសរុប]]</f>
        <v>640500</v>
      </c>
      <c r="O27" t="str">
        <f>IFERROR(VLOOKUP($B27,Sheet1!$B$4:$J$550,6,0),"***")</f>
        <v>***</v>
      </c>
      <c r="P27" t="str">
        <f>IFERROR(VLOOKUP($B27,Sheet1!$B$4:$J$550,7,0),"***")</f>
        <v>***</v>
      </c>
    </row>
    <row r="28" spans="1:16" x14ac:dyDescent="0.55000000000000004">
      <c r="A28" s="1">
        <v>23</v>
      </c>
      <c r="B28" t="s">
        <v>20</v>
      </c>
      <c r="C28" t="str">
        <f>LEFT(Table146[[#This Row],[ឈ្មោះ]],SEARCH(" ",Table146[[#This Row],[ឈ្មោះ]])-1)</f>
        <v>ម៉ម</v>
      </c>
      <c r="D28" t="str">
        <f>RIGHT(Table146[[#This Row],[ឈ្មោះ]],LEN(Table146[[#This Row],[ឈ្មោះ]])-SEARCH(" ",Table146[[#This Row],[ឈ្មោះ]]))</f>
        <v>ម៉េន</v>
      </c>
      <c r="E28" t="s">
        <v>2</v>
      </c>
      <c r="F28" t="s">
        <v>454</v>
      </c>
      <c r="G28" t="str">
        <f>IFERROR(VLOOKUP($B28,Tax_List!$H$3:$O$480,5,0),"***")</f>
        <v>12.02.1987</v>
      </c>
      <c r="H28" s="13" t="str">
        <f>IFERROR(VLOOKUP($B28,Tax_List!$H$3:$O$480,8,0),"***")</f>
        <v>150360206</v>
      </c>
      <c r="I28" s="2">
        <f>SUMIFS('Latex_Staff (2)'!$L$2:$L$486,'Latex_Staff (2)'!$K$2:$K$486,Table146[[#This Row],[ឈ្មោះ]])</f>
        <v>389000</v>
      </c>
      <c r="J28" s="2"/>
      <c r="L28">
        <f>IFERROR(VLOOKUP(Table146[[#This Row],[ឈ្មោះ]],Table1[[ឈ្មោះ]:[សម្គាល់]],8,0),"0")</f>
        <v>1261500</v>
      </c>
      <c r="M28" s="16">
        <f>L28-Table146[[#This Row],[បៀវត្សសរុប]]</f>
        <v>872500</v>
      </c>
      <c r="O28" t="str">
        <f>IFERROR(VLOOKUP($B28,Sheet1!$B$4:$J$550,6,0),"***")</f>
        <v>1987-02-12</v>
      </c>
      <c r="P28" t="str">
        <f>IFERROR(VLOOKUP($B28,Sheet1!$B$4:$J$550,7,0),"***")</f>
        <v>12.02.1987</v>
      </c>
    </row>
    <row r="29" spans="1:16" x14ac:dyDescent="0.55000000000000004">
      <c r="A29" s="1">
        <v>24</v>
      </c>
      <c r="B29" t="s">
        <v>21</v>
      </c>
      <c r="C29" t="str">
        <f>LEFT(Table146[[#This Row],[ឈ្មោះ]],SEARCH(" ",Table146[[#This Row],[ឈ្មោះ]])-1)</f>
        <v>ឃឹម</v>
      </c>
      <c r="D29" t="str">
        <f>RIGHT(Table146[[#This Row],[ឈ្មោះ]],LEN(Table146[[#This Row],[ឈ្មោះ]])-SEARCH(" ",Table146[[#This Row],[ឈ្មោះ]]))</f>
        <v>សាន</v>
      </c>
      <c r="E29" t="s">
        <v>2</v>
      </c>
      <c r="F29" t="s">
        <v>454</v>
      </c>
      <c r="G29" t="str">
        <f>IFERROR(VLOOKUP($B29,Tax_List!$H$3:$O$480,5,0),"***")</f>
        <v>02.11.1986</v>
      </c>
      <c r="H29" s="13">
        <f>IFERROR(VLOOKUP($B29,Tax_List!$H$3:$O$480,8,0),"***")</f>
        <v>150586088</v>
      </c>
      <c r="I29" s="2">
        <f>SUMIFS('Latex_Staff (2)'!$L$2:$L$486,'Latex_Staff (2)'!$K$2:$K$486,Table146[[#This Row],[ឈ្មោះ]])</f>
        <v>452800</v>
      </c>
      <c r="J29" s="2"/>
      <c r="L29">
        <f>IFERROR(VLOOKUP(Table146[[#This Row],[ឈ្មោះ]],Table1[[ឈ្មោះ]:[សម្គាល់]],8,0),"0")</f>
        <v>1171700</v>
      </c>
      <c r="M29" s="16">
        <f>L29-Table146[[#This Row],[បៀវត្សសរុប]]</f>
        <v>718900</v>
      </c>
      <c r="O29" t="str">
        <f>IFERROR(VLOOKUP($B29,Sheet1!$B$4:$J$550,6,0),"***")</f>
        <v>1986-11-02</v>
      </c>
      <c r="P29" t="str">
        <f>IFERROR(VLOOKUP($B29,Sheet1!$B$4:$J$550,7,0),"***")</f>
        <v>02.11.1986</v>
      </c>
    </row>
    <row r="30" spans="1:16" x14ac:dyDescent="0.55000000000000004">
      <c r="A30" s="1">
        <v>25</v>
      </c>
      <c r="B30" t="s">
        <v>22</v>
      </c>
      <c r="C30" t="str">
        <f>LEFT(Table146[[#This Row],[ឈ្មោះ]],SEARCH(" ",Table146[[#This Row],[ឈ្មោះ]])-1)</f>
        <v>អេន</v>
      </c>
      <c r="D30" t="str">
        <f>RIGHT(Table146[[#This Row],[ឈ្មោះ]],LEN(Table146[[#This Row],[ឈ្មោះ]])-SEARCH(" ",Table146[[#This Row],[ឈ្មោះ]]))</f>
        <v>សំអាត</v>
      </c>
      <c r="E30" t="s">
        <v>1</v>
      </c>
      <c r="F30" t="s">
        <v>454</v>
      </c>
      <c r="G30" t="str">
        <f>IFERROR(VLOOKUP($B30,Tax_List!$H$3:$O$480,5,0),"***")</f>
        <v>03.11.2006</v>
      </c>
      <c r="H30" s="13">
        <f>IFERROR(VLOOKUP($B30,Tax_List!$H$3:$O$480,8,0),"***")</f>
        <v>437052016</v>
      </c>
      <c r="I30" s="2">
        <f>SUMIFS('Latex_Staff (2)'!$L$2:$L$486,'Latex_Staff (2)'!$K$2:$K$486,Table146[[#This Row],[ឈ្មោះ]])</f>
        <v>264600</v>
      </c>
      <c r="J30" s="2"/>
      <c r="L30">
        <f>IFERROR(VLOOKUP(Table146[[#This Row],[ឈ្មោះ]],Table1[[ឈ្មោះ]:[សម្គាល់]],8,0),"0")</f>
        <v>1115600</v>
      </c>
      <c r="M30" s="16">
        <f>L30-Table146[[#This Row],[បៀវត្សសរុប]]</f>
        <v>851000</v>
      </c>
      <c r="O30" t="str">
        <f>IFERROR(VLOOKUP($B30,Sheet1!$B$4:$J$550,6,0),"***")</f>
        <v>2006-11-03</v>
      </c>
      <c r="P30" t="str">
        <f>IFERROR(VLOOKUP($B30,Sheet1!$B$4:$J$550,7,0),"***")</f>
        <v>03.11.2006</v>
      </c>
    </row>
    <row r="31" spans="1:16" x14ac:dyDescent="0.55000000000000004">
      <c r="A31" s="1">
        <v>26</v>
      </c>
      <c r="B31" t="s">
        <v>23</v>
      </c>
      <c r="C31" t="str">
        <f>LEFT(Table146[[#This Row],[ឈ្មោះ]],SEARCH(" ",Table146[[#This Row],[ឈ្មោះ]])-1)</f>
        <v>កន</v>
      </c>
      <c r="D31" t="str">
        <f>RIGHT(Table146[[#This Row],[ឈ្មោះ]],LEN(Table146[[#This Row],[ឈ្មោះ]])-SEARCH(" ",Table146[[#This Row],[ឈ្មោះ]]))</f>
        <v>ភក្ដី</v>
      </c>
      <c r="E31" t="s">
        <v>2</v>
      </c>
      <c r="F31" t="s">
        <v>454</v>
      </c>
      <c r="G31" t="str">
        <f>IFERROR(VLOOKUP($B31,Tax_List!$H$3:$O$480,5,0),"***")</f>
        <v>14.02.1991</v>
      </c>
      <c r="H31" s="13" t="str">
        <f>IFERROR(VLOOKUP($B31,Tax_List!$H$3:$O$480,8,0),"***")</f>
        <v>IDR000119</v>
      </c>
      <c r="I31" s="2">
        <f>SUMIFS('Latex_Staff (2)'!$L$2:$L$486,'Latex_Staff (2)'!$K$2:$K$486,Table146[[#This Row],[ឈ្មោះ]])</f>
        <v>37500</v>
      </c>
      <c r="J31" s="2" t="s">
        <v>1980</v>
      </c>
      <c r="L31">
        <f>IFERROR(VLOOKUP(Table146[[#This Row],[ឈ្មោះ]],Table1[[ឈ្មោះ]:[សម្គាល់]],8,0),"0")</f>
        <v>1345700</v>
      </c>
      <c r="M31" s="16">
        <f>L31-Table146[[#This Row],[បៀវត្សសរុប]]</f>
        <v>1308200</v>
      </c>
      <c r="O31" t="str">
        <f>IFERROR(VLOOKUP($B31,Sheet1!$B$4:$J$550,6,0),"***")</f>
        <v>1991-02-14</v>
      </c>
      <c r="P31" t="str">
        <f>IFERROR(VLOOKUP($B31,Sheet1!$B$4:$J$550,7,0),"***")</f>
        <v>14.02.1991</v>
      </c>
    </row>
    <row r="32" spans="1:16" hidden="1" x14ac:dyDescent="0.55000000000000004">
      <c r="A32" s="1">
        <v>26</v>
      </c>
      <c r="B32" t="s">
        <v>1995</v>
      </c>
      <c r="C32" t="str">
        <f>LEFT(Table146[[#This Row],[ឈ្មោះ]],SEARCH(" ",Table146[[#This Row],[ឈ្មោះ]])-1)</f>
        <v>យ៉ង់</v>
      </c>
      <c r="D32" t="str">
        <f>RIGHT(Table146[[#This Row],[ឈ្មោះ]],LEN(Table146[[#This Row],[ឈ្មោះ]])-SEARCH(" ",Table146[[#This Row],[ឈ្មោះ]]))</f>
        <v>រុំ</v>
      </c>
      <c r="E32" t="s">
        <v>2</v>
      </c>
      <c r="F32" t="s">
        <v>454</v>
      </c>
      <c r="G32" t="str">
        <f>IFERROR(VLOOKUP($B32,Tax_List!$H$3:$O$480,5,0),"***")</f>
        <v>***</v>
      </c>
      <c r="H32" s="13" t="str">
        <f>IFERROR(VLOOKUP($B32,Tax_List!$H$3:$O$480,8,0),"***")</f>
        <v>***</v>
      </c>
      <c r="I32" s="2">
        <f>SUMIFS('Latex_Staff (2)'!$L$2:$L$486,'Latex_Staff (2)'!$K$2:$K$486,Table146[[#This Row],[ឈ្មោះ]])</f>
        <v>300300</v>
      </c>
      <c r="J32" s="2" t="s">
        <v>1979</v>
      </c>
      <c r="L32" t="str">
        <f>IFERROR(VLOOKUP(Table146[[#This Row],[ឈ្មោះ]],Table1[[ឈ្មោះ]:[សម្គាល់]],8,0),"0")</f>
        <v>0</v>
      </c>
      <c r="M32" s="16">
        <f>L32-Table146[[#This Row],[បៀវត្សសរុប]]</f>
        <v>-300300</v>
      </c>
      <c r="O32" t="str">
        <f>IFERROR(VLOOKUP($B32,Sheet1!$B$4:$J$550,6,0),"***")</f>
        <v>***</v>
      </c>
      <c r="P32" t="str">
        <f>IFERROR(VLOOKUP($B32,Sheet1!$B$4:$J$550,7,0),"***")</f>
        <v>***</v>
      </c>
    </row>
    <row r="33" spans="1:16" x14ac:dyDescent="0.55000000000000004">
      <c r="A33" s="1">
        <v>27</v>
      </c>
      <c r="B33" t="s">
        <v>24</v>
      </c>
      <c r="C33" t="str">
        <f>LEFT(Table146[[#This Row],[ឈ្មោះ]],SEARCH(" ",Table146[[#This Row],[ឈ្មោះ]])-1)</f>
        <v>ឃុត</v>
      </c>
      <c r="D33" t="str">
        <f>RIGHT(Table146[[#This Row],[ឈ្មោះ]],LEN(Table146[[#This Row],[ឈ្មោះ]])-SEARCH(" ",Table146[[#This Row],[ឈ្មោះ]]))</f>
        <v>ឃី</v>
      </c>
      <c r="E33" t="s">
        <v>2</v>
      </c>
      <c r="F33" t="s">
        <v>454</v>
      </c>
      <c r="G33" t="str">
        <f>IFERROR(VLOOKUP($B33,Tax_List!$H$3:$O$480,5,0),"***")</f>
        <v>21.02.1980</v>
      </c>
      <c r="H33" s="13" t="str">
        <f>IFERROR(VLOOKUP($B33,Tax_List!$H$3:$O$480,8,0),"***")</f>
        <v>150111042</v>
      </c>
      <c r="I33" s="2">
        <f>SUMIFS('Latex_Staff (2)'!$L$2:$L$486,'Latex_Staff (2)'!$K$2:$K$486,Table146[[#This Row],[ឈ្មោះ]])</f>
        <v>465300</v>
      </c>
      <c r="J33" s="2"/>
      <c r="L33">
        <f>IFERROR(VLOOKUP(Table146[[#This Row],[ឈ្មោះ]],Table1[[ឈ្មោះ]:[សម្គាល់]],8,0),"0")</f>
        <v>1221000</v>
      </c>
      <c r="M33" s="16">
        <f>L33-Table146[[#This Row],[បៀវត្សសរុប]]</f>
        <v>755700</v>
      </c>
      <c r="O33" t="str">
        <f>IFERROR(VLOOKUP($B33,Sheet1!$B$4:$J$550,6,0),"***")</f>
        <v>1980-02-21</v>
      </c>
      <c r="P33" t="str">
        <f>IFERROR(VLOOKUP($B33,Sheet1!$B$4:$J$550,7,0),"***")</f>
        <v>21.02.1980</v>
      </c>
    </row>
    <row r="34" spans="1:16" x14ac:dyDescent="0.55000000000000004">
      <c r="A34" s="1">
        <v>28</v>
      </c>
      <c r="B34" t="s">
        <v>25</v>
      </c>
      <c r="C34" t="str">
        <f>LEFT(Table146[[#This Row],[ឈ្មោះ]],SEARCH(" ",Table146[[#This Row],[ឈ្មោះ]])-1)</f>
        <v>ឆឹម</v>
      </c>
      <c r="D34" t="str">
        <f>RIGHT(Table146[[#This Row],[ឈ្មោះ]],LEN(Table146[[#This Row],[ឈ្មោះ]])-SEARCH(" ",Table146[[#This Row],[ឈ្មោះ]]))</f>
        <v>សុខខេន</v>
      </c>
      <c r="E34" t="s">
        <v>1</v>
      </c>
      <c r="F34" t="s">
        <v>454</v>
      </c>
      <c r="G34" t="str">
        <f>IFERROR(VLOOKUP($B34,Tax_List!$H$3:$O$480,5,0),"***")</f>
        <v>20.09.1995</v>
      </c>
      <c r="H34" s="13" t="str">
        <f>IFERROR(VLOOKUP($B34,Tax_List!$H$3:$O$480,8,0),"***")</f>
        <v>150429483</v>
      </c>
      <c r="I34" s="2">
        <f>SUMIFS('Latex_Staff (2)'!$L$2:$L$486,'Latex_Staff (2)'!$K$2:$K$486,Table146[[#This Row],[ឈ្មោះ]])</f>
        <v>423900</v>
      </c>
      <c r="J34" s="2"/>
      <c r="L34">
        <f>IFERROR(VLOOKUP(Table146[[#This Row],[ឈ្មោះ]],Table1[[ឈ្មោះ]:[សម្គាល់]],8,0),"0")</f>
        <v>1226700</v>
      </c>
      <c r="M34" s="16">
        <f>L34-Table146[[#This Row],[បៀវត្សសរុប]]</f>
        <v>802800</v>
      </c>
      <c r="O34" t="str">
        <f>IFERROR(VLOOKUP($B34,Sheet1!$B$4:$J$550,6,0),"***")</f>
        <v>1995-09-20</v>
      </c>
      <c r="P34" t="str">
        <f>IFERROR(VLOOKUP($B34,Sheet1!$B$4:$J$550,7,0),"***")</f>
        <v>20.09.1995</v>
      </c>
    </row>
    <row r="35" spans="1:16" x14ac:dyDescent="0.55000000000000004">
      <c r="A35" s="1">
        <v>29</v>
      </c>
      <c r="B35" t="s">
        <v>26</v>
      </c>
      <c r="C35" t="str">
        <f>LEFT(Table146[[#This Row],[ឈ្មោះ]],SEARCH(" ",Table146[[#This Row],[ឈ្មោះ]])-1)</f>
        <v>ស៊ីម</v>
      </c>
      <c r="D35" t="str">
        <f>RIGHT(Table146[[#This Row],[ឈ្មោះ]],LEN(Table146[[#This Row],[ឈ្មោះ]])-SEARCH(" ",Table146[[#This Row],[ឈ្មោះ]]))</f>
        <v>យ៉ង</v>
      </c>
      <c r="E35" t="s">
        <v>1</v>
      </c>
      <c r="F35" t="s">
        <v>454</v>
      </c>
      <c r="G35" t="str">
        <f>IFERROR(VLOOKUP($B35,Tax_List!$H$3:$O$480,5,0),"***")</f>
        <v>23.10.2000</v>
      </c>
      <c r="H35" s="13">
        <f>IFERROR(VLOOKUP($B35,Tax_List!$H$3:$O$480,8,0),"***")</f>
        <v>150639086</v>
      </c>
      <c r="I35" s="2">
        <f>SUMIFS('Latex_Staff (2)'!$L$2:$L$486,'Latex_Staff (2)'!$K$2:$K$486,Table146[[#This Row],[ឈ្មោះ]])</f>
        <v>450200</v>
      </c>
      <c r="J35" s="2"/>
      <c r="L35">
        <f>IFERROR(VLOOKUP(Table146[[#This Row],[ឈ្មោះ]],Table1[[ឈ្មោះ]:[សម្គាល់]],8,0),"0")</f>
        <v>1101900</v>
      </c>
      <c r="M35" s="16">
        <f>L35-Table146[[#This Row],[បៀវត្សសរុប]]</f>
        <v>651700</v>
      </c>
      <c r="O35" t="str">
        <f>IFERROR(VLOOKUP($B35,Sheet1!$B$4:$J$550,6,0),"***")</f>
        <v>2000-10-23</v>
      </c>
      <c r="P35" t="str">
        <f>IFERROR(VLOOKUP($B35,Sheet1!$B$4:$J$550,7,0),"***")</f>
        <v>23.10.2000</v>
      </c>
    </row>
    <row r="36" spans="1:16" hidden="1" x14ac:dyDescent="0.55000000000000004">
      <c r="A36" s="1">
        <v>30</v>
      </c>
      <c r="B36" t="s">
        <v>1953</v>
      </c>
      <c r="C36" t="str">
        <f>LEFT(Table146[[#This Row],[ឈ្មោះ]],SEARCH(" ",Table146[[#This Row],[ឈ្មោះ]])-1)</f>
        <v>អ៊ីម</v>
      </c>
      <c r="D36" t="str">
        <f>RIGHT(Table146[[#This Row],[ឈ្មោះ]],LEN(Table146[[#This Row],[ឈ្មោះ]])-SEARCH(" ",Table146[[#This Row],[ឈ្មោះ]]))</f>
        <v>ថូ</v>
      </c>
      <c r="E36" t="s">
        <v>2</v>
      </c>
      <c r="F36" t="s">
        <v>454</v>
      </c>
      <c r="G36" t="str">
        <f>IFERROR(VLOOKUP($B36,Tax_List!$H$3:$O$480,5,0),"***")</f>
        <v>***</v>
      </c>
      <c r="H36" s="13" t="str">
        <f>IFERROR(VLOOKUP($B36,Tax_List!$H$3:$O$480,8,0),"***")</f>
        <v>***</v>
      </c>
      <c r="I36" s="2">
        <f>SUMIFS('Latex_Staff (2)'!$L$2:$L$486,'Latex_Staff (2)'!$K$2:$K$486,Table146[[#This Row],[ឈ្មោះ]])</f>
        <v>234900</v>
      </c>
      <c r="J36" s="2"/>
      <c r="L36">
        <f>IFERROR(VLOOKUP(Table146[[#This Row],[ឈ្មោះ]],Table1[[ឈ្មោះ]:[សម្គាល់]],8,0),"0")</f>
        <v>1155700</v>
      </c>
      <c r="M36" s="16">
        <f>L36-Table146[[#This Row],[បៀវត្សសរុប]]</f>
        <v>920800</v>
      </c>
      <c r="O36" t="str">
        <f>IFERROR(VLOOKUP($B36,Sheet1!$B$4:$J$550,6,0),"***")</f>
        <v>***</v>
      </c>
      <c r="P36" t="str">
        <f>IFERROR(VLOOKUP($B36,Sheet1!$B$4:$J$550,7,0),"***")</f>
        <v>***</v>
      </c>
    </row>
    <row r="37" spans="1:16" hidden="1" x14ac:dyDescent="0.55000000000000004">
      <c r="A37" s="1">
        <v>31</v>
      </c>
      <c r="B37" t="s">
        <v>1996</v>
      </c>
      <c r="C37" t="str">
        <f>LEFT(Table146[[#This Row],[ឈ្មោះ]],SEARCH(" ",Table146[[#This Row],[ឈ្មោះ]])-1)</f>
        <v>ចន</v>
      </c>
      <c r="D37" t="str">
        <f>RIGHT(Table146[[#This Row],[ឈ្មោះ]],LEN(Table146[[#This Row],[ឈ្មោះ]])-SEARCH(" ",Table146[[#This Row],[ឈ្មោះ]]))</f>
        <v>អ៊ន់</v>
      </c>
      <c r="E37" t="s">
        <v>2</v>
      </c>
      <c r="F37" t="s">
        <v>454</v>
      </c>
      <c r="G37" t="str">
        <f>IFERROR(VLOOKUP($B37,Tax_List!$H$3:$O$480,5,0),"***")</f>
        <v>***</v>
      </c>
      <c r="H37" s="13" t="str">
        <f>IFERROR(VLOOKUP($B37,Tax_List!$H$3:$O$480,8,0),"***")</f>
        <v>***</v>
      </c>
      <c r="I37" s="2">
        <f>SUMIFS('Latex_Staff (2)'!$L$2:$L$486,'Latex_Staff (2)'!$K$2:$K$486,Table146[[#This Row],[ឈ្មោះ]])</f>
        <v>195600</v>
      </c>
      <c r="J37" s="2" t="s">
        <v>1979</v>
      </c>
      <c r="L37" t="str">
        <f>IFERROR(VLOOKUP(Table146[[#This Row],[ឈ្មោះ]],Table1[[ឈ្មោះ]:[សម្គាល់]],8,0),"0")</f>
        <v>0</v>
      </c>
      <c r="M37" s="16">
        <f>L37-Table146[[#This Row],[បៀវត្សសរុប]]</f>
        <v>-195600</v>
      </c>
      <c r="O37" t="str">
        <f>IFERROR(VLOOKUP($B37,Sheet1!$B$4:$J$550,6,0),"***")</f>
        <v>***</v>
      </c>
      <c r="P37" t="str">
        <f>IFERROR(VLOOKUP($B37,Sheet1!$B$4:$J$550,7,0),"***")</f>
        <v>***</v>
      </c>
    </row>
    <row r="38" spans="1:16" hidden="1" x14ac:dyDescent="0.55000000000000004">
      <c r="A38" s="1">
        <v>31</v>
      </c>
      <c r="B38" t="s">
        <v>1941</v>
      </c>
      <c r="C38" t="str">
        <f>LEFT(Table146[[#This Row],[ឈ្មោះ]],SEARCH(" ",Table146[[#This Row],[ឈ្មោះ]])-1)</f>
        <v>ទ្រី</v>
      </c>
      <c r="D38" t="str">
        <f>RIGHT(Table146[[#This Row],[ឈ្មោះ]],LEN(Table146[[#This Row],[ឈ្មោះ]])-SEARCH(" ",Table146[[#This Row],[ឈ្មោះ]]))</f>
        <v>ម៉ាក់</v>
      </c>
      <c r="E38" t="s">
        <v>2</v>
      </c>
      <c r="F38" t="s">
        <v>454</v>
      </c>
      <c r="G38" t="str">
        <f>IFERROR(VLOOKUP($B38,Tax_List!$H$3:$O$480,5,0),"***")</f>
        <v>***</v>
      </c>
      <c r="H38" s="13" t="str">
        <f>IFERROR(VLOOKUP($B38,Tax_List!$H$3:$O$480,8,0),"***")</f>
        <v>***</v>
      </c>
      <c r="I38" s="2">
        <f>SUMIFS('Latex_Staff (2)'!$L$2:$L$486,'Latex_Staff (2)'!$K$2:$K$486,Table146[[#This Row],[ឈ្មោះ]])</f>
        <v>97200</v>
      </c>
      <c r="J38" s="2" t="s">
        <v>1980</v>
      </c>
      <c r="L38">
        <f>IFERROR(VLOOKUP(Table146[[#This Row],[ឈ្មោះ]],Table1[[ឈ្មោះ]:[សម្គាល់]],8,0),"0")</f>
        <v>970000</v>
      </c>
      <c r="M38" s="16">
        <f>L38-Table146[[#This Row],[បៀវត្សសរុប]]</f>
        <v>872800</v>
      </c>
      <c r="O38" t="str">
        <f>IFERROR(VLOOKUP($B38,Sheet1!$B$4:$J$550,6,0),"***")</f>
        <v>***</v>
      </c>
      <c r="P38" t="str">
        <f>IFERROR(VLOOKUP($B38,Sheet1!$B$4:$J$550,7,0),"***")</f>
        <v>***</v>
      </c>
    </row>
    <row r="39" spans="1:16" hidden="1" x14ac:dyDescent="0.55000000000000004">
      <c r="A39" s="1">
        <v>31</v>
      </c>
      <c r="B39" t="s">
        <v>1997</v>
      </c>
      <c r="C39" t="str">
        <f>LEFT(Table146[[#This Row],[ឈ្មោះ]],SEARCH(" ",Table146[[#This Row],[ឈ្មោះ]])-1)</f>
        <v>សៀន</v>
      </c>
      <c r="D39" t="str">
        <f>RIGHT(Table146[[#This Row],[ឈ្មោះ]],LEN(Table146[[#This Row],[ឈ្មោះ]])-SEARCH(" ",Table146[[#This Row],[ឈ្មោះ]]))</f>
        <v>ឃីម</v>
      </c>
      <c r="E39" t="s">
        <v>2</v>
      </c>
      <c r="F39" t="s">
        <v>454</v>
      </c>
      <c r="G39" t="str">
        <f>IFERROR(VLOOKUP($B39,Tax_List!$H$3:$O$480,5,0),"***")</f>
        <v>***</v>
      </c>
      <c r="H39" s="13" t="str">
        <f>IFERROR(VLOOKUP($B39,Tax_List!$H$3:$O$480,8,0),"***")</f>
        <v>***</v>
      </c>
      <c r="I39" s="2">
        <f>SUMIFS('Latex_Staff (2)'!$L$2:$L$486,'Latex_Staff (2)'!$K$2:$K$486,Table146[[#This Row],[ឈ្មោះ]])</f>
        <v>97700</v>
      </c>
      <c r="J39" s="2" t="s">
        <v>1980</v>
      </c>
      <c r="L39" t="str">
        <f>IFERROR(VLOOKUP(Table146[[#This Row],[ឈ្មោះ]],Table1[[ឈ្មោះ]:[សម្គាល់]],8,0),"0")</f>
        <v>0</v>
      </c>
      <c r="M39" s="16">
        <f>L39-Table146[[#This Row],[បៀវត្សសរុប]]</f>
        <v>-97700</v>
      </c>
      <c r="O39" t="str">
        <f>IFERROR(VLOOKUP($B39,Sheet1!$B$4:$J$550,6,0),"***")</f>
        <v>***</v>
      </c>
      <c r="P39" t="str">
        <f>IFERROR(VLOOKUP($B39,Sheet1!$B$4:$J$550,7,0),"***")</f>
        <v>***</v>
      </c>
    </row>
    <row r="40" spans="1:16" hidden="1" x14ac:dyDescent="0.55000000000000004">
      <c r="A40" s="1">
        <v>32</v>
      </c>
      <c r="B40" t="s">
        <v>1942</v>
      </c>
      <c r="C40" t="str">
        <f>LEFT(Table146[[#This Row],[ឈ្មោះ]],SEARCH(" ",Table146[[#This Row],[ឈ្មោះ]])-1)</f>
        <v>លីន</v>
      </c>
      <c r="D40" t="str">
        <f>RIGHT(Table146[[#This Row],[ឈ្មោះ]],LEN(Table146[[#This Row],[ឈ្មោះ]])-SEARCH(" ",Table146[[#This Row],[ឈ្មោះ]]))</f>
        <v>វៃ</v>
      </c>
      <c r="E40" t="s">
        <v>2</v>
      </c>
      <c r="F40" t="s">
        <v>454</v>
      </c>
      <c r="G40" t="str">
        <f>IFERROR(VLOOKUP($B40,Tax_List!$H$3:$O$480,5,0),"***")</f>
        <v>***</v>
      </c>
      <c r="H40" s="13" t="str">
        <f>IFERROR(VLOOKUP($B40,Tax_List!$H$3:$O$480,8,0),"***")</f>
        <v>***</v>
      </c>
      <c r="I40" s="2">
        <f>SUMIFS('Latex_Staff (2)'!$L$2:$L$486,'Latex_Staff (2)'!$K$2:$K$486,Table146[[#This Row],[ឈ្មោះ]])</f>
        <v>387200</v>
      </c>
      <c r="J40" s="2"/>
      <c r="L40">
        <f>IFERROR(VLOOKUP(Table146[[#This Row],[ឈ្មោះ]],Table1[[ឈ្មោះ]:[សម្គាល់]],8,0),"0")</f>
        <v>880200</v>
      </c>
      <c r="M40" s="16">
        <f>L40-Table146[[#This Row],[បៀវត្សសរុប]]</f>
        <v>493000</v>
      </c>
      <c r="O40" t="str">
        <f>IFERROR(VLOOKUP($B40,Sheet1!$B$4:$J$550,6,0),"***")</f>
        <v>***</v>
      </c>
      <c r="P40" t="str">
        <f>IFERROR(VLOOKUP($B40,Sheet1!$B$4:$J$550,7,0),"***")</f>
        <v>***</v>
      </c>
    </row>
    <row r="41" spans="1:16" hidden="1" x14ac:dyDescent="0.55000000000000004">
      <c r="A41" s="1">
        <v>33</v>
      </c>
      <c r="B41" t="s">
        <v>1954</v>
      </c>
      <c r="C41" t="str">
        <f>LEFT(Table146[[#This Row],[ឈ្មោះ]],SEARCH(" ",Table146[[#This Row],[ឈ្មោះ]])-1)</f>
        <v>ជុំ</v>
      </c>
      <c r="D41" t="str">
        <f>RIGHT(Table146[[#This Row],[ឈ្មោះ]],LEN(Table146[[#This Row],[ឈ្មោះ]])-SEARCH(" ",Table146[[#This Row],[ឈ្មោះ]]))</f>
        <v>ផាត</v>
      </c>
      <c r="E41" t="s">
        <v>1</v>
      </c>
      <c r="F41" t="s">
        <v>454</v>
      </c>
      <c r="G41" t="str">
        <f>IFERROR(VLOOKUP($B41,Tax_List!$H$3:$O$480,5,0),"***")</f>
        <v>***</v>
      </c>
      <c r="H41" s="13" t="str">
        <f>IFERROR(VLOOKUP($B41,Tax_List!$H$3:$O$480,8,0),"***")</f>
        <v>***</v>
      </c>
      <c r="I41" s="2">
        <f>SUMIFS('Latex_Staff (2)'!$L$2:$L$486,'Latex_Staff (2)'!$K$2:$K$486,Table146[[#This Row],[ឈ្មោះ]])</f>
        <v>426800</v>
      </c>
      <c r="J41" s="2"/>
      <c r="L41">
        <f>IFERROR(VLOOKUP(Table146[[#This Row],[ឈ្មោះ]],Table1[[ឈ្មោះ]:[សម្គាល់]],8,0),"0")</f>
        <v>599500</v>
      </c>
      <c r="M41" s="16">
        <f>L41-Table146[[#This Row],[បៀវត្សសរុប]]</f>
        <v>172700</v>
      </c>
      <c r="O41" t="str">
        <f>IFERROR(VLOOKUP($B41,Sheet1!$B$4:$J$550,6,0),"***")</f>
        <v>***</v>
      </c>
      <c r="P41" t="str">
        <f>IFERROR(VLOOKUP($B41,Sheet1!$B$4:$J$550,7,0),"***")</f>
        <v>***</v>
      </c>
    </row>
    <row r="42" spans="1:16" hidden="1" x14ac:dyDescent="0.55000000000000004">
      <c r="A42" s="1">
        <v>34</v>
      </c>
      <c r="B42" t="s">
        <v>1998</v>
      </c>
      <c r="C42" t="str">
        <f>LEFT(Table146[[#This Row],[ឈ្មោះ]],SEARCH(" ",Table146[[#This Row],[ឈ្មោះ]])-1)</f>
        <v>ឌន</v>
      </c>
      <c r="D42" t="str">
        <f>RIGHT(Table146[[#This Row],[ឈ្មោះ]],LEN(Table146[[#This Row],[ឈ្មោះ]])-SEARCH(" ",Table146[[#This Row],[ឈ្មោះ]]))</f>
        <v>ថៃ</v>
      </c>
      <c r="E42" t="s">
        <v>1</v>
      </c>
      <c r="F42" t="s">
        <v>454</v>
      </c>
      <c r="G42" t="str">
        <f>IFERROR(VLOOKUP($B42,Tax_List!$H$3:$O$480,5,0),"***")</f>
        <v>***</v>
      </c>
      <c r="H42" s="13" t="str">
        <f>IFERROR(VLOOKUP($B42,Tax_List!$H$3:$O$480,8,0),"***")</f>
        <v>***</v>
      </c>
      <c r="I42" s="2">
        <f>SUMIFS('Latex_Staff (2)'!$L$2:$L$486,'Latex_Staff (2)'!$K$2:$K$486,Table146[[#This Row],[ឈ្មោះ]])</f>
        <v>190500</v>
      </c>
      <c r="J42" s="2"/>
      <c r="L42" t="str">
        <f>IFERROR(VLOOKUP(Table146[[#This Row],[ឈ្មោះ]],Table1[[ឈ្មោះ]:[សម្គាល់]],8,0),"0")</f>
        <v>0</v>
      </c>
      <c r="M42" s="16">
        <f>L42-Table146[[#This Row],[បៀវត្សសរុប]]</f>
        <v>-190500</v>
      </c>
      <c r="O42" t="str">
        <f>IFERROR(VLOOKUP($B42,Sheet1!$B$4:$J$550,6,0),"***")</f>
        <v>***</v>
      </c>
      <c r="P42" t="str">
        <f>IFERROR(VLOOKUP($B42,Sheet1!$B$4:$J$550,7,0),"***")</f>
        <v>***</v>
      </c>
    </row>
    <row r="43" spans="1:16" hidden="1" x14ac:dyDescent="0.55000000000000004">
      <c r="A43" s="1">
        <v>35</v>
      </c>
      <c r="B43" t="s">
        <v>1943</v>
      </c>
      <c r="C43" t="str">
        <f>LEFT(Table146[[#This Row],[ឈ្មោះ]],SEARCH(" ",Table146[[#This Row],[ឈ្មោះ]])-1)</f>
        <v>យ៉ន</v>
      </c>
      <c r="D43" t="str">
        <f>RIGHT(Table146[[#This Row],[ឈ្មោះ]],LEN(Table146[[#This Row],[ឈ្មោះ]])-SEARCH(" ",Table146[[#This Row],[ឈ្មោះ]]))</f>
        <v>ស្រីរី</v>
      </c>
      <c r="E43" t="s">
        <v>1</v>
      </c>
      <c r="F43" t="s">
        <v>454</v>
      </c>
      <c r="G43" t="str">
        <f>IFERROR(VLOOKUP($B43,Tax_List!$H$3:$O$480,5,0),"***")</f>
        <v>***</v>
      </c>
      <c r="H43" s="13" t="str">
        <f>IFERROR(VLOOKUP($B43,Tax_List!$H$3:$O$480,8,0),"***")</f>
        <v>***</v>
      </c>
      <c r="I43" s="2">
        <f>SUMIFS('Latex_Staff (2)'!$L$2:$L$486,'Latex_Staff (2)'!$K$2:$K$486,Table146[[#This Row],[ឈ្មោះ]])</f>
        <v>415200</v>
      </c>
      <c r="J43" s="2"/>
      <c r="L43">
        <f>IFERROR(VLOOKUP(Table146[[#This Row],[ឈ្មោះ]],Table1[[ឈ្មោះ]:[សម្គាល់]],8,0),"0")</f>
        <v>422200</v>
      </c>
      <c r="M43" s="16">
        <f>L43-Table146[[#This Row],[បៀវត្សសរុប]]</f>
        <v>7000</v>
      </c>
      <c r="O43" t="str">
        <f>IFERROR(VLOOKUP($B43,Sheet1!$B$4:$J$550,6,0),"***")</f>
        <v>***</v>
      </c>
      <c r="P43" t="str">
        <f>IFERROR(VLOOKUP($B43,Sheet1!$B$4:$J$550,7,0),"***")</f>
        <v>***</v>
      </c>
    </row>
    <row r="44" spans="1:16" hidden="1" x14ac:dyDescent="0.55000000000000004">
      <c r="A44" s="1">
        <v>36</v>
      </c>
      <c r="B44" t="s">
        <v>2082</v>
      </c>
      <c r="C44" t="str">
        <f>LEFT(Table146[[#This Row],[ឈ្មោះ]],SEARCH(" ",Table146[[#This Row],[ឈ្មោះ]])-1)</f>
        <v>ណន</v>
      </c>
      <c r="D44" t="str">
        <f>RIGHT(Table146[[#This Row],[ឈ្មោះ]],LEN(Table146[[#This Row],[ឈ្មោះ]])-SEARCH(" ",Table146[[#This Row],[ឈ្មោះ]]))</f>
        <v>ពៅ</v>
      </c>
      <c r="E44" t="s">
        <v>1</v>
      </c>
      <c r="F44" t="s">
        <v>454</v>
      </c>
      <c r="G44" t="str">
        <f>IFERROR(VLOOKUP($B44,Tax_List!$H$3:$O$480,5,0),"***")</f>
        <v>***</v>
      </c>
      <c r="H44" s="13" t="str">
        <f>IFERROR(VLOOKUP($B44,Tax_List!$H$3:$O$480,8,0),"***")</f>
        <v>***</v>
      </c>
      <c r="I44" s="2">
        <f>SUMIFS('Latex_Staff (2)'!$L$2:$L$486,'Latex_Staff (2)'!$K$2:$K$486,Table146[[#This Row],[ឈ្មោះ]])</f>
        <v>285500</v>
      </c>
      <c r="J44" s="2" t="s">
        <v>1979</v>
      </c>
      <c r="L44" t="str">
        <f>IFERROR(VLOOKUP(Table146[[#This Row],[ឈ្មោះ]],Table1[[ឈ្មោះ]:[សម្គាល់]],8,0),"0")</f>
        <v>0</v>
      </c>
      <c r="M44" s="16">
        <f>L44-Table146[[#This Row],[បៀវត្សសរុប]]</f>
        <v>-285500</v>
      </c>
      <c r="O44" t="str">
        <f>IFERROR(VLOOKUP($B44,Sheet1!$B$4:$J$550,6,0),"***")</f>
        <v>***</v>
      </c>
      <c r="P44" t="str">
        <f>IFERROR(VLOOKUP($B44,Sheet1!$B$4:$J$550,7,0),"***")</f>
        <v>***</v>
      </c>
    </row>
    <row r="45" spans="1:16" x14ac:dyDescent="0.55000000000000004">
      <c r="A45" s="1">
        <v>36</v>
      </c>
      <c r="B45" t="s">
        <v>31</v>
      </c>
      <c r="C45" t="str">
        <f>LEFT(Table146[[#This Row],[ឈ្មោះ]],SEARCH(" ",Table146[[#This Row],[ឈ្មោះ]])-1)</f>
        <v>យឹម</v>
      </c>
      <c r="D45" t="str">
        <f>RIGHT(Table146[[#This Row],[ឈ្មោះ]],LEN(Table146[[#This Row],[ឈ្មោះ]])-SEARCH(" ",Table146[[#This Row],[ឈ្មោះ]]))</f>
        <v>ម៉ុម</v>
      </c>
      <c r="E45" t="s">
        <v>1</v>
      </c>
      <c r="F45" t="s">
        <v>454</v>
      </c>
      <c r="G45" t="str">
        <f>IFERROR(VLOOKUP($B45,Tax_List!$H$3:$O$480,5,0),"***")</f>
        <v>04.02.1982</v>
      </c>
      <c r="H45" s="13">
        <f>IFERROR(VLOOKUP($B45,Tax_List!$H$3:$O$480,8,0),"***")</f>
        <v>101244682</v>
      </c>
      <c r="I45" s="2">
        <f>SUMIFS('Latex_Staff (2)'!$L$2:$L$486,'Latex_Staff (2)'!$K$2:$K$486,Table146[[#This Row],[ឈ្មោះ]])</f>
        <v>145000</v>
      </c>
      <c r="J45" s="2" t="s">
        <v>1980</v>
      </c>
      <c r="L45">
        <f>IFERROR(VLOOKUP(Table146[[#This Row],[ឈ្មោះ]],Table1[[ឈ្មោះ]:[សម្គាល់]],8,0),"0")</f>
        <v>1211200</v>
      </c>
      <c r="M45" s="16">
        <f>L45-Table146[[#This Row],[បៀវត្សសរុប]]</f>
        <v>1066200</v>
      </c>
      <c r="O45" t="str">
        <f>IFERROR(VLOOKUP($B45,Sheet1!$B$4:$J$550,6,0),"***")</f>
        <v>1982-02-04</v>
      </c>
      <c r="P45" t="str">
        <f>IFERROR(VLOOKUP($B45,Sheet1!$B$4:$J$550,7,0),"***")</f>
        <v>04.02.1982</v>
      </c>
    </row>
    <row r="46" spans="1:16" x14ac:dyDescent="0.55000000000000004">
      <c r="A46" s="1">
        <v>37</v>
      </c>
      <c r="B46" t="s">
        <v>32</v>
      </c>
      <c r="C46" t="str">
        <f>LEFT(Table146[[#This Row],[ឈ្មោះ]],SEARCH(" ",Table146[[#This Row],[ឈ្មោះ]])-1)</f>
        <v>តុញ</v>
      </c>
      <c r="D46" t="str">
        <f>RIGHT(Table146[[#This Row],[ឈ្មោះ]],LEN(Table146[[#This Row],[ឈ្មោះ]])-SEARCH(" ",Table146[[#This Row],[ឈ្មោះ]]))</f>
        <v>គង់គា</v>
      </c>
      <c r="E46" t="s">
        <v>2</v>
      </c>
      <c r="F46" t="s">
        <v>454</v>
      </c>
      <c r="G46" t="str">
        <f>IFERROR(VLOOKUP($B46,Tax_List!$H$3:$O$480,5,0),"***")</f>
        <v>15.06.1998</v>
      </c>
      <c r="H46" s="13">
        <f>IFERROR(VLOOKUP($B46,Tax_List!$H$3:$O$480,8,0),"***")</f>
        <v>506441261</v>
      </c>
      <c r="I46" s="2">
        <f>SUMIFS('Latex_Staff (2)'!$L$2:$L$486,'Latex_Staff (2)'!$K$2:$K$486,Table146[[#This Row],[ឈ្មោះ]])</f>
        <v>135700</v>
      </c>
      <c r="J46" s="2" t="s">
        <v>1980</v>
      </c>
      <c r="L46">
        <f>IFERROR(VLOOKUP(Table146[[#This Row],[ឈ្មោះ]],Table1[[ឈ្មោះ]:[សម្គាល់]],8,0),"0")</f>
        <v>1116500</v>
      </c>
      <c r="M46" s="16">
        <f>L46-Table146[[#This Row],[បៀវត្សសរុប]]</f>
        <v>980800</v>
      </c>
      <c r="O46" t="str">
        <f>IFERROR(VLOOKUP($B46,Sheet1!$B$4:$J$550,6,0),"***")</f>
        <v>1998-06-15</v>
      </c>
      <c r="P46" t="str">
        <f>IFERROR(VLOOKUP($B46,Sheet1!$B$4:$J$550,7,0),"***")</f>
        <v>15.06.1998</v>
      </c>
    </row>
    <row r="47" spans="1:16" hidden="1" x14ac:dyDescent="0.55000000000000004">
      <c r="A47" s="1">
        <v>37</v>
      </c>
      <c r="B47" t="s">
        <v>2000</v>
      </c>
      <c r="C47" t="str">
        <f>LEFT(Table146[[#This Row],[ឈ្មោះ]],SEARCH(" ",Table146[[#This Row],[ឈ្មោះ]])-1)</f>
        <v>សេម</v>
      </c>
      <c r="D47" t="str">
        <f>RIGHT(Table146[[#This Row],[ឈ្មោះ]],LEN(Table146[[#This Row],[ឈ្មោះ]])-SEARCH(" ",Table146[[#This Row],[ឈ្មោះ]]))</f>
        <v>ធឿន</v>
      </c>
      <c r="E47" t="s">
        <v>2</v>
      </c>
      <c r="F47" t="s">
        <v>454</v>
      </c>
      <c r="G47" t="str">
        <f>IFERROR(VLOOKUP($B47,Tax_List!$H$3:$O$480,5,0),"***")</f>
        <v>***</v>
      </c>
      <c r="H47" s="13" t="str">
        <f>IFERROR(VLOOKUP($B47,Tax_List!$H$3:$O$480,8,0),"***")</f>
        <v>***</v>
      </c>
      <c r="I47" s="2">
        <f>SUMIFS('Latex_Staff (2)'!$L$2:$L$486,'Latex_Staff (2)'!$K$2:$K$486,Table146[[#This Row],[ឈ្មោះ]])</f>
        <v>276700</v>
      </c>
      <c r="J47" s="2" t="s">
        <v>1979</v>
      </c>
      <c r="L47" t="str">
        <f>IFERROR(VLOOKUP(Table146[[#This Row],[ឈ្មោះ]],Table1[[ឈ្មោះ]:[សម្គាល់]],8,0),"0")</f>
        <v>0</v>
      </c>
      <c r="M47" s="16">
        <f>L47-Table146[[#This Row],[បៀវត្សសរុប]]</f>
        <v>-276700</v>
      </c>
      <c r="O47" t="str">
        <f>IFERROR(VLOOKUP($B47,Sheet1!$B$4:$J$550,6,0),"***")</f>
        <v>***</v>
      </c>
      <c r="P47" t="str">
        <f>IFERROR(VLOOKUP($B47,Sheet1!$B$4:$J$550,7,0),"***")</f>
        <v>***</v>
      </c>
    </row>
    <row r="48" spans="1:16" hidden="1" x14ac:dyDescent="0.55000000000000004">
      <c r="A48" s="1">
        <v>38</v>
      </c>
      <c r="B48" t="s">
        <v>2001</v>
      </c>
      <c r="C48" t="str">
        <f>LEFT(Table146[[#This Row],[ឈ្មោះ]],SEARCH(" ",Table146[[#This Row],[ឈ្មោះ]])-1)</f>
        <v>ជុំ</v>
      </c>
      <c r="D48" t="str">
        <f>RIGHT(Table146[[#This Row],[ឈ្មោះ]],LEN(Table146[[#This Row],[ឈ្មោះ]])-SEARCH(" ",Table146[[#This Row],[ឈ្មោះ]]))</f>
        <v>មី</v>
      </c>
      <c r="F48" t="s">
        <v>454</v>
      </c>
      <c r="G48" t="str">
        <f>IFERROR(VLOOKUP($B48,Tax_List!$H$3:$O$480,5,0),"***")</f>
        <v>***</v>
      </c>
      <c r="H48" s="13" t="str">
        <f>IFERROR(VLOOKUP($B48,Tax_List!$H$3:$O$480,8,0),"***")</f>
        <v>***</v>
      </c>
      <c r="I48" s="2">
        <f>SUMIFS('Latex_Staff (2)'!$L$2:$L$486,'Latex_Staff (2)'!$K$2:$K$486,Table146[[#This Row],[ឈ្មោះ]])</f>
        <v>296000</v>
      </c>
      <c r="J48" s="2"/>
      <c r="L48" t="str">
        <f>IFERROR(VLOOKUP(Table146[[#This Row],[ឈ្មោះ]],Table1[[ឈ្មោះ]:[សម្គាល់]],8,0),"0")</f>
        <v>0</v>
      </c>
      <c r="M48" s="16">
        <f>L48-Table146[[#This Row],[បៀវត្សសរុប]]</f>
        <v>-296000</v>
      </c>
      <c r="O48" t="str">
        <f>IFERROR(VLOOKUP($B48,Sheet1!$B$4:$J$550,6,0),"***")</f>
        <v>***</v>
      </c>
      <c r="P48" t="str">
        <f>IFERROR(VLOOKUP($B48,Sheet1!$B$4:$J$550,7,0),"***")</f>
        <v>***</v>
      </c>
    </row>
    <row r="49" spans="1:16" x14ac:dyDescent="0.55000000000000004">
      <c r="A49" s="1">
        <v>39</v>
      </c>
      <c r="B49" t="s">
        <v>34</v>
      </c>
      <c r="C49" t="str">
        <f>LEFT(Table146[[#This Row],[ឈ្មោះ]],SEARCH(" ",Table146[[#This Row],[ឈ្មោះ]])-1)</f>
        <v>សុខ</v>
      </c>
      <c r="D49" t="str">
        <f>RIGHT(Table146[[#This Row],[ឈ្មោះ]],LEN(Table146[[#This Row],[ឈ្មោះ]])-SEARCH(" ",Table146[[#This Row],[ឈ្មោះ]]))</f>
        <v>ឡូត</v>
      </c>
      <c r="E49" t="s">
        <v>2</v>
      </c>
      <c r="F49" t="s">
        <v>454</v>
      </c>
      <c r="G49" t="str">
        <f>IFERROR(VLOOKUP($B49,Tax_List!$H$3:$O$480,5,0),"***")</f>
        <v>10.10.2002</v>
      </c>
      <c r="H49" s="13" t="str">
        <f>IFERROR(VLOOKUP($B49,Tax_List!$H$3:$O$480,8,0),"***")</f>
        <v>160541152</v>
      </c>
      <c r="I49" s="2">
        <f>SUMIFS('Latex_Staff (2)'!$L$2:$L$486,'Latex_Staff (2)'!$K$2:$K$486,Table146[[#This Row],[ឈ្មោះ]])</f>
        <v>923700</v>
      </c>
      <c r="J49" s="2"/>
      <c r="L49">
        <f>IFERROR(VLOOKUP(Table146[[#This Row],[ឈ្មោះ]],Table1[[ឈ្មោះ]:[សម្គាល់]],8,0),"0")</f>
        <v>1360700</v>
      </c>
      <c r="M49" s="16">
        <f>L49-Table146[[#This Row],[បៀវត្សសរុប]]</f>
        <v>437000</v>
      </c>
      <c r="O49" t="str">
        <f>IFERROR(VLOOKUP($B49,Sheet1!$B$4:$J$550,6,0),"***")</f>
        <v>2002-10-10</v>
      </c>
      <c r="P49" t="str">
        <f>IFERROR(VLOOKUP($B49,Sheet1!$B$4:$J$550,7,0),"***")</f>
        <v>10.10.2002</v>
      </c>
    </row>
    <row r="50" spans="1:16" x14ac:dyDescent="0.55000000000000004">
      <c r="A50" s="1">
        <v>40</v>
      </c>
      <c r="B50" t="s">
        <v>35</v>
      </c>
      <c r="C50" t="str">
        <f>LEFT(Table146[[#This Row],[ឈ្មោះ]],SEARCH(" ",Table146[[#This Row],[ឈ្មោះ]])-1)</f>
        <v>តុញ</v>
      </c>
      <c r="D50" t="str">
        <f>RIGHT(Table146[[#This Row],[ឈ្មោះ]],LEN(Table146[[#This Row],[ឈ្មោះ]])-SEARCH(" ",Table146[[#This Row],[ឈ្មោះ]]))</f>
        <v>សុខុម</v>
      </c>
      <c r="E50" t="s">
        <v>1</v>
      </c>
      <c r="F50" t="s">
        <v>454</v>
      </c>
      <c r="G50" t="str">
        <f>IFERROR(VLOOKUP($B50,Tax_List!$H$3:$O$480,5,0),"***")</f>
        <v>15.04.1995</v>
      </c>
      <c r="H50" s="13" t="str">
        <f>IFERROR(VLOOKUP($B50,Tax_List!$H$3:$O$480,8,0),"***")</f>
        <v>150641260</v>
      </c>
      <c r="I50" s="2">
        <f>SUMIFS('Latex_Staff (2)'!$L$2:$L$486,'Latex_Staff (2)'!$K$2:$K$486,Table146[[#This Row],[ឈ្មោះ]])</f>
        <v>434200</v>
      </c>
      <c r="J50" s="2"/>
      <c r="L50">
        <f>IFERROR(VLOOKUP(Table146[[#This Row],[ឈ្មោះ]],Table1[[ឈ្មោះ]:[សម្គាល់]],8,0),"0")</f>
        <v>1203000</v>
      </c>
      <c r="M50" s="16">
        <f>L50-Table146[[#This Row],[បៀវត្សសរុប]]</f>
        <v>768800</v>
      </c>
      <c r="O50" t="str">
        <f>IFERROR(VLOOKUP($B50,Sheet1!$B$4:$J$550,6,0),"***")</f>
        <v>1995-04-15</v>
      </c>
      <c r="P50" t="str">
        <f>IFERROR(VLOOKUP($B50,Sheet1!$B$4:$J$550,7,0),"***")</f>
        <v>15.04.1995</v>
      </c>
    </row>
    <row r="51" spans="1:16" hidden="1" x14ac:dyDescent="0.55000000000000004">
      <c r="A51" s="1">
        <v>41</v>
      </c>
      <c r="B51" t="s">
        <v>2002</v>
      </c>
      <c r="C51" t="str">
        <f>LEFT(Table146[[#This Row],[ឈ្មោះ]],SEARCH(" ",Table146[[#This Row],[ឈ្មោះ]])-1)</f>
        <v>ហ៊ួត</v>
      </c>
      <c r="D51" t="str">
        <f>RIGHT(Table146[[#This Row],[ឈ្មោះ]],LEN(Table146[[#This Row],[ឈ្មោះ]])-SEARCH(" ",Table146[[#This Row],[ឈ្មោះ]]))</f>
        <v>ពិសិដ្ឋ</v>
      </c>
      <c r="E51" t="s">
        <v>2</v>
      </c>
      <c r="F51" t="s">
        <v>454</v>
      </c>
      <c r="G51" t="str">
        <f>IFERROR(VLOOKUP($B51,Tax_List!$H$3:$O$480,5,0),"***")</f>
        <v>***</v>
      </c>
      <c r="H51" s="13" t="str">
        <f>IFERROR(VLOOKUP($B51,Tax_List!$H$3:$O$480,8,0),"***")</f>
        <v>***</v>
      </c>
      <c r="I51" s="2">
        <f>SUMIFS('Latex_Staff (2)'!$L$2:$L$486,'Latex_Staff (2)'!$K$2:$K$486,Table146[[#This Row],[ឈ្មោះ]])</f>
        <v>128900</v>
      </c>
      <c r="J51" s="2"/>
      <c r="L51" t="str">
        <f>IFERROR(VLOOKUP(Table146[[#This Row],[ឈ្មោះ]],Table1[[ឈ្មោះ]:[សម្គាល់]],8,0),"0")</f>
        <v>0</v>
      </c>
      <c r="M51" s="16">
        <f>L51-Table146[[#This Row],[បៀវត្សសរុប]]</f>
        <v>-128900</v>
      </c>
      <c r="O51" t="str">
        <f>IFERROR(VLOOKUP($B51,Sheet1!$B$4:$J$550,6,0),"***")</f>
        <v>***</v>
      </c>
      <c r="P51" t="str">
        <f>IFERROR(VLOOKUP($B51,Sheet1!$B$4:$J$550,7,0),"***")</f>
        <v>***</v>
      </c>
    </row>
    <row r="52" spans="1:16" x14ac:dyDescent="0.55000000000000004">
      <c r="A52" s="1">
        <v>43</v>
      </c>
      <c r="B52" t="s">
        <v>38</v>
      </c>
      <c r="C52" t="str">
        <f>LEFT(Table146[[#This Row],[ឈ្មោះ]],SEARCH(" ",Table146[[#This Row],[ឈ្មោះ]])-1)</f>
        <v>សេរី</v>
      </c>
      <c r="D52" t="str">
        <f>RIGHT(Table146[[#This Row],[ឈ្មោះ]],LEN(Table146[[#This Row],[ឈ្មោះ]])-SEARCH(" ",Table146[[#This Row],[ឈ្មោះ]]))</f>
        <v>កុសល់</v>
      </c>
      <c r="E52" t="s">
        <v>2</v>
      </c>
      <c r="F52" t="s">
        <v>454</v>
      </c>
      <c r="G52" t="str">
        <f>IFERROR(VLOOKUP($B52,Tax_List!$H$3:$O$480,5,0),"***")</f>
        <v>05.08.2003</v>
      </c>
      <c r="H52" s="13" t="str">
        <f>IFERROR(VLOOKUP($B52,Tax_List!$H$3:$O$480,8,0),"***")</f>
        <v>IDR00056</v>
      </c>
      <c r="I52" s="2">
        <f>SUMIFS('Latex_Staff (2)'!$L$2:$L$486,'Latex_Staff (2)'!$K$2:$K$486,Table146[[#This Row],[ឈ្មោះ]])</f>
        <v>438400</v>
      </c>
      <c r="J52" s="2"/>
      <c r="L52">
        <f>IFERROR(VLOOKUP(Table146[[#This Row],[ឈ្មោះ]],Table1[[ឈ្មោះ]:[សម្គាល់]],8,0),"0")</f>
        <v>1191000</v>
      </c>
      <c r="M52" s="16">
        <f>L52-Table146[[#This Row],[បៀវត្សសរុប]]</f>
        <v>752600</v>
      </c>
      <c r="O52" t="str">
        <f>IFERROR(VLOOKUP($B52,Sheet1!$B$4:$J$550,6,0),"***")</f>
        <v>2003-08-05</v>
      </c>
      <c r="P52" t="str">
        <f>IFERROR(VLOOKUP($B52,Sheet1!$B$4:$J$550,7,0),"***")</f>
        <v>05.08.2003</v>
      </c>
    </row>
    <row r="53" spans="1:16" x14ac:dyDescent="0.55000000000000004">
      <c r="A53" s="1">
        <v>44</v>
      </c>
      <c r="B53" t="s">
        <v>39</v>
      </c>
      <c r="C53" t="str">
        <f>LEFT(Table146[[#This Row],[ឈ្មោះ]],SEARCH(" ",Table146[[#This Row],[ឈ្មោះ]])-1)</f>
        <v>វ៉ាត់</v>
      </c>
      <c r="D53" t="str">
        <f>RIGHT(Table146[[#This Row],[ឈ្មោះ]],LEN(Table146[[#This Row],[ឈ្មោះ]])-SEARCH(" ",Table146[[#This Row],[ឈ្មោះ]]))</f>
        <v>នី</v>
      </c>
      <c r="E53" t="s">
        <v>2</v>
      </c>
      <c r="F53" t="s">
        <v>454</v>
      </c>
      <c r="G53" t="str">
        <f>IFERROR(VLOOKUP($B53,Tax_List!$H$3:$O$480,5,0),"***")</f>
        <v>10.09.1988</v>
      </c>
      <c r="H53" s="13" t="str">
        <f>IFERROR(VLOOKUP($B53,Tax_List!$H$3:$O$480,8,0),"***")</f>
        <v>150965488</v>
      </c>
      <c r="I53" s="2">
        <f>SUMIFS('Latex_Staff (2)'!$L$2:$L$486,'Latex_Staff (2)'!$K$2:$K$486,Table146[[#This Row],[ឈ្មោះ]])</f>
        <v>501100</v>
      </c>
      <c r="J53" s="2"/>
      <c r="L53">
        <f>IFERROR(VLOOKUP(Table146[[#This Row],[ឈ្មោះ]],Table1[[ឈ្មោះ]:[សម្គាល់]],8,0),"0")</f>
        <v>1242700</v>
      </c>
      <c r="M53" s="16">
        <f>L53-Table146[[#This Row],[បៀវត្សសរុប]]</f>
        <v>741600</v>
      </c>
      <c r="O53" t="str">
        <f>IFERROR(VLOOKUP($B53,Sheet1!$B$4:$J$550,6,0),"***")</f>
        <v>1988-09-10</v>
      </c>
      <c r="P53" t="str">
        <f>IFERROR(VLOOKUP($B53,Sheet1!$B$4:$J$550,7,0),"***")</f>
        <v>10.09.1988</v>
      </c>
    </row>
    <row r="54" spans="1:16" x14ac:dyDescent="0.55000000000000004">
      <c r="A54" s="1">
        <v>45</v>
      </c>
      <c r="B54" t="s">
        <v>40</v>
      </c>
      <c r="C54" t="str">
        <f>LEFT(Table146[[#This Row],[ឈ្មោះ]],SEARCH(" ",Table146[[#This Row],[ឈ្មោះ]])-1)</f>
        <v>បឿង</v>
      </c>
      <c r="D54" t="str">
        <f>RIGHT(Table146[[#This Row],[ឈ្មោះ]],LEN(Table146[[#This Row],[ឈ្មោះ]])-SEARCH(" ",Table146[[#This Row],[ឈ្មោះ]]))</f>
        <v>សៀម</v>
      </c>
      <c r="E54" t="s">
        <v>1</v>
      </c>
      <c r="F54" t="s">
        <v>454</v>
      </c>
      <c r="G54" t="str">
        <f>IFERROR(VLOOKUP($B54,Tax_List!$H$3:$O$480,5,0),"***")</f>
        <v>15.04.1997</v>
      </c>
      <c r="H54" s="13" t="str">
        <f>IFERROR(VLOOKUP($B54,Tax_List!$H$3:$O$480,8,0),"***")</f>
        <v>180986234</v>
      </c>
      <c r="I54" s="2">
        <f>SUMIFS('Latex_Staff (2)'!$L$2:$L$486,'Latex_Staff (2)'!$K$2:$K$486,Table146[[#This Row],[ឈ្មោះ]])</f>
        <v>437400</v>
      </c>
      <c r="J54" s="2"/>
      <c r="L54">
        <f>IFERROR(VLOOKUP(Table146[[#This Row],[ឈ្មោះ]],Table1[[ឈ្មោះ]:[សម្គាល់]],8,0),"0")</f>
        <v>1143000</v>
      </c>
      <c r="M54" s="16">
        <f>L54-Table146[[#This Row],[បៀវត្សសរុប]]</f>
        <v>705600</v>
      </c>
      <c r="O54" t="str">
        <f>IFERROR(VLOOKUP($B54,Sheet1!$B$4:$J$550,6,0),"***")</f>
        <v>1997-04-15</v>
      </c>
      <c r="P54" t="str">
        <f>IFERROR(VLOOKUP($B54,Sheet1!$B$4:$J$550,7,0),"***")</f>
        <v>15.04.1997</v>
      </c>
    </row>
    <row r="55" spans="1:16" x14ac:dyDescent="0.55000000000000004">
      <c r="A55" s="1">
        <v>46</v>
      </c>
      <c r="B55" t="s">
        <v>1944</v>
      </c>
      <c r="C55" t="str">
        <f>LEFT(Table146[[#This Row],[ឈ្មោះ]],SEARCH(" ",Table146[[#This Row],[ឈ្មោះ]])-1)</f>
        <v>ប៊ួយ</v>
      </c>
      <c r="D55" t="str">
        <f>RIGHT(Table146[[#This Row],[ឈ្មោះ]],LEN(Table146[[#This Row],[ឈ្មោះ]])-SEARCH(" ",Table146[[#This Row],[ឈ្មោះ]]))</f>
        <v>សុទ្ធ</v>
      </c>
      <c r="E55" t="s">
        <v>2</v>
      </c>
      <c r="F55" t="s">
        <v>454</v>
      </c>
      <c r="G55" t="str">
        <f>IFERROR(VLOOKUP($B55,Tax_List!$H$3:$O$480,5,0),"***")</f>
        <v>21.09.1994</v>
      </c>
      <c r="H55" s="13" t="str">
        <f>IFERROR(VLOOKUP($B55,Tax_List!$H$3:$O$480,8,0),"***")</f>
        <v>150641241</v>
      </c>
      <c r="I55" s="2">
        <f>SUMIFS('Latex_Staff (2)'!$L$2:$L$486,'Latex_Staff (2)'!$K$2:$K$486,Table146[[#This Row],[ឈ្មោះ]])</f>
        <v>155500</v>
      </c>
      <c r="J55" s="2" t="s">
        <v>1980</v>
      </c>
      <c r="L55">
        <f>IFERROR(VLOOKUP(Table146[[#This Row],[ឈ្មោះ]],Table1[[ឈ្មោះ]:[សម្គាល់]],8,0),"0")</f>
        <v>1289400</v>
      </c>
      <c r="M55" s="16">
        <f>L55-Table146[[#This Row],[បៀវត្សសរុប]]</f>
        <v>1133900</v>
      </c>
      <c r="O55" t="str">
        <f>IFERROR(VLOOKUP($B55,Sheet1!$B$4:$J$550,6,0),"***")</f>
        <v>***</v>
      </c>
      <c r="P55" t="str">
        <f>IFERROR(VLOOKUP($B55,Sheet1!$B$4:$J$550,7,0),"***")</f>
        <v>***</v>
      </c>
    </row>
    <row r="56" spans="1:16" hidden="1" x14ac:dyDescent="0.55000000000000004">
      <c r="A56" s="1">
        <v>46</v>
      </c>
      <c r="B56" t="s">
        <v>2003</v>
      </c>
      <c r="C56" t="str">
        <f>LEFT(Table146[[#This Row],[ឈ្មោះ]],SEARCH(" ",Table146[[#This Row],[ឈ្មោះ]])-1)</f>
        <v>ផាត</v>
      </c>
      <c r="D56" t="str">
        <f>RIGHT(Table146[[#This Row],[ឈ្មោះ]],LEN(Table146[[#This Row],[ឈ្មោះ]])-SEARCH(" ",Table146[[#This Row],[ឈ្មោះ]]))</f>
        <v>រ៉ន</v>
      </c>
      <c r="E56" t="s">
        <v>2</v>
      </c>
      <c r="F56" t="s">
        <v>454</v>
      </c>
      <c r="G56" t="str">
        <f>IFERROR(VLOOKUP($B56,Tax_List!$H$3:$O$480,5,0),"***")</f>
        <v>***</v>
      </c>
      <c r="H56" s="13" t="str">
        <f>IFERROR(VLOOKUP($B56,Tax_List!$H$3:$O$480,8,0),"***")</f>
        <v>***</v>
      </c>
      <c r="I56" s="2">
        <f>SUMIFS('Latex_Staff (2)'!$L$2:$L$486,'Latex_Staff (2)'!$K$2:$K$486,Table146[[#This Row],[ឈ្មោះ]])</f>
        <v>278800</v>
      </c>
      <c r="J56" s="2" t="s">
        <v>1979</v>
      </c>
      <c r="L56" t="str">
        <f>IFERROR(VLOOKUP(Table146[[#This Row],[ឈ្មោះ]],Table1[[ឈ្មោះ]:[សម្គាល់]],8,0),"0")</f>
        <v>0</v>
      </c>
      <c r="M56" s="16">
        <f>L56-Table146[[#This Row],[បៀវត្សសរុប]]</f>
        <v>-278800</v>
      </c>
      <c r="O56" t="str">
        <f>IFERROR(VLOOKUP($B56,Sheet1!$B$4:$J$550,6,0),"***")</f>
        <v>***</v>
      </c>
      <c r="P56" t="str">
        <f>IFERROR(VLOOKUP($B56,Sheet1!$B$4:$J$550,7,0),"***")</f>
        <v>***</v>
      </c>
    </row>
    <row r="57" spans="1:16" x14ac:dyDescent="0.55000000000000004">
      <c r="A57" s="1">
        <v>47</v>
      </c>
      <c r="B57" t="s">
        <v>269</v>
      </c>
      <c r="C57" t="str">
        <f>LEFT(Table146[[#This Row],[ឈ្មោះ]],SEARCH(" ",Table146[[#This Row],[ឈ្មោះ]])-1)</f>
        <v>ដុង</v>
      </c>
      <c r="D57" t="str">
        <f>RIGHT(Table146[[#This Row],[ឈ្មោះ]],LEN(Table146[[#This Row],[ឈ្មោះ]])-SEARCH(" ",Table146[[#This Row],[ឈ្មោះ]]))</f>
        <v>ឆេងហ៊ាង</v>
      </c>
      <c r="E57" t="s">
        <v>2</v>
      </c>
      <c r="F57" t="s">
        <v>454</v>
      </c>
      <c r="G57" t="str">
        <f>IFERROR(VLOOKUP($B57,Tax_List!$H$3:$O$480,5,0),"***")</f>
        <v>18.02.1994</v>
      </c>
      <c r="H57" s="13">
        <f>IFERROR(VLOOKUP($B57,Tax_List!$H$3:$O$480,8,0),"***")</f>
        <v>62127176</v>
      </c>
      <c r="I57" s="2">
        <f>SUMIFS('Latex_Staff (2)'!$L$2:$L$486,'Latex_Staff (2)'!$K$2:$K$486,Table146[[#This Row],[ឈ្មោះ]])</f>
        <v>1599500</v>
      </c>
      <c r="J57" s="2" t="s">
        <v>1979</v>
      </c>
      <c r="L57">
        <f>IFERROR(VLOOKUP(Table146[[#This Row],[ឈ្មោះ]],Table1[[ឈ្មោះ]:[សម្គាល់]],8,0),"0")</f>
        <v>1784900</v>
      </c>
      <c r="M57" s="16">
        <f>L57-Table146[[#This Row],[បៀវត្សសរុប]]</f>
        <v>185400</v>
      </c>
      <c r="O57" t="str">
        <f>IFERROR(VLOOKUP($B57,Sheet1!$B$4:$J$550,6,0),"***")</f>
        <v>1994-02-18</v>
      </c>
      <c r="P57" t="str">
        <f>IFERROR(VLOOKUP($B57,Sheet1!$B$4:$J$550,7,0),"***")</f>
        <v>18.02.1994</v>
      </c>
    </row>
    <row r="58" spans="1:16" hidden="1" x14ac:dyDescent="0.55000000000000004">
      <c r="A58" s="1">
        <v>47</v>
      </c>
      <c r="B58" t="s">
        <v>1898</v>
      </c>
      <c r="C58" t="str">
        <f>LEFT(Table146[[#This Row],[ឈ្មោះ]],SEARCH(" ",Table146[[#This Row],[ឈ្មោះ]])-1)</f>
        <v>ផុន</v>
      </c>
      <c r="D58" t="str">
        <f>RIGHT(Table146[[#This Row],[ឈ្មោះ]],LEN(Table146[[#This Row],[ឈ្មោះ]])-SEARCH(" ",Table146[[#This Row],[ឈ្មោះ]]))</f>
        <v>ផាន</v>
      </c>
      <c r="E58" t="s">
        <v>2</v>
      </c>
      <c r="F58" t="s">
        <v>454</v>
      </c>
      <c r="G58" t="str">
        <f>IFERROR(VLOOKUP($B58,Tax_List!$H$3:$O$480,5,0),"***")</f>
        <v>***</v>
      </c>
      <c r="H58" s="13" t="str">
        <f>IFERROR(VLOOKUP($B58,Tax_List!$H$3:$O$480,8,0),"***")</f>
        <v>***</v>
      </c>
      <c r="I58" s="2">
        <f>SUMIFS('Latex_Staff (2)'!$L$2:$L$486,'Latex_Staff (2)'!$K$2:$K$486,Table146[[#This Row],[ឈ្មោះ]])</f>
        <v>46500</v>
      </c>
      <c r="J58" s="2" t="s">
        <v>1980</v>
      </c>
      <c r="L58">
        <f>IFERROR(VLOOKUP(Table146[[#This Row],[ឈ្មោះ]],Table1[[ឈ្មោះ]:[សម្គាល់]],8,0),"0")</f>
        <v>1232200</v>
      </c>
      <c r="M58" s="16">
        <f>L58-Table146[[#This Row],[បៀវត្សសរុប]]</f>
        <v>1185700</v>
      </c>
      <c r="O58" t="str">
        <f>IFERROR(VLOOKUP($B58,Sheet1!$B$4:$J$550,6,0),"***")</f>
        <v>***-**-**</v>
      </c>
      <c r="P58" t="str">
        <f>IFERROR(VLOOKUP($B58,Sheet1!$B$4:$J$550,7,0),"***")</f>
        <v>***</v>
      </c>
    </row>
    <row r="59" spans="1:16" x14ac:dyDescent="0.55000000000000004">
      <c r="A59" s="1">
        <v>49</v>
      </c>
      <c r="B59" t="s">
        <v>42</v>
      </c>
      <c r="C59" t="str">
        <f>LEFT(Table146[[#This Row],[ឈ្មោះ]],SEARCH(" ",Table146[[#This Row],[ឈ្មោះ]])-1)</f>
        <v>ធុច</v>
      </c>
      <c r="D59" t="str">
        <f>RIGHT(Table146[[#This Row],[ឈ្មោះ]],LEN(Table146[[#This Row],[ឈ្មោះ]])-SEARCH(" ",Table146[[#This Row],[ឈ្មោះ]]))</f>
        <v>ចំប៉ា</v>
      </c>
      <c r="E59" t="s">
        <v>1</v>
      </c>
      <c r="F59" t="s">
        <v>454</v>
      </c>
      <c r="G59" t="str">
        <f>IFERROR(VLOOKUP($B59,Tax_List!$H$3:$O$480,5,0),"***")</f>
        <v>04.07.1980</v>
      </c>
      <c r="H59" s="13">
        <f>IFERROR(VLOOKUP($B59,Tax_List!$H$3:$O$480,8,0),"***")</f>
        <v>250201726</v>
      </c>
      <c r="I59" s="2">
        <f>SUMIFS('Latex_Staff (2)'!$L$2:$L$486,'Latex_Staff (2)'!$K$2:$K$486,Table146[[#This Row],[ឈ្មោះ]])</f>
        <v>875300</v>
      </c>
      <c r="J59" s="2"/>
      <c r="L59">
        <f>IFERROR(VLOOKUP(Table146[[#This Row],[ឈ្មោះ]],Table1[[ឈ្មោះ]:[សម្គាល់]],8,0),"0")</f>
        <v>1146600</v>
      </c>
      <c r="M59" s="16">
        <f>L59-Table146[[#This Row],[បៀវត្សសរុប]]</f>
        <v>271300</v>
      </c>
      <c r="O59" t="str">
        <f>IFERROR(VLOOKUP($B59,Sheet1!$B$4:$J$550,6,0),"***")</f>
        <v>1980-07-04</v>
      </c>
      <c r="P59" t="str">
        <f>IFERROR(VLOOKUP($B59,Sheet1!$B$4:$J$550,7,0),"***")</f>
        <v>04.07.1980</v>
      </c>
    </row>
    <row r="60" spans="1:16" x14ac:dyDescent="0.55000000000000004">
      <c r="A60" s="1">
        <v>51</v>
      </c>
      <c r="B60" t="s">
        <v>44</v>
      </c>
      <c r="C60" t="str">
        <f>LEFT(Table146[[#This Row],[ឈ្មោះ]],SEARCH(" ",Table146[[#This Row],[ឈ្មោះ]])-1)</f>
        <v>ឡា</v>
      </c>
      <c r="D60" t="str">
        <f>RIGHT(Table146[[#This Row],[ឈ្មោះ]],LEN(Table146[[#This Row],[ឈ្មោះ]])-SEARCH(" ",Table146[[#This Row],[ឈ្មោះ]]))</f>
        <v>លក្ខ័</v>
      </c>
      <c r="E60" t="s">
        <v>2</v>
      </c>
      <c r="F60" t="s">
        <v>454</v>
      </c>
      <c r="G60" t="str">
        <f>IFERROR(VLOOKUP($B60,Tax_List!$H$3:$O$480,5,0),"***")</f>
        <v>17.06.1998</v>
      </c>
      <c r="H60" s="13" t="str">
        <f>IFERROR(VLOOKUP($B60,Tax_List!$H$3:$O$480,8,0),"***")</f>
        <v>150927409</v>
      </c>
      <c r="I60" s="2">
        <f>SUMIFS('Latex_Staff (2)'!$L$2:$L$486,'Latex_Staff (2)'!$K$2:$K$486,Table146[[#This Row],[ឈ្មោះ]])</f>
        <v>873000</v>
      </c>
      <c r="J60" s="2"/>
      <c r="L60">
        <f>IFERROR(VLOOKUP(Table146[[#This Row],[ឈ្មោះ]],Table1[[ឈ្មោះ]:[សម្គាល់]],8,0),"0")</f>
        <v>1229300</v>
      </c>
      <c r="M60" s="16">
        <f>L60-Table146[[#This Row],[បៀវត្សសរុប]]</f>
        <v>356300</v>
      </c>
      <c r="O60" t="str">
        <f>IFERROR(VLOOKUP($B60,Sheet1!$B$4:$J$550,6,0),"***")</f>
        <v>1998-06-17</v>
      </c>
      <c r="P60" t="str">
        <f>IFERROR(VLOOKUP($B60,Sheet1!$B$4:$J$550,7,0),"***")</f>
        <v>17.06.1998</v>
      </c>
    </row>
    <row r="61" spans="1:16" x14ac:dyDescent="0.55000000000000004">
      <c r="A61" s="1">
        <v>52</v>
      </c>
      <c r="B61" t="s">
        <v>45</v>
      </c>
      <c r="C61" t="str">
        <f>LEFT(Table146[[#This Row],[ឈ្មោះ]],SEARCH(" ",Table146[[#This Row],[ឈ្មោះ]])-1)</f>
        <v>ហ៊ុន</v>
      </c>
      <c r="D61" t="str">
        <f>RIGHT(Table146[[#This Row],[ឈ្មោះ]],LEN(Table146[[#This Row],[ឈ្មោះ]])-SEARCH(" ",Table146[[#This Row],[ឈ្មោះ]]))</f>
        <v>អៃ</v>
      </c>
      <c r="E61" t="s">
        <v>1</v>
      </c>
      <c r="F61" t="s">
        <v>454</v>
      </c>
      <c r="G61" t="str">
        <f>IFERROR(VLOOKUP($B61,Tax_List!$H$3:$O$480,5,0),"***")</f>
        <v>19.08.1996</v>
      </c>
      <c r="H61" s="13" t="str">
        <f>IFERROR(VLOOKUP($B61,Tax_List!$H$3:$O$480,8,0),"***")</f>
        <v>150648560</v>
      </c>
      <c r="I61" s="2">
        <f>SUMIFS('Latex_Staff (2)'!$L$2:$L$486,'Latex_Staff (2)'!$K$2:$K$486,Table146[[#This Row],[ឈ្មោះ]])</f>
        <v>432900</v>
      </c>
      <c r="J61" s="2"/>
      <c r="L61">
        <f>IFERROR(VLOOKUP(Table146[[#This Row],[ឈ្មោះ]],Table1[[ឈ្មោះ]:[សម្គាល់]],8,0),"0")</f>
        <v>1263500</v>
      </c>
      <c r="M61" s="16">
        <f>L61-Table146[[#This Row],[បៀវត្សសរុប]]</f>
        <v>830600</v>
      </c>
      <c r="O61" t="str">
        <f>IFERROR(VLOOKUP($B61,Sheet1!$B$4:$J$550,6,0),"***")</f>
        <v>1996-08-19</v>
      </c>
      <c r="P61" t="str">
        <f>IFERROR(VLOOKUP($B61,Sheet1!$B$4:$J$550,7,0),"***")</f>
        <v>19.08.1996</v>
      </c>
    </row>
    <row r="62" spans="1:16" x14ac:dyDescent="0.55000000000000004">
      <c r="A62" s="1">
        <v>53</v>
      </c>
      <c r="B62" t="s">
        <v>46</v>
      </c>
      <c r="C62" t="str">
        <f>LEFT(Table146[[#This Row],[ឈ្មោះ]],SEARCH(" ",Table146[[#This Row],[ឈ្មោះ]])-1)</f>
        <v>ពី</v>
      </c>
      <c r="D62" t="str">
        <f>RIGHT(Table146[[#This Row],[ឈ្មោះ]],LEN(Table146[[#This Row],[ឈ្មោះ]])-SEARCH(" ",Table146[[#This Row],[ឈ្មោះ]]))</f>
        <v>ប៉ាត់</v>
      </c>
      <c r="E62" t="s">
        <v>2</v>
      </c>
      <c r="F62" t="s">
        <v>454</v>
      </c>
      <c r="G62" t="str">
        <f>IFERROR(VLOOKUP($B62,Tax_List!$H$3:$O$480,5,0),"***")</f>
        <v>05.07.1994</v>
      </c>
      <c r="H62" s="13">
        <f>IFERROR(VLOOKUP($B62,Tax_List!$H$3:$O$480,8,0),"***")</f>
        <v>150113904</v>
      </c>
      <c r="I62" s="2">
        <f>SUMIFS('Latex_Staff (2)'!$L$2:$L$486,'Latex_Staff (2)'!$K$2:$K$486,Table146[[#This Row],[ឈ្មោះ]])</f>
        <v>420300</v>
      </c>
      <c r="J62" s="2"/>
      <c r="L62">
        <f>IFERROR(VLOOKUP(Table146[[#This Row],[ឈ្មោះ]],Table1[[ឈ្មោះ]:[សម្គាល់]],8,0),"0")</f>
        <v>1132700</v>
      </c>
      <c r="M62" s="16">
        <f>L62-Table146[[#This Row],[បៀវត្សសរុប]]</f>
        <v>712400</v>
      </c>
      <c r="O62" t="str">
        <f>IFERROR(VLOOKUP($B62,Sheet1!$B$4:$J$550,6,0),"***")</f>
        <v>1994-07-05</v>
      </c>
      <c r="P62" t="str">
        <f>IFERROR(VLOOKUP($B62,Sheet1!$B$4:$J$550,7,0),"***")</f>
        <v>05.07.1994</v>
      </c>
    </row>
    <row r="63" spans="1:16" hidden="1" x14ac:dyDescent="0.55000000000000004">
      <c r="A63" s="1">
        <v>54</v>
      </c>
      <c r="B63" t="s">
        <v>47</v>
      </c>
      <c r="C63" t="str">
        <f>LEFT(Table146[[#This Row],[ឈ្មោះ]],SEARCH(" ",Table146[[#This Row],[ឈ្មោះ]])-1)</f>
        <v>ព្រំ</v>
      </c>
      <c r="D63" t="str">
        <f>RIGHT(Table146[[#This Row],[ឈ្មោះ]],LEN(Table146[[#This Row],[ឈ្មោះ]])-SEARCH(" ",Table146[[#This Row],[ឈ្មោះ]]))</f>
        <v>ឈាន់</v>
      </c>
      <c r="E63" t="s">
        <v>2</v>
      </c>
      <c r="F63" t="s">
        <v>454</v>
      </c>
      <c r="G63" t="str">
        <f>IFERROR(VLOOKUP($B63,Tax_List!$H$3:$O$480,5,0),"***")</f>
        <v>***</v>
      </c>
      <c r="H63" s="13" t="str">
        <f>IFERROR(VLOOKUP($B63,Tax_List!$H$3:$O$480,8,0),"***")</f>
        <v>***</v>
      </c>
      <c r="I63" s="2">
        <f>SUMIFS('Latex_Staff (2)'!$L$2:$L$486,'Latex_Staff (2)'!$K$2:$K$486,Table146[[#This Row],[ឈ្មោះ]])</f>
        <v>460100</v>
      </c>
      <c r="J63" s="2"/>
      <c r="L63">
        <f>IFERROR(VLOOKUP(Table146[[#This Row],[ឈ្មោះ]],Table1[[ឈ្មោះ]:[សម្គាល់]],8,0),"0")</f>
        <v>1164200</v>
      </c>
      <c r="M63" s="16">
        <f>L63-Table146[[#This Row],[បៀវត្សសរុប]]</f>
        <v>704100</v>
      </c>
      <c r="O63" t="str">
        <f>IFERROR(VLOOKUP($B63,Sheet1!$B$4:$J$550,6,0),"***")</f>
        <v>***-**-**</v>
      </c>
      <c r="P63" t="str">
        <f>IFERROR(VLOOKUP($B63,Sheet1!$B$4:$J$550,7,0),"***")</f>
        <v>***</v>
      </c>
    </row>
    <row r="64" spans="1:16" hidden="1" x14ac:dyDescent="0.55000000000000004">
      <c r="A64" s="1">
        <v>55</v>
      </c>
      <c r="B64" t="s">
        <v>48</v>
      </c>
      <c r="C64" t="str">
        <f>LEFT(Table146[[#This Row],[ឈ្មោះ]],SEARCH(" ",Table146[[#This Row],[ឈ្មោះ]])-1)</f>
        <v>បៀន</v>
      </c>
      <c r="D64" t="str">
        <f>RIGHT(Table146[[#This Row],[ឈ្មោះ]],LEN(Table146[[#This Row],[ឈ្មោះ]])-SEARCH(" ",Table146[[#This Row],[ឈ្មោះ]]))</f>
        <v>សុខឌី</v>
      </c>
      <c r="E64" t="s">
        <v>1</v>
      </c>
      <c r="F64" t="s">
        <v>454</v>
      </c>
      <c r="G64" t="str">
        <f>IFERROR(VLOOKUP($B64,Tax_List!$H$3:$O$480,5,0),"***")</f>
        <v>***</v>
      </c>
      <c r="H64" s="13" t="str">
        <f>IFERROR(VLOOKUP($B64,Tax_List!$H$3:$O$480,8,0),"***")</f>
        <v>***</v>
      </c>
      <c r="I64" s="2">
        <f>SUMIFS('Latex_Staff (2)'!$L$2:$L$486,'Latex_Staff (2)'!$K$2:$K$486,Table146[[#This Row],[ឈ្មោះ]])</f>
        <v>443400</v>
      </c>
      <c r="J64" s="2"/>
      <c r="L64">
        <f>IFERROR(VLOOKUP(Table146[[#This Row],[ឈ្មោះ]],Table1[[ឈ្មោះ]:[សម្គាល់]],8,0),"0")</f>
        <v>1190000</v>
      </c>
      <c r="M64" s="16">
        <f>L64-Table146[[#This Row],[បៀវត្សសរុប]]</f>
        <v>746600</v>
      </c>
      <c r="O64" t="str">
        <f>IFERROR(VLOOKUP($B64,Sheet1!$B$4:$J$550,6,0),"***")</f>
        <v>***-**-**</v>
      </c>
      <c r="P64" t="str">
        <f>IFERROR(VLOOKUP($B64,Sheet1!$B$4:$J$550,7,0),"***")</f>
        <v>***</v>
      </c>
    </row>
    <row r="65" spans="1:16" hidden="1" x14ac:dyDescent="0.55000000000000004">
      <c r="A65" s="1">
        <v>56</v>
      </c>
      <c r="B65" t="s">
        <v>2005</v>
      </c>
      <c r="C65" t="str">
        <f>LEFT(Table146[[#This Row],[ឈ្មោះ]],SEARCH(" ",Table146[[#This Row],[ឈ្មោះ]])-1)</f>
        <v>អិន</v>
      </c>
      <c r="D65" t="str">
        <f>RIGHT(Table146[[#This Row],[ឈ្មោះ]],LEN(Table146[[#This Row],[ឈ្មោះ]])-SEARCH(" ",Table146[[#This Row],[ឈ្មោះ]]))</f>
        <v>នន</v>
      </c>
      <c r="F65" t="s">
        <v>454</v>
      </c>
      <c r="G65" t="str">
        <f>IFERROR(VLOOKUP($B65,Tax_List!$H$3:$O$480,5,0),"***")</f>
        <v>***</v>
      </c>
      <c r="H65" s="13" t="str">
        <f>IFERROR(VLOOKUP($B65,Tax_List!$H$3:$O$480,8,0),"***")</f>
        <v>***</v>
      </c>
      <c r="I65" s="2">
        <f>SUMIFS('Latex_Staff (2)'!$L$2:$L$486,'Latex_Staff (2)'!$K$2:$K$486,Table146[[#This Row],[ឈ្មោះ]])</f>
        <v>281100</v>
      </c>
      <c r="J65" s="2"/>
      <c r="L65" t="str">
        <f>IFERROR(VLOOKUP(Table146[[#This Row],[ឈ្មោះ]],Table1[[ឈ្មោះ]:[សម្គាល់]],8,0),"0")</f>
        <v>0</v>
      </c>
      <c r="M65" s="16">
        <f>L65-Table146[[#This Row],[បៀវត្សសរុប]]</f>
        <v>-281100</v>
      </c>
      <c r="O65" t="str">
        <f>IFERROR(VLOOKUP($B65,Sheet1!$B$4:$J$550,6,0),"***")</f>
        <v>***</v>
      </c>
      <c r="P65" t="str">
        <f>IFERROR(VLOOKUP($B65,Sheet1!$B$4:$J$550,7,0),"***")</f>
        <v>***</v>
      </c>
    </row>
    <row r="66" spans="1:16" x14ac:dyDescent="0.55000000000000004">
      <c r="A66" s="1">
        <v>57</v>
      </c>
      <c r="B66" t="s">
        <v>49</v>
      </c>
      <c r="C66" t="str">
        <f>LEFT(Table146[[#This Row],[ឈ្មោះ]],SEARCH(" ",Table146[[#This Row],[ឈ្មោះ]])-1)</f>
        <v>កន</v>
      </c>
      <c r="D66" t="str">
        <f>RIGHT(Table146[[#This Row],[ឈ្មោះ]],LEN(Table146[[#This Row],[ឈ្មោះ]])-SEARCH(" ",Table146[[#This Row],[ឈ្មោះ]]))</f>
        <v>គីន</v>
      </c>
      <c r="E66" t="s">
        <v>2</v>
      </c>
      <c r="F66" t="s">
        <v>454</v>
      </c>
      <c r="G66" t="str">
        <f>IFERROR(VLOOKUP($B66,Tax_List!$H$3:$O$480,5,0),"***")</f>
        <v>06.10.1980</v>
      </c>
      <c r="H66" s="13">
        <f>IFERROR(VLOOKUP($B66,Tax_List!$H$3:$O$480,8,0),"***")</f>
        <v>150978918</v>
      </c>
      <c r="I66" s="2">
        <f>SUMIFS('Latex_Staff (2)'!$L$2:$L$486,'Latex_Staff (2)'!$K$2:$K$486,Table146[[#This Row],[ឈ្មោះ]])</f>
        <v>285000</v>
      </c>
      <c r="J66" s="2"/>
      <c r="L66">
        <f>IFERROR(VLOOKUP(Table146[[#This Row],[ឈ្មោះ]],Table1[[ឈ្មោះ]:[សម្គាល់]],8,0),"0")</f>
        <v>1130700</v>
      </c>
      <c r="M66" s="16">
        <f>L66-Table146[[#This Row],[បៀវត្សសរុប]]</f>
        <v>845700</v>
      </c>
      <c r="O66" t="str">
        <f>IFERROR(VLOOKUP($B66,Sheet1!$B$4:$J$550,6,0),"***")</f>
        <v>1980-10-06</v>
      </c>
      <c r="P66" t="str">
        <f>IFERROR(VLOOKUP($B66,Sheet1!$B$4:$J$550,7,0),"***")</f>
        <v>06.10.1980</v>
      </c>
    </row>
    <row r="67" spans="1:16" x14ac:dyDescent="0.55000000000000004">
      <c r="A67" s="1">
        <v>58</v>
      </c>
      <c r="B67" t="s">
        <v>50</v>
      </c>
      <c r="C67" t="str">
        <f>LEFT(Table146[[#This Row],[ឈ្មោះ]],SEARCH(" ",Table146[[#This Row],[ឈ្មោះ]])-1)</f>
        <v>អឿន</v>
      </c>
      <c r="D67" t="str">
        <f>RIGHT(Table146[[#This Row],[ឈ្មោះ]],LEN(Table146[[#This Row],[ឈ្មោះ]])-SEARCH(" ",Table146[[#This Row],[ឈ្មោះ]]))</f>
        <v>ចាន់រី</v>
      </c>
      <c r="E67" t="s">
        <v>1</v>
      </c>
      <c r="F67" t="s">
        <v>454</v>
      </c>
      <c r="G67" t="str">
        <f>IFERROR(VLOOKUP($B67,Tax_List!$H$3:$O$480,5,0),"***")</f>
        <v>05.07.1984</v>
      </c>
      <c r="H67" s="13" t="str">
        <f>IFERROR(VLOOKUP($B67,Tax_List!$H$3:$O$480,8,0),"***")</f>
        <v>IDR00059</v>
      </c>
      <c r="I67" s="2">
        <f>SUMIFS('Latex_Staff (2)'!$L$2:$L$486,'Latex_Staff (2)'!$K$2:$K$486,Table146[[#This Row],[ឈ្មោះ]])</f>
        <v>418400</v>
      </c>
      <c r="J67" s="2"/>
      <c r="L67">
        <f>IFERROR(VLOOKUP(Table146[[#This Row],[ឈ្មោះ]],Table1[[ឈ្មោះ]:[សម្គាល់]],8,0),"0")</f>
        <v>1158200</v>
      </c>
      <c r="M67" s="16">
        <f>L67-Table146[[#This Row],[បៀវត្សសរុប]]</f>
        <v>739800</v>
      </c>
      <c r="O67" t="str">
        <f>IFERROR(VLOOKUP($B67,Sheet1!$B$4:$J$550,6,0),"***")</f>
        <v>1984-07-05</v>
      </c>
      <c r="P67" t="str">
        <f>IFERROR(VLOOKUP($B67,Sheet1!$B$4:$J$550,7,0),"***")</f>
        <v>05.07.1984</v>
      </c>
    </row>
    <row r="68" spans="1:16" x14ac:dyDescent="0.55000000000000004">
      <c r="A68" s="1">
        <v>59</v>
      </c>
      <c r="B68" t="s">
        <v>51</v>
      </c>
      <c r="C68" t="str">
        <f>LEFT(Table146[[#This Row],[ឈ្មោះ]],SEARCH(" ",Table146[[#This Row],[ឈ្មោះ]])-1)</f>
        <v>គីន</v>
      </c>
      <c r="D68" t="str">
        <f>RIGHT(Table146[[#This Row],[ឈ្មោះ]],LEN(Table146[[#This Row],[ឈ្មោះ]])-SEARCH(" ",Table146[[#This Row],[ឈ្មោះ]]))</f>
        <v>បញ្ញា</v>
      </c>
      <c r="E68" t="s">
        <v>2</v>
      </c>
      <c r="F68" t="s">
        <v>454</v>
      </c>
      <c r="G68" t="str">
        <f>IFERROR(VLOOKUP($B68,Tax_List!$H$3:$O$480,5,0),"***")</f>
        <v>29.12.1990</v>
      </c>
      <c r="H68" s="13" t="str">
        <f>IFERROR(VLOOKUP($B68,Tax_List!$H$3:$O$480,8,0),"***")</f>
        <v>IDR00060</v>
      </c>
      <c r="I68" s="2">
        <f>SUMIFS('Latex_Staff (2)'!$L$2:$L$486,'Latex_Staff (2)'!$K$2:$K$486,Table146[[#This Row],[ឈ្មោះ]])</f>
        <v>385800</v>
      </c>
      <c r="J68" s="2"/>
      <c r="L68">
        <f>IFERROR(VLOOKUP(Table146[[#This Row],[ឈ្មោះ]],Table1[[ឈ្មោះ]:[សម្គាល់]],8,0),"0")</f>
        <v>1035200</v>
      </c>
      <c r="M68" s="16">
        <f>L68-Table146[[#This Row],[បៀវត្សសរុប]]</f>
        <v>649400</v>
      </c>
      <c r="O68" t="str">
        <f>IFERROR(VLOOKUP($B68,Sheet1!$B$4:$J$550,6,0),"***")</f>
        <v>1990-12-29</v>
      </c>
      <c r="P68" t="str">
        <f>IFERROR(VLOOKUP($B68,Sheet1!$B$4:$J$550,7,0),"***")</f>
        <v>29.12.1990</v>
      </c>
    </row>
    <row r="69" spans="1:16" hidden="1" x14ac:dyDescent="0.55000000000000004">
      <c r="A69" s="1">
        <v>60</v>
      </c>
      <c r="B69" t="s">
        <v>2006</v>
      </c>
      <c r="C69" t="str">
        <f>LEFT(Table146[[#This Row],[ឈ្មោះ]],SEARCH(" ",Table146[[#This Row],[ឈ្មោះ]])-1)</f>
        <v>គុណ</v>
      </c>
      <c r="D69" t="str">
        <f>RIGHT(Table146[[#This Row],[ឈ្មោះ]],LEN(Table146[[#This Row],[ឈ្មោះ]])-SEARCH(" ",Table146[[#This Row],[ឈ្មោះ]]))</f>
        <v>គឿន</v>
      </c>
      <c r="E69" t="s">
        <v>2</v>
      </c>
      <c r="F69" t="s">
        <v>454</v>
      </c>
      <c r="G69" t="str">
        <f>IFERROR(VLOOKUP($B69,Tax_List!$H$3:$O$480,5,0),"***")</f>
        <v>***</v>
      </c>
      <c r="H69" s="13" t="str">
        <f>IFERROR(VLOOKUP($B69,Tax_List!$H$3:$O$480,8,0),"***")</f>
        <v>***</v>
      </c>
      <c r="I69" s="2">
        <f>SUMIFS('Latex_Staff (2)'!$L$2:$L$486,'Latex_Staff (2)'!$K$2:$K$486,Table146[[#This Row],[ឈ្មោះ]])</f>
        <v>287100</v>
      </c>
      <c r="J69" s="2"/>
      <c r="L69" t="str">
        <f>IFERROR(VLOOKUP(Table146[[#This Row],[ឈ្មោះ]],Table1[[ឈ្មោះ]:[សម្គាល់]],8,0),"0")</f>
        <v>0</v>
      </c>
      <c r="M69" s="16">
        <f>L69-Table146[[#This Row],[បៀវត្សសរុប]]</f>
        <v>-287100</v>
      </c>
      <c r="O69" t="str">
        <f>IFERROR(VLOOKUP($B69,Sheet1!$B$4:$J$550,6,0),"***")</f>
        <v>***</v>
      </c>
      <c r="P69" t="str">
        <f>IFERROR(VLOOKUP($B69,Sheet1!$B$4:$J$550,7,0),"***")</f>
        <v>***</v>
      </c>
    </row>
    <row r="70" spans="1:16" hidden="1" x14ac:dyDescent="0.55000000000000004">
      <c r="A70" s="1">
        <v>61</v>
      </c>
      <c r="B70" t="s">
        <v>2007</v>
      </c>
      <c r="C70" t="str">
        <f>LEFT(Table146[[#This Row],[ឈ្មោះ]],SEARCH(" ",Table146[[#This Row],[ឈ្មោះ]])-1)</f>
        <v>គឿន</v>
      </c>
      <c r="D70" t="str">
        <f>RIGHT(Table146[[#This Row],[ឈ្មោះ]],LEN(Table146[[#This Row],[ឈ្មោះ]])-SEARCH(" ",Table146[[#This Row],[ឈ្មោះ]]))</f>
        <v>សុភា</v>
      </c>
      <c r="E70" t="s">
        <v>2</v>
      </c>
      <c r="F70" t="s">
        <v>454</v>
      </c>
      <c r="G70" t="str">
        <f>IFERROR(VLOOKUP($B70,Tax_List!$H$3:$O$480,5,0),"***")</f>
        <v>***</v>
      </c>
      <c r="H70" s="13" t="str">
        <f>IFERROR(VLOOKUP($B70,Tax_List!$H$3:$O$480,8,0),"***")</f>
        <v>***</v>
      </c>
      <c r="I70" s="2">
        <f>SUMIFS('Latex_Staff (2)'!$L$2:$L$486,'Latex_Staff (2)'!$K$2:$K$486,Table146[[#This Row],[ឈ្មោះ]])</f>
        <v>293300</v>
      </c>
      <c r="J70" s="2" t="s">
        <v>1979</v>
      </c>
      <c r="L70" t="str">
        <f>IFERROR(VLOOKUP(Table146[[#This Row],[ឈ្មោះ]],Table1[[ឈ្មោះ]:[សម្គាល់]],8,0),"0")</f>
        <v>0</v>
      </c>
      <c r="M70" s="16">
        <f>L70-Table146[[#This Row],[បៀវត្សសរុប]]</f>
        <v>-293300</v>
      </c>
      <c r="O70" t="str">
        <f>IFERROR(VLOOKUP($B70,Sheet1!$B$4:$J$550,6,0),"***")</f>
        <v>***</v>
      </c>
      <c r="P70" t="str">
        <f>IFERROR(VLOOKUP($B70,Sheet1!$B$4:$J$550,7,0),"***")</f>
        <v>***</v>
      </c>
    </row>
    <row r="71" spans="1:16" x14ac:dyDescent="0.55000000000000004">
      <c r="A71" s="1">
        <v>61</v>
      </c>
      <c r="B71" t="s">
        <v>53</v>
      </c>
      <c r="C71" t="str">
        <f>LEFT(Table146[[#This Row],[ឈ្មោះ]],SEARCH(" ",Table146[[#This Row],[ឈ្មោះ]])-1)</f>
        <v>រីន</v>
      </c>
      <c r="D71" t="str">
        <f>RIGHT(Table146[[#This Row],[ឈ្មោះ]],LEN(Table146[[#This Row],[ឈ្មោះ]])-SEARCH(" ",Table146[[#This Row],[ឈ្មោះ]]))</f>
        <v>រី</v>
      </c>
      <c r="E71" t="s">
        <v>2</v>
      </c>
      <c r="F71" t="s">
        <v>454</v>
      </c>
      <c r="G71" t="str">
        <f>IFERROR(VLOOKUP($B71,Tax_List!$H$3:$O$480,5,0),"***")</f>
        <v>20.04.2000</v>
      </c>
      <c r="H71" s="13">
        <f>IFERROR(VLOOKUP($B71,Tax_List!$H$3:$O$480,8,0),"***")</f>
        <v>150523487</v>
      </c>
      <c r="I71" s="2">
        <f>SUMIFS('Latex_Staff (2)'!$L$2:$L$486,'Latex_Staff (2)'!$K$2:$K$486,Table146[[#This Row],[ឈ្មោះ]])</f>
        <v>142200</v>
      </c>
      <c r="J71" s="2" t="s">
        <v>1980</v>
      </c>
      <c r="L71">
        <f>IFERROR(VLOOKUP(Table146[[#This Row],[ឈ្មោះ]],Table1[[ឈ្មោះ]:[សម្គាល់]],8,0),"0")</f>
        <v>1207300</v>
      </c>
      <c r="M71" s="16">
        <f>L71-Table146[[#This Row],[បៀវត្សសរុប]]</f>
        <v>1065100</v>
      </c>
      <c r="O71" t="str">
        <f>IFERROR(VLOOKUP($B71,Sheet1!$B$4:$J$550,6,0),"***")</f>
        <v>2000-04-20</v>
      </c>
      <c r="P71" t="str">
        <f>IFERROR(VLOOKUP($B71,Sheet1!$B$4:$J$550,7,0),"***")</f>
        <v>20.04.2000</v>
      </c>
    </row>
    <row r="72" spans="1:16" x14ac:dyDescent="0.55000000000000004">
      <c r="A72" s="1">
        <v>62</v>
      </c>
      <c r="B72" t="s">
        <v>329</v>
      </c>
      <c r="C72" t="str">
        <f>LEFT(Table146[[#This Row],[ឈ្មោះ]],SEARCH(" ",Table146[[#This Row],[ឈ្មោះ]])-1)</f>
        <v>ឡុន</v>
      </c>
      <c r="D72" t="str">
        <f>RIGHT(Table146[[#This Row],[ឈ្មោះ]],LEN(Table146[[#This Row],[ឈ្មោះ]])-SEARCH(" ",Table146[[#This Row],[ឈ្មោះ]]))</f>
        <v>ហុំ</v>
      </c>
      <c r="E72" t="s">
        <v>2</v>
      </c>
      <c r="F72" t="s">
        <v>454</v>
      </c>
      <c r="G72" t="str">
        <f>IFERROR(VLOOKUP($B72,Tax_List!$H$3:$O$480,5,0),"***")</f>
        <v>08.03.2005</v>
      </c>
      <c r="H72" s="13" t="str">
        <f>IFERROR(VLOOKUP($B72,Tax_List!$H$3:$O$480,8,0),"***")</f>
        <v>150989035</v>
      </c>
      <c r="I72" s="2">
        <f>SUMIFS('Latex_Staff (2)'!$L$2:$L$486,'Latex_Staff (2)'!$K$2:$K$486,Table146[[#This Row],[ឈ្មោះ]])</f>
        <v>299200</v>
      </c>
      <c r="J72" s="2"/>
      <c r="L72">
        <f>IFERROR(VLOOKUP(Table146[[#This Row],[ឈ្មោះ]],Table1[[ឈ្មោះ]:[សម្គាល់]],8,0),"0")</f>
        <v>853500</v>
      </c>
      <c r="M72" s="16">
        <f>L72-Table146[[#This Row],[បៀវត្សសរុប]]</f>
        <v>554300</v>
      </c>
      <c r="O72" t="str">
        <f>IFERROR(VLOOKUP($B72,Sheet1!$B$4:$J$550,6,0),"***")</f>
        <v>2005-03-08</v>
      </c>
      <c r="P72" t="str">
        <f>IFERROR(VLOOKUP($B72,Sheet1!$B$4:$J$550,7,0),"***")</f>
        <v>08.03.2005</v>
      </c>
    </row>
    <row r="73" spans="1:16" x14ac:dyDescent="0.55000000000000004">
      <c r="A73" s="1">
        <v>63</v>
      </c>
      <c r="B73" t="s">
        <v>55</v>
      </c>
      <c r="C73" t="str">
        <f>LEFT(Table146[[#This Row],[ឈ្មោះ]],SEARCH(" ",Table146[[#This Row],[ឈ្មោះ]])-1)</f>
        <v>សេង</v>
      </c>
      <c r="D73" t="str">
        <f>RIGHT(Table146[[#This Row],[ឈ្មោះ]],LEN(Table146[[#This Row],[ឈ្មោះ]])-SEARCH(" ",Table146[[#This Row],[ឈ្មោះ]]))</f>
        <v>ហុន</v>
      </c>
      <c r="E73" t="s">
        <v>1</v>
      </c>
      <c r="F73" t="s">
        <v>454</v>
      </c>
      <c r="G73" t="str">
        <f>IFERROR(VLOOKUP($B73,Tax_List!$H$3:$O$480,5,0),"***")</f>
        <v>03.04.1981</v>
      </c>
      <c r="H73" s="13">
        <f>IFERROR(VLOOKUP($B73,Tax_List!$H$3:$O$480,8,0),"***")</f>
        <v>150612397</v>
      </c>
      <c r="I73" s="2">
        <f>SUMIFS('Latex_Staff (2)'!$L$2:$L$486,'Latex_Staff (2)'!$K$2:$K$486,Table146[[#This Row],[ឈ្មោះ]])</f>
        <v>376600</v>
      </c>
      <c r="J73" s="2"/>
      <c r="L73">
        <f>IFERROR(VLOOKUP(Table146[[#This Row],[ឈ្មោះ]],Table1[[ឈ្មោះ]:[សម្គាល់]],8,0),"0")</f>
        <v>1138500</v>
      </c>
      <c r="M73" s="16">
        <f>L73-Table146[[#This Row],[បៀវត្សសរុប]]</f>
        <v>761900</v>
      </c>
      <c r="O73" t="str">
        <f>IFERROR(VLOOKUP($B73,Sheet1!$B$4:$J$550,6,0),"***")</f>
        <v>1981-04-03</v>
      </c>
      <c r="P73" t="str">
        <f>IFERROR(VLOOKUP($B73,Sheet1!$B$4:$J$550,7,0),"***")</f>
        <v>03.04.1981</v>
      </c>
    </row>
    <row r="74" spans="1:16" hidden="1" x14ac:dyDescent="0.55000000000000004">
      <c r="A74" s="1">
        <v>64</v>
      </c>
      <c r="B74" t="s">
        <v>2008</v>
      </c>
      <c r="C74" t="str">
        <f>LEFT(Table146[[#This Row],[ឈ្មោះ]],SEARCH(" ",Table146[[#This Row],[ឈ្មោះ]])-1)</f>
        <v>គឹម</v>
      </c>
      <c r="D74" t="str">
        <f>RIGHT(Table146[[#This Row],[ឈ្មោះ]],LEN(Table146[[#This Row],[ឈ្មោះ]])-SEARCH(" ",Table146[[#This Row],[ឈ្មោះ]]))</f>
        <v>ព្រំ</v>
      </c>
      <c r="E74" t="s">
        <v>2</v>
      </c>
      <c r="F74" t="s">
        <v>454</v>
      </c>
      <c r="G74" t="str">
        <f>IFERROR(VLOOKUP($B74,Tax_List!$H$3:$O$480,5,0),"***")</f>
        <v>***</v>
      </c>
      <c r="H74" s="13" t="str">
        <f>IFERROR(VLOOKUP($B74,Tax_List!$H$3:$O$480,8,0),"***")</f>
        <v>***</v>
      </c>
      <c r="I74" s="2">
        <f>SUMIFS('Latex_Staff (2)'!$L$2:$L$486,'Latex_Staff (2)'!$K$2:$K$486,Table146[[#This Row],[ឈ្មោះ]])</f>
        <v>292400</v>
      </c>
      <c r="J74" s="2" t="s">
        <v>1979</v>
      </c>
      <c r="L74" t="str">
        <f>IFERROR(VLOOKUP(Table146[[#This Row],[ឈ្មោះ]],Table1[[ឈ្មោះ]:[សម្គាល់]],8,0),"0")</f>
        <v>0</v>
      </c>
      <c r="M74" s="16">
        <f>L74-Table146[[#This Row],[បៀវត្សសរុប]]</f>
        <v>-292400</v>
      </c>
      <c r="O74" t="str">
        <f>IFERROR(VLOOKUP($B74,Sheet1!$B$4:$J$550,6,0),"***")</f>
        <v>***</v>
      </c>
      <c r="P74" t="str">
        <f>IFERROR(VLOOKUP($B74,Sheet1!$B$4:$J$550,7,0),"***")</f>
        <v>***</v>
      </c>
    </row>
    <row r="75" spans="1:16" x14ac:dyDescent="0.55000000000000004">
      <c r="A75" s="1">
        <v>64</v>
      </c>
      <c r="B75" t="s">
        <v>56</v>
      </c>
      <c r="C75" t="str">
        <f>LEFT(Table146[[#This Row],[ឈ្មោះ]],SEARCH(" ",Table146[[#This Row],[ឈ្មោះ]])-1)</f>
        <v>ធី</v>
      </c>
      <c r="D75" t="str">
        <f>RIGHT(Table146[[#This Row],[ឈ្មោះ]],LEN(Table146[[#This Row],[ឈ្មោះ]])-SEARCH(" ",Table146[[#This Row],[ឈ្មោះ]]))</f>
        <v>រស្មី</v>
      </c>
      <c r="E75" t="s">
        <v>2</v>
      </c>
      <c r="F75" t="s">
        <v>454</v>
      </c>
      <c r="G75" t="str">
        <f>IFERROR(VLOOKUP($B75,Tax_List!$H$3:$O$480,5,0),"***")</f>
        <v>20.10.1999</v>
      </c>
      <c r="H75" s="13" t="str">
        <f>IFERROR(VLOOKUP($B75,Tax_List!$H$3:$O$480,8,0),"***")</f>
        <v>IDR00061</v>
      </c>
      <c r="I75" s="2">
        <f>SUMIFS('Latex_Staff (2)'!$L$2:$L$486,'Latex_Staff (2)'!$K$2:$K$486,Table146[[#This Row],[ឈ្មោះ]])</f>
        <v>129500</v>
      </c>
      <c r="J75" s="2" t="s">
        <v>1980</v>
      </c>
      <c r="L75">
        <f>IFERROR(VLOOKUP(Table146[[#This Row],[ឈ្មោះ]],Table1[[ឈ្មោះ]:[សម្គាល់]],8,0),"0")</f>
        <v>1102000</v>
      </c>
      <c r="M75" s="16">
        <f>L75-Table146[[#This Row],[បៀវត្សសរុប]]</f>
        <v>972500</v>
      </c>
      <c r="O75" t="str">
        <f>IFERROR(VLOOKUP($B75,Sheet1!$B$4:$J$550,6,0),"***")</f>
        <v>1999-10-20</v>
      </c>
      <c r="P75" t="str">
        <f>IFERROR(VLOOKUP($B75,Sheet1!$B$4:$J$550,7,0),"***")</f>
        <v>20.10.1999</v>
      </c>
    </row>
    <row r="76" spans="1:16" hidden="1" x14ac:dyDescent="0.55000000000000004">
      <c r="A76" s="1">
        <v>66</v>
      </c>
      <c r="B76" t="s">
        <v>2009</v>
      </c>
      <c r="C76" t="str">
        <f>LEFT(Table146[[#This Row],[ឈ្មោះ]],SEARCH(" ",Table146[[#This Row],[ឈ្មោះ]])-1)</f>
        <v>ហ៊ាន</v>
      </c>
      <c r="D76" t="str">
        <f>RIGHT(Table146[[#This Row],[ឈ្មោះ]],LEN(Table146[[#This Row],[ឈ្មោះ]])-SEARCH(" ",Table146[[#This Row],[ឈ្មោះ]]))</f>
        <v>រ៉េត</v>
      </c>
      <c r="F76" t="s">
        <v>454</v>
      </c>
      <c r="G76" t="str">
        <f>IFERROR(VLOOKUP($B76,Tax_List!$H$3:$O$480,5,0),"***")</f>
        <v>***</v>
      </c>
      <c r="H76" s="13" t="str">
        <f>IFERROR(VLOOKUP($B76,Tax_List!$H$3:$O$480,8,0),"***")</f>
        <v>***</v>
      </c>
      <c r="I76" s="2">
        <f>SUMIFS('Latex_Staff (2)'!$L$2:$L$486,'Latex_Staff (2)'!$K$2:$K$486,Table146[[#This Row],[ឈ្មោះ]])</f>
        <v>215800</v>
      </c>
      <c r="J76" s="2"/>
      <c r="L76" t="str">
        <f>IFERROR(VLOOKUP(Table146[[#This Row],[ឈ្មោះ]],Table1[[ឈ្មោះ]:[សម្គាល់]],8,0),"0")</f>
        <v>0</v>
      </c>
      <c r="M76" s="16">
        <f>L76-Table146[[#This Row],[បៀវត្សសរុប]]</f>
        <v>-215800</v>
      </c>
      <c r="O76" t="str">
        <f>IFERROR(VLOOKUP($B76,Sheet1!$B$4:$J$550,6,0),"***")</f>
        <v>***</v>
      </c>
      <c r="P76" t="str">
        <f>IFERROR(VLOOKUP($B76,Sheet1!$B$4:$J$550,7,0),"***")</f>
        <v>***</v>
      </c>
    </row>
    <row r="77" spans="1:16" x14ac:dyDescent="0.55000000000000004">
      <c r="A77" s="1">
        <v>67</v>
      </c>
      <c r="B77" t="s">
        <v>58</v>
      </c>
      <c r="C77" t="str">
        <f>LEFT(Table146[[#This Row],[ឈ្មោះ]],SEARCH(" ",Table146[[#This Row],[ឈ្មោះ]])-1)</f>
        <v>ជឿន</v>
      </c>
      <c r="D77" t="str">
        <f>RIGHT(Table146[[#This Row],[ឈ្មោះ]],LEN(Table146[[#This Row],[ឈ្មោះ]])-SEARCH(" ",Table146[[#This Row],[ឈ្មោះ]]))</f>
        <v>ស្រីនាង</v>
      </c>
      <c r="E77" t="s">
        <v>1</v>
      </c>
      <c r="F77" t="s">
        <v>454</v>
      </c>
      <c r="G77" t="str">
        <f>IFERROR(VLOOKUP($B77,Tax_List!$H$3:$O$480,5,0),"***")</f>
        <v>12.10.1992</v>
      </c>
      <c r="H77" s="13">
        <f>IFERROR(VLOOKUP($B77,Tax_List!$H$3:$O$480,8,0),"***")</f>
        <v>220195712</v>
      </c>
      <c r="I77" s="2">
        <f>SUMIFS('Latex_Staff (2)'!$L$2:$L$486,'Latex_Staff (2)'!$K$2:$K$486,Table146[[#This Row],[ឈ្មោះ]])</f>
        <v>1230600</v>
      </c>
      <c r="J77" s="2"/>
      <c r="L77">
        <f>IFERROR(VLOOKUP(Table146[[#This Row],[ឈ្មោះ]],Table1[[ឈ្មោះ]:[សម្គាល់]],8,0),"0")</f>
        <v>1584200</v>
      </c>
      <c r="M77" s="16">
        <f>L77-Table146[[#This Row],[បៀវត្សសរុប]]</f>
        <v>353600</v>
      </c>
      <c r="O77" t="str">
        <f>IFERROR(VLOOKUP($B77,Sheet1!$B$4:$J$550,6,0),"***")</f>
        <v>***-**-**</v>
      </c>
      <c r="P77" t="str">
        <f>IFERROR(VLOOKUP($B77,Sheet1!$B$4:$J$550,7,0),"***")</f>
        <v>***</v>
      </c>
    </row>
    <row r="78" spans="1:16" hidden="1" x14ac:dyDescent="0.55000000000000004">
      <c r="A78" s="1">
        <v>68</v>
      </c>
      <c r="B78" t="s">
        <v>1901</v>
      </c>
      <c r="C78" t="str">
        <f>LEFT(Table146[[#This Row],[ឈ្មោះ]],SEARCH(" ",Table146[[#This Row],[ឈ្មោះ]])-1)</f>
        <v>ទ្រី</v>
      </c>
      <c r="D78" t="str">
        <f>RIGHT(Table146[[#This Row],[ឈ្មោះ]],LEN(Table146[[#This Row],[ឈ្មោះ]])-SEARCH(" ",Table146[[#This Row],[ឈ្មោះ]]))</f>
        <v>តុល</v>
      </c>
      <c r="E78" t="s">
        <v>1</v>
      </c>
      <c r="F78" t="s">
        <v>454</v>
      </c>
      <c r="G78" t="str">
        <f>IFERROR(VLOOKUP($B78,Tax_List!$H$3:$O$480,5,0),"***")</f>
        <v>***</v>
      </c>
      <c r="H78" s="13" t="str">
        <f>IFERROR(VLOOKUP($B78,Tax_List!$H$3:$O$480,8,0),"***")</f>
        <v>***</v>
      </c>
      <c r="I78" s="2">
        <f>SUMIFS('Latex_Staff (2)'!$L$2:$L$486,'Latex_Staff (2)'!$K$2:$K$486,Table146[[#This Row],[ឈ្មោះ]])</f>
        <v>479100</v>
      </c>
      <c r="J78" s="2"/>
      <c r="L78">
        <f>IFERROR(VLOOKUP(Table146[[#This Row],[ឈ្មោះ]],Table1[[ឈ្មោះ]:[សម្គាល់]],8,0),"0")</f>
        <v>1022200</v>
      </c>
      <c r="M78" s="16">
        <f>L78-Table146[[#This Row],[បៀវត្សសរុប]]</f>
        <v>543100</v>
      </c>
      <c r="O78" t="str">
        <f>IFERROR(VLOOKUP($B78,Sheet1!$B$4:$J$550,6,0),"***")</f>
        <v>***-**-**</v>
      </c>
      <c r="P78" t="str">
        <f>IFERROR(VLOOKUP($B78,Sheet1!$B$4:$J$550,7,0),"***")</f>
        <v>***</v>
      </c>
    </row>
    <row r="79" spans="1:16" hidden="1" x14ac:dyDescent="0.55000000000000004">
      <c r="A79" s="1">
        <v>69</v>
      </c>
      <c r="B79" t="s">
        <v>2010</v>
      </c>
      <c r="C79" t="str">
        <f>LEFT(Table146[[#This Row],[ឈ្មោះ]],SEARCH(" ",Table146[[#This Row],[ឈ្មោះ]])-1)</f>
        <v>ជួន</v>
      </c>
      <c r="D79" t="str">
        <f>RIGHT(Table146[[#This Row],[ឈ្មោះ]],LEN(Table146[[#This Row],[ឈ្មោះ]])-SEARCH(" ",Table146[[#This Row],[ឈ្មោះ]]))</f>
        <v>វិសាល</v>
      </c>
      <c r="E79" t="s">
        <v>1</v>
      </c>
      <c r="F79" t="s">
        <v>454</v>
      </c>
      <c r="G79" t="str">
        <f>IFERROR(VLOOKUP($B79,Tax_List!$H$3:$O$480,5,0),"***")</f>
        <v>***</v>
      </c>
      <c r="H79" s="13" t="str">
        <f>IFERROR(VLOOKUP($B79,Tax_List!$H$3:$O$480,8,0),"***")</f>
        <v>***</v>
      </c>
      <c r="I79" s="2">
        <f>SUMIFS('Latex_Staff (2)'!$L$2:$L$486,'Latex_Staff (2)'!$K$2:$K$486,Table146[[#This Row],[ឈ្មោះ]])</f>
        <v>91000</v>
      </c>
      <c r="J79" s="2" t="s">
        <v>1979</v>
      </c>
      <c r="L79" t="str">
        <f>IFERROR(VLOOKUP(Table146[[#This Row],[ឈ្មោះ]],Table1[[ឈ្មោះ]:[សម្គាល់]],8,0),"0")</f>
        <v>0</v>
      </c>
      <c r="M79" s="16">
        <f>L79-Table146[[#This Row],[បៀវត្សសរុប]]</f>
        <v>-91000</v>
      </c>
      <c r="O79" t="str">
        <f>IFERROR(VLOOKUP($B79,Sheet1!$B$4:$J$550,6,0),"***")</f>
        <v>***</v>
      </c>
      <c r="P79" t="str">
        <f>IFERROR(VLOOKUP($B79,Sheet1!$B$4:$J$550,7,0),"***")</f>
        <v>***</v>
      </c>
    </row>
    <row r="80" spans="1:16" x14ac:dyDescent="0.55000000000000004">
      <c r="A80" s="1">
        <v>69</v>
      </c>
      <c r="B80" t="s">
        <v>59</v>
      </c>
      <c r="C80" t="str">
        <f>LEFT(Table146[[#This Row],[ឈ្មោះ]],SEARCH(" ",Table146[[#This Row],[ឈ្មោះ]])-1)</f>
        <v>សល់</v>
      </c>
      <c r="D80" t="str">
        <f>RIGHT(Table146[[#This Row],[ឈ្មោះ]],LEN(Table146[[#This Row],[ឈ្មោះ]])-SEARCH(" ",Table146[[#This Row],[ឈ្មោះ]]))</f>
        <v>សុភី</v>
      </c>
      <c r="E80" t="s">
        <v>1</v>
      </c>
      <c r="F80" t="s">
        <v>454</v>
      </c>
      <c r="G80" t="str">
        <f>IFERROR(VLOOKUP($B80,Tax_List!$H$3:$O$480,5,0),"***")</f>
        <v>29.08.1990</v>
      </c>
      <c r="H80" s="13">
        <f>IFERROR(VLOOKUP($B80,Tax_List!$H$3:$O$480,8,0),"***")</f>
        <v>220140704</v>
      </c>
      <c r="I80" s="2">
        <f>SUMIFS('Latex_Staff (2)'!$L$2:$L$486,'Latex_Staff (2)'!$K$2:$K$486,Table146[[#This Row],[ឈ្មោះ]])</f>
        <v>130200</v>
      </c>
      <c r="J80" s="2" t="s">
        <v>1980</v>
      </c>
      <c r="L80">
        <f>IFERROR(VLOOKUP(Table146[[#This Row],[ឈ្មោះ]],Table1[[ឈ្មោះ]:[សម្គាល់]],8,0),"0")</f>
        <v>1101200</v>
      </c>
      <c r="M80" s="16">
        <f>L80-Table146[[#This Row],[បៀវត្សសរុប]]</f>
        <v>971000</v>
      </c>
      <c r="O80" t="str">
        <f>IFERROR(VLOOKUP($B80,Sheet1!$B$4:$J$550,6,0),"***")</f>
        <v>1990-08-29</v>
      </c>
      <c r="P80" t="str">
        <f>IFERROR(VLOOKUP($B80,Sheet1!$B$4:$J$550,7,0),"***")</f>
        <v>29.08.1990</v>
      </c>
    </row>
    <row r="81" spans="1:16" hidden="1" x14ac:dyDescent="0.55000000000000004">
      <c r="A81" s="1">
        <v>70</v>
      </c>
      <c r="B81" t="s">
        <v>2011</v>
      </c>
      <c r="C81" t="str">
        <f>LEFT(Table146[[#This Row],[ឈ្មោះ]],SEARCH(" ",Table146[[#This Row],[ឈ្មោះ]])-1)</f>
        <v>នីន</v>
      </c>
      <c r="D81" t="str">
        <f>RIGHT(Table146[[#This Row],[ឈ្មោះ]],LEN(Table146[[#This Row],[ឈ្មោះ]])-SEARCH(" ",Table146[[#This Row],[ឈ្មោះ]]))</f>
        <v>វណ្ណា</v>
      </c>
      <c r="E81" t="s">
        <v>1</v>
      </c>
      <c r="F81" t="s">
        <v>454</v>
      </c>
      <c r="G81" t="str">
        <f>IFERROR(VLOOKUP($B81,Tax_List!$H$3:$O$480,5,0),"***")</f>
        <v>***</v>
      </c>
      <c r="H81" s="13" t="str">
        <f>IFERROR(VLOOKUP($B81,Tax_List!$H$3:$O$480,8,0),"***")</f>
        <v>***</v>
      </c>
      <c r="I81" s="2">
        <f>SUMIFS('Latex_Staff (2)'!$L$2:$L$486,'Latex_Staff (2)'!$K$2:$K$486,Table146[[#This Row],[ឈ្មោះ]])</f>
        <v>273400</v>
      </c>
      <c r="J81" s="2"/>
      <c r="L81" t="str">
        <f>IFERROR(VLOOKUP(Table146[[#This Row],[ឈ្មោះ]],Table1[[ឈ្មោះ]:[សម្គាល់]],8,0),"0")</f>
        <v>0</v>
      </c>
      <c r="M81" s="16">
        <f>L81-Table146[[#This Row],[បៀវត្សសរុប]]</f>
        <v>-273400</v>
      </c>
      <c r="O81" t="str">
        <f>IFERROR(VLOOKUP($B81,Sheet1!$B$4:$J$550,6,0),"***")</f>
        <v>***</v>
      </c>
      <c r="P81" t="str">
        <f>IFERROR(VLOOKUP($B81,Sheet1!$B$4:$J$550,7,0),"***")</f>
        <v>***</v>
      </c>
    </row>
    <row r="82" spans="1:16" hidden="1" x14ac:dyDescent="0.55000000000000004">
      <c r="A82" s="1">
        <v>71</v>
      </c>
      <c r="B82" t="s">
        <v>2012</v>
      </c>
      <c r="C82" t="str">
        <f>LEFT(Table146[[#This Row],[ឈ្មោះ]],SEARCH(" ",Table146[[#This Row],[ឈ្មោះ]])-1)</f>
        <v>ព្រំ</v>
      </c>
      <c r="D82" t="str">
        <f>RIGHT(Table146[[#This Row],[ឈ្មោះ]],LEN(Table146[[#This Row],[ឈ្មោះ]])-SEARCH(" ",Table146[[#This Row],[ឈ្មោះ]]))</f>
        <v>ធៀម</v>
      </c>
      <c r="E82" t="s">
        <v>1</v>
      </c>
      <c r="F82" t="s">
        <v>454</v>
      </c>
      <c r="G82" t="str">
        <f>IFERROR(VLOOKUP($B82,Tax_List!$H$3:$O$480,5,0),"***")</f>
        <v>***</v>
      </c>
      <c r="H82" s="13" t="str">
        <f>IFERROR(VLOOKUP($B82,Tax_List!$H$3:$O$480,8,0),"***")</f>
        <v>***</v>
      </c>
      <c r="I82" s="2">
        <f>SUMIFS('Latex_Staff (2)'!$L$2:$L$486,'Latex_Staff (2)'!$K$2:$K$486,Table146[[#This Row],[ឈ្មោះ]])</f>
        <v>289400</v>
      </c>
      <c r="J82" s="2"/>
      <c r="L82" t="str">
        <f>IFERROR(VLOOKUP(Table146[[#This Row],[ឈ្មោះ]],Table1[[ឈ្មោះ]:[សម្គាល់]],8,0),"0")</f>
        <v>0</v>
      </c>
      <c r="M82" s="16">
        <f>L82-Table146[[#This Row],[បៀវត្សសរុប]]</f>
        <v>-289400</v>
      </c>
      <c r="O82" t="str">
        <f>IFERROR(VLOOKUP($B82,Sheet1!$B$4:$J$550,6,0),"***")</f>
        <v>***</v>
      </c>
      <c r="P82" t="str">
        <f>IFERROR(VLOOKUP($B82,Sheet1!$B$4:$J$550,7,0),"***")</f>
        <v>***</v>
      </c>
    </row>
    <row r="83" spans="1:16" x14ac:dyDescent="0.55000000000000004">
      <c r="A83" s="1">
        <v>72</v>
      </c>
      <c r="B83" t="s">
        <v>61</v>
      </c>
      <c r="C83" t="str">
        <f>LEFT(Table146[[#This Row],[ឈ្មោះ]],SEARCH(" ",Table146[[#This Row],[ឈ្មោះ]])-1)</f>
        <v>រិទ្ធ</v>
      </c>
      <c r="D83" t="str">
        <f>RIGHT(Table146[[#This Row],[ឈ្មោះ]],LEN(Table146[[#This Row],[ឈ្មោះ]])-SEARCH(" ",Table146[[#This Row],[ឈ្មោះ]]))</f>
        <v>ដារត្ន័</v>
      </c>
      <c r="E83" t="s">
        <v>1</v>
      </c>
      <c r="F83" t="s">
        <v>454</v>
      </c>
      <c r="G83" t="str">
        <f>IFERROR(VLOOKUP($B83,Tax_List!$H$3:$O$480,5,0),"***")</f>
        <v>20.08.1996</v>
      </c>
      <c r="H83" s="13" t="str">
        <f>IFERROR(VLOOKUP($B83,Tax_List!$H$3:$O$480,8,0),"***")</f>
        <v>220234354</v>
      </c>
      <c r="I83" s="2">
        <f>SUMIFS('Latex_Staff (2)'!$L$2:$L$486,'Latex_Staff (2)'!$K$2:$K$486,Table146[[#This Row],[ឈ្មោះ]])</f>
        <v>390600</v>
      </c>
      <c r="J83" s="2"/>
      <c r="L83">
        <f>IFERROR(VLOOKUP(Table146[[#This Row],[ឈ្មោះ]],Table1[[ឈ្មោះ]:[សម្គាល់]],8,0),"0")</f>
        <v>1072200</v>
      </c>
      <c r="M83" s="16">
        <f>L83-Table146[[#This Row],[បៀវត្សសរុប]]</f>
        <v>681600</v>
      </c>
      <c r="O83" t="str">
        <f>IFERROR(VLOOKUP($B83,Sheet1!$B$4:$J$550,6,0),"***")</f>
        <v>1996-08-20</v>
      </c>
      <c r="P83" t="str">
        <f>IFERROR(VLOOKUP($B83,Sheet1!$B$4:$J$550,7,0),"***")</f>
        <v>20.08.1996</v>
      </c>
    </row>
    <row r="84" spans="1:16" x14ac:dyDescent="0.55000000000000004">
      <c r="A84" s="1">
        <v>73</v>
      </c>
      <c r="B84" t="s">
        <v>62</v>
      </c>
      <c r="C84" t="str">
        <f>LEFT(Table146[[#This Row],[ឈ្មោះ]],SEARCH(" ",Table146[[#This Row],[ឈ្មោះ]])-1)</f>
        <v>លី</v>
      </c>
      <c r="D84" t="str">
        <f>RIGHT(Table146[[#This Row],[ឈ្មោះ]],LEN(Table146[[#This Row],[ឈ្មោះ]])-SEARCH(" ",Table146[[#This Row],[ឈ្មោះ]]))</f>
        <v>ស៊ីណាន</v>
      </c>
      <c r="E84" t="s">
        <v>1</v>
      </c>
      <c r="F84" t="s">
        <v>454</v>
      </c>
      <c r="G84" t="str">
        <f>IFERROR(VLOOKUP($B84,Tax_List!$H$3:$O$480,5,0),"***")</f>
        <v>07.06.1985</v>
      </c>
      <c r="H84" s="13" t="str">
        <f>IFERROR(VLOOKUP($B84,Tax_List!$H$3:$O$480,8,0),"***")</f>
        <v>220102100</v>
      </c>
      <c r="I84" s="2">
        <f>SUMIFS('Latex_Staff (2)'!$L$2:$L$486,'Latex_Staff (2)'!$K$2:$K$486,Table146[[#This Row],[ឈ្មោះ]])</f>
        <v>239800</v>
      </c>
      <c r="J84" s="2"/>
      <c r="L84">
        <f>IFERROR(VLOOKUP(Table146[[#This Row],[ឈ្មោះ]],Table1[[ឈ្មោះ]:[សម្គាល់]],8,0),"0")</f>
        <v>1024500</v>
      </c>
      <c r="M84" s="16">
        <f>L84-Table146[[#This Row],[បៀវត្សសរុប]]</f>
        <v>784700</v>
      </c>
      <c r="O84" t="str">
        <f>IFERROR(VLOOKUP($B84,Sheet1!$B$4:$J$550,6,0),"***")</f>
        <v>1985-06-07</v>
      </c>
      <c r="P84" t="str">
        <f>IFERROR(VLOOKUP($B84,Sheet1!$B$4:$J$550,7,0),"***")</f>
        <v>07.06.1985</v>
      </c>
    </row>
    <row r="85" spans="1:16" hidden="1" x14ac:dyDescent="0.55000000000000004">
      <c r="A85" s="1">
        <v>74</v>
      </c>
      <c r="B85" t="s">
        <v>350</v>
      </c>
      <c r="C85" t="str">
        <f>LEFT(Table146[[#This Row],[ឈ្មោះ]],SEARCH(" ",Table146[[#This Row],[ឈ្មោះ]])-1)</f>
        <v>អ៊ត</v>
      </c>
      <c r="D85" t="str">
        <f>RIGHT(Table146[[#This Row],[ឈ្មោះ]],LEN(Table146[[#This Row],[ឈ្មោះ]])-SEARCH(" ",Table146[[#This Row],[ឈ្មោះ]]))</f>
        <v>រិទ្ធ</v>
      </c>
      <c r="E85" t="s">
        <v>2</v>
      </c>
      <c r="F85" t="s">
        <v>454</v>
      </c>
      <c r="G85" t="str">
        <f>IFERROR(VLOOKUP($B85,Tax_List!$H$3:$O$480,5,0),"***")</f>
        <v>***</v>
      </c>
      <c r="H85" s="13" t="str">
        <f>IFERROR(VLOOKUP($B85,Tax_List!$H$3:$O$480,8,0),"***")</f>
        <v>***</v>
      </c>
      <c r="I85" s="2">
        <f>SUMIFS('Latex_Staff (2)'!$L$2:$L$486,'Latex_Staff (2)'!$K$2:$K$486,Table146[[#This Row],[ឈ្មោះ]])</f>
        <v>432900</v>
      </c>
      <c r="J85" s="2"/>
      <c r="L85">
        <f>IFERROR(VLOOKUP(Table146[[#This Row],[ឈ្មោះ]],Table1[[ឈ្មោះ]:[សម្គាល់]],8,0),"0")</f>
        <v>1206700</v>
      </c>
      <c r="M85" s="16">
        <f>L85-Table146[[#This Row],[បៀវត្សសរុប]]</f>
        <v>773800</v>
      </c>
      <c r="O85" t="str">
        <f>IFERROR(VLOOKUP($B85,Sheet1!$B$4:$J$550,6,0),"***")</f>
        <v>***-**-**</v>
      </c>
      <c r="P85" t="str">
        <f>IFERROR(VLOOKUP($B85,Sheet1!$B$4:$J$550,7,0),"***")</f>
        <v>***</v>
      </c>
    </row>
    <row r="86" spans="1:16" x14ac:dyDescent="0.55000000000000004">
      <c r="A86" s="1">
        <v>75</v>
      </c>
      <c r="B86" t="s">
        <v>64</v>
      </c>
      <c r="C86" t="str">
        <f>LEFT(Table146[[#This Row],[ឈ្មោះ]],SEARCH(" ",Table146[[#This Row],[ឈ្មោះ]])-1)</f>
        <v>សាត</v>
      </c>
      <c r="D86" t="str">
        <f>RIGHT(Table146[[#This Row],[ឈ្មោះ]],LEN(Table146[[#This Row],[ឈ្មោះ]])-SEARCH(" ",Table146[[#This Row],[ឈ្មោះ]]))</f>
        <v>ម៉េងហួង</v>
      </c>
      <c r="E86" t="s">
        <v>1</v>
      </c>
      <c r="F86" t="s">
        <v>454</v>
      </c>
      <c r="G86" t="str">
        <f>IFERROR(VLOOKUP($B86,Tax_List!$H$3:$O$480,5,0),"***")</f>
        <v>07.12.1995</v>
      </c>
      <c r="H86" s="13">
        <f>IFERROR(VLOOKUP($B86,Tax_List!$H$3:$O$480,8,0),"***")</f>
        <v>220208916</v>
      </c>
      <c r="I86" s="2">
        <f>SUMIFS('Latex_Staff (2)'!$L$2:$L$486,'Latex_Staff (2)'!$K$2:$K$486,Table146[[#This Row],[ឈ្មោះ]])</f>
        <v>509300</v>
      </c>
      <c r="J86" s="2"/>
      <c r="L86">
        <f>IFERROR(VLOOKUP(Table146[[#This Row],[ឈ្មោះ]],Table1[[ឈ្មោះ]:[សម្គាល់]],8,0),"0")</f>
        <v>1096600</v>
      </c>
      <c r="M86" s="16">
        <f>L86-Table146[[#This Row],[បៀវត្សសរុប]]</f>
        <v>587300</v>
      </c>
      <c r="O86" t="str">
        <f>IFERROR(VLOOKUP($B86,Sheet1!$B$4:$J$550,6,0),"***")</f>
        <v>1995-12-07</v>
      </c>
      <c r="P86" t="str">
        <f>IFERROR(VLOOKUP($B86,Sheet1!$B$4:$J$550,7,0),"***")</f>
        <v>07.12.1995</v>
      </c>
    </row>
    <row r="87" spans="1:16" hidden="1" x14ac:dyDescent="0.55000000000000004">
      <c r="A87" s="1">
        <v>76</v>
      </c>
      <c r="B87" t="s">
        <v>129</v>
      </c>
      <c r="C87" t="str">
        <f>LEFT(Table146[[#This Row],[ឈ្មោះ]],SEARCH(" ",Table146[[#This Row],[ឈ្មោះ]])-1)</f>
        <v>ខា</v>
      </c>
      <c r="D87" t="str">
        <f>RIGHT(Table146[[#This Row],[ឈ្មោះ]],LEN(Table146[[#This Row],[ឈ្មោះ]])-SEARCH(" ",Table146[[#This Row],[ឈ្មោះ]]))</f>
        <v>ហ៊ិច</v>
      </c>
      <c r="E87" t="s">
        <v>1</v>
      </c>
      <c r="F87" t="s">
        <v>454</v>
      </c>
      <c r="G87" t="str">
        <f>IFERROR(VLOOKUP($B87,Tax_List!$H$3:$O$480,5,0),"***")</f>
        <v>***</v>
      </c>
      <c r="H87" s="13" t="str">
        <f>IFERROR(VLOOKUP($B87,Tax_List!$H$3:$O$480,8,0),"***")</f>
        <v>***</v>
      </c>
      <c r="I87" s="2">
        <f>SUMIFS('Latex_Staff (2)'!$L$2:$L$486,'Latex_Staff (2)'!$K$2:$K$486,Table146[[#This Row],[ឈ្មោះ]])</f>
        <v>440300</v>
      </c>
      <c r="J87" s="2"/>
      <c r="L87">
        <f>IFERROR(VLOOKUP(Table146[[#This Row],[ឈ្មោះ]],Table1[[ឈ្មោះ]:[សម្គាល់]],8,0),"0")</f>
        <v>1204800</v>
      </c>
      <c r="M87" s="16">
        <f>L87-Table146[[#This Row],[បៀវត្សសរុប]]</f>
        <v>764500</v>
      </c>
      <c r="O87" t="str">
        <f>IFERROR(VLOOKUP($B87,Sheet1!$B$4:$J$550,6,0),"***")</f>
        <v>***-**-**</v>
      </c>
      <c r="P87" t="str">
        <f>IFERROR(VLOOKUP($B87,Sheet1!$B$4:$J$550,7,0),"***")</f>
        <v>***</v>
      </c>
    </row>
    <row r="88" spans="1:16" x14ac:dyDescent="0.55000000000000004">
      <c r="A88" s="1">
        <v>77</v>
      </c>
      <c r="B88" t="s">
        <v>11</v>
      </c>
      <c r="C88" t="str">
        <f>LEFT(Table146[[#This Row],[ឈ្មោះ]],SEARCH(" ",Table146[[#This Row],[ឈ្មោះ]])-1)</f>
        <v>មាស</v>
      </c>
      <c r="D88" t="str">
        <f>RIGHT(Table146[[#This Row],[ឈ្មោះ]],LEN(Table146[[#This Row],[ឈ្មោះ]])-SEARCH(" ",Table146[[#This Row],[ឈ្មោះ]]))</f>
        <v>សុខៃ</v>
      </c>
      <c r="E88" t="s">
        <v>1</v>
      </c>
      <c r="F88" t="s">
        <v>454</v>
      </c>
      <c r="G88" t="str">
        <f>IFERROR(VLOOKUP($B88,Tax_List!$H$3:$O$480,5,0),"***")</f>
        <v>01.05.1993</v>
      </c>
      <c r="H88" s="13" t="str">
        <f>IFERROR(VLOOKUP($B88,Tax_List!$H$3:$O$480,8,0),"***")</f>
        <v>061410651</v>
      </c>
      <c r="I88" s="2">
        <f>SUMIFS('Latex_Staff (2)'!$L$2:$L$486,'Latex_Staff (2)'!$K$2:$K$486,Table146[[#This Row],[ឈ្មោះ]])</f>
        <v>462800</v>
      </c>
      <c r="J88" s="2"/>
      <c r="L88">
        <f>IFERROR(VLOOKUP(Table146[[#This Row],[ឈ្មោះ]],Table1[[ឈ្មោះ]:[សម្គាល់]],8,0),"0")</f>
        <v>1182100</v>
      </c>
      <c r="M88" s="16">
        <f>L88-Table146[[#This Row],[បៀវត្សសរុប]]</f>
        <v>719300</v>
      </c>
      <c r="O88" t="str">
        <f>IFERROR(VLOOKUP($B88,Sheet1!$B$4:$J$550,6,0),"***")</f>
        <v>1993-05-01</v>
      </c>
      <c r="P88" t="str">
        <f>IFERROR(VLOOKUP($B88,Sheet1!$B$4:$J$550,7,0),"***")</f>
        <v>01.05.1993</v>
      </c>
    </row>
    <row r="89" spans="1:16" hidden="1" x14ac:dyDescent="0.55000000000000004">
      <c r="A89" s="1">
        <v>79</v>
      </c>
      <c r="B89" t="s">
        <v>1945</v>
      </c>
      <c r="C89" t="str">
        <f>LEFT(Table146[[#This Row],[ឈ្មោះ]],SEARCH(" ",Table146[[#This Row],[ឈ្មោះ]])-1)</f>
        <v>អ៊ា</v>
      </c>
      <c r="D89" t="str">
        <f>RIGHT(Table146[[#This Row],[ឈ្មោះ]],LEN(Table146[[#This Row],[ឈ្មោះ]])-SEARCH(" ",Table146[[#This Row],[ឈ្មោះ]]))</f>
        <v>តែន</v>
      </c>
      <c r="E89" t="s">
        <v>1</v>
      </c>
      <c r="F89" t="s">
        <v>454</v>
      </c>
      <c r="G89" t="str">
        <f>IFERROR(VLOOKUP($B89,Tax_List!$H$3:$O$480,5,0),"***")</f>
        <v>***</v>
      </c>
      <c r="H89" s="13" t="str">
        <f>IFERROR(VLOOKUP($B89,Tax_List!$H$3:$O$480,8,0),"***")</f>
        <v>***</v>
      </c>
      <c r="I89" s="2">
        <f>SUMIFS('Latex_Staff (2)'!$L$2:$L$486,'Latex_Staff (2)'!$K$2:$K$486,Table146[[#This Row],[ឈ្មោះ]])</f>
        <v>439900</v>
      </c>
      <c r="J89" s="2"/>
      <c r="L89">
        <f>IFERROR(VLOOKUP(Table146[[#This Row],[ឈ្មោះ]],Table1[[ឈ្មោះ]:[សម្គាល់]],8,0),"0")</f>
        <v>1137200</v>
      </c>
      <c r="M89" s="16">
        <f>L89-Table146[[#This Row],[បៀវត្សសរុប]]</f>
        <v>697300</v>
      </c>
      <c r="O89" t="str">
        <f>IFERROR(VLOOKUP($B89,Sheet1!$B$4:$J$550,6,0),"***")</f>
        <v>***</v>
      </c>
      <c r="P89" t="str">
        <f>IFERROR(VLOOKUP($B89,Sheet1!$B$4:$J$550,7,0),"***")</f>
        <v>***</v>
      </c>
    </row>
    <row r="90" spans="1:16" x14ac:dyDescent="0.55000000000000004">
      <c r="A90" s="1">
        <v>80</v>
      </c>
      <c r="B90" t="s">
        <v>68</v>
      </c>
      <c r="C90" t="str">
        <f>LEFT(Table146[[#This Row],[ឈ្មោះ]],SEARCH(" ",Table146[[#This Row],[ឈ្មោះ]])-1)</f>
        <v>វន</v>
      </c>
      <c r="D90" t="str">
        <f>RIGHT(Table146[[#This Row],[ឈ្មោះ]],LEN(Table146[[#This Row],[ឈ្មោះ]])-SEARCH(" ",Table146[[#This Row],[ឈ្មោះ]]))</f>
        <v>ផល្លី</v>
      </c>
      <c r="E90" t="s">
        <v>1</v>
      </c>
      <c r="F90" t="s">
        <v>454</v>
      </c>
      <c r="G90" t="str">
        <f>IFERROR(VLOOKUP($B90,Tax_List!$H$3:$O$480,5,0),"***")</f>
        <v>09.04.1994</v>
      </c>
      <c r="H90" s="13">
        <f>IFERROR(VLOOKUP($B90,Tax_List!$H$3:$O$480,8,0),"***")</f>
        <v>150634289</v>
      </c>
      <c r="I90" s="2">
        <f>SUMIFS('Latex_Staff (2)'!$L$2:$L$486,'Latex_Staff (2)'!$K$2:$K$486,Table146[[#This Row],[ឈ្មោះ]])</f>
        <v>418400</v>
      </c>
      <c r="J90" s="2"/>
      <c r="L90">
        <f>IFERROR(VLOOKUP(Table146[[#This Row],[ឈ្មោះ]],Table1[[ឈ្មោះ]:[សម្គាល់]],8,0),"0")</f>
        <v>1208200</v>
      </c>
      <c r="M90" s="16">
        <f>L90-Table146[[#This Row],[បៀវត្សសរុប]]</f>
        <v>789800</v>
      </c>
      <c r="O90" t="str">
        <f>IFERROR(VLOOKUP($B90,Sheet1!$B$4:$J$550,6,0),"***")</f>
        <v>1994-04-09</v>
      </c>
      <c r="P90" t="str">
        <f>IFERROR(VLOOKUP($B90,Sheet1!$B$4:$J$550,7,0),"***")</f>
        <v>09.04.1994</v>
      </c>
    </row>
    <row r="91" spans="1:16" x14ac:dyDescent="0.55000000000000004">
      <c r="A91" s="1">
        <v>81</v>
      </c>
      <c r="B91" t="s">
        <v>69</v>
      </c>
      <c r="C91" t="str">
        <f>LEFT(Table146[[#This Row],[ឈ្មោះ]],SEARCH(" ",Table146[[#This Row],[ឈ្មោះ]])-1)</f>
        <v>ទ្រី</v>
      </c>
      <c r="D91" t="str">
        <f>RIGHT(Table146[[#This Row],[ឈ្មោះ]],LEN(Table146[[#This Row],[ឈ្មោះ]])-SEARCH(" ",Table146[[#This Row],[ឈ្មោះ]]))</f>
        <v>ទាវ</v>
      </c>
      <c r="E91" t="s">
        <v>2</v>
      </c>
      <c r="F91" t="s">
        <v>454</v>
      </c>
      <c r="G91" t="str">
        <f>IFERROR(VLOOKUP($B91,Tax_List!$H$3:$O$480,5,0),"***")</f>
        <v>02.08.1990</v>
      </c>
      <c r="H91" s="13" t="str">
        <f>IFERROR(VLOOKUP($B91,Tax_List!$H$3:$O$480,8,0),"***")</f>
        <v>150427604</v>
      </c>
      <c r="I91" s="2">
        <f>SUMIFS('Latex_Staff (2)'!$L$2:$L$486,'Latex_Staff (2)'!$K$2:$K$486,Table146[[#This Row],[ឈ្មោះ]])</f>
        <v>422700</v>
      </c>
      <c r="J91" s="2"/>
      <c r="L91">
        <f>IFERROR(VLOOKUP(Table146[[#This Row],[ឈ្មោះ]],Table1[[ឈ្មោះ]:[សម្គាល់]],8,0),"0")</f>
        <v>1246600</v>
      </c>
      <c r="M91" s="16">
        <f>L91-Table146[[#This Row],[បៀវត្សសរុប]]</f>
        <v>823900</v>
      </c>
      <c r="O91" t="str">
        <f>IFERROR(VLOOKUP($B91,Sheet1!$B$4:$J$550,6,0),"***")</f>
        <v>1990-08-02</v>
      </c>
      <c r="P91" t="str">
        <f>IFERROR(VLOOKUP($B91,Sheet1!$B$4:$J$550,7,0),"***")</f>
        <v>02.08.1990</v>
      </c>
    </row>
    <row r="92" spans="1:16" x14ac:dyDescent="0.55000000000000004">
      <c r="A92" s="1">
        <v>82</v>
      </c>
      <c r="B92" t="s">
        <v>70</v>
      </c>
      <c r="C92" t="str">
        <f>LEFT(Table146[[#This Row],[ឈ្មោះ]],SEARCH(" ",Table146[[#This Row],[ឈ្មោះ]])-1)</f>
        <v>វិត</v>
      </c>
      <c r="D92" t="str">
        <f>RIGHT(Table146[[#This Row],[ឈ្មោះ]],LEN(Table146[[#This Row],[ឈ្មោះ]])-SEARCH(" ",Table146[[#This Row],[ឈ្មោះ]]))</f>
        <v>គឹមស្រៀន</v>
      </c>
      <c r="E92" t="s">
        <v>2</v>
      </c>
      <c r="F92" t="s">
        <v>454</v>
      </c>
      <c r="G92" t="str">
        <f>IFERROR(VLOOKUP($B92,Tax_List!$H$3:$O$480,5,0),"***")</f>
        <v>20.03.1994</v>
      </c>
      <c r="H92" s="13">
        <f>IFERROR(VLOOKUP($B92,Tax_List!$H$3:$O$480,8,0),"***")</f>
        <v>62041122</v>
      </c>
      <c r="I92" s="2">
        <f>SUMIFS('Latex_Staff (2)'!$L$2:$L$486,'Latex_Staff (2)'!$K$2:$K$486,Table146[[#This Row],[ឈ្មោះ]])</f>
        <v>415700</v>
      </c>
      <c r="J92" s="2"/>
      <c r="L92">
        <f>IFERROR(VLOOKUP(Table146[[#This Row],[ឈ្មោះ]],Table1[[ឈ្មោះ]:[សម្គាល់]],8,0),"0")</f>
        <v>1106700</v>
      </c>
      <c r="M92" s="16">
        <f>L92-Table146[[#This Row],[បៀវត្សសរុប]]</f>
        <v>691000</v>
      </c>
      <c r="O92" t="str">
        <f>IFERROR(VLOOKUP($B92,Sheet1!$B$4:$J$550,6,0),"***")</f>
        <v>1994-03-20</v>
      </c>
      <c r="P92" t="str">
        <f>IFERROR(VLOOKUP($B92,Sheet1!$B$4:$J$550,7,0),"***")</f>
        <v>20.03.1994</v>
      </c>
    </row>
    <row r="93" spans="1:16" x14ac:dyDescent="0.55000000000000004">
      <c r="A93" s="1">
        <v>83</v>
      </c>
      <c r="B93" t="s">
        <v>71</v>
      </c>
      <c r="C93" t="str">
        <f>LEFT(Table146[[#This Row],[ឈ្មោះ]],SEARCH(" ",Table146[[#This Row],[ឈ្មោះ]])-1)</f>
        <v>រ៉េត</v>
      </c>
      <c r="D93" t="str">
        <f>RIGHT(Table146[[#This Row],[ឈ្មោះ]],LEN(Table146[[#This Row],[ឈ្មោះ]])-SEARCH(" ",Table146[[#This Row],[ឈ្មោះ]]))</f>
        <v>ស្រីអូន</v>
      </c>
      <c r="E93" t="s">
        <v>1</v>
      </c>
      <c r="F93" t="s">
        <v>454</v>
      </c>
      <c r="G93" t="str">
        <f>IFERROR(VLOOKUP($B93,Tax_List!$H$3:$O$480,5,0),"***")</f>
        <v>20.10.1998</v>
      </c>
      <c r="H93" s="13" t="str">
        <f>IFERROR(VLOOKUP($B93,Tax_List!$H$3:$O$480,8,0),"***")</f>
        <v>IDR00064</v>
      </c>
      <c r="I93" s="2">
        <f>SUMIFS('Latex_Staff (2)'!$L$2:$L$486,'Latex_Staff (2)'!$K$2:$K$486,Table146[[#This Row],[ឈ្មោះ]])</f>
        <v>0</v>
      </c>
      <c r="J93" s="2" t="s">
        <v>1980</v>
      </c>
      <c r="L93">
        <f>IFERROR(VLOOKUP(Table146[[#This Row],[ឈ្មោះ]],Table1[[ឈ្មោះ]:[សម្គាល់]],8,0),"0")</f>
        <v>937400</v>
      </c>
      <c r="M93" s="16">
        <f>L93-Table146[[#This Row],[បៀវត្សសរុប]]</f>
        <v>937400</v>
      </c>
      <c r="O93" t="str">
        <f>IFERROR(VLOOKUP($B93,Sheet1!$B$4:$J$550,6,0),"***")</f>
        <v>1998-10-20</v>
      </c>
      <c r="P93" t="str">
        <f>IFERROR(VLOOKUP($B93,Sheet1!$B$4:$J$550,7,0),"***")</f>
        <v>20.10.1998</v>
      </c>
    </row>
    <row r="94" spans="1:16" x14ac:dyDescent="0.55000000000000004">
      <c r="A94" s="1">
        <v>84</v>
      </c>
      <c r="B94" t="s">
        <v>72</v>
      </c>
      <c r="C94" t="str">
        <f>LEFT(Table146[[#This Row],[ឈ្មោះ]],SEARCH(" ",Table146[[#This Row],[ឈ្មោះ]])-1)</f>
        <v>ហាក់</v>
      </c>
      <c r="D94" t="str">
        <f>RIGHT(Table146[[#This Row],[ឈ្មោះ]],LEN(Table146[[#This Row],[ឈ្មោះ]])-SEARCH(" ",Table146[[#This Row],[ឈ្មោះ]]))</f>
        <v>រ៉េត</v>
      </c>
      <c r="E94" t="s">
        <v>2</v>
      </c>
      <c r="F94" t="s">
        <v>454</v>
      </c>
      <c r="G94" t="str">
        <f>IFERROR(VLOOKUP($B94,Tax_List!$H$3:$O$480,5,0),"***")</f>
        <v>04.06.1966</v>
      </c>
      <c r="H94" s="13">
        <f>IFERROR(VLOOKUP($B94,Tax_List!$H$3:$O$480,8,0),"***")</f>
        <v>70132684</v>
      </c>
      <c r="I94" s="2">
        <f>SUMIFS('Latex_Staff (2)'!$L$2:$L$486,'Latex_Staff (2)'!$K$2:$K$486,Table146[[#This Row],[ឈ្មោះ]])</f>
        <v>469400</v>
      </c>
      <c r="J94" s="2"/>
      <c r="L94">
        <f>IFERROR(VLOOKUP(Table146[[#This Row],[ឈ្មោះ]],Table1[[ឈ្មោះ]:[សម្គាល់]],8,0),"0")</f>
        <v>1247300</v>
      </c>
      <c r="M94" s="16">
        <f>L94-Table146[[#This Row],[បៀវត្សសរុប]]</f>
        <v>777900</v>
      </c>
      <c r="O94" t="str">
        <f>IFERROR(VLOOKUP($B94,Sheet1!$B$4:$J$550,6,0),"***")</f>
        <v>1966-06-04</v>
      </c>
      <c r="P94" t="str">
        <f>IFERROR(VLOOKUP($B94,Sheet1!$B$4:$J$550,7,0),"***")</f>
        <v>04.06.1966</v>
      </c>
    </row>
    <row r="95" spans="1:16" x14ac:dyDescent="0.55000000000000004">
      <c r="A95" s="1">
        <v>85</v>
      </c>
      <c r="B95" t="s">
        <v>73</v>
      </c>
      <c r="C95" t="str">
        <f>LEFT(Table146[[#This Row],[ឈ្មោះ]],SEARCH(" ",Table146[[#This Row],[ឈ្មោះ]])-1)</f>
        <v>យ៉េន</v>
      </c>
      <c r="D95" t="str">
        <f>RIGHT(Table146[[#This Row],[ឈ្មោះ]],LEN(Table146[[#This Row],[ឈ្មោះ]])-SEARCH(" ",Table146[[#This Row],[ឈ្មោះ]]))</f>
        <v>ពៅ</v>
      </c>
      <c r="E95" t="s">
        <v>2</v>
      </c>
      <c r="F95" t="s">
        <v>454</v>
      </c>
      <c r="G95" t="str">
        <f>IFERROR(VLOOKUP($B95,Tax_List!$H$3:$O$480,5,0),"***")</f>
        <v>16.08.1999</v>
      </c>
      <c r="H95" s="13">
        <f>IFERROR(VLOOKUP($B95,Tax_List!$H$3:$O$480,8,0),"***")</f>
        <v>200257984</v>
      </c>
      <c r="I95" s="2">
        <f>SUMIFS('Latex_Staff (2)'!$L$2:$L$486,'Latex_Staff (2)'!$K$2:$K$486,Table146[[#This Row],[ឈ្មោះ]])</f>
        <v>1036600</v>
      </c>
      <c r="J95" s="2"/>
      <c r="L95">
        <f>IFERROR(VLOOKUP(Table146[[#This Row],[ឈ្មោះ]],Table1[[ឈ្មោះ]:[សម្គាល់]],8,0),"0")</f>
        <v>1632500</v>
      </c>
      <c r="M95" s="16">
        <f>L95-Table146[[#This Row],[បៀវត្សសរុប]]</f>
        <v>595900</v>
      </c>
      <c r="O95" t="str">
        <f>IFERROR(VLOOKUP($B95,Sheet1!$B$4:$J$550,6,0),"***")</f>
        <v>1999-08-16</v>
      </c>
      <c r="P95" t="str">
        <f>IFERROR(VLOOKUP($B95,Sheet1!$B$4:$J$550,7,0),"***")</f>
        <v>16.08.1999</v>
      </c>
    </row>
    <row r="96" spans="1:16" x14ac:dyDescent="0.55000000000000004">
      <c r="A96" s="1">
        <v>86</v>
      </c>
      <c r="B96" t="s">
        <v>74</v>
      </c>
      <c r="C96" t="str">
        <f>LEFT(Table146[[#This Row],[ឈ្មោះ]],SEARCH(" ",Table146[[#This Row],[ឈ្មោះ]])-1)</f>
        <v>សំ</v>
      </c>
      <c r="D96" t="str">
        <f>RIGHT(Table146[[#This Row],[ឈ្មោះ]],LEN(Table146[[#This Row],[ឈ្មោះ]])-SEARCH(" ",Table146[[#This Row],[ឈ្មោះ]]))</f>
        <v>ស្រីនាង</v>
      </c>
      <c r="E96" t="s">
        <v>1</v>
      </c>
      <c r="F96" t="s">
        <v>454</v>
      </c>
      <c r="G96" t="str">
        <f>IFERROR(VLOOKUP($B96,Tax_List!$H$3:$O$480,5,0),"***")</f>
        <v>04.05.1996</v>
      </c>
      <c r="H96" s="13">
        <f>IFERROR(VLOOKUP($B96,Tax_List!$H$3:$O$480,8,0),"***")</f>
        <v>200257985</v>
      </c>
      <c r="I96" s="2">
        <f>SUMIFS('Latex_Staff (2)'!$L$2:$L$486,'Latex_Staff (2)'!$K$2:$K$486,Table146[[#This Row],[ឈ្មោះ]])</f>
        <v>708300</v>
      </c>
      <c r="J96" s="2"/>
      <c r="L96">
        <f>IFERROR(VLOOKUP(Table146[[#This Row],[ឈ្មោះ]],Table1[[ឈ្មោះ]:[សម្គាល់]],8,0),"0")</f>
        <v>1436400</v>
      </c>
      <c r="M96" s="16">
        <f>L96-Table146[[#This Row],[បៀវត្សសរុប]]</f>
        <v>728100</v>
      </c>
      <c r="O96" t="str">
        <f>IFERROR(VLOOKUP($B96,Sheet1!$B$4:$J$550,6,0),"***")</f>
        <v>1996-05-04</v>
      </c>
      <c r="P96" t="str">
        <f>IFERROR(VLOOKUP($B96,Sheet1!$B$4:$J$550,7,0),"***")</f>
        <v>04.05.1996</v>
      </c>
    </row>
    <row r="97" spans="1:16" x14ac:dyDescent="0.55000000000000004">
      <c r="A97" s="1">
        <v>87</v>
      </c>
      <c r="B97" t="s">
        <v>75</v>
      </c>
      <c r="C97" t="str">
        <f>LEFT(Table146[[#This Row],[ឈ្មោះ]],SEARCH(" ",Table146[[#This Row],[ឈ្មោះ]])-1)</f>
        <v>ទូច</v>
      </c>
      <c r="D97" t="str">
        <f>RIGHT(Table146[[#This Row],[ឈ្មោះ]],LEN(Table146[[#This Row],[ឈ្មោះ]])-SEARCH(" ",Table146[[#This Row],[ឈ្មោះ]]))</f>
        <v>សាវ៉ាត់</v>
      </c>
      <c r="E97" t="s">
        <v>2</v>
      </c>
      <c r="F97" t="s">
        <v>454</v>
      </c>
      <c r="G97" t="str">
        <f>IFERROR(VLOOKUP($B97,Tax_List!$H$3:$O$480,5,0),"***")</f>
        <v>25.06.1996</v>
      </c>
      <c r="H97" s="13">
        <f>IFERROR(VLOOKUP($B97,Tax_List!$H$3:$O$480,8,0),"***")</f>
        <v>40355102</v>
      </c>
      <c r="I97" s="2">
        <f>SUMIFS('Latex_Staff (2)'!$L$2:$L$486,'Latex_Staff (2)'!$K$2:$K$486,Table146[[#This Row],[ឈ្មោះ]])</f>
        <v>266600</v>
      </c>
      <c r="J97" s="2"/>
      <c r="L97">
        <f>IFERROR(VLOOKUP(Table146[[#This Row],[ឈ្មោះ]],Table1[[ឈ្មោះ]:[សម្គាល់]],8,0),"0")</f>
        <v>1139500</v>
      </c>
      <c r="M97" s="16">
        <f>L97-Table146[[#This Row],[បៀវត្សសរុប]]</f>
        <v>872900</v>
      </c>
      <c r="O97" t="str">
        <f>IFERROR(VLOOKUP($B97,Sheet1!$B$4:$J$550,6,0),"***")</f>
        <v>1996-06-25</v>
      </c>
      <c r="P97" t="str">
        <f>IFERROR(VLOOKUP($B97,Sheet1!$B$4:$J$550,7,0),"***")</f>
        <v>25.06.1996</v>
      </c>
    </row>
    <row r="98" spans="1:16" x14ac:dyDescent="0.55000000000000004">
      <c r="A98" s="1">
        <v>88</v>
      </c>
      <c r="B98" t="s">
        <v>76</v>
      </c>
      <c r="C98" t="str">
        <f>LEFT(Table146[[#This Row],[ឈ្មោះ]],SEARCH(" ",Table146[[#This Row],[ឈ្មោះ]])-1)</f>
        <v>ម៉ុល</v>
      </c>
      <c r="D98" t="str">
        <f>RIGHT(Table146[[#This Row],[ឈ្មោះ]],LEN(Table146[[#This Row],[ឈ្មោះ]])-SEARCH(" ",Table146[[#This Row],[ឈ្មោះ]]))</f>
        <v>ស្រីធី</v>
      </c>
      <c r="E98" t="s">
        <v>1</v>
      </c>
      <c r="F98" t="s">
        <v>454</v>
      </c>
      <c r="G98" t="str">
        <f>IFERROR(VLOOKUP($B98,Tax_List!$H$3:$O$480,5,0),"***")</f>
        <v>10.06.1994</v>
      </c>
      <c r="H98" s="13">
        <f>IFERROR(VLOOKUP($B98,Tax_List!$H$3:$O$480,8,0),"***")</f>
        <v>250336607</v>
      </c>
      <c r="I98" s="2">
        <f>SUMIFS('Latex_Staff (2)'!$L$2:$L$486,'Latex_Staff (2)'!$K$2:$K$486,Table146[[#This Row],[ឈ្មោះ]])</f>
        <v>174000</v>
      </c>
      <c r="J98" s="2"/>
      <c r="L98">
        <f>IFERROR(VLOOKUP(Table146[[#This Row],[ឈ្មោះ]],Table1[[ឈ្មោះ]:[សម្គាល់]],8,0),"0")</f>
        <v>1128100</v>
      </c>
      <c r="M98" s="16">
        <f>L98-Table146[[#This Row],[បៀវត្សសរុប]]</f>
        <v>954100</v>
      </c>
      <c r="O98" t="str">
        <f>IFERROR(VLOOKUP($B98,Sheet1!$B$4:$J$550,6,0),"***")</f>
        <v>1994-06-10</v>
      </c>
      <c r="P98" t="str">
        <f>IFERROR(VLOOKUP($B98,Sheet1!$B$4:$J$550,7,0),"***")</f>
        <v>10.06.1994</v>
      </c>
    </row>
    <row r="99" spans="1:16" x14ac:dyDescent="0.55000000000000004">
      <c r="A99" s="1">
        <v>89</v>
      </c>
      <c r="B99" t="s">
        <v>77</v>
      </c>
      <c r="C99" t="str">
        <f>LEFT(Table146[[#This Row],[ឈ្មោះ]],SEARCH(" ",Table146[[#This Row],[ឈ្មោះ]])-1)</f>
        <v>ម៉ុល</v>
      </c>
      <c r="D99" t="str">
        <f>RIGHT(Table146[[#This Row],[ឈ្មោះ]],LEN(Table146[[#This Row],[ឈ្មោះ]])-SEARCH(" ",Table146[[#This Row],[ឈ្មោះ]]))</f>
        <v>ពេជ</v>
      </c>
      <c r="E99" t="s">
        <v>2</v>
      </c>
      <c r="F99" t="s">
        <v>454</v>
      </c>
      <c r="G99" t="str">
        <f>IFERROR(VLOOKUP($B99,Tax_List!$H$3:$O$480,5,0),"***")</f>
        <v>17.11.1997</v>
      </c>
      <c r="H99" s="13" t="str">
        <f>IFERROR(VLOOKUP($B99,Tax_List!$H$3:$O$480,8,0),"***")</f>
        <v>IDR00065</v>
      </c>
      <c r="I99" s="2">
        <f>SUMIFS('Latex_Staff (2)'!$L$2:$L$486,'Latex_Staff (2)'!$K$2:$K$486,Table146[[#This Row],[ឈ្មោះ]])</f>
        <v>421700</v>
      </c>
      <c r="J99" s="2"/>
      <c r="L99">
        <f>IFERROR(VLOOKUP(Table146[[#This Row],[ឈ្មោះ]],Table1[[ឈ្មោះ]:[សម្គាល់]],8,0),"0")</f>
        <v>1043700</v>
      </c>
      <c r="M99" s="16">
        <f>L99-Table146[[#This Row],[បៀវត្សសរុប]]</f>
        <v>622000</v>
      </c>
      <c r="O99" t="str">
        <f>IFERROR(VLOOKUP($B99,Sheet1!$B$4:$J$550,6,0),"***")</f>
        <v>1997-11-17</v>
      </c>
      <c r="P99" t="str">
        <f>IFERROR(VLOOKUP($B99,Sheet1!$B$4:$J$550,7,0),"***")</f>
        <v>17.11.1997</v>
      </c>
    </row>
    <row r="100" spans="1:16" x14ac:dyDescent="0.55000000000000004">
      <c r="A100" s="1">
        <v>90</v>
      </c>
      <c r="B100" t="s">
        <v>78</v>
      </c>
      <c r="C100" t="str">
        <f>LEFT(Table146[[#This Row],[ឈ្មោះ]],SEARCH(" ",Table146[[#This Row],[ឈ្មោះ]])-1)</f>
        <v>យ៉ាត់</v>
      </c>
      <c r="D100" t="str">
        <f>RIGHT(Table146[[#This Row],[ឈ្មោះ]],LEN(Table146[[#This Row],[ឈ្មោះ]])-SEARCH(" ",Table146[[#This Row],[ឈ្មោះ]]))</f>
        <v>ម៉ុល</v>
      </c>
      <c r="E100" t="s">
        <v>2</v>
      </c>
      <c r="F100" t="s">
        <v>454</v>
      </c>
      <c r="G100" t="str">
        <f>IFERROR(VLOOKUP($B100,Tax_List!$H$3:$O$480,5,0),"***")</f>
        <v>29.09.1997</v>
      </c>
      <c r="H100" s="13" t="str">
        <f>IFERROR(VLOOKUP($B100,Tax_List!$H$3:$O$480,8,0),"***")</f>
        <v>060501511</v>
      </c>
      <c r="I100" s="2">
        <f>SUMIFS('Latex_Staff (2)'!$L$2:$L$486,'Latex_Staff (2)'!$K$2:$K$486,Table146[[#This Row],[ឈ្មោះ]])</f>
        <v>227700</v>
      </c>
      <c r="J100" s="2"/>
      <c r="L100">
        <f>IFERROR(VLOOKUP(Table146[[#This Row],[ឈ្មោះ]],Table1[[ឈ្មោះ]:[សម្គាល់]],8,0),"0")</f>
        <v>1106100</v>
      </c>
      <c r="M100" s="16">
        <f>L100-Table146[[#This Row],[បៀវត្សសរុប]]</f>
        <v>878400</v>
      </c>
      <c r="O100" t="str">
        <f>IFERROR(VLOOKUP($B100,Sheet1!$B$4:$J$550,6,0),"***")</f>
        <v>1997-09-29</v>
      </c>
      <c r="P100" t="str">
        <f>IFERROR(VLOOKUP($B100,Sheet1!$B$4:$J$550,7,0),"***")</f>
        <v>29.09.1997</v>
      </c>
    </row>
    <row r="101" spans="1:16" x14ac:dyDescent="0.55000000000000004">
      <c r="A101" s="1">
        <v>91</v>
      </c>
      <c r="B101" t="s">
        <v>79</v>
      </c>
      <c r="C101" t="str">
        <f>LEFT(Table146[[#This Row],[ឈ្មោះ]],SEARCH(" ",Table146[[#This Row],[ឈ្មោះ]])-1)</f>
        <v>យេត</v>
      </c>
      <c r="D101" t="str">
        <f>RIGHT(Table146[[#This Row],[ឈ្មោះ]],LEN(Table146[[#This Row],[ឈ្មោះ]])-SEARCH(" ",Table146[[#This Row],[ឈ្មោះ]]))</f>
        <v>សុភី</v>
      </c>
      <c r="E101" t="s">
        <v>1</v>
      </c>
      <c r="F101" t="s">
        <v>454</v>
      </c>
      <c r="G101" t="str">
        <f>IFERROR(VLOOKUP($B101,Tax_List!$H$3:$O$480,5,0),"***")</f>
        <v>15.02.1979</v>
      </c>
      <c r="H101" s="13">
        <f>IFERROR(VLOOKUP($B101,Tax_List!$H$3:$O$480,8,0),"***")</f>
        <v>250336606</v>
      </c>
      <c r="I101" s="2">
        <f>SUMIFS('Latex_Staff (2)'!$L$2:$L$486,'Latex_Staff (2)'!$K$2:$K$486,Table146[[#This Row],[ឈ្មោះ]])</f>
        <v>177900</v>
      </c>
      <c r="J101" s="2"/>
      <c r="L101">
        <f>IFERROR(VLOOKUP(Table146[[#This Row],[ឈ្មោះ]],Table1[[ឈ្មោះ]:[សម្គាល់]],8,0),"0")</f>
        <v>1088000</v>
      </c>
      <c r="M101" s="16">
        <f>L101-Table146[[#This Row],[បៀវត្សសរុប]]</f>
        <v>910100</v>
      </c>
      <c r="O101" t="str">
        <f>IFERROR(VLOOKUP($B101,Sheet1!$B$4:$J$550,6,0),"***")</f>
        <v>1979-02-15</v>
      </c>
      <c r="P101" t="str">
        <f>IFERROR(VLOOKUP($B101,Sheet1!$B$4:$J$550,7,0),"***")</f>
        <v>15.02.1979</v>
      </c>
    </row>
    <row r="102" spans="1:16" hidden="1" x14ac:dyDescent="0.55000000000000004">
      <c r="A102" s="1">
        <v>92</v>
      </c>
      <c r="B102" t="s">
        <v>80</v>
      </c>
      <c r="C102" t="str">
        <f>LEFT(Table146[[#This Row],[ឈ្មោះ]],SEARCH(" ",Table146[[#This Row],[ឈ្មោះ]])-1)</f>
        <v>អ៊ុល</v>
      </c>
      <c r="D102" t="str">
        <f>RIGHT(Table146[[#This Row],[ឈ្មោះ]],LEN(Table146[[#This Row],[ឈ្មោះ]])-SEARCH(" ",Table146[[#This Row],[ឈ្មោះ]]))</f>
        <v>បូណា</v>
      </c>
      <c r="E102" t="s">
        <v>2</v>
      </c>
      <c r="F102" t="s">
        <v>454</v>
      </c>
      <c r="G102" t="str">
        <f>IFERROR(VLOOKUP($B102,Tax_List!$H$3:$O$480,5,0),"***")</f>
        <v>***</v>
      </c>
      <c r="H102" s="13" t="str">
        <f>IFERROR(VLOOKUP($B102,Tax_List!$H$3:$O$480,8,0),"***")</f>
        <v>***</v>
      </c>
      <c r="I102" s="2">
        <f>SUMIFS('Latex_Staff (2)'!$L$2:$L$486,'Latex_Staff (2)'!$K$2:$K$486,Table146[[#This Row],[ឈ្មោះ]])</f>
        <v>278600</v>
      </c>
      <c r="J102" s="2"/>
      <c r="L102">
        <f>IFERROR(VLOOKUP(Table146[[#This Row],[ឈ្មោះ]],Table1[[ឈ្មោះ]:[សម្គាល់]],8,0),"0")</f>
        <v>1092800</v>
      </c>
      <c r="M102" s="16">
        <f>L102-Table146[[#This Row],[បៀវត្សសរុប]]</f>
        <v>814200</v>
      </c>
      <c r="O102" t="str">
        <f>IFERROR(VLOOKUP($B102,Sheet1!$B$4:$J$550,6,0),"***")</f>
        <v>***-**-**</v>
      </c>
      <c r="P102" t="str">
        <f>IFERROR(VLOOKUP($B102,Sheet1!$B$4:$J$550,7,0),"***")</f>
        <v>***</v>
      </c>
    </row>
    <row r="103" spans="1:16" x14ac:dyDescent="0.55000000000000004">
      <c r="A103" s="1">
        <v>93</v>
      </c>
      <c r="B103" t="s">
        <v>81</v>
      </c>
      <c r="C103" t="str">
        <f>LEFT(Table146[[#This Row],[ឈ្មោះ]],SEARCH(" ",Table146[[#This Row],[ឈ្មោះ]])-1)</f>
        <v>អឿន</v>
      </c>
      <c r="D103" t="str">
        <f>RIGHT(Table146[[#This Row],[ឈ្មោះ]],LEN(Table146[[#This Row],[ឈ្មោះ]])-SEARCH(" ",Table146[[#This Row],[ឈ្មោះ]]))</f>
        <v>សីហា</v>
      </c>
      <c r="E103" t="s">
        <v>2</v>
      </c>
      <c r="F103" t="s">
        <v>454</v>
      </c>
      <c r="G103" t="str">
        <f>IFERROR(VLOOKUP($B103,Tax_List!$H$3:$O$480,5,0),"***")</f>
        <v>21.05.1991</v>
      </c>
      <c r="H103" s="13">
        <f>IFERROR(VLOOKUP($B103,Tax_List!$H$3:$O$480,8,0),"***")</f>
        <v>679055677</v>
      </c>
      <c r="I103" s="2">
        <f>SUMIFS('Latex_Staff (2)'!$L$2:$L$486,'Latex_Staff (2)'!$K$2:$K$486,Table146[[#This Row],[ឈ្មោះ]])</f>
        <v>497300</v>
      </c>
      <c r="J103" s="2"/>
      <c r="L103">
        <f>IFERROR(VLOOKUP(Table146[[#This Row],[ឈ្មោះ]],Table1[[ឈ្មោះ]:[សម្គាល់]],8,0),"0")</f>
        <v>1064500</v>
      </c>
      <c r="M103" s="16">
        <f>L103-Table146[[#This Row],[បៀវត្សសរុប]]</f>
        <v>567200</v>
      </c>
      <c r="O103" t="str">
        <f>IFERROR(VLOOKUP($B103,Sheet1!$B$4:$J$550,6,0),"***")</f>
        <v>1991-05-21</v>
      </c>
      <c r="P103" t="str">
        <f>IFERROR(VLOOKUP($B103,Sheet1!$B$4:$J$550,7,0),"***")</f>
        <v>21.05.1991</v>
      </c>
    </row>
    <row r="104" spans="1:16" x14ac:dyDescent="0.55000000000000004">
      <c r="A104" s="1">
        <v>94</v>
      </c>
      <c r="B104" t="s">
        <v>82</v>
      </c>
      <c r="C104" t="str">
        <f>LEFT(Table146[[#This Row],[ឈ្មោះ]],SEARCH(" ",Table146[[#This Row],[ឈ្មោះ]])-1)</f>
        <v>អែម</v>
      </c>
      <c r="D104" t="str">
        <f>RIGHT(Table146[[#This Row],[ឈ្មោះ]],LEN(Table146[[#This Row],[ឈ្មោះ]])-SEARCH(" ",Table146[[#This Row],[ឈ្មោះ]]))</f>
        <v>សាលីន</v>
      </c>
      <c r="E104" t="s">
        <v>2</v>
      </c>
      <c r="F104" t="s">
        <v>454</v>
      </c>
      <c r="G104" t="str">
        <f>IFERROR(VLOOKUP($B104,Tax_List!$H$3:$O$480,5,0),"***")</f>
        <v>08.07.1993</v>
      </c>
      <c r="H104" s="13" t="str">
        <f>IFERROR(VLOOKUP($B104,Tax_List!$H$3:$O$480,8,0),"***")</f>
        <v>220093462</v>
      </c>
      <c r="I104" s="2">
        <f>SUMIFS('Latex_Staff (2)'!$L$2:$L$486,'Latex_Staff (2)'!$K$2:$K$486,Table146[[#This Row],[ឈ្មោះ]])</f>
        <v>534300</v>
      </c>
      <c r="J104" s="2"/>
      <c r="L104">
        <f>IFERROR(VLOOKUP(Table146[[#This Row],[ឈ្មោះ]],Table1[[ឈ្មោះ]:[សម្គាល់]],8,0),"0")</f>
        <v>1112600</v>
      </c>
      <c r="M104" s="16">
        <f>L104-Table146[[#This Row],[បៀវត្សសរុប]]</f>
        <v>578300</v>
      </c>
      <c r="O104" t="str">
        <f>IFERROR(VLOOKUP($B104,Sheet1!$B$4:$J$550,6,0),"***")</f>
        <v>1993-07-08</v>
      </c>
      <c r="P104" t="str">
        <f>IFERROR(VLOOKUP($B104,Sheet1!$B$4:$J$550,7,0),"***")</f>
        <v>08.07.1993</v>
      </c>
    </row>
    <row r="105" spans="1:16" hidden="1" x14ac:dyDescent="0.55000000000000004">
      <c r="A105" s="1">
        <v>95</v>
      </c>
      <c r="B105" t="s">
        <v>2083</v>
      </c>
      <c r="C105" t="str">
        <f>LEFT(Table146[[#This Row],[ឈ្មោះ]],SEARCH(" ",Table146[[#This Row],[ឈ្មោះ]])-1)</f>
        <v>វឹត</v>
      </c>
      <c r="D105" t="str">
        <f>RIGHT(Table146[[#This Row],[ឈ្មោះ]],LEN(Table146[[#This Row],[ឈ្មោះ]])-SEARCH(" ",Table146[[#This Row],[ឈ្មោះ]]))</f>
        <v>គឹមស្រៀន</v>
      </c>
      <c r="E105" t="s">
        <v>1</v>
      </c>
      <c r="F105" t="s">
        <v>454</v>
      </c>
      <c r="G105" t="str">
        <f>IFERROR(VLOOKUP($B105,Tax_List!$H$3:$O$480,5,0),"***")</f>
        <v>***</v>
      </c>
      <c r="H105" s="13" t="str">
        <f>IFERROR(VLOOKUP($B105,Tax_List!$H$3:$O$480,8,0),"***")</f>
        <v>***</v>
      </c>
      <c r="I105" s="2">
        <f>SUMIFS('Latex_Staff (2)'!$L$2:$L$486,'Latex_Staff (2)'!$K$2:$K$486,Table146[[#This Row],[ឈ្មោះ]])</f>
        <v>284500</v>
      </c>
      <c r="J105" s="2" t="s">
        <v>1979</v>
      </c>
      <c r="L105" t="str">
        <f>IFERROR(VLOOKUP(Table146[[#This Row],[ឈ្មោះ]],Table1[[ឈ្មោះ]:[សម្គាល់]],8,0),"0")</f>
        <v>0</v>
      </c>
      <c r="M105" s="16">
        <f>L105-Table146[[#This Row],[បៀវត្សសរុប]]</f>
        <v>-284500</v>
      </c>
      <c r="O105" t="str">
        <f>IFERROR(VLOOKUP($B105,Sheet1!$B$4:$J$550,6,0),"***")</f>
        <v>***</v>
      </c>
      <c r="P105" t="str">
        <f>IFERROR(VLOOKUP($B105,Sheet1!$B$4:$J$550,7,0),"***")</f>
        <v>***</v>
      </c>
    </row>
    <row r="106" spans="1:16" x14ac:dyDescent="0.55000000000000004">
      <c r="A106" s="1">
        <v>95</v>
      </c>
      <c r="B106" t="s">
        <v>83</v>
      </c>
      <c r="C106" t="str">
        <f>LEFT(Table146[[#This Row],[ឈ្មោះ]],SEARCH(" ",Table146[[#This Row],[ឈ្មោះ]])-1)</f>
        <v>វិន</v>
      </c>
      <c r="D106" t="str">
        <f>RIGHT(Table146[[#This Row],[ឈ្មោះ]],LEN(Table146[[#This Row],[ឈ្មោះ]])-SEARCH(" ",Table146[[#This Row],[ឈ្មោះ]]))</f>
        <v>ស៊ីរវ៉ាន់ដា</v>
      </c>
      <c r="E106" t="s">
        <v>1</v>
      </c>
      <c r="F106" t="s">
        <v>454</v>
      </c>
      <c r="G106" t="str">
        <f>IFERROR(VLOOKUP($B106,Tax_List!$H$3:$O$480,5,0),"***")</f>
        <v>16.06.1993</v>
      </c>
      <c r="H106" s="13" t="str">
        <f>IFERROR(VLOOKUP($B106,Tax_List!$H$3:$O$480,8,0),"***")</f>
        <v>IDR00010</v>
      </c>
      <c r="I106" s="2">
        <f>SUMIFS('Latex_Staff (2)'!$L$2:$L$486,'Latex_Staff (2)'!$K$2:$K$486,Table146[[#This Row],[ឈ្មោះ]])</f>
        <v>0</v>
      </c>
      <c r="J106" s="2" t="s">
        <v>1980</v>
      </c>
      <c r="L106">
        <f>IFERROR(VLOOKUP(Table146[[#This Row],[ឈ្មោះ]],Table1[[ឈ្មោះ]:[សម្គាល់]],8,0),"0")</f>
        <v>983800</v>
      </c>
      <c r="M106" s="16">
        <f>L106-Table146[[#This Row],[បៀវត្សសរុប]]</f>
        <v>983800</v>
      </c>
      <c r="O106" t="str">
        <f>IFERROR(VLOOKUP($B106,Sheet1!$B$4:$J$550,6,0),"***")</f>
        <v>1993-06-16</v>
      </c>
      <c r="P106" t="str">
        <f>IFERROR(VLOOKUP($B106,Sheet1!$B$4:$J$550,7,0),"***")</f>
        <v>16.06.1993</v>
      </c>
    </row>
    <row r="107" spans="1:16" x14ac:dyDescent="0.55000000000000004">
      <c r="A107" s="1">
        <v>96</v>
      </c>
      <c r="B107" t="s">
        <v>84</v>
      </c>
      <c r="C107" t="str">
        <f>LEFT(Table146[[#This Row],[ឈ្មោះ]],SEARCH(" ",Table146[[#This Row],[ឈ្មោះ]])-1)</f>
        <v>វិន</v>
      </c>
      <c r="D107" t="str">
        <f>RIGHT(Table146[[#This Row],[ឈ្មោះ]],LEN(Table146[[#This Row],[ឈ្មោះ]])-SEARCH(" ",Table146[[#This Row],[ឈ្មោះ]]))</f>
        <v>ដាលីន</v>
      </c>
      <c r="E107" t="s">
        <v>2</v>
      </c>
      <c r="F107" t="s">
        <v>454</v>
      </c>
      <c r="G107" t="str">
        <f>IFERROR(VLOOKUP($B107,Tax_List!$H$3:$O$480,5,0),"***")</f>
        <v>04.02.1999</v>
      </c>
      <c r="H107" s="13" t="str">
        <f>IFERROR(VLOOKUP($B107,Tax_List!$H$3:$O$480,8,0),"***")</f>
        <v>IDR00011</v>
      </c>
      <c r="I107" s="2">
        <f>SUMIFS('Latex_Staff (2)'!$L$2:$L$486,'Latex_Staff (2)'!$K$2:$K$486,Table146[[#This Row],[ឈ្មោះ]])</f>
        <v>166400</v>
      </c>
      <c r="J107" s="2" t="s">
        <v>1980</v>
      </c>
      <c r="L107">
        <f>IFERROR(VLOOKUP(Table146[[#This Row],[ឈ្មោះ]],Table1[[ឈ្មោះ]:[សម្គាល់]],8,0),"0")</f>
        <v>1112500</v>
      </c>
      <c r="M107" s="16">
        <f>L107-Table146[[#This Row],[បៀវត្សសរុប]]</f>
        <v>946100</v>
      </c>
      <c r="O107" t="str">
        <f>IFERROR(VLOOKUP($B107,Sheet1!$B$4:$J$550,6,0),"***")</f>
        <v>1999-02-04</v>
      </c>
      <c r="P107" t="str">
        <f>IFERROR(VLOOKUP($B107,Sheet1!$B$4:$J$550,7,0),"***")</f>
        <v>04.02.1999</v>
      </c>
    </row>
    <row r="108" spans="1:16" hidden="1" x14ac:dyDescent="0.55000000000000004">
      <c r="A108" s="1">
        <v>96</v>
      </c>
      <c r="B108" t="s">
        <v>2015</v>
      </c>
      <c r="C108" t="str">
        <f>LEFT(Table146[[#This Row],[ឈ្មោះ]],SEARCH(" ",Table146[[#This Row],[ឈ្មោះ]])-1)</f>
        <v>សេន</v>
      </c>
      <c r="D108" t="str">
        <f>RIGHT(Table146[[#This Row],[ឈ្មោះ]],LEN(Table146[[#This Row],[ឈ្មោះ]])-SEARCH(" ",Table146[[#This Row],[ឈ្មោះ]]))</f>
        <v>ឡៅ</v>
      </c>
      <c r="E108" t="s">
        <v>2</v>
      </c>
      <c r="F108" t="s">
        <v>454</v>
      </c>
      <c r="G108" t="str">
        <f>IFERROR(VLOOKUP($B108,Tax_List!$H$3:$O$480,5,0),"***")</f>
        <v>***</v>
      </c>
      <c r="H108" s="13" t="str">
        <f>IFERROR(VLOOKUP($B108,Tax_List!$H$3:$O$480,8,0),"***")</f>
        <v>***</v>
      </c>
      <c r="I108" s="2">
        <f>SUMIFS('Latex_Staff (2)'!$L$2:$L$486,'Latex_Staff (2)'!$K$2:$K$486,Table146[[#This Row],[ឈ្មោះ]])</f>
        <v>288200</v>
      </c>
      <c r="J108" s="2" t="s">
        <v>1979</v>
      </c>
      <c r="L108" t="str">
        <f>IFERROR(VLOOKUP(Table146[[#This Row],[ឈ្មោះ]],Table1[[ឈ្មោះ]:[សម្គាល់]],8,0),"0")</f>
        <v>0</v>
      </c>
      <c r="M108" s="16">
        <f>L108-Table146[[#This Row],[បៀវត្សសរុប]]</f>
        <v>-288200</v>
      </c>
      <c r="O108" t="str">
        <f>IFERROR(VLOOKUP($B108,Sheet1!$B$4:$J$550,6,0),"***")</f>
        <v>***</v>
      </c>
      <c r="P108" t="str">
        <f>IFERROR(VLOOKUP($B108,Sheet1!$B$4:$J$550,7,0),"***")</f>
        <v>***</v>
      </c>
    </row>
    <row r="109" spans="1:16" x14ac:dyDescent="0.55000000000000004">
      <c r="A109" s="1">
        <v>97</v>
      </c>
      <c r="B109" t="s">
        <v>85</v>
      </c>
      <c r="C109" t="str">
        <f>LEFT(Table146[[#This Row],[ឈ្មោះ]],SEARCH(" ",Table146[[#This Row],[ឈ្មោះ]])-1)</f>
        <v>ជ្រុយ</v>
      </c>
      <c r="D109" t="str">
        <f>RIGHT(Table146[[#This Row],[ឈ្មោះ]],LEN(Table146[[#This Row],[ឈ្មោះ]])-SEARCH(" ",Table146[[#This Row],[ឈ្មោះ]]))</f>
        <v>សាម៉ិ</v>
      </c>
      <c r="E109" t="s">
        <v>2</v>
      </c>
      <c r="F109" t="s">
        <v>454</v>
      </c>
      <c r="G109" t="str">
        <f>IFERROR(VLOOKUP($B109,Tax_List!$H$3:$O$480,5,0),"***")</f>
        <v>15.07.1996</v>
      </c>
      <c r="H109" s="13" t="str">
        <f>IFERROR(VLOOKUP($B109,Tax_List!$H$3:$O$480,8,0),"***")</f>
        <v>150784229</v>
      </c>
      <c r="I109" s="2">
        <f>SUMIFS('Latex_Staff (2)'!$L$2:$L$486,'Latex_Staff (2)'!$K$2:$K$486,Table146[[#This Row],[ឈ្មោះ]])</f>
        <v>538000</v>
      </c>
      <c r="J109" s="2"/>
      <c r="L109">
        <f>IFERROR(VLOOKUP(Table146[[#This Row],[ឈ្មោះ]],Table1[[ឈ្មោះ]:[សម្គាល់]],8,0),"0")</f>
        <v>1085000</v>
      </c>
      <c r="M109" s="16">
        <f>L109-Table146[[#This Row],[បៀវត្សសរុប]]</f>
        <v>547000</v>
      </c>
      <c r="O109" t="str">
        <f>IFERROR(VLOOKUP($B109,Sheet1!$B$4:$J$550,6,0),"***")</f>
        <v>1996-07-15</v>
      </c>
      <c r="P109" t="str">
        <f>IFERROR(VLOOKUP($B109,Sheet1!$B$4:$J$550,7,0),"***")</f>
        <v>15.07.1996</v>
      </c>
    </row>
    <row r="110" spans="1:16" hidden="1" x14ac:dyDescent="0.55000000000000004">
      <c r="A110" s="1">
        <v>98</v>
      </c>
      <c r="B110" t="s">
        <v>2016</v>
      </c>
      <c r="C110" t="str">
        <f>LEFT(Table146[[#This Row],[ឈ្មោះ]],SEARCH(" ",Table146[[#This Row],[ឈ្មោះ]])-1)</f>
        <v>ឆៃ</v>
      </c>
      <c r="D110" t="str">
        <f>RIGHT(Table146[[#This Row],[ឈ្មោះ]],LEN(Table146[[#This Row],[ឈ្មោះ]])-SEARCH(" ",Table146[[#This Row],[ឈ្មោះ]]))</f>
        <v>ផល្លី</v>
      </c>
      <c r="E110" t="s">
        <v>1</v>
      </c>
      <c r="F110" t="s">
        <v>454</v>
      </c>
      <c r="G110" t="str">
        <f>IFERROR(VLOOKUP($B110,Tax_List!$H$3:$O$480,5,0),"***")</f>
        <v>***</v>
      </c>
      <c r="H110" s="13" t="str">
        <f>IFERROR(VLOOKUP($B110,Tax_List!$H$3:$O$480,8,0),"***")</f>
        <v>***</v>
      </c>
      <c r="I110" s="2">
        <f>SUMIFS('Latex_Staff (2)'!$L$2:$L$486,'Latex_Staff (2)'!$K$2:$K$486,Table146[[#This Row],[ឈ្មោះ]])</f>
        <v>356300</v>
      </c>
      <c r="J110" s="2"/>
      <c r="L110" t="str">
        <f>IFERROR(VLOOKUP(Table146[[#This Row],[ឈ្មោះ]],Table1[[ឈ្មោះ]:[សម្គាល់]],8,0),"0")</f>
        <v>0</v>
      </c>
      <c r="M110" s="16">
        <f>L110-Table146[[#This Row],[បៀវត្សសរុប]]</f>
        <v>-356300</v>
      </c>
      <c r="O110" t="str">
        <f>IFERROR(VLOOKUP($B110,Sheet1!$B$4:$J$550,6,0),"***")</f>
        <v>***</v>
      </c>
      <c r="P110" t="str">
        <f>IFERROR(VLOOKUP($B110,Sheet1!$B$4:$J$550,7,0),"***")</f>
        <v>***</v>
      </c>
    </row>
    <row r="111" spans="1:16" x14ac:dyDescent="0.55000000000000004">
      <c r="A111" s="1">
        <v>99</v>
      </c>
      <c r="B111" t="s">
        <v>87</v>
      </c>
      <c r="C111" t="str">
        <f>LEFT(Table146[[#This Row],[ឈ្មោះ]],SEARCH(" ",Table146[[#This Row],[ឈ្មោះ]])-1)</f>
        <v>ឈិត</v>
      </c>
      <c r="D111" t="str">
        <f>RIGHT(Table146[[#This Row],[ឈ្មោះ]],LEN(Table146[[#This Row],[ឈ្មោះ]])-SEARCH(" ",Table146[[#This Row],[ឈ្មោះ]]))</f>
        <v>ឆៃ</v>
      </c>
      <c r="E111" t="s">
        <v>2</v>
      </c>
      <c r="F111" t="s">
        <v>454</v>
      </c>
      <c r="G111" t="str">
        <f>IFERROR(VLOOKUP($B111,Tax_List!$H$3:$O$480,5,0),"***")</f>
        <v>12.02.1993</v>
      </c>
      <c r="H111" s="13">
        <f>IFERROR(VLOOKUP($B111,Tax_List!$H$3:$O$480,8,0),"***")</f>
        <v>150113961</v>
      </c>
      <c r="I111" s="2">
        <f>SUMIFS('Latex_Staff (2)'!$L$2:$L$486,'Latex_Staff (2)'!$K$2:$K$486,Table146[[#This Row],[ឈ្មោះ]])</f>
        <v>337600</v>
      </c>
      <c r="J111" s="2"/>
      <c r="L111">
        <f>IFERROR(VLOOKUP(Table146[[#This Row],[ឈ្មោះ]],Table1[[ឈ្មោះ]:[សម្គាល់]],8,0),"0")</f>
        <v>1167200</v>
      </c>
      <c r="M111" s="16">
        <f>L111-Table146[[#This Row],[បៀវត្សសរុប]]</f>
        <v>829600</v>
      </c>
      <c r="O111" t="str">
        <f>IFERROR(VLOOKUP($B111,Sheet1!$B$4:$J$550,6,0),"***")</f>
        <v>1993-02-12</v>
      </c>
      <c r="P111" t="str">
        <f>IFERROR(VLOOKUP($B111,Sheet1!$B$4:$J$550,7,0),"***")</f>
        <v>12.02.1993</v>
      </c>
    </row>
    <row r="112" spans="1:16" x14ac:dyDescent="0.55000000000000004">
      <c r="A112" s="1">
        <v>100</v>
      </c>
      <c r="B112" t="s">
        <v>88</v>
      </c>
      <c r="C112" t="str">
        <f>LEFT(Table146[[#This Row],[ឈ្មោះ]],SEARCH(" ",Table146[[#This Row],[ឈ្មោះ]])-1)</f>
        <v>ជួន</v>
      </c>
      <c r="D112" t="str">
        <f>RIGHT(Table146[[#This Row],[ឈ្មោះ]],LEN(Table146[[#This Row],[ឈ្មោះ]])-SEARCH(" ",Table146[[#This Row],[ឈ្មោះ]]))</f>
        <v>ឃឿន</v>
      </c>
      <c r="E112" t="s">
        <v>1</v>
      </c>
      <c r="F112" t="s">
        <v>454</v>
      </c>
      <c r="G112" t="str">
        <f>IFERROR(VLOOKUP($B112,Tax_List!$H$3:$O$480,5,0),"***")</f>
        <v>02.03.1974</v>
      </c>
      <c r="H112" s="13" t="str">
        <f>IFERROR(VLOOKUP($B112,Tax_List!$H$3:$O$480,8,0),"***")</f>
        <v>151139628</v>
      </c>
      <c r="I112" s="2">
        <f>SUMIFS('Latex_Staff (2)'!$L$2:$L$486,'Latex_Staff (2)'!$K$2:$K$486,Table146[[#This Row],[ឈ្មោះ]])</f>
        <v>362400</v>
      </c>
      <c r="J112" s="2"/>
      <c r="L112">
        <f>IFERROR(VLOOKUP(Table146[[#This Row],[ឈ្មោះ]],Table1[[ឈ្មោះ]:[សម្គាល់]],8,0),"0")</f>
        <v>1165900</v>
      </c>
      <c r="M112" s="16">
        <f>L112-Table146[[#This Row],[បៀវត្សសរុប]]</f>
        <v>803500</v>
      </c>
      <c r="O112" t="str">
        <f>IFERROR(VLOOKUP($B112,Sheet1!$B$4:$J$550,6,0),"***")</f>
        <v>1974-03-02</v>
      </c>
      <c r="P112" t="str">
        <f>IFERROR(VLOOKUP($B112,Sheet1!$B$4:$J$550,7,0),"***")</f>
        <v>02.03.1974</v>
      </c>
    </row>
    <row r="113" spans="1:16" hidden="1" x14ac:dyDescent="0.55000000000000004">
      <c r="A113" s="1">
        <v>101</v>
      </c>
      <c r="B113" t="s">
        <v>2017</v>
      </c>
      <c r="C113" t="str">
        <f>LEFT(Table146[[#This Row],[ឈ្មោះ]],SEARCH(" ",Table146[[#This Row],[ឈ្មោះ]])-1)</f>
        <v>កៀង</v>
      </c>
      <c r="D113" t="str">
        <f>RIGHT(Table146[[#This Row],[ឈ្មោះ]],LEN(Table146[[#This Row],[ឈ្មោះ]])-SEARCH(" ",Table146[[#This Row],[ឈ្មោះ]]))</f>
        <v>គេង</v>
      </c>
      <c r="F113" t="s">
        <v>454</v>
      </c>
      <c r="G113" t="str">
        <f>IFERROR(VLOOKUP($B113,Tax_List!$H$3:$O$480,5,0),"***")</f>
        <v>***</v>
      </c>
      <c r="H113" s="13" t="str">
        <f>IFERROR(VLOOKUP($B113,Tax_List!$H$3:$O$480,8,0),"***")</f>
        <v>***</v>
      </c>
      <c r="I113" s="2">
        <f>SUMIFS('Latex_Staff (2)'!$L$2:$L$486,'Latex_Staff (2)'!$K$2:$K$486,Table146[[#This Row],[ឈ្មោះ]])</f>
        <v>296900</v>
      </c>
      <c r="J113" s="2"/>
      <c r="L113" t="str">
        <f>IFERROR(VLOOKUP(Table146[[#This Row],[ឈ្មោះ]],Table1[[ឈ្មោះ]:[សម្គាល់]],8,0),"0")</f>
        <v>0</v>
      </c>
      <c r="M113" s="16">
        <f>L113-Table146[[#This Row],[បៀវត្សសរុប]]</f>
        <v>-296900</v>
      </c>
      <c r="O113" t="str">
        <f>IFERROR(VLOOKUP($B113,Sheet1!$B$4:$J$550,6,0),"***")</f>
        <v>***</v>
      </c>
      <c r="P113" t="str">
        <f>IFERROR(VLOOKUP($B113,Sheet1!$B$4:$J$550,7,0),"***")</f>
        <v>***</v>
      </c>
    </row>
    <row r="114" spans="1:16" hidden="1" x14ac:dyDescent="0.55000000000000004">
      <c r="A114" s="1">
        <v>102</v>
      </c>
      <c r="B114" t="s">
        <v>1946</v>
      </c>
      <c r="C114" t="str">
        <f>LEFT(Table146[[#This Row],[ឈ្មោះ]],SEARCH(" ",Table146[[#This Row],[ឈ្មោះ]])-1)</f>
        <v>ហួន</v>
      </c>
      <c r="D114" t="str">
        <f>RIGHT(Table146[[#This Row],[ឈ្មោះ]],LEN(Table146[[#This Row],[ឈ្មោះ]])-SEARCH(" ",Table146[[#This Row],[ឈ្មោះ]]))</f>
        <v>ស្រីមុំ</v>
      </c>
      <c r="E114" t="s">
        <v>1</v>
      </c>
      <c r="F114" t="s">
        <v>454</v>
      </c>
      <c r="G114" t="str">
        <f>IFERROR(VLOOKUP($B114,Tax_List!$H$3:$O$480,5,0),"***")</f>
        <v>***</v>
      </c>
      <c r="H114" s="13" t="str">
        <f>IFERROR(VLOOKUP($B114,Tax_List!$H$3:$O$480,8,0),"***")</f>
        <v>***</v>
      </c>
      <c r="I114" s="2">
        <f>SUMIFS('Latex_Staff (2)'!$L$2:$L$486,'Latex_Staff (2)'!$K$2:$K$486,Table146[[#This Row],[ឈ្មោះ]])</f>
        <v>571300</v>
      </c>
      <c r="J114" s="2"/>
      <c r="L114">
        <f>IFERROR(VLOOKUP(Table146[[#This Row],[ឈ្មោះ]],Table1[[ឈ្មោះ]:[សម្គាល់]],8,0),"0")</f>
        <v>664500</v>
      </c>
      <c r="M114" s="16">
        <f>L114-Table146[[#This Row],[បៀវត្សសរុប]]</f>
        <v>93200</v>
      </c>
      <c r="O114" t="str">
        <f>IFERROR(VLOOKUP($B114,Sheet1!$B$4:$J$550,6,0),"***")</f>
        <v>***</v>
      </c>
      <c r="P114" t="str">
        <f>IFERROR(VLOOKUP($B114,Sheet1!$B$4:$J$550,7,0),"***")</f>
        <v>***</v>
      </c>
    </row>
    <row r="115" spans="1:16" x14ac:dyDescent="0.55000000000000004">
      <c r="A115" s="1">
        <v>103</v>
      </c>
      <c r="B115" t="s">
        <v>91</v>
      </c>
      <c r="C115" t="str">
        <f>LEFT(Table146[[#This Row],[ឈ្មោះ]],SEARCH(" ",Table146[[#This Row],[ឈ្មោះ]])-1)</f>
        <v>ជួន</v>
      </c>
      <c r="D115" t="str">
        <f>RIGHT(Table146[[#This Row],[ឈ្មោះ]],LEN(Table146[[#This Row],[ឈ្មោះ]])-SEARCH(" ",Table146[[#This Row],[ឈ្មោះ]]))</f>
        <v>សាម៉ុន</v>
      </c>
      <c r="E115" t="s">
        <v>1</v>
      </c>
      <c r="F115" t="s">
        <v>454</v>
      </c>
      <c r="G115" t="str">
        <f>IFERROR(VLOOKUP($B115,Tax_List!$H$3:$O$480,5,0),"***")</f>
        <v>23.02.1992</v>
      </c>
      <c r="H115" s="13" t="str">
        <f>IFERROR(VLOOKUP($B115,Tax_List!$H$3:$O$480,8,0),"***")</f>
        <v>150468198</v>
      </c>
      <c r="I115" s="2">
        <f>SUMIFS('Latex_Staff (2)'!$L$2:$L$486,'Latex_Staff (2)'!$K$2:$K$486,Table146[[#This Row],[ឈ្មោះ]])</f>
        <v>502200</v>
      </c>
      <c r="J115" s="2"/>
      <c r="L115">
        <f>IFERROR(VLOOKUP(Table146[[#This Row],[ឈ្មោះ]],Table1[[ឈ្មោះ]:[សម្គាល់]],8,0),"0")</f>
        <v>1089400</v>
      </c>
      <c r="M115" s="16">
        <f>L115-Table146[[#This Row],[បៀវត្សសរុប]]</f>
        <v>587200</v>
      </c>
      <c r="O115" t="str">
        <f>IFERROR(VLOOKUP($B115,Sheet1!$B$4:$J$550,6,0),"***")</f>
        <v>1992-02-23</v>
      </c>
      <c r="P115" t="str">
        <f>IFERROR(VLOOKUP($B115,Sheet1!$B$4:$J$550,7,0),"***")</f>
        <v>23.02.1992</v>
      </c>
    </row>
    <row r="116" spans="1:16" x14ac:dyDescent="0.55000000000000004">
      <c r="A116" s="1">
        <v>105</v>
      </c>
      <c r="B116" t="s">
        <v>93</v>
      </c>
      <c r="C116" t="str">
        <f>LEFT(Table146[[#This Row],[ឈ្មោះ]],SEARCH(" ",Table146[[#This Row],[ឈ្មោះ]])-1)</f>
        <v>ឌុក</v>
      </c>
      <c r="D116" t="str">
        <f>RIGHT(Table146[[#This Row],[ឈ្មោះ]],LEN(Table146[[#This Row],[ឈ្មោះ]])-SEARCH(" ",Table146[[#This Row],[ឈ្មោះ]]))</f>
        <v>សោភ័ណ</v>
      </c>
      <c r="E116" t="s">
        <v>1</v>
      </c>
      <c r="F116" t="s">
        <v>454</v>
      </c>
      <c r="G116" t="str">
        <f>IFERROR(VLOOKUP($B116,Tax_List!$H$3:$O$480,5,0),"***")</f>
        <v>05.08.1992</v>
      </c>
      <c r="H116" s="13">
        <f>IFERROR(VLOOKUP($B116,Tax_List!$H$3:$O$480,8,0),"***")</f>
        <v>150523450</v>
      </c>
      <c r="I116" s="2">
        <f>SUMIFS('Latex_Staff (2)'!$L$2:$L$486,'Latex_Staff (2)'!$K$2:$K$486,Table146[[#This Row],[ឈ្មោះ]])</f>
        <v>419400</v>
      </c>
      <c r="J116" s="2"/>
      <c r="L116">
        <f>IFERROR(VLOOKUP(Table146[[#This Row],[ឈ្មោះ]],Table1[[ឈ្មោះ]:[សម្គាល់]],8,0),"0")</f>
        <v>1114700</v>
      </c>
      <c r="M116" s="16">
        <f>L116-Table146[[#This Row],[បៀវត្សសរុប]]</f>
        <v>695300</v>
      </c>
      <c r="O116" t="str">
        <f>IFERROR(VLOOKUP($B116,Sheet1!$B$4:$J$550,6,0),"***")</f>
        <v>1992-08-05</v>
      </c>
      <c r="P116" t="str">
        <f>IFERROR(VLOOKUP($B116,Sheet1!$B$4:$J$550,7,0),"***")</f>
        <v>05.08.1992</v>
      </c>
    </row>
    <row r="117" spans="1:16" x14ac:dyDescent="0.55000000000000004">
      <c r="A117" s="1">
        <v>106</v>
      </c>
      <c r="B117" t="s">
        <v>94</v>
      </c>
      <c r="C117" t="str">
        <f>LEFT(Table146[[#This Row],[ឈ្មោះ]],SEARCH(" ",Table146[[#This Row],[ឈ្មោះ]])-1)</f>
        <v>ស៊ន</v>
      </c>
      <c r="D117" t="str">
        <f>RIGHT(Table146[[#This Row],[ឈ្មោះ]],LEN(Table146[[#This Row],[ឈ្មោះ]])-SEARCH(" ",Table146[[#This Row],[ឈ្មោះ]]))</f>
        <v>សុខណា</v>
      </c>
      <c r="E117" t="s">
        <v>2</v>
      </c>
      <c r="F117" t="s">
        <v>454</v>
      </c>
      <c r="G117" t="str">
        <f>IFERROR(VLOOKUP($B117,Tax_List!$H$3:$O$480,5,0),"***")</f>
        <v>05.05.1998</v>
      </c>
      <c r="H117" s="13">
        <f>IFERROR(VLOOKUP($B117,Tax_List!$H$3:$O$480,8,0),"***")</f>
        <v>150352465</v>
      </c>
      <c r="I117" s="2">
        <f>SUMIFS('Latex_Staff (2)'!$L$2:$L$486,'Latex_Staff (2)'!$K$2:$K$486,Table146[[#This Row],[ឈ្មោះ]])</f>
        <v>461900</v>
      </c>
      <c r="J117" s="2"/>
      <c r="L117">
        <f>IFERROR(VLOOKUP(Table146[[#This Row],[ឈ្មោះ]],Table1[[ឈ្មោះ]:[សម្គាល់]],8,0),"0")</f>
        <v>1137900</v>
      </c>
      <c r="M117" s="16">
        <f>L117-Table146[[#This Row],[បៀវត្សសរុប]]</f>
        <v>676000</v>
      </c>
      <c r="O117" t="str">
        <f>IFERROR(VLOOKUP($B117,Sheet1!$B$4:$J$550,6,0),"***")</f>
        <v>1998-05-05</v>
      </c>
      <c r="P117" t="str">
        <f>IFERROR(VLOOKUP($B117,Sheet1!$B$4:$J$550,7,0),"***")</f>
        <v>05.05.1998</v>
      </c>
    </row>
    <row r="118" spans="1:16" x14ac:dyDescent="0.55000000000000004">
      <c r="A118" s="1">
        <v>107</v>
      </c>
      <c r="B118" t="s">
        <v>60</v>
      </c>
      <c r="C118" t="str">
        <f>LEFT(Table146[[#This Row],[ឈ្មោះ]],SEARCH(" ",Table146[[#This Row],[ឈ្មោះ]])-1)</f>
        <v>ជួន</v>
      </c>
      <c r="D118" t="str">
        <f>RIGHT(Table146[[#This Row],[ឈ្មោះ]],LEN(Table146[[#This Row],[ឈ្មោះ]])-SEARCH(" ",Table146[[#This Row],[ឈ្មោះ]]))</f>
        <v>ឡំ</v>
      </c>
      <c r="F118" t="s">
        <v>454</v>
      </c>
      <c r="G118" t="str">
        <f>IFERROR(VLOOKUP($B118,Tax_List!$H$3:$O$480,5,0),"***")</f>
        <v>06.02.1982</v>
      </c>
      <c r="H118" s="13" t="str">
        <f>IFERROR(VLOOKUP($B118,Tax_List!$H$3:$O$480,8,0),"***")</f>
        <v>150306354</v>
      </c>
      <c r="I118" s="2">
        <f>SUMIFS('Latex_Staff (2)'!$L$2:$L$486,'Latex_Staff (2)'!$K$2:$K$486,Table146[[#This Row],[ឈ្មោះ]])</f>
        <v>870900</v>
      </c>
      <c r="J118" s="2"/>
      <c r="L118">
        <f>IFERROR(VLOOKUP(Table146[[#This Row],[ឈ្មោះ]],Table1[[ឈ្មោះ]:[សម្គាល់]],8,0),"0")</f>
        <v>1124000</v>
      </c>
      <c r="M118" s="16">
        <f>L118-Table146[[#This Row],[បៀវត្សសរុប]]</f>
        <v>253100</v>
      </c>
      <c r="O118" t="str">
        <f>IFERROR(VLOOKUP($B118,Sheet1!$B$4:$J$550,6,0),"***")</f>
        <v>1982-02-06</v>
      </c>
      <c r="P118" t="str">
        <f>IFERROR(VLOOKUP($B118,Sheet1!$B$4:$J$550,7,0),"***")</f>
        <v>06.02.1982</v>
      </c>
    </row>
    <row r="119" spans="1:16" x14ac:dyDescent="0.55000000000000004">
      <c r="A119" s="1">
        <v>109</v>
      </c>
      <c r="B119" t="s">
        <v>97</v>
      </c>
      <c r="C119" t="str">
        <f>LEFT(Table146[[#This Row],[ឈ្មោះ]],SEARCH(" ",Table146[[#This Row],[ឈ្មោះ]])-1)</f>
        <v>ថៃ</v>
      </c>
      <c r="D119" t="str">
        <f>RIGHT(Table146[[#This Row],[ឈ្មោះ]],LEN(Table146[[#This Row],[ឈ្មោះ]])-SEARCH(" ",Table146[[#This Row],[ឈ្មោះ]]))</f>
        <v>ឈាង</v>
      </c>
      <c r="E119" t="s">
        <v>2</v>
      </c>
      <c r="F119" t="s">
        <v>454</v>
      </c>
      <c r="G119" t="str">
        <f>IFERROR(VLOOKUP($B119,Tax_List!$H$3:$O$480,5,0),"***")</f>
        <v>12.05.1986</v>
      </c>
      <c r="H119" s="13">
        <f>IFERROR(VLOOKUP($B119,Tax_List!$H$3:$O$480,8,0),"***")</f>
        <v>150306349</v>
      </c>
      <c r="I119" s="2">
        <f>SUMIFS('Latex_Staff (2)'!$L$2:$L$486,'Latex_Staff (2)'!$K$2:$K$486,Table146[[#This Row],[ឈ្មោះ]])</f>
        <v>520800</v>
      </c>
      <c r="J119" s="2"/>
      <c r="L119">
        <f>IFERROR(VLOOKUP(Table146[[#This Row],[ឈ្មោះ]],Table1[[ឈ្មោះ]:[សម្គាល់]],8,0),"0")</f>
        <v>1231300</v>
      </c>
      <c r="M119" s="16">
        <f>L119-Table146[[#This Row],[បៀវត្សសរុប]]</f>
        <v>710500</v>
      </c>
      <c r="O119" t="str">
        <f>IFERROR(VLOOKUP($B119,Sheet1!$B$4:$J$550,6,0),"***")</f>
        <v>1986-05-12</v>
      </c>
      <c r="P119" t="str">
        <f>IFERROR(VLOOKUP($B119,Sheet1!$B$4:$J$550,7,0),"***")</f>
        <v>12.05.1986</v>
      </c>
    </row>
    <row r="120" spans="1:16" x14ac:dyDescent="0.55000000000000004">
      <c r="A120" s="1">
        <v>110</v>
      </c>
      <c r="B120" t="s">
        <v>98</v>
      </c>
      <c r="C120" t="str">
        <f>LEFT(Table146[[#This Row],[ឈ្មោះ]],SEARCH(" ",Table146[[#This Row],[ឈ្មោះ]])-1)</f>
        <v>ឈាង</v>
      </c>
      <c r="D120" t="str">
        <f>RIGHT(Table146[[#This Row],[ឈ្មោះ]],LEN(Table146[[#This Row],[ឈ្មោះ]])-SEARCH(" ",Table146[[#This Row],[ឈ្មោះ]]))</f>
        <v>ផល្លាប</v>
      </c>
      <c r="E120" t="s">
        <v>2</v>
      </c>
      <c r="F120" t="s">
        <v>454</v>
      </c>
      <c r="G120" t="str">
        <f>IFERROR(VLOOKUP($B120,Tax_List!$H$3:$O$480,5,0),"***")</f>
        <v>22.12.1992</v>
      </c>
      <c r="H120" s="13">
        <f>IFERROR(VLOOKUP($B120,Tax_List!$H$3:$O$480,8,0),"***")</f>
        <v>150978911</v>
      </c>
      <c r="I120" s="2">
        <f>SUMIFS('Latex_Staff (2)'!$L$2:$L$486,'Latex_Staff (2)'!$K$2:$K$486,Table146[[#This Row],[ឈ្មោះ]])</f>
        <v>528400</v>
      </c>
      <c r="J120" s="2"/>
      <c r="L120">
        <f>IFERROR(VLOOKUP(Table146[[#This Row],[ឈ្មោះ]],Table1[[ឈ្មោះ]:[សម្គាល់]],8,0),"0")</f>
        <v>1167800</v>
      </c>
      <c r="M120" s="16">
        <f>L120-Table146[[#This Row],[បៀវត្សសរុប]]</f>
        <v>639400</v>
      </c>
      <c r="O120" t="str">
        <f>IFERROR(VLOOKUP($B120,Sheet1!$B$4:$J$550,6,0),"***")</f>
        <v>1992-12-22</v>
      </c>
      <c r="P120" t="str">
        <f>IFERROR(VLOOKUP($B120,Sheet1!$B$4:$J$550,7,0),"***")</f>
        <v>22.12.1992</v>
      </c>
    </row>
    <row r="121" spans="1:16" hidden="1" x14ac:dyDescent="0.55000000000000004">
      <c r="A121" s="1">
        <v>111</v>
      </c>
      <c r="B121" t="s">
        <v>2018</v>
      </c>
      <c r="C121" t="str">
        <f>LEFT(Table146[[#This Row],[ឈ្មោះ]],SEARCH(" ",Table146[[#This Row],[ឈ្មោះ]])-1)</f>
        <v>ឈីវ</v>
      </c>
      <c r="D121" t="str">
        <f>RIGHT(Table146[[#This Row],[ឈ្មោះ]],LEN(Table146[[#This Row],[ឈ្មោះ]])-SEARCH(" ",Table146[[#This Row],[ឈ្មោះ]]))</f>
        <v>ឈប់</v>
      </c>
      <c r="E121" t="s">
        <v>2</v>
      </c>
      <c r="F121" t="s">
        <v>454</v>
      </c>
      <c r="G121" t="str">
        <f>IFERROR(VLOOKUP($B121,Tax_List!$H$3:$O$480,5,0),"***")</f>
        <v>***</v>
      </c>
      <c r="H121" s="13" t="str">
        <f>IFERROR(VLOOKUP($B121,Tax_List!$H$3:$O$480,8,0),"***")</f>
        <v>***</v>
      </c>
      <c r="I121" s="2">
        <f>SUMIFS('Latex_Staff (2)'!$L$2:$L$486,'Latex_Staff (2)'!$K$2:$K$486,Table146[[#This Row],[ឈ្មោះ]])</f>
        <v>290300</v>
      </c>
      <c r="J121" s="2"/>
      <c r="L121" t="str">
        <f>IFERROR(VLOOKUP(Table146[[#This Row],[ឈ្មោះ]],Table1[[ឈ្មោះ]:[សម្គាល់]],8,0),"0")</f>
        <v>0</v>
      </c>
      <c r="M121" s="16">
        <f>L121-Table146[[#This Row],[បៀវត្សសរុប]]</f>
        <v>-290300</v>
      </c>
      <c r="O121" t="str">
        <f>IFERROR(VLOOKUP($B121,Sheet1!$B$4:$J$550,6,0),"***")</f>
        <v>***</v>
      </c>
      <c r="P121" t="str">
        <f>IFERROR(VLOOKUP($B121,Sheet1!$B$4:$J$550,7,0),"***")</f>
        <v>***</v>
      </c>
    </row>
    <row r="122" spans="1:16" x14ac:dyDescent="0.55000000000000004">
      <c r="A122" s="1">
        <v>112</v>
      </c>
      <c r="B122" t="s">
        <v>100</v>
      </c>
      <c r="C122" t="str">
        <f>LEFT(Table146[[#This Row],[ឈ្មោះ]],SEARCH(" ",Table146[[#This Row],[ឈ្មោះ]])-1)</f>
        <v>ចាយ</v>
      </c>
      <c r="D122" t="str">
        <f>RIGHT(Table146[[#This Row],[ឈ្មោះ]],LEN(Table146[[#This Row],[ឈ្មោះ]])-SEARCH(" ",Table146[[#This Row],[ឈ្មោះ]]))</f>
        <v>ពន្លក</v>
      </c>
      <c r="E122" t="s">
        <v>1</v>
      </c>
      <c r="F122" t="s">
        <v>454</v>
      </c>
      <c r="G122" t="str">
        <f>IFERROR(VLOOKUP($B122,Tax_List!$H$3:$O$480,5,0),"***")</f>
        <v>26.03.1997</v>
      </c>
      <c r="H122" s="13" t="str">
        <f>IFERROR(VLOOKUP($B122,Tax_List!$H$3:$O$480,8,0),"***")</f>
        <v>IDR00066</v>
      </c>
      <c r="I122" s="2">
        <f>SUMIFS('Latex_Staff (2)'!$L$2:$L$486,'Latex_Staff (2)'!$K$2:$K$486,Table146[[#This Row],[ឈ្មោះ]])</f>
        <v>431900</v>
      </c>
      <c r="J122" s="2"/>
      <c r="L122">
        <f>IFERROR(VLOOKUP(Table146[[#This Row],[ឈ្មោះ]],Table1[[ឈ្មោះ]:[សម្គាល់]],8,0),"0")</f>
        <v>1092400</v>
      </c>
      <c r="M122" s="16">
        <f>L122-Table146[[#This Row],[បៀវត្សសរុប]]</f>
        <v>660500</v>
      </c>
      <c r="O122" t="str">
        <f>IFERROR(VLOOKUP($B122,Sheet1!$B$4:$J$550,6,0),"***")</f>
        <v>1997-03-26</v>
      </c>
      <c r="P122" t="str">
        <f>IFERROR(VLOOKUP($B122,Sheet1!$B$4:$J$550,7,0),"***")</f>
        <v>26.03.1997</v>
      </c>
    </row>
    <row r="123" spans="1:16" x14ac:dyDescent="0.55000000000000004">
      <c r="A123" s="1">
        <v>113</v>
      </c>
      <c r="B123" t="s">
        <v>101</v>
      </c>
      <c r="C123" t="str">
        <f>LEFT(Table146[[#This Row],[ឈ្មោះ]],SEARCH(" ",Table146[[#This Row],[ឈ្មោះ]])-1)</f>
        <v>សាំ</v>
      </c>
      <c r="D123" t="str">
        <f>RIGHT(Table146[[#This Row],[ឈ្មោះ]],LEN(Table146[[#This Row],[ឈ្មោះ]])-SEARCH(" ",Table146[[#This Row],[ឈ្មោះ]]))</f>
        <v>ចាយ</v>
      </c>
      <c r="E123" t="s">
        <v>2</v>
      </c>
      <c r="F123" t="s">
        <v>454</v>
      </c>
      <c r="G123" t="str">
        <f>IFERROR(VLOOKUP($B123,Tax_List!$H$3:$O$480,5,0),"***")</f>
        <v>04.05.1989</v>
      </c>
      <c r="H123" s="13">
        <f>IFERROR(VLOOKUP($B123,Tax_List!$H$3:$O$480,8,0),"***")</f>
        <v>150772886</v>
      </c>
      <c r="I123" s="2">
        <f>SUMIFS('Latex_Staff (2)'!$L$2:$L$486,'Latex_Staff (2)'!$K$2:$K$486,Table146[[#This Row],[ឈ្មោះ]])</f>
        <v>448900</v>
      </c>
      <c r="J123" s="2"/>
      <c r="L123">
        <f>IFERROR(VLOOKUP(Table146[[#This Row],[ឈ្មោះ]],Table1[[ឈ្មោះ]:[សម្គាល់]],8,0),"0")</f>
        <v>1157400</v>
      </c>
      <c r="M123" s="16">
        <f>L123-Table146[[#This Row],[បៀវត្សសរុប]]</f>
        <v>708500</v>
      </c>
      <c r="O123" t="str">
        <f>IFERROR(VLOOKUP($B123,Sheet1!$B$4:$J$550,6,0),"***")</f>
        <v>1989-05-04</v>
      </c>
      <c r="P123" t="str">
        <f>IFERROR(VLOOKUP($B123,Sheet1!$B$4:$J$550,7,0),"***")</f>
        <v>04.05.1989</v>
      </c>
    </row>
    <row r="124" spans="1:16" hidden="1" x14ac:dyDescent="0.55000000000000004">
      <c r="A124" s="1">
        <v>114</v>
      </c>
      <c r="B124" t="s">
        <v>102</v>
      </c>
      <c r="C124" t="str">
        <f>LEFT(Table146[[#This Row],[ឈ្មោះ]],SEARCH(" ",Table146[[#This Row],[ឈ្មោះ]])-1)</f>
        <v>ចែម</v>
      </c>
      <c r="D124" t="str">
        <f>RIGHT(Table146[[#This Row],[ឈ្មោះ]],LEN(Table146[[#This Row],[ឈ្មោះ]])-SEARCH(" ",Table146[[#This Row],[ឈ្មោះ]]))</f>
        <v>រ៉េន</v>
      </c>
      <c r="E124" t="s">
        <v>1</v>
      </c>
      <c r="F124" t="s">
        <v>454</v>
      </c>
      <c r="G124" t="str">
        <f>IFERROR(VLOOKUP($B124,Tax_List!$H$3:$O$480,5,0),"***")</f>
        <v>***</v>
      </c>
      <c r="H124" s="13" t="str">
        <f>IFERROR(VLOOKUP($B124,Tax_List!$H$3:$O$480,8,0),"***")</f>
        <v>***</v>
      </c>
      <c r="I124" s="2">
        <f>SUMIFS('Latex_Staff (2)'!$L$2:$L$486,'Latex_Staff (2)'!$K$2:$K$486,Table146[[#This Row],[ឈ្មោះ]])</f>
        <v>478500</v>
      </c>
      <c r="J124" s="2" t="s">
        <v>1980</v>
      </c>
      <c r="L124">
        <f>IFERROR(VLOOKUP(Table146[[#This Row],[ឈ្មោះ]],Table1[[ឈ្មោះ]:[សម្គាល់]],8,0),"0")</f>
        <v>1103400</v>
      </c>
      <c r="M124" s="16">
        <f>L124-Table146[[#This Row],[បៀវត្សសរុប]]</f>
        <v>624900</v>
      </c>
      <c r="O124" t="str">
        <f>IFERROR(VLOOKUP($B124,Sheet1!$B$4:$J$550,6,0),"***")</f>
        <v>***-**-**</v>
      </c>
      <c r="P124" t="str">
        <f>IFERROR(VLOOKUP($B124,Sheet1!$B$4:$J$550,7,0),"***")</f>
        <v>***</v>
      </c>
    </row>
    <row r="125" spans="1:16" hidden="1" x14ac:dyDescent="0.55000000000000004">
      <c r="A125" s="1">
        <v>114</v>
      </c>
      <c r="B125" t="s">
        <v>2019</v>
      </c>
      <c r="C125" t="str">
        <f>LEFT(Table146[[#This Row],[ឈ្មោះ]],SEARCH(" ",Table146[[#This Row],[ឈ្មោះ]])-1)</f>
        <v>យ៉ន</v>
      </c>
      <c r="D125" t="str">
        <f>RIGHT(Table146[[#This Row],[ឈ្មោះ]],LEN(Table146[[#This Row],[ឈ្មោះ]])-SEARCH(" ",Table146[[#This Row],[ឈ្មោះ]]))</f>
        <v>ភារៈ</v>
      </c>
      <c r="E125" t="s">
        <v>1</v>
      </c>
      <c r="F125" t="s">
        <v>454</v>
      </c>
      <c r="G125" t="str">
        <f>IFERROR(VLOOKUP($B125,Tax_List!$H$3:$O$480,5,0),"***")</f>
        <v>***</v>
      </c>
      <c r="H125" s="13" t="str">
        <f>IFERROR(VLOOKUP($B125,Tax_List!$H$3:$O$480,8,0),"***")</f>
        <v>***</v>
      </c>
      <c r="I125" s="2">
        <f>SUMIFS('Latex_Staff (2)'!$L$2:$L$486,'Latex_Staff (2)'!$K$2:$K$486,Table146[[#This Row],[ឈ្មោះ]])</f>
        <v>85600</v>
      </c>
      <c r="J125" s="2" t="s">
        <v>1979</v>
      </c>
      <c r="L125" t="str">
        <f>IFERROR(VLOOKUP(Table146[[#This Row],[ឈ្មោះ]],Table1[[ឈ្មោះ]:[សម្គាល់]],8,0),"0")</f>
        <v>0</v>
      </c>
      <c r="M125" s="16">
        <f>L125-Table146[[#This Row],[បៀវត្សសរុប]]</f>
        <v>-85600</v>
      </c>
      <c r="O125" t="str">
        <f>IFERROR(VLOOKUP($B125,Sheet1!$B$4:$J$550,6,0),"***")</f>
        <v>***</v>
      </c>
      <c r="P125" t="str">
        <f>IFERROR(VLOOKUP($B125,Sheet1!$B$4:$J$550,7,0),"***")</f>
        <v>***</v>
      </c>
    </row>
    <row r="126" spans="1:16" hidden="1" x14ac:dyDescent="0.55000000000000004">
      <c r="A126" s="1">
        <v>115</v>
      </c>
      <c r="B126" t="s">
        <v>2020</v>
      </c>
      <c r="C126" t="str">
        <f>LEFT(Table146[[#This Row],[ឈ្មោះ]],SEARCH(" ",Table146[[#This Row],[ឈ្មោះ]])-1)</f>
        <v>ចន្ថា</v>
      </c>
      <c r="D126" t="str">
        <f>RIGHT(Table146[[#This Row],[ឈ្មោះ]],LEN(Table146[[#This Row],[ឈ្មោះ]])-SEARCH(" ",Table146[[#This Row],[ឈ្មោះ]]))</f>
        <v>ស្រីណុច</v>
      </c>
      <c r="E126" t="s">
        <v>1</v>
      </c>
      <c r="F126" t="s">
        <v>454</v>
      </c>
      <c r="G126" t="str">
        <f>IFERROR(VLOOKUP($B126,Tax_List!$H$3:$O$480,5,0),"***")</f>
        <v>***</v>
      </c>
      <c r="H126" s="13" t="str">
        <f>IFERROR(VLOOKUP($B126,Tax_List!$H$3:$O$480,8,0),"***")</f>
        <v>***</v>
      </c>
      <c r="I126" s="2">
        <f>SUMIFS('Latex_Staff (2)'!$L$2:$L$486,'Latex_Staff (2)'!$K$2:$K$486,Table146[[#This Row],[ឈ្មោះ]])</f>
        <v>273400</v>
      </c>
      <c r="J126" s="2" t="s">
        <v>1979</v>
      </c>
      <c r="L126" t="str">
        <f>IFERROR(VLOOKUP(Table146[[#This Row],[ឈ្មោះ]],Table1[[ឈ្មោះ]:[សម្គាល់]],8,0),"0")</f>
        <v>0</v>
      </c>
      <c r="M126" s="16">
        <f>L126-Table146[[#This Row],[បៀវត្សសរុប]]</f>
        <v>-273400</v>
      </c>
      <c r="O126" t="str">
        <f>IFERROR(VLOOKUP($B126,Sheet1!$B$4:$J$550,6,0),"***")</f>
        <v>***</v>
      </c>
      <c r="P126" t="str">
        <f>IFERROR(VLOOKUP($B126,Sheet1!$B$4:$J$550,7,0),"***")</f>
        <v>***</v>
      </c>
    </row>
    <row r="127" spans="1:16" x14ac:dyDescent="0.55000000000000004">
      <c r="A127" s="1">
        <v>116</v>
      </c>
      <c r="B127" t="s">
        <v>103</v>
      </c>
      <c r="C127" t="str">
        <f>LEFT(Table146[[#This Row],[ឈ្មោះ]],SEARCH(" ",Table146[[#This Row],[ឈ្មោះ]])-1)</f>
        <v>ក</v>
      </c>
      <c r="D127" t="str">
        <f>RIGHT(Table146[[#This Row],[ឈ្មោះ]],LEN(Table146[[#This Row],[ឈ្មោះ]])-SEARCH(" ",Table146[[#This Row],[ឈ្មោះ]]))</f>
        <v>ស៊ីន</v>
      </c>
      <c r="E127" t="s">
        <v>2</v>
      </c>
      <c r="F127" t="s">
        <v>454</v>
      </c>
      <c r="G127" t="str">
        <f>IFERROR(VLOOKUP($B127,Tax_List!$H$3:$O$480,5,0),"***")</f>
        <v>26.05.1995</v>
      </c>
      <c r="H127" s="13" t="str">
        <f>IFERROR(VLOOKUP($B127,Tax_List!$H$3:$O$480,8,0),"***")</f>
        <v>755092004</v>
      </c>
      <c r="I127" s="2">
        <f>SUMIFS('Latex_Staff (2)'!$L$2:$L$486,'Latex_Staff (2)'!$K$2:$K$486,Table146[[#This Row],[ឈ្មោះ]])</f>
        <v>112500</v>
      </c>
      <c r="J127" s="2" t="s">
        <v>1980</v>
      </c>
      <c r="L127">
        <f>IFERROR(VLOOKUP(Table146[[#This Row],[ឈ្មោះ]],Table1[[ឈ្មោះ]:[សម្គាល់]],8,0),"0")</f>
        <v>1114200</v>
      </c>
      <c r="M127" s="16">
        <f>L127-Table146[[#This Row],[បៀវត្សសរុប]]</f>
        <v>1001700</v>
      </c>
      <c r="O127" t="str">
        <f>IFERROR(VLOOKUP($B127,Sheet1!$B$4:$J$550,6,0),"***")</f>
        <v>1995-05-26</v>
      </c>
      <c r="P127" t="str">
        <f>IFERROR(VLOOKUP($B127,Sheet1!$B$4:$J$550,7,0),"***")</f>
        <v>26.05.1995</v>
      </c>
    </row>
    <row r="128" spans="1:16" hidden="1" x14ac:dyDescent="0.55000000000000004">
      <c r="A128" s="1">
        <v>116</v>
      </c>
      <c r="B128" t="s">
        <v>2021</v>
      </c>
      <c r="C128" t="str">
        <f>LEFT(Table146[[#This Row],[ឈ្មោះ]],SEARCH(" ",Table146[[#This Row],[ឈ្មោះ]])-1)</f>
        <v>រឿម</v>
      </c>
      <c r="D128" t="str">
        <f>RIGHT(Table146[[#This Row],[ឈ្មោះ]],LEN(Table146[[#This Row],[ឈ្មោះ]])-SEARCH(" ",Table146[[#This Row],[ឈ្មោះ]]))</f>
        <v>រដ្ឋា</v>
      </c>
      <c r="E128" t="s">
        <v>2</v>
      </c>
      <c r="F128" t="s">
        <v>454</v>
      </c>
      <c r="G128" t="str">
        <f>IFERROR(VLOOKUP($B128,Tax_List!$H$3:$O$480,5,0),"***")</f>
        <v>***</v>
      </c>
      <c r="H128" s="13" t="str">
        <f>IFERROR(VLOOKUP($B128,Tax_List!$H$3:$O$480,8,0),"***")</f>
        <v>***</v>
      </c>
      <c r="I128" s="2">
        <f>SUMIFS('Latex_Staff (2)'!$L$2:$L$486,'Latex_Staff (2)'!$K$2:$K$486,Table146[[#This Row],[ឈ្មោះ]])</f>
        <v>281400</v>
      </c>
      <c r="J128" s="2" t="s">
        <v>1979</v>
      </c>
      <c r="L128" t="str">
        <f>IFERROR(VLOOKUP(Table146[[#This Row],[ឈ្មោះ]],Table1[[ឈ្មោះ]:[សម្គាល់]],8,0),"0")</f>
        <v>0</v>
      </c>
      <c r="M128" s="16">
        <f>L128-Table146[[#This Row],[បៀវត្សសរុប]]</f>
        <v>-281400</v>
      </c>
      <c r="O128" t="str">
        <f>IFERROR(VLOOKUP($B128,Sheet1!$B$4:$J$550,6,0),"***")</f>
        <v>***</v>
      </c>
      <c r="P128" t="str">
        <f>IFERROR(VLOOKUP($B128,Sheet1!$B$4:$J$550,7,0),"***")</f>
        <v>***</v>
      </c>
    </row>
    <row r="129" spans="1:16" x14ac:dyDescent="0.55000000000000004">
      <c r="A129" s="1">
        <v>117</v>
      </c>
      <c r="B129" t="s">
        <v>104</v>
      </c>
      <c r="C129" t="str">
        <f>LEFT(Table146[[#This Row],[ឈ្មោះ]],SEARCH(" ",Table146[[#This Row],[ឈ្មោះ]])-1)</f>
        <v>ទូ</v>
      </c>
      <c r="D129" t="str">
        <f>RIGHT(Table146[[#This Row],[ឈ្មោះ]],LEN(Table146[[#This Row],[ឈ្មោះ]])-SEARCH(" ",Table146[[#This Row],[ឈ្មោះ]]))</f>
        <v>សុហៃ</v>
      </c>
      <c r="E129" t="s">
        <v>1</v>
      </c>
      <c r="F129" t="s">
        <v>454</v>
      </c>
      <c r="G129" t="str">
        <f>IFERROR(VLOOKUP($B129,Tax_List!$H$3:$O$480,5,0),"***")</f>
        <v>08.07.2001</v>
      </c>
      <c r="H129" s="13" t="str">
        <f>IFERROR(VLOOKUP($B129,Tax_List!$H$3:$O$480,8,0),"***")</f>
        <v>150952561</v>
      </c>
      <c r="I129" s="2">
        <f>SUMIFS('Latex_Staff (2)'!$L$2:$L$486,'Latex_Staff (2)'!$K$2:$K$486,Table146[[#This Row],[ឈ្មោះ]])</f>
        <v>500800</v>
      </c>
      <c r="J129" s="2"/>
      <c r="L129">
        <f>IFERROR(VLOOKUP(Table146[[#This Row],[ឈ្មោះ]],Table1[[ឈ្មោះ]:[សម្គាល់]],8,0),"0")</f>
        <v>1132000</v>
      </c>
      <c r="M129" s="16">
        <f>L129-Table146[[#This Row],[បៀវត្សសរុប]]</f>
        <v>631200</v>
      </c>
      <c r="O129" t="str">
        <f>IFERROR(VLOOKUP($B129,Sheet1!$B$4:$J$550,6,0),"***")</f>
        <v>2001-07-08</v>
      </c>
      <c r="P129" t="str">
        <f>IFERROR(VLOOKUP($B129,Sheet1!$B$4:$J$550,7,0),"***")</f>
        <v>08.07.2001</v>
      </c>
    </row>
    <row r="130" spans="1:16" x14ac:dyDescent="0.55000000000000004">
      <c r="A130" s="1">
        <v>118</v>
      </c>
      <c r="B130" t="s">
        <v>105</v>
      </c>
      <c r="C130" t="str">
        <f>LEFT(Table146[[#This Row],[ឈ្មោះ]],SEARCH(" ",Table146[[#This Row],[ឈ្មោះ]])-1)</f>
        <v>ភាព</v>
      </c>
      <c r="D130" t="str">
        <f>RIGHT(Table146[[#This Row],[ឈ្មោះ]],LEN(Table146[[#This Row],[ឈ្មោះ]])-SEARCH(" ",Table146[[#This Row],[ឈ្មោះ]]))</f>
        <v>សុភា</v>
      </c>
      <c r="E130" t="s">
        <v>1</v>
      </c>
      <c r="F130" t="s">
        <v>454</v>
      </c>
      <c r="G130" t="str">
        <f>IFERROR(VLOOKUP($B130,Tax_List!$H$3:$O$480,5,0),"***")</f>
        <v>01.02.1995</v>
      </c>
      <c r="H130" s="13" t="str">
        <f>IFERROR(VLOOKUP($B130,Tax_List!$H$3:$O$480,8,0),"***")</f>
        <v>IDR00121</v>
      </c>
      <c r="I130" s="2">
        <f>SUMIFS('Latex_Staff (2)'!$L$2:$L$486,'Latex_Staff (2)'!$K$2:$K$486,Table146[[#This Row],[ឈ្មោះ]])</f>
        <v>387200</v>
      </c>
      <c r="J130" s="2"/>
      <c r="L130">
        <f>IFERROR(VLOOKUP(Table146[[#This Row],[ឈ្មោះ]],Table1[[ឈ្មោះ]:[សម្គាល់]],8,0),"0")</f>
        <v>978400</v>
      </c>
      <c r="M130" s="16">
        <f>L130-Table146[[#This Row],[បៀវត្សសរុប]]</f>
        <v>591200</v>
      </c>
      <c r="O130" t="str">
        <f>IFERROR(VLOOKUP($B130,Sheet1!$B$4:$J$550,6,0),"***")</f>
        <v>1995-02-01</v>
      </c>
      <c r="P130" t="str">
        <f>IFERROR(VLOOKUP($B130,Sheet1!$B$4:$J$550,7,0),"***")</f>
        <v>01.02.1995</v>
      </c>
    </row>
    <row r="131" spans="1:16" hidden="1" x14ac:dyDescent="0.55000000000000004">
      <c r="A131" s="1">
        <v>119</v>
      </c>
      <c r="B131" t="s">
        <v>106</v>
      </c>
      <c r="C131" t="str">
        <f>LEFT(Table146[[#This Row],[ឈ្មោះ]],SEARCH(" ",Table146[[#This Row],[ឈ្មោះ]])-1)</f>
        <v>ភី</v>
      </c>
      <c r="D131" t="str">
        <f>RIGHT(Table146[[#This Row],[ឈ្មោះ]],LEN(Table146[[#This Row],[ឈ្មោះ]])-SEARCH(" ",Table146[[#This Row],[ឈ្មោះ]]))</f>
        <v>ធា</v>
      </c>
      <c r="E131" t="s">
        <v>2</v>
      </c>
      <c r="F131" t="s">
        <v>454</v>
      </c>
      <c r="G131" t="str">
        <f>IFERROR(VLOOKUP($B131,Tax_List!$H$3:$O$480,5,0),"***")</f>
        <v>***</v>
      </c>
      <c r="H131" s="13" t="str">
        <f>IFERROR(VLOOKUP($B131,Tax_List!$H$3:$O$480,8,0),"***")</f>
        <v>***</v>
      </c>
      <c r="I131" s="2">
        <f>SUMIFS('Latex_Staff (2)'!$L$2:$L$486,'Latex_Staff (2)'!$K$2:$K$486,Table146[[#This Row],[ឈ្មោះ]])</f>
        <v>510400</v>
      </c>
      <c r="J131" s="2"/>
      <c r="L131">
        <f>IFERROR(VLOOKUP(Table146[[#This Row],[ឈ្មោះ]],Table1[[ឈ្មោះ]:[សម្គាល់]],8,0),"0")</f>
        <v>1076000</v>
      </c>
      <c r="M131" s="16">
        <f>L131-Table146[[#This Row],[បៀវត្សសរុប]]</f>
        <v>565600</v>
      </c>
      <c r="O131" t="str">
        <f>IFERROR(VLOOKUP($B131,Sheet1!$B$4:$J$550,6,0),"***")</f>
        <v>***-**-**</v>
      </c>
      <c r="P131" t="str">
        <f>IFERROR(VLOOKUP($B131,Sheet1!$B$4:$J$550,7,0),"***")</f>
        <v>***</v>
      </c>
    </row>
    <row r="132" spans="1:16" x14ac:dyDescent="0.55000000000000004">
      <c r="A132" s="1">
        <v>120</v>
      </c>
      <c r="B132" t="s">
        <v>107</v>
      </c>
      <c r="C132" t="str">
        <f>LEFT(Table146[[#This Row],[ឈ្មោះ]],SEARCH(" ",Table146[[#This Row],[ឈ្មោះ]])-1)</f>
        <v>ហ៊ីម</v>
      </c>
      <c r="D132" t="str">
        <f>RIGHT(Table146[[#This Row],[ឈ្មោះ]],LEN(Table146[[#This Row],[ឈ្មោះ]])-SEARCH(" ",Table146[[#This Row],[ឈ្មោះ]]))</f>
        <v>ហាក់</v>
      </c>
      <c r="E132" t="s">
        <v>2</v>
      </c>
      <c r="F132" t="s">
        <v>454</v>
      </c>
      <c r="G132" t="str">
        <f>IFERROR(VLOOKUP($B132,Tax_List!$H$3:$O$480,5,0),"***")</f>
        <v>27.01.1993</v>
      </c>
      <c r="H132" s="13" t="str">
        <f>IFERROR(VLOOKUP($B132,Tax_List!$H$3:$O$480,8,0),"***")</f>
        <v>150468300</v>
      </c>
      <c r="I132" s="2">
        <f>SUMIFS('Latex_Staff (2)'!$L$2:$L$486,'Latex_Staff (2)'!$K$2:$K$486,Table146[[#This Row],[ឈ្មោះ]])</f>
        <v>437700</v>
      </c>
      <c r="J132" s="2"/>
      <c r="L132">
        <f>IFERROR(VLOOKUP(Table146[[#This Row],[ឈ្មោះ]],Table1[[ឈ្មោះ]:[សម្គាល់]],8,0),"0")</f>
        <v>782200</v>
      </c>
      <c r="M132" s="16">
        <f>L132-Table146[[#This Row],[បៀវត្សសរុប]]</f>
        <v>344500</v>
      </c>
      <c r="O132" t="str">
        <f>IFERROR(VLOOKUP($B132,Sheet1!$B$4:$J$550,6,0),"***")</f>
        <v>1993-01-27</v>
      </c>
      <c r="P132" t="str">
        <f>IFERROR(VLOOKUP($B132,Sheet1!$B$4:$J$550,7,0),"***")</f>
        <v>27.01.1993</v>
      </c>
    </row>
    <row r="133" spans="1:16" x14ac:dyDescent="0.55000000000000004">
      <c r="A133" s="1">
        <v>121</v>
      </c>
      <c r="B133" t="s">
        <v>108</v>
      </c>
      <c r="C133" t="str">
        <f>LEFT(Table146[[#This Row],[ឈ្មោះ]],SEARCH(" ",Table146[[#This Row],[ឈ្មោះ]])-1)</f>
        <v>ហំ</v>
      </c>
      <c r="D133" t="str">
        <f>RIGHT(Table146[[#This Row],[ឈ្មោះ]],LEN(Table146[[#This Row],[ឈ្មោះ]])-SEARCH(" ",Table146[[#This Row],[ឈ្មោះ]]))</f>
        <v>ណាហៃ</v>
      </c>
      <c r="E133" t="s">
        <v>1</v>
      </c>
      <c r="F133" t="s">
        <v>454</v>
      </c>
      <c r="G133" t="str">
        <f>IFERROR(VLOOKUP($B133,Tax_List!$H$3:$O$480,5,0),"***")</f>
        <v>28.08.1997</v>
      </c>
      <c r="H133" s="13">
        <f>IFERROR(VLOOKUP($B133,Tax_List!$H$3:$O$480,8,0),"***")</f>
        <v>150902410</v>
      </c>
      <c r="I133" s="2">
        <f>SUMIFS('Latex_Staff (2)'!$L$2:$L$486,'Latex_Staff (2)'!$K$2:$K$486,Table146[[#This Row],[ឈ្មោះ]])</f>
        <v>440200</v>
      </c>
      <c r="J133" s="2"/>
      <c r="L133">
        <f>IFERROR(VLOOKUP(Table146[[#This Row],[ឈ្មោះ]],Table1[[ឈ្មោះ]:[សម្គាល់]],8,0),"0")</f>
        <v>773400</v>
      </c>
      <c r="M133" s="16">
        <f>L133-Table146[[#This Row],[បៀវត្សសរុប]]</f>
        <v>333200</v>
      </c>
      <c r="O133" t="str">
        <f>IFERROR(VLOOKUP($B133,Sheet1!$B$4:$J$550,6,0),"***")</f>
        <v>1997-08-28</v>
      </c>
      <c r="P133" t="str">
        <f>IFERROR(VLOOKUP($B133,Sheet1!$B$4:$J$550,7,0),"***")</f>
        <v>28.08.1997</v>
      </c>
    </row>
    <row r="134" spans="1:16" x14ac:dyDescent="0.55000000000000004">
      <c r="A134" s="1">
        <v>122</v>
      </c>
      <c r="B134" t="s">
        <v>109</v>
      </c>
      <c r="C134" t="str">
        <f>LEFT(Table146[[#This Row],[ឈ្មោះ]],SEARCH(" ",Table146[[#This Row],[ឈ្មោះ]])-1)</f>
        <v>ចាយ</v>
      </c>
      <c r="D134" t="str">
        <f>RIGHT(Table146[[#This Row],[ឈ្មោះ]],LEN(Table146[[#This Row],[ឈ្មោះ]])-SEARCH(" ",Table146[[#This Row],[ឈ្មោះ]]))</f>
        <v>ឆៃយ័ន្ត</v>
      </c>
      <c r="E134" t="s">
        <v>1</v>
      </c>
      <c r="F134" t="s">
        <v>454</v>
      </c>
      <c r="G134" t="str">
        <f>IFERROR(VLOOKUP($B134,Tax_List!$H$3:$O$480,5,0),"***")</f>
        <v>01.05.1995</v>
      </c>
      <c r="H134" s="13" t="str">
        <f>IFERROR(VLOOKUP($B134,Tax_List!$H$3:$O$480,8,0),"***")</f>
        <v>IDR000118</v>
      </c>
      <c r="I134" s="2">
        <f>SUMIFS('Latex_Staff (2)'!$L$2:$L$486,'Latex_Staff (2)'!$K$2:$K$486,Table146[[#This Row],[ឈ្មោះ]])</f>
        <v>374300</v>
      </c>
      <c r="J134" s="2"/>
      <c r="L134">
        <f>IFERROR(VLOOKUP(Table146[[#This Row],[ឈ្មោះ]],Table1[[ឈ្មោះ]:[សម្គាល់]],8,0),"0")</f>
        <v>1104700</v>
      </c>
      <c r="M134" s="16">
        <f>L134-Table146[[#This Row],[បៀវត្សសរុប]]</f>
        <v>730400</v>
      </c>
      <c r="O134" t="str">
        <f>IFERROR(VLOOKUP($B134,Sheet1!$B$4:$J$550,6,0),"***")</f>
        <v>1995-05-01</v>
      </c>
      <c r="P134" t="str">
        <f>IFERROR(VLOOKUP($B134,Sheet1!$B$4:$J$550,7,0),"***")</f>
        <v>01.05.1995</v>
      </c>
    </row>
    <row r="135" spans="1:16" hidden="1" x14ac:dyDescent="0.55000000000000004">
      <c r="A135" s="1">
        <v>123</v>
      </c>
      <c r="B135" t="s">
        <v>1905</v>
      </c>
      <c r="C135" t="str">
        <f>LEFT(Table146[[#This Row],[ឈ្មោះ]],SEARCH(" ",Table146[[#This Row],[ឈ្មោះ]])-1)</f>
        <v>ឈិន</v>
      </c>
      <c r="D135" t="str">
        <f>RIGHT(Table146[[#This Row],[ឈ្មោះ]],LEN(Table146[[#This Row],[ឈ្មោះ]])-SEARCH(" ",Table146[[#This Row],[ឈ្មោះ]]))</f>
        <v>សារិន</v>
      </c>
      <c r="E135" t="s">
        <v>1</v>
      </c>
      <c r="F135" t="s">
        <v>454</v>
      </c>
      <c r="G135" t="str">
        <f>IFERROR(VLOOKUP($B135,Tax_List!$H$3:$O$480,5,0),"***")</f>
        <v>***</v>
      </c>
      <c r="H135" s="13" t="str">
        <f>IFERROR(VLOOKUP($B135,Tax_List!$H$3:$O$480,8,0),"***")</f>
        <v>***</v>
      </c>
      <c r="I135" s="2">
        <f>SUMIFS('Latex_Staff (2)'!$L$2:$L$486,'Latex_Staff (2)'!$K$2:$K$486,Table146[[#This Row],[ឈ្មោះ]])</f>
        <v>383800</v>
      </c>
      <c r="J135" s="2"/>
      <c r="L135">
        <f>IFERROR(VLOOKUP(Table146[[#This Row],[ឈ្មោះ]],Table1[[ឈ្មោះ]:[សម្គាល់]],8,0),"0")</f>
        <v>1177800</v>
      </c>
      <c r="M135" s="16">
        <f>L135-Table146[[#This Row],[បៀវត្សសរុប]]</f>
        <v>794000</v>
      </c>
      <c r="O135" t="str">
        <f>IFERROR(VLOOKUP($B135,Sheet1!$B$4:$J$550,6,0),"***")</f>
        <v>***-**-**</v>
      </c>
      <c r="P135" t="str">
        <f>IFERROR(VLOOKUP($B135,Sheet1!$B$4:$J$550,7,0),"***")</f>
        <v>***</v>
      </c>
    </row>
    <row r="136" spans="1:16" x14ac:dyDescent="0.55000000000000004">
      <c r="A136" s="1">
        <v>124</v>
      </c>
      <c r="B136" t="s">
        <v>110</v>
      </c>
      <c r="C136" t="str">
        <f>LEFT(Table146[[#This Row],[ឈ្មោះ]],SEARCH(" ",Table146[[#This Row],[ឈ្មោះ]])-1)</f>
        <v>ឈៀក</v>
      </c>
      <c r="D136" t="str">
        <f>RIGHT(Table146[[#This Row],[ឈ្មោះ]],LEN(Table146[[#This Row],[ឈ្មោះ]])-SEARCH(" ",Table146[[#This Row],[ឈ្មោះ]]))</f>
        <v>អន</v>
      </c>
      <c r="E136" t="s">
        <v>1</v>
      </c>
      <c r="F136" t="s">
        <v>454</v>
      </c>
      <c r="G136" t="str">
        <f>IFERROR(VLOOKUP($B136,Tax_List!$H$3:$O$480,5,0),"***")</f>
        <v>09.05.1991</v>
      </c>
      <c r="H136" s="13" t="str">
        <f>IFERROR(VLOOKUP($B136,Tax_List!$H$3:$O$480,8,0),"***")</f>
        <v>IDR00110</v>
      </c>
      <c r="I136" s="2">
        <f>SUMIFS('Latex_Staff (2)'!$L$2:$L$486,'Latex_Staff (2)'!$K$2:$K$486,Table146[[#This Row],[ឈ្មោះ]])</f>
        <v>368500</v>
      </c>
      <c r="J136" s="2"/>
      <c r="L136">
        <f>IFERROR(VLOOKUP(Table146[[#This Row],[ឈ្មោះ]],Table1[[ឈ្មោះ]:[សម្គាល់]],8,0),"0")</f>
        <v>1168100</v>
      </c>
      <c r="M136" s="16">
        <f>L136-Table146[[#This Row],[បៀវត្សសរុប]]</f>
        <v>799600</v>
      </c>
      <c r="O136" t="str">
        <f>IFERROR(VLOOKUP($B136,Sheet1!$B$4:$J$550,6,0),"***")</f>
        <v>1991-05-09</v>
      </c>
      <c r="P136" t="str">
        <f>IFERROR(VLOOKUP($B136,Sheet1!$B$4:$J$550,7,0),"***")</f>
        <v>09.05.1991</v>
      </c>
    </row>
    <row r="137" spans="1:16" x14ac:dyDescent="0.55000000000000004">
      <c r="A137" s="1">
        <v>125</v>
      </c>
      <c r="B137" t="s">
        <v>99</v>
      </c>
      <c r="C137" t="str">
        <f>LEFT(Table146[[#This Row],[ឈ្មោះ]],SEARCH(" ",Table146[[#This Row],[ឈ្មោះ]])-1)</f>
        <v>ហុង</v>
      </c>
      <c r="D137" t="str">
        <f>RIGHT(Table146[[#This Row],[ឈ្មោះ]],LEN(Table146[[#This Row],[ឈ្មោះ]])-SEARCH(" ",Table146[[#This Row],[ឈ្មោះ]]))</f>
        <v>ប៊ិច</v>
      </c>
      <c r="E137" t="s">
        <v>2</v>
      </c>
      <c r="F137" t="s">
        <v>454</v>
      </c>
      <c r="G137" t="str">
        <f>IFERROR(VLOOKUP($B137,Tax_List!$H$3:$O$480,5,0),"***")</f>
        <v>01.03.1990</v>
      </c>
      <c r="H137" s="13" t="str">
        <f>IFERROR(VLOOKUP($B137,Tax_List!$H$3:$O$480,8,0),"***")</f>
        <v>150764521</v>
      </c>
      <c r="I137" s="2">
        <f>SUMIFS('Latex_Staff (2)'!$L$2:$L$486,'Latex_Staff (2)'!$K$2:$K$486,Table146[[#This Row],[ឈ្មោះ]])</f>
        <v>245000</v>
      </c>
      <c r="J137" s="2"/>
      <c r="L137">
        <f>IFERROR(VLOOKUP(Table146[[#This Row],[ឈ្មោះ]],Table1[[ឈ្មោះ]:[សម្គាល់]],8,0),"0")</f>
        <v>1161200</v>
      </c>
      <c r="M137" s="16">
        <f>L137-Table146[[#This Row],[បៀវត្សសរុប]]</f>
        <v>916200</v>
      </c>
      <c r="O137" t="str">
        <f>IFERROR(VLOOKUP($B137,Sheet1!$B$4:$J$550,6,0),"***")</f>
        <v>1990-03-01</v>
      </c>
      <c r="P137" t="str">
        <f>IFERROR(VLOOKUP($B137,Sheet1!$B$4:$J$550,7,0),"***")</f>
        <v>01.03.1990</v>
      </c>
    </row>
    <row r="138" spans="1:16" x14ac:dyDescent="0.55000000000000004">
      <c r="A138" s="1">
        <v>126</v>
      </c>
      <c r="B138" t="s">
        <v>112</v>
      </c>
      <c r="C138" t="str">
        <f>LEFT(Table146[[#This Row],[ឈ្មោះ]],SEARCH(" ",Table146[[#This Row],[ឈ្មោះ]])-1)</f>
        <v>ផាន</v>
      </c>
      <c r="D138" t="str">
        <f>RIGHT(Table146[[#This Row],[ឈ្មោះ]],LEN(Table146[[#This Row],[ឈ្មោះ]])-SEARCH(" ",Table146[[#This Row],[ឈ្មោះ]]))</f>
        <v>ហួយ</v>
      </c>
      <c r="E138" t="s">
        <v>2</v>
      </c>
      <c r="F138" t="s">
        <v>454</v>
      </c>
      <c r="G138" t="str">
        <f>IFERROR(VLOOKUP($B138,Tax_List!$H$3:$O$480,5,0),"***")</f>
        <v>05.03.1992</v>
      </c>
      <c r="H138" s="13" t="str">
        <f>IFERROR(VLOOKUP($B138,Tax_List!$H$3:$O$480,8,0),"***")</f>
        <v>150468272</v>
      </c>
      <c r="I138" s="2">
        <f>SUMIFS('Latex_Staff (2)'!$L$2:$L$486,'Latex_Staff (2)'!$K$2:$K$486,Table146[[#This Row],[ឈ្មោះ]])</f>
        <v>390600</v>
      </c>
      <c r="J138" s="2"/>
      <c r="L138">
        <f>IFERROR(VLOOKUP(Table146[[#This Row],[ឈ្មោះ]],Table1[[ឈ្មោះ]:[សម្គាល់]],8,0),"0")</f>
        <v>1118900</v>
      </c>
      <c r="M138" s="16">
        <f>L138-Table146[[#This Row],[បៀវត្សសរុប]]</f>
        <v>728300</v>
      </c>
      <c r="O138" t="str">
        <f>IFERROR(VLOOKUP($B138,Sheet1!$B$4:$J$550,6,0),"***")</f>
        <v>1992-03-05</v>
      </c>
      <c r="P138" t="str">
        <f>IFERROR(VLOOKUP($B138,Sheet1!$B$4:$J$550,7,0),"***")</f>
        <v>05.03.1992</v>
      </c>
    </row>
    <row r="139" spans="1:16" x14ac:dyDescent="0.55000000000000004">
      <c r="A139" s="1">
        <v>127</v>
      </c>
      <c r="B139" t="s">
        <v>113</v>
      </c>
      <c r="C139" t="str">
        <f>LEFT(Table146[[#This Row],[ឈ្មោះ]],SEARCH(" ",Table146[[#This Row],[ឈ្មោះ]])-1)</f>
        <v>រ៉ា</v>
      </c>
      <c r="D139" t="str">
        <f>RIGHT(Table146[[#This Row],[ឈ្មោះ]],LEN(Table146[[#This Row],[ឈ្មោះ]])-SEARCH(" ",Table146[[#This Row],[ឈ្មោះ]]))</f>
        <v>រិត</v>
      </c>
      <c r="E139" t="s">
        <v>2</v>
      </c>
      <c r="F139" t="s">
        <v>454</v>
      </c>
      <c r="G139" t="str">
        <f>IFERROR(VLOOKUP($B139,Tax_List!$H$3:$O$480,5,0),"***")</f>
        <v>10.01.1992</v>
      </c>
      <c r="H139" s="13" t="str">
        <f>IFERROR(VLOOKUP($B139,Tax_List!$H$3:$O$480,8,0),"***")</f>
        <v>150469678</v>
      </c>
      <c r="I139" s="2">
        <f>SUMIFS('Latex_Staff (2)'!$L$2:$L$486,'Latex_Staff (2)'!$K$2:$K$486,Table146[[#This Row],[ឈ្មោះ]])</f>
        <v>1209000</v>
      </c>
      <c r="J139" s="2"/>
      <c r="L139">
        <f>IFERROR(VLOOKUP(Table146[[#This Row],[ឈ្មោះ]],Table1[[ឈ្មោះ]:[សម្គាល់]],8,0),"0")</f>
        <v>1581600</v>
      </c>
      <c r="M139" s="16">
        <f>L139-Table146[[#This Row],[បៀវត្សសរុប]]</f>
        <v>372600</v>
      </c>
      <c r="O139" t="str">
        <f>IFERROR(VLOOKUP($B139,Sheet1!$B$4:$J$550,6,0),"***")</f>
        <v>1992-01-10</v>
      </c>
      <c r="P139" t="str">
        <f>IFERROR(VLOOKUP($B139,Sheet1!$B$4:$J$550,7,0),"***")</f>
        <v>10.01.1992</v>
      </c>
    </row>
    <row r="140" spans="1:16" x14ac:dyDescent="0.55000000000000004">
      <c r="A140" s="1">
        <v>128</v>
      </c>
      <c r="B140" t="s">
        <v>114</v>
      </c>
      <c r="C140" t="str">
        <f>LEFT(Table146[[#This Row],[ឈ្មោះ]],SEARCH(" ",Table146[[#This Row],[ឈ្មោះ]])-1)</f>
        <v>ហាក់</v>
      </c>
      <c r="D140" t="str">
        <f>RIGHT(Table146[[#This Row],[ឈ្មោះ]],LEN(Table146[[#This Row],[ឈ្មោះ]])-SEARCH(" ",Table146[[#This Row],[ឈ្មោះ]]))</f>
        <v>រ៉ុម</v>
      </c>
      <c r="E140" t="s">
        <v>1</v>
      </c>
      <c r="F140" t="s">
        <v>454</v>
      </c>
      <c r="G140" t="str">
        <f>IFERROR(VLOOKUP($B140,Tax_List!$H$3:$O$480,5,0),"***")</f>
        <v>27.01.1990</v>
      </c>
      <c r="H140" s="13">
        <f>IFERROR(VLOOKUP($B140,Tax_List!$H$3:$O$480,8,0),"***")</f>
        <v>150550387</v>
      </c>
      <c r="I140" s="2">
        <f>SUMIFS('Latex_Staff (2)'!$L$2:$L$486,'Latex_Staff (2)'!$K$2:$K$486,Table146[[#This Row],[ឈ្មោះ]])</f>
        <v>817600</v>
      </c>
      <c r="J140" s="2"/>
      <c r="L140">
        <f>IFERROR(VLOOKUP(Table146[[#This Row],[ឈ្មោះ]],Table1[[ឈ្មោះ]:[សម្គាល់]],8,0),"0")</f>
        <v>1231000</v>
      </c>
      <c r="M140" s="16">
        <f>L140-Table146[[#This Row],[បៀវត្សសរុប]]</f>
        <v>413400</v>
      </c>
      <c r="O140" t="str">
        <f>IFERROR(VLOOKUP($B140,Sheet1!$B$4:$J$550,6,0),"***")</f>
        <v>1990-01-27</v>
      </c>
      <c r="P140" t="str">
        <f>IFERROR(VLOOKUP($B140,Sheet1!$B$4:$J$550,7,0),"***")</f>
        <v>27.01.1990</v>
      </c>
    </row>
    <row r="141" spans="1:16" hidden="1" x14ac:dyDescent="0.55000000000000004">
      <c r="A141" s="1">
        <v>129</v>
      </c>
      <c r="B141" t="s">
        <v>2022</v>
      </c>
      <c r="C141" t="str">
        <f>LEFT(Table146[[#This Row],[ឈ្មោះ]],SEARCH(" ",Table146[[#This Row],[ឈ្មោះ]])-1)</f>
        <v>ណឹង</v>
      </c>
      <c r="D141" t="str">
        <f>RIGHT(Table146[[#This Row],[ឈ្មោះ]],LEN(Table146[[#This Row],[ឈ្មោះ]])-SEARCH(" ",Table146[[#This Row],[ឈ្មោះ]]))</f>
        <v>សុឃី</v>
      </c>
      <c r="E141" t="s">
        <v>1</v>
      </c>
      <c r="F141" t="s">
        <v>454</v>
      </c>
      <c r="G141" t="str">
        <f>IFERROR(VLOOKUP($B141,Tax_List!$H$3:$O$480,5,0),"***")</f>
        <v>***</v>
      </c>
      <c r="H141" s="13" t="str">
        <f>IFERROR(VLOOKUP($B141,Tax_List!$H$3:$O$480,8,0),"***")</f>
        <v>***</v>
      </c>
      <c r="I141" s="2">
        <f>SUMIFS('Latex_Staff (2)'!$L$2:$L$486,'Latex_Staff (2)'!$K$2:$K$486,Table146[[#This Row],[ឈ្មោះ]])</f>
        <v>380700</v>
      </c>
      <c r="J141" s="2"/>
      <c r="L141" t="str">
        <f>IFERROR(VLOOKUP(Table146[[#This Row],[ឈ្មោះ]],Table1[[ឈ្មោះ]:[សម្គាល់]],8,0),"0")</f>
        <v>0</v>
      </c>
      <c r="M141" s="16">
        <f>L141-Table146[[#This Row],[បៀវត្សសរុប]]</f>
        <v>-380700</v>
      </c>
      <c r="O141" t="str">
        <f>IFERROR(VLOOKUP($B141,Sheet1!$B$4:$J$550,6,0),"***")</f>
        <v>***</v>
      </c>
      <c r="P141" t="str">
        <f>IFERROR(VLOOKUP($B141,Sheet1!$B$4:$J$550,7,0),"***")</f>
        <v>***</v>
      </c>
    </row>
    <row r="142" spans="1:16" hidden="1" x14ac:dyDescent="0.55000000000000004">
      <c r="A142" s="1">
        <v>130</v>
      </c>
      <c r="B142" t="s">
        <v>2023</v>
      </c>
      <c r="C142" t="str">
        <f>LEFT(Table146[[#This Row],[ឈ្មោះ]],SEARCH(" ",Table146[[#This Row],[ឈ្មោះ]])-1)</f>
        <v>មាន</v>
      </c>
      <c r="D142" t="str">
        <f>RIGHT(Table146[[#This Row],[ឈ្មោះ]],LEN(Table146[[#This Row],[ឈ្មោះ]])-SEARCH(" ",Table146[[#This Row],[ឈ្មោះ]]))</f>
        <v>វាំង</v>
      </c>
      <c r="E142" t="s">
        <v>2</v>
      </c>
      <c r="F142" t="s">
        <v>454</v>
      </c>
      <c r="G142" t="str">
        <f>IFERROR(VLOOKUP($B142,Tax_List!$H$3:$O$480,5,0),"***")</f>
        <v>***</v>
      </c>
      <c r="H142" s="13" t="str">
        <f>IFERROR(VLOOKUP($B142,Tax_List!$H$3:$O$480,8,0),"***")</f>
        <v>***</v>
      </c>
      <c r="I142" s="2">
        <f>SUMIFS('Latex_Staff (2)'!$L$2:$L$486,'Latex_Staff (2)'!$K$2:$K$486,Table146[[#This Row],[ឈ្មោះ]])</f>
        <v>379700</v>
      </c>
      <c r="J142" s="2"/>
      <c r="L142" t="str">
        <f>IFERROR(VLOOKUP(Table146[[#This Row],[ឈ្មោះ]],Table1[[ឈ្មោះ]:[សម្គាល់]],8,0),"0")</f>
        <v>0</v>
      </c>
      <c r="M142" s="16">
        <f>L142-Table146[[#This Row],[បៀវត្សសរុប]]</f>
        <v>-379700</v>
      </c>
      <c r="O142" t="str">
        <f>IFERROR(VLOOKUP($B142,Sheet1!$B$4:$J$550,6,0),"***")</f>
        <v>***</v>
      </c>
      <c r="P142" t="str">
        <f>IFERROR(VLOOKUP($B142,Sheet1!$B$4:$J$550,7,0),"***")</f>
        <v>***</v>
      </c>
    </row>
    <row r="143" spans="1:16" x14ac:dyDescent="0.55000000000000004">
      <c r="A143" s="1">
        <v>131</v>
      </c>
      <c r="B143" t="s">
        <v>117</v>
      </c>
      <c r="C143" t="str">
        <f>LEFT(Table146[[#This Row],[ឈ្មោះ]],SEARCH(" ",Table146[[#This Row],[ឈ្មោះ]])-1)</f>
        <v>តុញ</v>
      </c>
      <c r="D143" t="str">
        <f>RIGHT(Table146[[#This Row],[ឈ្មោះ]],LEN(Table146[[#This Row],[ឈ្មោះ]])-SEARCH(" ",Table146[[#This Row],[ឈ្មោះ]]))</f>
        <v>សុខឃាន</v>
      </c>
      <c r="E143" t="s">
        <v>1</v>
      </c>
      <c r="F143" t="s">
        <v>454</v>
      </c>
      <c r="G143" t="str">
        <f>IFERROR(VLOOKUP($B143,Tax_List!$H$3:$O$480,5,0),"***")</f>
        <v>19.09.1992</v>
      </c>
      <c r="H143" s="13" t="str">
        <f>IFERROR(VLOOKUP($B143,Tax_List!$H$3:$O$480,8,0),"***")</f>
        <v>150641538</v>
      </c>
      <c r="I143" s="2">
        <f>SUMIFS('Latex_Staff (2)'!$L$2:$L$486,'Latex_Staff (2)'!$K$2:$K$486,Table146[[#This Row],[ឈ្មោះ]])</f>
        <v>150700</v>
      </c>
      <c r="J143" s="2" t="s">
        <v>1980</v>
      </c>
      <c r="L143">
        <f>IFERROR(VLOOKUP(Table146[[#This Row],[ឈ្មោះ]],Table1[[ឈ្មោះ]:[សម្គាល់]],8,0),"0")</f>
        <v>1211000</v>
      </c>
      <c r="M143" s="16">
        <f>L143-Table146[[#This Row],[បៀវត្សសរុប]]</f>
        <v>1060300</v>
      </c>
      <c r="O143" t="str">
        <f>IFERROR(VLOOKUP($B143,Sheet1!$B$4:$J$550,6,0),"***")</f>
        <v>1992-09-19</v>
      </c>
      <c r="P143" t="str">
        <f>IFERROR(VLOOKUP($B143,Sheet1!$B$4:$J$550,7,0),"***")</f>
        <v>19.09.1992</v>
      </c>
    </row>
    <row r="144" spans="1:16" x14ac:dyDescent="0.55000000000000004">
      <c r="A144" s="1">
        <v>131</v>
      </c>
      <c r="B144" t="s">
        <v>2024</v>
      </c>
      <c r="C144" t="str">
        <f>LEFT(Table146[[#This Row],[ឈ្មោះ]],SEARCH(" ",Table146[[#This Row],[ឈ្មោះ]])-1)</f>
        <v>សេន</v>
      </c>
      <c r="D144" t="str">
        <f>RIGHT(Table146[[#This Row],[ឈ្មោះ]],LEN(Table146[[#This Row],[ឈ្មោះ]])-SEARCH(" ",Table146[[#This Row],[ឈ្មោះ]]))</f>
        <v>ពិសិដ្ឋ</v>
      </c>
      <c r="E144" t="s">
        <v>1</v>
      </c>
      <c r="F144" t="s">
        <v>454</v>
      </c>
      <c r="G144" t="str">
        <f>IFERROR(VLOOKUP($B144,Tax_List!$H$3:$O$480,5,0),"***")</f>
        <v>09.09.1998</v>
      </c>
      <c r="H144" s="13">
        <f>IFERROR(VLOOKUP($B144,Tax_List!$H$3:$O$480,8,0),"***")</f>
        <v>506557983</v>
      </c>
      <c r="I144" s="2">
        <f>SUMIFS('Latex_Staff (2)'!$L$2:$L$486,'Latex_Staff (2)'!$K$2:$K$486,Table146[[#This Row],[ឈ្មោះ]])</f>
        <v>285300</v>
      </c>
      <c r="J144" s="2" t="s">
        <v>1979</v>
      </c>
      <c r="L144" t="str">
        <f>IFERROR(VLOOKUP(Table146[[#This Row],[ឈ្មោះ]],Table1[[ឈ្មោះ]:[សម្គាល់]],8,0),"0")</f>
        <v>0</v>
      </c>
      <c r="M144" s="16">
        <f>L144-Table146[[#This Row],[បៀវត្សសរុប]]</f>
        <v>-285300</v>
      </c>
      <c r="O144" t="str">
        <f>IFERROR(VLOOKUP($B144,Sheet1!$B$4:$J$550,6,0),"***")</f>
        <v>***</v>
      </c>
      <c r="P144" t="str">
        <f>IFERROR(VLOOKUP($B144,Sheet1!$B$4:$J$550,7,0),"***")</f>
        <v>***</v>
      </c>
    </row>
    <row r="145" spans="1:16" x14ac:dyDescent="0.55000000000000004">
      <c r="A145" s="1">
        <v>132</v>
      </c>
      <c r="B145" t="s">
        <v>118</v>
      </c>
      <c r="C145" t="str">
        <f>LEFT(Table146[[#This Row],[ឈ្មោះ]],SEARCH(" ",Table146[[#This Row],[ឈ្មោះ]])-1)</f>
        <v>ឈុំ</v>
      </c>
      <c r="D145" t="str">
        <f>RIGHT(Table146[[#This Row],[ឈ្មោះ]],LEN(Table146[[#This Row],[ឈ្មោះ]])-SEARCH(" ",Table146[[#This Row],[ឈ្មោះ]]))</f>
        <v>ស៊ាង</v>
      </c>
      <c r="E145" t="s">
        <v>1</v>
      </c>
      <c r="F145" t="s">
        <v>454</v>
      </c>
      <c r="G145" t="str">
        <f>IFERROR(VLOOKUP($B145,Tax_List!$H$3:$O$480,5,0),"***")</f>
        <v>01.11.1995</v>
      </c>
      <c r="H145" s="13">
        <f>IFERROR(VLOOKUP($B145,Tax_List!$H$3:$O$480,8,0),"***")</f>
        <v>150523379</v>
      </c>
      <c r="I145" s="2">
        <f>SUMIFS('Latex_Staff (2)'!$L$2:$L$486,'Latex_Staff (2)'!$K$2:$K$486,Table146[[#This Row],[ឈ្មោះ]])</f>
        <v>454500</v>
      </c>
      <c r="J145" s="2"/>
      <c r="L145">
        <f>IFERROR(VLOOKUP(Table146[[#This Row],[ឈ្មោះ]],Table1[[ឈ្មោះ]:[សម្គាល់]],8,0),"0")</f>
        <v>993200</v>
      </c>
      <c r="M145" s="16">
        <f>L145-Table146[[#This Row],[បៀវត្សសរុប]]</f>
        <v>538700</v>
      </c>
      <c r="O145" t="str">
        <f>IFERROR(VLOOKUP($B145,Sheet1!$B$4:$J$550,6,0),"***")</f>
        <v>1995-11-01</v>
      </c>
      <c r="P145" t="str">
        <f>IFERROR(VLOOKUP($B145,Sheet1!$B$4:$J$550,7,0),"***")</f>
        <v>01.11.1995</v>
      </c>
    </row>
    <row r="146" spans="1:16" x14ac:dyDescent="0.55000000000000004">
      <c r="A146" s="1">
        <v>133</v>
      </c>
      <c r="B146" t="s">
        <v>119</v>
      </c>
      <c r="C146" t="str">
        <f>LEFT(Table146[[#This Row],[ឈ្មោះ]],SEARCH(" ",Table146[[#This Row],[ឈ្មោះ]])-1)</f>
        <v>លន់</v>
      </c>
      <c r="D146" t="str">
        <f>RIGHT(Table146[[#This Row],[ឈ្មោះ]],LEN(Table146[[#This Row],[ឈ្មោះ]])-SEARCH(" ",Table146[[#This Row],[ឈ្មោះ]]))</f>
        <v>ផល្លី</v>
      </c>
      <c r="E146" t="s">
        <v>2</v>
      </c>
      <c r="F146" t="s">
        <v>454</v>
      </c>
      <c r="G146" t="str">
        <f>IFERROR(VLOOKUP($B146,Tax_List!$H$3:$O$480,5,0),"***")</f>
        <v>05.01.1989</v>
      </c>
      <c r="H146" s="13">
        <f>IFERROR(VLOOKUP($B146,Tax_List!$H$3:$O$480,8,0),"***")</f>
        <v>30636669</v>
      </c>
      <c r="I146" s="2">
        <f>SUMIFS('Latex_Staff (2)'!$L$2:$L$486,'Latex_Staff (2)'!$K$2:$K$486,Table146[[#This Row],[ឈ្មោះ]])</f>
        <v>465800</v>
      </c>
      <c r="J146" s="2"/>
      <c r="L146">
        <f>IFERROR(VLOOKUP(Table146[[#This Row],[ឈ្មោះ]],Table1[[ឈ្មោះ]:[សម្គាល់]],8,0),"0")</f>
        <v>887900</v>
      </c>
      <c r="M146" s="16">
        <f>L146-Table146[[#This Row],[បៀវត្សសរុប]]</f>
        <v>422100</v>
      </c>
      <c r="O146" t="str">
        <f>IFERROR(VLOOKUP($B146,Sheet1!$B$4:$J$550,6,0),"***")</f>
        <v>1989-01-05</v>
      </c>
      <c r="P146" t="str">
        <f>IFERROR(VLOOKUP($B146,Sheet1!$B$4:$J$550,7,0),"***")</f>
        <v>05.01.1989</v>
      </c>
    </row>
    <row r="147" spans="1:16" x14ac:dyDescent="0.55000000000000004">
      <c r="A147" s="1">
        <v>134</v>
      </c>
      <c r="B147" t="s">
        <v>120</v>
      </c>
      <c r="C147" t="str">
        <f>LEFT(Table146[[#This Row],[ឈ្មោះ]],SEARCH(" ",Table146[[#This Row],[ឈ្មោះ]])-1)</f>
        <v>សំ</v>
      </c>
      <c r="D147" t="str">
        <f>RIGHT(Table146[[#This Row],[ឈ្មោះ]],LEN(Table146[[#This Row],[ឈ្មោះ]])-SEARCH(" ",Table146[[#This Row],[ឈ្មោះ]]))</f>
        <v>រស្មី</v>
      </c>
      <c r="E147" t="s">
        <v>2</v>
      </c>
      <c r="F147" t="s">
        <v>454</v>
      </c>
      <c r="G147" t="str">
        <f>IFERROR(VLOOKUP($B147,Tax_List!$H$3:$O$480,5,0),"***")</f>
        <v>20.05.1992</v>
      </c>
      <c r="H147" s="13" t="str">
        <f>IFERROR(VLOOKUP($B147,Tax_List!$H$3:$O$480,8,0),"***")</f>
        <v>150522559</v>
      </c>
      <c r="I147" s="2">
        <f>SUMIFS('Latex_Staff (2)'!$L$2:$L$486,'Latex_Staff (2)'!$K$2:$K$486,Table146[[#This Row],[ឈ្មោះ]])</f>
        <v>455900</v>
      </c>
      <c r="J147" s="2"/>
      <c r="L147">
        <f>IFERROR(VLOOKUP(Table146[[#This Row],[ឈ្មោះ]],Table1[[ឈ្មោះ]:[សម្គាល់]],8,0),"0")</f>
        <v>923500</v>
      </c>
      <c r="M147" s="16">
        <f>L147-Table146[[#This Row],[បៀវត្សសរុប]]</f>
        <v>467600</v>
      </c>
      <c r="O147" t="str">
        <f>IFERROR(VLOOKUP($B147,Sheet1!$B$4:$J$550,6,0),"***")</f>
        <v>1992-05-20</v>
      </c>
      <c r="P147" t="str">
        <f>IFERROR(VLOOKUP($B147,Sheet1!$B$4:$J$550,7,0),"***")</f>
        <v>20.05.1992</v>
      </c>
    </row>
    <row r="148" spans="1:16" hidden="1" x14ac:dyDescent="0.55000000000000004">
      <c r="A148" s="1">
        <v>135</v>
      </c>
      <c r="B148" t="s">
        <v>1959</v>
      </c>
      <c r="C148" t="str">
        <f>LEFT(Table146[[#This Row],[ឈ្មោះ]],SEARCH(" ",Table146[[#This Row],[ឈ្មោះ]])-1)</f>
        <v>ផល្លា</v>
      </c>
      <c r="D148" t="str">
        <f>RIGHT(Table146[[#This Row],[ឈ្មោះ]],LEN(Table146[[#This Row],[ឈ្មោះ]])-SEARCH(" ",Table146[[#This Row],[ឈ្មោះ]]))</f>
        <v>ជា</v>
      </c>
      <c r="E148" t="s">
        <v>2</v>
      </c>
      <c r="F148" t="s">
        <v>454</v>
      </c>
      <c r="G148" t="str">
        <f>IFERROR(VLOOKUP($B148,Tax_List!$H$3:$O$480,5,0),"***")</f>
        <v>***</v>
      </c>
      <c r="H148" s="13" t="str">
        <f>IFERROR(VLOOKUP($B148,Tax_List!$H$3:$O$480,8,0),"***")</f>
        <v>***</v>
      </c>
      <c r="I148" s="2">
        <f>SUMIFS('Latex_Staff (2)'!$L$2:$L$486,'Latex_Staff (2)'!$K$2:$K$486,Table146[[#This Row],[ឈ្មោះ]])</f>
        <v>694900</v>
      </c>
      <c r="J148" s="2"/>
      <c r="L148">
        <f>IFERROR(VLOOKUP(Table146[[#This Row],[ឈ្មោះ]],Table1[[ឈ្មោះ]:[សម្គាល់]],8,0),"0")</f>
        <v>388400</v>
      </c>
      <c r="M148" s="16">
        <f>L148-Table146[[#This Row],[បៀវត្សសរុប]]</f>
        <v>-306500</v>
      </c>
      <c r="O148" t="str">
        <f>IFERROR(VLOOKUP($B148,Sheet1!$B$4:$J$550,6,0),"***")</f>
        <v>***</v>
      </c>
      <c r="P148" t="str">
        <f>IFERROR(VLOOKUP($B148,Sheet1!$B$4:$J$550,7,0),"***")</f>
        <v>***</v>
      </c>
    </row>
    <row r="149" spans="1:16" x14ac:dyDescent="0.55000000000000004">
      <c r="A149" s="1">
        <v>136</v>
      </c>
      <c r="B149" t="s">
        <v>122</v>
      </c>
      <c r="C149" t="str">
        <f>LEFT(Table146[[#This Row],[ឈ្មោះ]],SEARCH(" ",Table146[[#This Row],[ឈ្មោះ]])-1)</f>
        <v>សំ</v>
      </c>
      <c r="D149" t="str">
        <f>RIGHT(Table146[[#This Row],[ឈ្មោះ]],LEN(Table146[[#This Row],[ឈ្មោះ]])-SEARCH(" ",Table146[[#This Row],[ឈ្មោះ]]))</f>
        <v>ស៊ន់</v>
      </c>
      <c r="E149" t="s">
        <v>2</v>
      </c>
      <c r="F149" t="s">
        <v>454</v>
      </c>
      <c r="G149" t="str">
        <f>IFERROR(VLOOKUP($B149,Tax_List!$H$3:$O$480,5,0),"***")</f>
        <v>20.12.1996</v>
      </c>
      <c r="H149" s="13" t="str">
        <f>IFERROR(VLOOKUP($B149,Tax_List!$H$3:$O$480,8,0),"***")</f>
        <v>IDR00067</v>
      </c>
      <c r="I149" s="2">
        <f>SUMIFS('Latex_Staff (2)'!$L$2:$L$486,'Latex_Staff (2)'!$K$2:$K$486,Table146[[#This Row],[ឈ្មោះ]])</f>
        <v>452800</v>
      </c>
      <c r="J149" s="2"/>
      <c r="L149">
        <f>IFERROR(VLOOKUP(Table146[[#This Row],[ឈ្មោះ]],Table1[[ឈ្មោះ]:[សម្គាល់]],8,0),"0")</f>
        <v>1269400</v>
      </c>
      <c r="M149" s="16">
        <f>L149-Table146[[#This Row],[បៀវត្សសរុប]]</f>
        <v>816600</v>
      </c>
      <c r="O149" t="str">
        <f>IFERROR(VLOOKUP($B149,Sheet1!$B$4:$J$550,6,0),"***")</f>
        <v>1996-12-20</v>
      </c>
      <c r="P149" t="str">
        <f>IFERROR(VLOOKUP($B149,Sheet1!$B$4:$J$550,7,0),"***")</f>
        <v>20.12.1996</v>
      </c>
    </row>
    <row r="150" spans="1:16" x14ac:dyDescent="0.55000000000000004">
      <c r="A150" s="1">
        <v>137</v>
      </c>
      <c r="B150" t="s">
        <v>222</v>
      </c>
      <c r="C150" t="str">
        <f>LEFT(Table146[[#This Row],[ឈ្មោះ]],SEARCH(" ",Table146[[#This Row],[ឈ្មោះ]])-1)</f>
        <v>ភាន់</v>
      </c>
      <c r="D150" t="str">
        <f>RIGHT(Table146[[#This Row],[ឈ្មោះ]],LEN(Table146[[#This Row],[ឈ្មោះ]])-SEARCH(" ",Table146[[#This Row],[ឈ្មោះ]]))</f>
        <v>សុខគា</v>
      </c>
      <c r="E150" t="s">
        <v>2</v>
      </c>
      <c r="F150" t="s">
        <v>454</v>
      </c>
      <c r="G150" t="str">
        <f>IFERROR(VLOOKUP($B150,Tax_List!$H$3:$O$480,5,0),"***")</f>
        <v>06.08.1996</v>
      </c>
      <c r="H150" s="13">
        <f>IFERROR(VLOOKUP($B150,Tax_List!$H$3:$O$480,8,0),"***")</f>
        <v>150960884</v>
      </c>
      <c r="I150" s="2">
        <f>SUMIFS('Latex_Staff (2)'!$L$2:$L$486,'Latex_Staff (2)'!$K$2:$K$486,Table146[[#This Row],[ឈ្មោះ]])</f>
        <v>455900</v>
      </c>
      <c r="J150" s="2"/>
      <c r="L150">
        <f>IFERROR(VLOOKUP(Table146[[#This Row],[ឈ្មោះ]],Table1[[ឈ្មោះ]:[សម្គាល់]],8,0),"0")</f>
        <v>1164700</v>
      </c>
      <c r="M150" s="16">
        <f>L150-Table146[[#This Row],[បៀវត្សសរុប]]</f>
        <v>708800</v>
      </c>
      <c r="O150" t="str">
        <f>IFERROR(VLOOKUP($B150,Sheet1!$B$4:$J$550,6,0),"***")</f>
        <v>1996-08-06</v>
      </c>
      <c r="P150" t="str">
        <f>IFERROR(VLOOKUP($B150,Sheet1!$B$4:$J$550,7,0),"***")</f>
        <v>06.08.1996</v>
      </c>
    </row>
    <row r="151" spans="1:16" hidden="1" x14ac:dyDescent="0.55000000000000004">
      <c r="A151" s="1">
        <v>138</v>
      </c>
      <c r="B151" t="s">
        <v>2025</v>
      </c>
      <c r="C151" t="str">
        <f>LEFT(Table146[[#This Row],[ឈ្មោះ]],SEARCH(" ",Table146[[#This Row],[ឈ្មោះ]])-1)</f>
        <v>យីម</v>
      </c>
      <c r="D151" t="str">
        <f>RIGHT(Table146[[#This Row],[ឈ្មោះ]],LEN(Table146[[#This Row],[ឈ្មោះ]])-SEARCH(" ",Table146[[#This Row],[ឈ្មោះ]]))</f>
        <v>កុសល់</v>
      </c>
      <c r="E151" t="s">
        <v>2</v>
      </c>
      <c r="F151" t="s">
        <v>454</v>
      </c>
      <c r="G151" t="str">
        <f>IFERROR(VLOOKUP($B151,Tax_List!$H$3:$O$480,5,0),"***")</f>
        <v>***</v>
      </c>
      <c r="H151" s="13" t="str">
        <f>IFERROR(VLOOKUP($B151,Tax_List!$H$3:$O$480,8,0),"***")</f>
        <v>***</v>
      </c>
      <c r="I151" s="2">
        <f>SUMIFS('Latex_Staff (2)'!$L$2:$L$486,'Latex_Staff (2)'!$K$2:$K$486,Table146[[#This Row],[ឈ្មោះ]])</f>
        <v>308500</v>
      </c>
      <c r="J151" s="2"/>
      <c r="L151" t="str">
        <f>IFERROR(VLOOKUP(Table146[[#This Row],[ឈ្មោះ]],Table1[[ឈ្មោះ]:[សម្គាល់]],8,0),"0")</f>
        <v>0</v>
      </c>
      <c r="M151" s="16">
        <f>L151-Table146[[#This Row],[បៀវត្សសរុប]]</f>
        <v>-308500</v>
      </c>
      <c r="O151" t="str">
        <f>IFERROR(VLOOKUP($B151,Sheet1!$B$4:$J$550,6,0),"***")</f>
        <v>***</v>
      </c>
      <c r="P151" t="str">
        <f>IFERROR(VLOOKUP($B151,Sheet1!$B$4:$J$550,7,0),"***")</f>
        <v>***</v>
      </c>
    </row>
    <row r="152" spans="1:16" hidden="1" x14ac:dyDescent="0.55000000000000004">
      <c r="A152" s="1">
        <v>139</v>
      </c>
      <c r="B152" t="s">
        <v>139</v>
      </c>
      <c r="C152" t="str">
        <f>LEFT(Table146[[#This Row],[ឈ្មោះ]],SEARCH(" ",Table146[[#This Row],[ឈ្មោះ]])-1)</f>
        <v>អួត</v>
      </c>
      <c r="D152" t="str">
        <f>RIGHT(Table146[[#This Row],[ឈ្មោះ]],LEN(Table146[[#This Row],[ឈ្មោះ]])-SEARCH(" ",Table146[[#This Row],[ឈ្មោះ]]))</f>
        <v>ហេង</v>
      </c>
      <c r="E152" t="s">
        <v>2</v>
      </c>
      <c r="F152" t="s">
        <v>454</v>
      </c>
      <c r="G152" t="str">
        <f>IFERROR(VLOOKUP($B152,Tax_List!$H$3:$O$480,5,0),"***")</f>
        <v>***</v>
      </c>
      <c r="H152" s="13" t="str">
        <f>IFERROR(VLOOKUP($B152,Tax_List!$H$3:$O$480,8,0),"***")</f>
        <v>***</v>
      </c>
      <c r="I152" s="2">
        <f>SUMIFS('Latex_Staff (2)'!$L$2:$L$486,'Latex_Staff (2)'!$K$2:$K$486,Table146[[#This Row],[ឈ្មោះ]])</f>
        <v>271100</v>
      </c>
      <c r="J152" s="2"/>
      <c r="L152">
        <f>IFERROR(VLOOKUP(Table146[[#This Row],[ឈ្មោះ]],Table1[[ឈ្មោះ]:[សម្គាល់]],8,0),"0")</f>
        <v>1132100</v>
      </c>
      <c r="M152" s="16">
        <f>L152-Table146[[#This Row],[បៀវត្សសរុប]]</f>
        <v>861000</v>
      </c>
      <c r="O152" t="str">
        <f>IFERROR(VLOOKUP($B152,Sheet1!$B$4:$J$550,6,0),"***")</f>
        <v>***-**-**</v>
      </c>
      <c r="P152" t="str">
        <f>IFERROR(VLOOKUP($B152,Sheet1!$B$4:$J$550,7,0),"***")</f>
        <v>***</v>
      </c>
    </row>
    <row r="153" spans="1:16" hidden="1" x14ac:dyDescent="0.55000000000000004">
      <c r="A153" s="1">
        <v>140</v>
      </c>
      <c r="B153" t="s">
        <v>1906</v>
      </c>
      <c r="C153" t="str">
        <f>LEFT(Table146[[#This Row],[ឈ្មោះ]],SEARCH(" ",Table146[[#This Row],[ឈ្មោះ]])-1)</f>
        <v>ប៉ាន់</v>
      </c>
      <c r="D153" t="str">
        <f>RIGHT(Table146[[#This Row],[ឈ្មោះ]],LEN(Table146[[#This Row],[ឈ្មោះ]])-SEARCH(" ",Table146[[#This Row],[ឈ្មោះ]]))</f>
        <v>រន</v>
      </c>
      <c r="E153" t="s">
        <v>1</v>
      </c>
      <c r="F153" t="s">
        <v>454</v>
      </c>
      <c r="G153" t="str">
        <f>IFERROR(VLOOKUP($B153,Tax_List!$H$3:$O$480,5,0),"***")</f>
        <v>***</v>
      </c>
      <c r="H153" s="13" t="str">
        <f>IFERROR(VLOOKUP($B153,Tax_List!$H$3:$O$480,8,0),"***")</f>
        <v>***</v>
      </c>
      <c r="I153" s="2">
        <f>SUMIFS('Latex_Staff (2)'!$L$2:$L$486,'Latex_Staff (2)'!$K$2:$K$486,Table146[[#This Row],[ឈ្មោះ]])</f>
        <v>611700</v>
      </c>
      <c r="J153" s="2"/>
      <c r="L153">
        <f>IFERROR(VLOOKUP(Table146[[#This Row],[ឈ្មោះ]],Table1[[ឈ្មោះ]:[សម្គាល់]],8,0),"0")</f>
        <v>1685100</v>
      </c>
      <c r="M153" s="16">
        <f>L153-Table146[[#This Row],[បៀវត្សសរុប]]</f>
        <v>1073400</v>
      </c>
      <c r="O153" t="str">
        <f>IFERROR(VLOOKUP($B153,Sheet1!$B$4:$J$550,6,0),"***")</f>
        <v>***-**-**</v>
      </c>
      <c r="P153" t="str">
        <f>IFERROR(VLOOKUP($B153,Sheet1!$B$4:$J$550,7,0),"***")</f>
        <v>***</v>
      </c>
    </row>
    <row r="154" spans="1:16" x14ac:dyDescent="0.55000000000000004">
      <c r="A154" s="1">
        <v>141</v>
      </c>
      <c r="B154" t="s">
        <v>125</v>
      </c>
      <c r="C154" t="str">
        <f>LEFT(Table146[[#This Row],[ឈ្មោះ]],SEARCH(" ",Table146[[#This Row],[ឈ្មោះ]])-1)</f>
        <v>ព្រឹម</v>
      </c>
      <c r="D154" t="str">
        <f>RIGHT(Table146[[#This Row],[ឈ្មោះ]],LEN(Table146[[#This Row],[ឈ្មោះ]])-SEARCH(" ",Table146[[#This Row],[ឈ្មោះ]]))</f>
        <v>កក្កដា</v>
      </c>
      <c r="E154" t="s">
        <v>1</v>
      </c>
      <c r="F154" t="s">
        <v>454</v>
      </c>
      <c r="G154" t="str">
        <f>IFERROR(VLOOKUP($B154,Tax_List!$H$3:$O$480,5,0),"***")</f>
        <v>05.06.1984</v>
      </c>
      <c r="H154" s="13" t="str">
        <f>IFERROR(VLOOKUP($B154,Tax_List!$H$3:$O$480,8,0),"***")</f>
        <v>150692941</v>
      </c>
      <c r="I154" s="2">
        <f>SUMIFS('Latex_Staff (2)'!$L$2:$L$486,'Latex_Staff (2)'!$K$2:$K$486,Table146[[#This Row],[ឈ្មោះ]])</f>
        <v>125200</v>
      </c>
      <c r="J154" s="2" t="s">
        <v>1980</v>
      </c>
      <c r="L154">
        <f>IFERROR(VLOOKUP(Table146[[#This Row],[ឈ្មោះ]],Table1[[ឈ្មោះ]:[សម្គាល់]],8,0),"0")</f>
        <v>1041000</v>
      </c>
      <c r="M154" s="16">
        <f>L154-Table146[[#This Row],[បៀវត្សសរុប]]</f>
        <v>915800</v>
      </c>
      <c r="O154" t="str">
        <f>IFERROR(VLOOKUP($B154,Sheet1!$B$4:$J$550,6,0),"***")</f>
        <v>1984-06-05</v>
      </c>
      <c r="P154" t="str">
        <f>IFERROR(VLOOKUP($B154,Sheet1!$B$4:$J$550,7,0),"***")</f>
        <v>05.06.1984</v>
      </c>
    </row>
    <row r="155" spans="1:16" hidden="1" x14ac:dyDescent="0.55000000000000004">
      <c r="A155" s="1">
        <v>141</v>
      </c>
      <c r="B155" t="s">
        <v>2026</v>
      </c>
      <c r="C155" t="str">
        <f>LEFT(Table146[[#This Row],[ឈ្មោះ]],SEARCH(" ",Table146[[#This Row],[ឈ្មោះ]])-1)</f>
        <v>ម៉េង</v>
      </c>
      <c r="D155" t="str">
        <f>RIGHT(Table146[[#This Row],[ឈ្មោះ]],LEN(Table146[[#This Row],[ឈ្មោះ]])-SEARCH(" ",Table146[[#This Row],[ឈ្មោះ]]))</f>
        <v>ម៉ើ</v>
      </c>
      <c r="E155" t="s">
        <v>1</v>
      </c>
      <c r="F155" t="s">
        <v>454</v>
      </c>
      <c r="G155" t="str">
        <f>IFERROR(VLOOKUP($B155,Tax_List!$H$3:$O$480,5,0),"***")</f>
        <v>***</v>
      </c>
      <c r="H155" s="13" t="str">
        <f>IFERROR(VLOOKUP($B155,Tax_List!$H$3:$O$480,8,0),"***")</f>
        <v>***</v>
      </c>
      <c r="I155" s="2">
        <f>SUMIFS('Latex_Staff (2)'!$L$2:$L$486,'Latex_Staff (2)'!$K$2:$K$486,Table146[[#This Row],[ឈ្មោះ]])</f>
        <v>364200</v>
      </c>
      <c r="J155" s="2" t="s">
        <v>1979</v>
      </c>
      <c r="L155" t="str">
        <f>IFERROR(VLOOKUP(Table146[[#This Row],[ឈ្មោះ]],Table1[[ឈ្មោះ]:[សម្គាល់]],8,0),"0")</f>
        <v>0</v>
      </c>
      <c r="M155" s="16">
        <f>L155-Table146[[#This Row],[បៀវត្សសរុប]]</f>
        <v>-364200</v>
      </c>
      <c r="O155" t="str">
        <f>IFERROR(VLOOKUP($B155,Sheet1!$B$4:$J$550,6,0),"***")</f>
        <v>***</v>
      </c>
      <c r="P155" t="str">
        <f>IFERROR(VLOOKUP($B155,Sheet1!$B$4:$J$550,7,0),"***")</f>
        <v>***</v>
      </c>
    </row>
    <row r="156" spans="1:16" x14ac:dyDescent="0.55000000000000004">
      <c r="A156" s="1">
        <v>142</v>
      </c>
      <c r="B156" t="s">
        <v>126</v>
      </c>
      <c r="C156" t="str">
        <f>LEFT(Table146[[#This Row],[ឈ្មោះ]],SEARCH(" ",Table146[[#This Row],[ឈ្មោះ]])-1)</f>
        <v>សឿន</v>
      </c>
      <c r="D156" t="str">
        <f>RIGHT(Table146[[#This Row],[ឈ្មោះ]],LEN(Table146[[#This Row],[ឈ្មោះ]])-SEARCH(" ",Table146[[#This Row],[ឈ្មោះ]]))</f>
        <v>ចិត្រា</v>
      </c>
      <c r="E156" t="s">
        <v>2</v>
      </c>
      <c r="F156" t="s">
        <v>454</v>
      </c>
      <c r="G156" t="str">
        <f>IFERROR(VLOOKUP($B156,Tax_List!$H$3:$O$480,5,0),"***")</f>
        <v>08.08.1995</v>
      </c>
      <c r="H156" s="13" t="str">
        <f>IFERROR(VLOOKUP($B156,Tax_List!$H$3:$O$480,8,0),"***")</f>
        <v>IDR00069</v>
      </c>
      <c r="I156" s="2">
        <f>SUMIFS('Latex_Staff (2)'!$L$2:$L$486,'Latex_Staff (2)'!$K$2:$K$486,Table146[[#This Row],[ឈ្មោះ]])</f>
        <v>389900</v>
      </c>
      <c r="J156" s="2"/>
      <c r="L156">
        <f>IFERROR(VLOOKUP(Table146[[#This Row],[ឈ្មោះ]],Table1[[ឈ្មោះ]:[សម្គាល់]],8,0),"0")</f>
        <v>995700</v>
      </c>
      <c r="M156" s="16">
        <f>L156-Table146[[#This Row],[បៀវត្សសរុប]]</f>
        <v>605800</v>
      </c>
      <c r="O156" t="str">
        <f>IFERROR(VLOOKUP($B156,Sheet1!$B$4:$J$550,6,0),"***")</f>
        <v>1995-08-08</v>
      </c>
      <c r="P156" t="str">
        <f>IFERROR(VLOOKUP($B156,Sheet1!$B$4:$J$550,7,0),"***")</f>
        <v>08.08.1995</v>
      </c>
    </row>
    <row r="157" spans="1:16" x14ac:dyDescent="0.55000000000000004">
      <c r="A157" s="1">
        <v>143</v>
      </c>
      <c r="B157" t="s">
        <v>127</v>
      </c>
      <c r="C157" t="str">
        <f>LEFT(Table146[[#This Row],[ឈ្មោះ]],SEARCH(" ",Table146[[#This Row],[ឈ្មោះ]])-1)</f>
        <v>សំ</v>
      </c>
      <c r="D157" t="str">
        <f>RIGHT(Table146[[#This Row],[ឈ្មោះ]],LEN(Table146[[#This Row],[ឈ្មោះ]])-SEARCH(" ",Table146[[#This Row],[ឈ្មោះ]]))</f>
        <v>សឿន</v>
      </c>
      <c r="E157" t="s">
        <v>2</v>
      </c>
      <c r="F157" t="s">
        <v>454</v>
      </c>
      <c r="G157" t="str">
        <f>IFERROR(VLOOKUP($B157,Tax_List!$H$3:$O$480,5,0),"***")</f>
        <v>31.12.1999</v>
      </c>
      <c r="H157" s="13" t="str">
        <f>IFERROR(VLOOKUP($B157,Tax_List!$H$3:$O$480,8,0),"***")</f>
        <v>IDR00070</v>
      </c>
      <c r="I157" s="2">
        <f>SUMIFS('Latex_Staff (2)'!$L$2:$L$486,'Latex_Staff (2)'!$K$2:$K$486,Table146[[#This Row],[ឈ្មោះ]])</f>
        <v>421400</v>
      </c>
      <c r="J157" s="2"/>
      <c r="L157">
        <f>IFERROR(VLOOKUP(Table146[[#This Row],[ឈ្មោះ]],Table1[[ឈ្មោះ]:[សម្គាល់]],8,0),"0")</f>
        <v>1097200</v>
      </c>
      <c r="M157" s="16">
        <f>L157-Table146[[#This Row],[បៀវត្សសរុប]]</f>
        <v>675800</v>
      </c>
      <c r="O157" t="str">
        <f>IFERROR(VLOOKUP($B157,Sheet1!$B$4:$J$550,6,0),"***")</f>
        <v>1999-12-31</v>
      </c>
      <c r="P157" t="str">
        <f>IFERROR(VLOOKUP($B157,Sheet1!$B$4:$J$550,7,0),"***")</f>
        <v>31.12.1999</v>
      </c>
    </row>
    <row r="158" spans="1:16" hidden="1" x14ac:dyDescent="0.55000000000000004">
      <c r="A158" s="1">
        <v>144</v>
      </c>
      <c r="B158" t="s">
        <v>1960</v>
      </c>
      <c r="C158" t="str">
        <f>LEFT(Table146[[#This Row],[ឈ្មោះ]],SEARCH(" ",Table146[[#This Row],[ឈ្មោះ]])-1)</f>
        <v>យ៉ន</v>
      </c>
      <c r="D158" t="str">
        <f>RIGHT(Table146[[#This Row],[ឈ្មោះ]],LEN(Table146[[#This Row],[ឈ្មោះ]])-SEARCH(" ",Table146[[#This Row],[ឈ្មោះ]]))</f>
        <v>វណ្ណា</v>
      </c>
      <c r="E158" t="s">
        <v>2</v>
      </c>
      <c r="F158" t="s">
        <v>454</v>
      </c>
      <c r="G158" t="str">
        <f>IFERROR(VLOOKUP($B158,Tax_List!$H$3:$O$480,5,0),"***")</f>
        <v>***</v>
      </c>
      <c r="H158" s="13" t="str">
        <f>IFERROR(VLOOKUP($B158,Tax_List!$H$3:$O$480,8,0),"***")</f>
        <v>***</v>
      </c>
      <c r="I158" s="2">
        <f>SUMIFS('Latex_Staff (2)'!$L$2:$L$486,'Latex_Staff (2)'!$K$2:$K$486,Table146[[#This Row],[ឈ្មោះ]])</f>
        <v>652000</v>
      </c>
      <c r="J158" s="2"/>
      <c r="L158">
        <f>IFERROR(VLOOKUP(Table146[[#This Row],[ឈ្មោះ]],Table1[[ឈ្មោះ]:[សម្គាល់]],8,0),"0")</f>
        <v>211200</v>
      </c>
      <c r="M158" s="16">
        <f>L158-Table146[[#This Row],[បៀវត្សសរុប]]</f>
        <v>-440800</v>
      </c>
      <c r="O158" t="str">
        <f>IFERROR(VLOOKUP($B158,Sheet1!$B$4:$J$550,6,0),"***")</f>
        <v>***</v>
      </c>
      <c r="P158" t="str">
        <f>IFERROR(VLOOKUP($B158,Sheet1!$B$4:$J$550,7,0),"***")</f>
        <v>***</v>
      </c>
    </row>
    <row r="159" spans="1:16" hidden="1" x14ac:dyDescent="0.55000000000000004">
      <c r="A159" s="1">
        <v>145</v>
      </c>
      <c r="B159" t="s">
        <v>2027</v>
      </c>
      <c r="C159" t="str">
        <f>LEFT(Table146[[#This Row],[ឈ្មោះ]],SEARCH(" ",Table146[[#This Row],[ឈ្មោះ]])-1)</f>
        <v>ខា</v>
      </c>
      <c r="D159" t="str">
        <f>RIGHT(Table146[[#This Row],[ឈ្មោះ]],LEN(Table146[[#This Row],[ឈ្មោះ]])-SEARCH(" ",Table146[[#This Row],[ឈ្មោះ]]))</f>
        <v>ហឿន</v>
      </c>
      <c r="E159" t="s">
        <v>1</v>
      </c>
      <c r="F159" t="s">
        <v>454</v>
      </c>
      <c r="G159" t="str">
        <f>IFERROR(VLOOKUP($B159,Tax_List!$H$3:$O$480,5,0),"***")</f>
        <v>***</v>
      </c>
      <c r="H159" s="13" t="str">
        <f>IFERROR(VLOOKUP($B159,Tax_List!$H$3:$O$480,8,0),"***")</f>
        <v>***</v>
      </c>
      <c r="I159" s="2">
        <f>SUMIFS('Latex_Staff (2)'!$L$2:$L$486,'Latex_Staff (2)'!$K$2:$K$486,Table146[[#This Row],[ឈ្មោះ]])</f>
        <v>363300</v>
      </c>
      <c r="J159" s="2"/>
      <c r="L159" t="str">
        <f>IFERROR(VLOOKUP(Table146[[#This Row],[ឈ្មោះ]],Table1[[ឈ្មោះ]:[សម្គាល់]],8,0),"0")</f>
        <v>0</v>
      </c>
      <c r="M159" s="16">
        <f>L159-Table146[[#This Row],[បៀវត្សសរុប]]</f>
        <v>-363300</v>
      </c>
      <c r="O159" t="str">
        <f>IFERROR(VLOOKUP($B159,Sheet1!$B$4:$J$550,6,0),"***")</f>
        <v>***</v>
      </c>
      <c r="P159" t="str">
        <f>IFERROR(VLOOKUP($B159,Sheet1!$B$4:$J$550,7,0),"***")</f>
        <v>***</v>
      </c>
    </row>
    <row r="160" spans="1:16" x14ac:dyDescent="0.55000000000000004">
      <c r="A160" s="1">
        <v>146</v>
      </c>
      <c r="B160" t="s">
        <v>130</v>
      </c>
      <c r="C160" t="str">
        <f>LEFT(Table146[[#This Row],[ឈ្មោះ]],SEARCH(" ",Table146[[#This Row],[ឈ្មោះ]])-1)</f>
        <v>សេន</v>
      </c>
      <c r="D160" t="str">
        <f>RIGHT(Table146[[#This Row],[ឈ្មោះ]],LEN(Table146[[#This Row],[ឈ្មោះ]])-SEARCH(" ",Table146[[#This Row],[ឈ្មោះ]]))</f>
        <v>រក្សា</v>
      </c>
      <c r="E160" t="s">
        <v>2</v>
      </c>
      <c r="F160" t="s">
        <v>454</v>
      </c>
      <c r="G160" t="str">
        <f>IFERROR(VLOOKUP($B160,Tax_List!$H$3:$O$480,5,0),"***")</f>
        <v>06.12.1995</v>
      </c>
      <c r="H160" s="13" t="str">
        <f>IFERROR(VLOOKUP($B160,Tax_List!$H$3:$O$480,8,0),"***")</f>
        <v>IDR00071</v>
      </c>
      <c r="I160" s="2">
        <f>SUMIFS('Latex_Staff (2)'!$L$2:$L$486,'Latex_Staff (2)'!$K$2:$K$486,Table146[[#This Row],[ឈ្មោះ]])</f>
        <v>625100</v>
      </c>
      <c r="J160" s="2"/>
      <c r="L160">
        <f>IFERROR(VLOOKUP(Table146[[#This Row],[ឈ្មោះ]],Table1[[ឈ្មោះ]:[សម្គាល់]],8,0),"0")</f>
        <v>1313700</v>
      </c>
      <c r="M160" s="16">
        <f>L160-Table146[[#This Row],[បៀវត្សសរុប]]</f>
        <v>688600</v>
      </c>
      <c r="O160" t="str">
        <f>IFERROR(VLOOKUP($B160,Sheet1!$B$4:$J$550,6,0),"***")</f>
        <v>1995-12-06</v>
      </c>
      <c r="P160" t="str">
        <f>IFERROR(VLOOKUP($B160,Sheet1!$B$4:$J$550,7,0),"***")</f>
        <v>06.12.1995</v>
      </c>
    </row>
    <row r="161" spans="1:16" hidden="1" x14ac:dyDescent="0.55000000000000004">
      <c r="A161" s="1">
        <v>147</v>
      </c>
      <c r="B161" t="s">
        <v>2028</v>
      </c>
      <c r="C161" t="str">
        <f>LEFT(Table146[[#This Row],[ឈ្មោះ]],SEARCH(" ",Table146[[#This Row],[ឈ្មោះ]])-1)</f>
        <v>អ៊ីវ</v>
      </c>
      <c r="D161" t="str">
        <f>RIGHT(Table146[[#This Row],[ឈ្មោះ]],LEN(Table146[[#This Row],[ឈ្មោះ]])-SEARCH(" ",Table146[[#This Row],[ឈ្មោះ]]))</f>
        <v>សុវណ្ណះ</v>
      </c>
      <c r="E161" t="s">
        <v>2</v>
      </c>
      <c r="F161" t="s">
        <v>454</v>
      </c>
      <c r="G161" t="str">
        <f>IFERROR(VLOOKUP($B161,Tax_List!$H$3:$O$480,5,0),"***")</f>
        <v>***</v>
      </c>
      <c r="H161" s="13" t="str">
        <f>IFERROR(VLOOKUP($B161,Tax_List!$H$3:$O$480,8,0),"***")</f>
        <v>***</v>
      </c>
      <c r="I161" s="2">
        <f>SUMIFS('Latex_Staff (2)'!$L$2:$L$486,'Latex_Staff (2)'!$K$2:$K$486,Table146[[#This Row],[ឈ្មោះ]])</f>
        <v>399800</v>
      </c>
      <c r="J161" s="2"/>
      <c r="L161" t="str">
        <f>IFERROR(VLOOKUP(Table146[[#This Row],[ឈ្មោះ]],Table1[[ឈ្មោះ]:[សម្គាល់]],8,0),"0")</f>
        <v>0</v>
      </c>
      <c r="M161" s="16">
        <f>L161-Table146[[#This Row],[បៀវត្សសរុប]]</f>
        <v>-399800</v>
      </c>
      <c r="O161" t="str">
        <f>IFERROR(VLOOKUP($B161,Sheet1!$B$4:$J$550,6,0),"***")</f>
        <v>***</v>
      </c>
      <c r="P161" t="str">
        <f>IFERROR(VLOOKUP($B161,Sheet1!$B$4:$J$550,7,0),"***")</f>
        <v>***</v>
      </c>
    </row>
    <row r="162" spans="1:16" x14ac:dyDescent="0.55000000000000004">
      <c r="A162" s="1">
        <v>148</v>
      </c>
      <c r="B162" t="s">
        <v>132</v>
      </c>
      <c r="C162" t="str">
        <f>LEFT(Table146[[#This Row],[ឈ្មោះ]],SEARCH(" ",Table146[[#This Row],[ឈ្មោះ]])-1)</f>
        <v>ហង់</v>
      </c>
      <c r="D162" t="str">
        <f>RIGHT(Table146[[#This Row],[ឈ្មោះ]],LEN(Table146[[#This Row],[ឈ្មោះ]])-SEARCH(" ",Table146[[#This Row],[ឈ្មោះ]]))</f>
        <v>ពៅ</v>
      </c>
      <c r="E162" t="s">
        <v>1</v>
      </c>
      <c r="F162" t="s">
        <v>454</v>
      </c>
      <c r="G162" t="str">
        <f>IFERROR(VLOOKUP($B162,Tax_List!$H$3:$O$480,5,0),"***")</f>
        <v>26.10.1998</v>
      </c>
      <c r="H162" s="13">
        <f>IFERROR(VLOOKUP($B162,Tax_List!$H$3:$O$480,8,0),"***")</f>
        <v>150613306</v>
      </c>
      <c r="I162" s="2">
        <f>SUMIFS('Latex_Staff (2)'!$L$2:$L$486,'Latex_Staff (2)'!$K$2:$K$486,Table146[[#This Row],[ឈ្មោះ]])</f>
        <v>531200</v>
      </c>
      <c r="J162" s="2"/>
      <c r="L162">
        <f>IFERROR(VLOOKUP(Table146[[#This Row],[ឈ្មោះ]],Table1[[ឈ្មោះ]:[សម្គាល់]],8,0),"0")</f>
        <v>1040500</v>
      </c>
      <c r="M162" s="16">
        <f>L162-Table146[[#This Row],[បៀវត្សសរុប]]</f>
        <v>509300</v>
      </c>
      <c r="O162" t="str">
        <f>IFERROR(VLOOKUP($B162,Sheet1!$B$4:$J$550,6,0),"***")</f>
        <v>1998-10-26</v>
      </c>
      <c r="P162" t="str">
        <f>IFERROR(VLOOKUP($B162,Sheet1!$B$4:$J$550,7,0),"***")</f>
        <v>26.10.1998</v>
      </c>
    </row>
    <row r="163" spans="1:16" x14ac:dyDescent="0.55000000000000004">
      <c r="A163" s="1">
        <v>149</v>
      </c>
      <c r="B163" t="s">
        <v>133</v>
      </c>
      <c r="C163" t="str">
        <f>LEFT(Table146[[#This Row],[ឈ្មោះ]],SEARCH(" ",Table146[[#This Row],[ឈ្មោះ]])-1)</f>
        <v>វឿន</v>
      </c>
      <c r="D163" t="str">
        <f>RIGHT(Table146[[#This Row],[ឈ្មោះ]],LEN(Table146[[#This Row],[ឈ្មោះ]])-SEARCH(" ",Table146[[#This Row],[ឈ្មោះ]]))</f>
        <v>អេន</v>
      </c>
      <c r="E163" t="s">
        <v>1</v>
      </c>
      <c r="F163" t="s">
        <v>454</v>
      </c>
      <c r="G163" t="str">
        <f>IFERROR(VLOOKUP($B163,Tax_List!$H$3:$O$480,5,0),"***")</f>
        <v>18.12.1999</v>
      </c>
      <c r="H163" s="13" t="str">
        <f>IFERROR(VLOOKUP($B163,Tax_List!$H$3:$O$480,8,0),"***")</f>
        <v>150360246</v>
      </c>
      <c r="I163" s="2">
        <f>SUMIFS('Latex_Staff (2)'!$L$2:$L$486,'Latex_Staff (2)'!$K$2:$K$486,Table146[[#This Row],[ឈ្មោះ]])</f>
        <v>522000</v>
      </c>
      <c r="J163" s="2"/>
      <c r="L163">
        <f>IFERROR(VLOOKUP(Table146[[#This Row],[ឈ្មោះ]],Table1[[ឈ្មោះ]:[សម្គាល់]],8,0),"0")</f>
        <v>1099400</v>
      </c>
      <c r="M163" s="16">
        <f>L163-Table146[[#This Row],[បៀវត្សសរុប]]</f>
        <v>577400</v>
      </c>
      <c r="O163" t="str">
        <f>IFERROR(VLOOKUP($B163,Sheet1!$B$4:$J$550,6,0),"***")</f>
        <v>1999-12-18</v>
      </c>
      <c r="P163" t="str">
        <f>IFERROR(VLOOKUP($B163,Sheet1!$B$4:$J$550,7,0),"***")</f>
        <v>18.12.1999</v>
      </c>
    </row>
    <row r="164" spans="1:16" x14ac:dyDescent="0.55000000000000004">
      <c r="A164" s="1">
        <v>150</v>
      </c>
      <c r="B164" t="s">
        <v>134</v>
      </c>
      <c r="C164" t="str">
        <f>LEFT(Table146[[#This Row],[ឈ្មោះ]],SEARCH(" ",Table146[[#This Row],[ឈ្មោះ]])-1)</f>
        <v>នឹង</v>
      </c>
      <c r="D164" t="str">
        <f>RIGHT(Table146[[#This Row],[ឈ្មោះ]],LEN(Table146[[#This Row],[ឈ្មោះ]])-SEARCH(" ",Table146[[#This Row],[ឈ្មោះ]]))</f>
        <v>ណូយ</v>
      </c>
      <c r="E164" t="s">
        <v>2</v>
      </c>
      <c r="F164" t="s">
        <v>454</v>
      </c>
      <c r="G164" t="str">
        <f>IFERROR(VLOOKUP($B164,Tax_List!$H$3:$O$480,5,0),"***")</f>
        <v>14.03.2000</v>
      </c>
      <c r="H164" s="13" t="str">
        <f>IFERROR(VLOOKUP($B164,Tax_List!$H$3:$O$480,8,0),"***")</f>
        <v>IDR00073</v>
      </c>
      <c r="I164" s="2">
        <f>SUMIFS('Latex_Staff (2)'!$L$2:$L$486,'Latex_Staff (2)'!$K$2:$K$486,Table146[[#This Row],[ឈ្មោះ]])</f>
        <v>438900</v>
      </c>
      <c r="J164" s="2"/>
      <c r="L164">
        <f>IFERROR(VLOOKUP(Table146[[#This Row],[ឈ្មោះ]],Table1[[ឈ្មោះ]:[សម្គាល់]],8,0),"0")</f>
        <v>1128600</v>
      </c>
      <c r="M164" s="16">
        <f>L164-Table146[[#This Row],[បៀវត្សសរុប]]</f>
        <v>689700</v>
      </c>
      <c r="O164" t="str">
        <f>IFERROR(VLOOKUP($B164,Sheet1!$B$4:$J$550,6,0),"***")</f>
        <v>2000-03-14</v>
      </c>
      <c r="P164" t="str">
        <f>IFERROR(VLOOKUP($B164,Sheet1!$B$4:$J$550,7,0),"***")</f>
        <v>14.03.2000</v>
      </c>
    </row>
    <row r="165" spans="1:16" x14ac:dyDescent="0.55000000000000004">
      <c r="A165" s="1">
        <v>151</v>
      </c>
      <c r="B165" t="s">
        <v>135</v>
      </c>
      <c r="C165" t="str">
        <f>LEFT(Table146[[#This Row],[ឈ្មោះ]],SEARCH(" ",Table146[[#This Row],[ឈ្មោះ]])-1)</f>
        <v>ឃឹម</v>
      </c>
      <c r="D165" t="str">
        <f>RIGHT(Table146[[#This Row],[ឈ្មោះ]],LEN(Table146[[#This Row],[ឈ្មោះ]])-SEARCH(" ",Table146[[#This Row],[ឈ្មោះ]]))</f>
        <v>ឡុន</v>
      </c>
      <c r="E165" t="s">
        <v>2</v>
      </c>
      <c r="F165" t="s">
        <v>454</v>
      </c>
      <c r="G165" t="str">
        <f>IFERROR(VLOOKUP($B165,Tax_List!$H$3:$O$480,5,0),"***")</f>
        <v>10.05.1987</v>
      </c>
      <c r="H165" s="13" t="str">
        <f>IFERROR(VLOOKUP($B165,Tax_List!$H$3:$O$480,8,0),"***")</f>
        <v>15036207</v>
      </c>
      <c r="I165" s="2">
        <f>SUMIFS('Latex_Staff (2)'!$L$2:$L$486,'Latex_Staff (2)'!$K$2:$K$486,Table146[[#This Row],[ឈ្មោះ]])</f>
        <v>551300</v>
      </c>
      <c r="J165" s="2"/>
      <c r="L165">
        <f>IFERROR(VLOOKUP(Table146[[#This Row],[ឈ្មោះ]],Table1[[ឈ្មោះ]:[សម្គាល់]],8,0),"0")</f>
        <v>1206900</v>
      </c>
      <c r="M165" s="16">
        <f>L165-Table146[[#This Row],[បៀវត្សសរុប]]</f>
        <v>655600</v>
      </c>
      <c r="O165" t="str">
        <f>IFERROR(VLOOKUP($B165,Sheet1!$B$4:$J$550,6,0),"***")</f>
        <v>1987-05-10</v>
      </c>
      <c r="P165" t="str">
        <f>IFERROR(VLOOKUP($B165,Sheet1!$B$4:$J$550,7,0),"***")</f>
        <v>10.05.1987</v>
      </c>
    </row>
    <row r="166" spans="1:16" x14ac:dyDescent="0.55000000000000004">
      <c r="A166" s="1">
        <v>152</v>
      </c>
      <c r="B166" t="s">
        <v>136</v>
      </c>
      <c r="C166" t="str">
        <f>LEFT(Table146[[#This Row],[ឈ្មោះ]],SEARCH(" ",Table146[[#This Row],[ឈ្មោះ]])-1)</f>
        <v>សាទ</v>
      </c>
      <c r="D166" t="str">
        <f>RIGHT(Table146[[#This Row],[ឈ្មោះ]],LEN(Table146[[#This Row],[ឈ្មោះ]])-SEARCH(" ",Table146[[#This Row],[ឈ្មោះ]]))</f>
        <v>រ៉េន</v>
      </c>
      <c r="E166" t="s">
        <v>1</v>
      </c>
      <c r="F166" t="s">
        <v>454</v>
      </c>
      <c r="G166" t="str">
        <f>IFERROR(VLOOKUP($B166,Tax_List!$H$3:$O$480,5,0),"***")</f>
        <v>10.02.1990</v>
      </c>
      <c r="H166" s="13" t="str">
        <f>IFERROR(VLOOKUP($B166,Tax_List!$H$3:$O$480,8,0),"***")</f>
        <v>150429477</v>
      </c>
      <c r="I166" s="2">
        <f>SUMIFS('Latex_Staff (2)'!$L$2:$L$486,'Latex_Staff (2)'!$K$2:$K$486,Table146[[#This Row],[ឈ្មោះ]])</f>
        <v>506500</v>
      </c>
      <c r="J166" s="2"/>
      <c r="L166">
        <f>IFERROR(VLOOKUP(Table146[[#This Row],[ឈ្មោះ]],Table1[[ឈ្មោះ]:[សម្គាល់]],8,0),"0")</f>
        <v>1185900</v>
      </c>
      <c r="M166" s="16">
        <f>L166-Table146[[#This Row],[បៀវត្សសរុប]]</f>
        <v>679400</v>
      </c>
      <c r="O166" t="str">
        <f>IFERROR(VLOOKUP($B166,Sheet1!$B$4:$J$550,6,0),"***")</f>
        <v>1990-02-10</v>
      </c>
      <c r="P166" t="str">
        <f>IFERROR(VLOOKUP($B166,Sheet1!$B$4:$J$550,7,0),"***")</f>
        <v>10.02.1990</v>
      </c>
    </row>
    <row r="167" spans="1:16" x14ac:dyDescent="0.55000000000000004">
      <c r="A167" s="1">
        <v>153</v>
      </c>
      <c r="B167" t="s">
        <v>137</v>
      </c>
      <c r="C167" t="str">
        <f>LEFT(Table146[[#This Row],[ឈ្មោះ]],SEARCH(" ",Table146[[#This Row],[ឈ្មោះ]])-1)</f>
        <v>សាត</v>
      </c>
      <c r="D167" t="str">
        <f>RIGHT(Table146[[#This Row],[ឈ្មោះ]],LEN(Table146[[#This Row],[ឈ្មោះ]])-SEARCH(" ",Table146[[#This Row],[ឈ្មោះ]]))</f>
        <v>សុផាន</v>
      </c>
      <c r="E167" t="s">
        <v>2</v>
      </c>
      <c r="F167" t="s">
        <v>454</v>
      </c>
      <c r="G167" t="str">
        <f>IFERROR(VLOOKUP($B167,Tax_List!$H$3:$O$480,5,0),"***")</f>
        <v>29.11.2002</v>
      </c>
      <c r="H167" s="13">
        <f>IFERROR(VLOOKUP($B167,Tax_List!$H$3:$O$480,8,0),"***")</f>
        <v>150952560</v>
      </c>
      <c r="I167" s="2">
        <f>SUMIFS('Latex_Staff (2)'!$L$2:$L$486,'Latex_Staff (2)'!$K$2:$K$486,Table146[[#This Row],[ឈ្មោះ]])</f>
        <v>556100</v>
      </c>
      <c r="J167" s="2"/>
      <c r="L167">
        <f>IFERROR(VLOOKUP(Table146[[#This Row],[ឈ្មោះ]],Table1[[ឈ្មោះ]:[សម្គាល់]],8,0),"0")</f>
        <v>1164900</v>
      </c>
      <c r="M167" s="16">
        <f>L167-Table146[[#This Row],[បៀវត្សសរុប]]</f>
        <v>608800</v>
      </c>
      <c r="O167" t="str">
        <f>IFERROR(VLOOKUP($B167,Sheet1!$B$4:$J$550,6,0),"***")</f>
        <v>2002-11-29</v>
      </c>
      <c r="P167" t="str">
        <f>IFERROR(VLOOKUP($B167,Sheet1!$B$4:$J$550,7,0),"***")</f>
        <v>29.11.2002</v>
      </c>
    </row>
    <row r="168" spans="1:16" x14ac:dyDescent="0.55000000000000004">
      <c r="A168" s="1">
        <v>154</v>
      </c>
      <c r="B168" t="s">
        <v>138</v>
      </c>
      <c r="C168" t="str">
        <f>LEFT(Table146[[#This Row],[ឈ្មោះ]],SEARCH(" ",Table146[[#This Row],[ឈ្មោះ]])-1)</f>
        <v>វឿន</v>
      </c>
      <c r="D168" t="str">
        <f>RIGHT(Table146[[#This Row],[ឈ្មោះ]],LEN(Table146[[#This Row],[ឈ្មោះ]])-SEARCH(" ",Table146[[#This Row],[ឈ្មោះ]]))</f>
        <v>សំណាង</v>
      </c>
      <c r="E168" t="s">
        <v>2</v>
      </c>
      <c r="F168" t="s">
        <v>454</v>
      </c>
      <c r="G168" t="str">
        <f>IFERROR(VLOOKUP($B168,Tax_List!$H$3:$O$480,5,0),"***")</f>
        <v>19.11.1996</v>
      </c>
      <c r="H168" s="13">
        <f>IFERROR(VLOOKUP($B168,Tax_List!$H$3:$O$480,8,0),"***")</f>
        <v>150983132</v>
      </c>
      <c r="I168" s="2">
        <f>SUMIFS('Latex_Staff (2)'!$L$2:$L$486,'Latex_Staff (2)'!$K$2:$K$486,Table146[[#This Row],[ឈ្មោះ]])</f>
        <v>479500</v>
      </c>
      <c r="J168" s="2"/>
      <c r="L168">
        <f>IFERROR(VLOOKUP(Table146[[#This Row],[ឈ្មោះ]],Table1[[ឈ្មោះ]:[សម្គាល់]],8,0),"0")</f>
        <v>1294500</v>
      </c>
      <c r="M168" s="16">
        <f>L168-Table146[[#This Row],[បៀវត្សសរុប]]</f>
        <v>815000</v>
      </c>
      <c r="O168" t="str">
        <f>IFERROR(VLOOKUP($B168,Sheet1!$B$4:$J$550,6,0),"***")</f>
        <v>1996-11-19</v>
      </c>
      <c r="P168" t="str">
        <f>IFERROR(VLOOKUP($B168,Sheet1!$B$4:$J$550,7,0),"***")</f>
        <v>19.11.1996</v>
      </c>
    </row>
    <row r="169" spans="1:16" x14ac:dyDescent="0.55000000000000004">
      <c r="A169" s="1">
        <v>155</v>
      </c>
      <c r="B169" t="s">
        <v>124</v>
      </c>
      <c r="C169" t="str">
        <f>LEFT(Table146[[#This Row],[ឈ្មោះ]],SEARCH(" ",Table146[[#This Row],[ឈ្មោះ]])-1)</f>
        <v>ឃុត</v>
      </c>
      <c r="D169" t="str">
        <f>RIGHT(Table146[[#This Row],[ឈ្មោះ]],LEN(Table146[[#This Row],[ឈ្មោះ]])-SEARCH(" ",Table146[[#This Row],[ឈ្មោះ]]))</f>
        <v>យឹង</v>
      </c>
      <c r="E169" t="s">
        <v>1</v>
      </c>
      <c r="F169" t="s">
        <v>454</v>
      </c>
      <c r="G169" t="str">
        <f>IFERROR(VLOOKUP($B169,Tax_List!$H$3:$O$480,5,0),"***")</f>
        <v>20.02.1994</v>
      </c>
      <c r="H169" s="13" t="str">
        <f>IFERROR(VLOOKUP($B169,Tax_List!$H$3:$O$480,8,0),"***")</f>
        <v>150360245</v>
      </c>
      <c r="I169" s="2">
        <f>SUMIFS('Latex_Staff (2)'!$L$2:$L$486,'Latex_Staff (2)'!$K$2:$K$486,Table146[[#This Row],[ឈ្មោះ]])</f>
        <v>430800</v>
      </c>
      <c r="J169" s="2"/>
      <c r="L169">
        <f>IFERROR(VLOOKUP(Table146[[#This Row],[ឈ្មោះ]],Table1[[ឈ្មោះ]:[សម្គាល់]],8,0),"0")</f>
        <v>1143600</v>
      </c>
      <c r="M169" s="16">
        <f>L169-Table146[[#This Row],[បៀវត្សសរុប]]</f>
        <v>712800</v>
      </c>
      <c r="O169" t="str">
        <f>IFERROR(VLOOKUP($B169,Sheet1!$B$4:$J$550,6,0),"***")</f>
        <v>1994-02-20</v>
      </c>
      <c r="P169" t="str">
        <f>IFERROR(VLOOKUP($B169,Sheet1!$B$4:$J$550,7,0),"***")</f>
        <v>20.02.1994</v>
      </c>
    </row>
    <row r="170" spans="1:16" x14ac:dyDescent="0.55000000000000004">
      <c r="A170" s="1">
        <v>156</v>
      </c>
      <c r="B170" t="s">
        <v>140</v>
      </c>
      <c r="C170" t="str">
        <f>LEFT(Table146[[#This Row],[ឈ្មោះ]],SEARCH(" ",Table146[[#This Row],[ឈ្មោះ]])-1)</f>
        <v>សាត</v>
      </c>
      <c r="D170" t="str">
        <f>RIGHT(Table146[[#This Row],[ឈ្មោះ]],LEN(Table146[[#This Row],[ឈ្មោះ]])-SEARCH(" ",Table146[[#This Row],[ឈ្មោះ]]))</f>
        <v>សារ៉ាត</v>
      </c>
      <c r="E170" t="s">
        <v>2</v>
      </c>
      <c r="F170" t="s">
        <v>454</v>
      </c>
      <c r="G170" t="str">
        <f>IFERROR(VLOOKUP($B170,Tax_List!$H$3:$O$480,5,0),"***")</f>
        <v>02.06.1994</v>
      </c>
      <c r="H170" s="13">
        <f>IFERROR(VLOOKUP($B170,Tax_List!$H$3:$O$480,8,0),"***")</f>
        <v>150469698</v>
      </c>
      <c r="I170" s="2">
        <f>SUMIFS('Latex_Staff (2)'!$L$2:$L$486,'Latex_Staff (2)'!$K$2:$K$486,Table146[[#This Row],[ឈ្មោះ]])</f>
        <v>518100</v>
      </c>
      <c r="J170" s="2"/>
      <c r="L170">
        <f>IFERROR(VLOOKUP(Table146[[#This Row],[ឈ្មោះ]],Table1[[ឈ្មោះ]:[សម្គាល់]],8,0),"0")</f>
        <v>1146500</v>
      </c>
      <c r="M170" s="16">
        <f>L170-Table146[[#This Row],[បៀវត្សសរុប]]</f>
        <v>628400</v>
      </c>
      <c r="O170" t="str">
        <f>IFERROR(VLOOKUP($B170,Sheet1!$B$4:$J$550,6,0),"***")</f>
        <v>1994-06-02</v>
      </c>
      <c r="P170" t="str">
        <f>IFERROR(VLOOKUP($B170,Sheet1!$B$4:$J$550,7,0),"***")</f>
        <v>02.06.1994</v>
      </c>
    </row>
    <row r="171" spans="1:16" x14ac:dyDescent="0.55000000000000004">
      <c r="A171" s="1">
        <v>157</v>
      </c>
      <c r="B171" t="s">
        <v>141</v>
      </c>
      <c r="C171" t="str">
        <f>LEFT(Table146[[#This Row],[ឈ្មោះ]],SEARCH(" ",Table146[[#This Row],[ឈ្មោះ]])-1)</f>
        <v>លី</v>
      </c>
      <c r="D171" t="str">
        <f>RIGHT(Table146[[#This Row],[ឈ្មោះ]],LEN(Table146[[#This Row],[ឈ្មោះ]])-SEARCH(" ",Table146[[#This Row],[ឈ្មោះ]]))</f>
        <v>នេន</v>
      </c>
      <c r="E171" t="s">
        <v>1</v>
      </c>
      <c r="F171" t="s">
        <v>454</v>
      </c>
      <c r="G171" t="str">
        <f>IFERROR(VLOOKUP($B171,Tax_List!$H$3:$O$480,5,0),"***")</f>
        <v>17.07.1986</v>
      </c>
      <c r="H171" s="13">
        <f>IFERROR(VLOOKUP($B171,Tax_List!$H$3:$O$480,8,0),"***")</f>
        <v>150294721</v>
      </c>
      <c r="I171" s="2">
        <f>SUMIFS('Latex_Staff (2)'!$L$2:$L$486,'Latex_Staff (2)'!$K$2:$K$486,Table146[[#This Row],[ឈ្មោះ]])</f>
        <v>280200</v>
      </c>
      <c r="J171" s="2"/>
      <c r="L171">
        <f>IFERROR(VLOOKUP(Table146[[#This Row],[ឈ្មោះ]],Table1[[ឈ្មោះ]:[សម្គាល់]],8,0),"0")</f>
        <v>1175100</v>
      </c>
      <c r="M171" s="16">
        <f>L171-Table146[[#This Row],[បៀវត្សសរុប]]</f>
        <v>894900</v>
      </c>
      <c r="O171" t="str">
        <f>IFERROR(VLOOKUP($B171,Sheet1!$B$4:$J$550,6,0),"***")</f>
        <v>1986-07-17</v>
      </c>
      <c r="P171" t="str">
        <f>IFERROR(VLOOKUP($B171,Sheet1!$B$4:$J$550,7,0),"***")</f>
        <v>17.07.1986</v>
      </c>
    </row>
    <row r="172" spans="1:16" x14ac:dyDescent="0.55000000000000004">
      <c r="A172" s="1">
        <v>158</v>
      </c>
      <c r="B172" t="s">
        <v>142</v>
      </c>
      <c r="C172" t="str">
        <f>LEFT(Table146[[#This Row],[ឈ្មោះ]],SEARCH(" ",Table146[[#This Row],[ឈ្មោះ]])-1)</f>
        <v>ហឿន</v>
      </c>
      <c r="D172" t="str">
        <f>RIGHT(Table146[[#This Row],[ឈ្មោះ]],LEN(Table146[[#This Row],[ឈ្មោះ]])-SEARCH(" ",Table146[[#This Row],[ឈ្មោះ]]))</f>
        <v>កុសល់</v>
      </c>
      <c r="E172" t="s">
        <v>2</v>
      </c>
      <c r="F172" t="s">
        <v>454</v>
      </c>
      <c r="G172" t="str">
        <f>IFERROR(VLOOKUP($B172,Tax_List!$H$3:$O$480,5,0),"***")</f>
        <v>26.04.1990</v>
      </c>
      <c r="H172" s="13">
        <f>IFERROR(VLOOKUP($B172,Tax_List!$H$3:$O$480,8,0),"***")</f>
        <v>150983106</v>
      </c>
      <c r="I172" s="2">
        <f>SUMIFS('Latex_Staff (2)'!$L$2:$L$486,'Latex_Staff (2)'!$K$2:$K$486,Table146[[#This Row],[ឈ្មោះ]])</f>
        <v>307400</v>
      </c>
      <c r="J172" s="2"/>
      <c r="L172">
        <f>IFERROR(VLOOKUP(Table146[[#This Row],[ឈ្មោះ]],Table1[[ឈ្មោះ]:[សម្គាល់]],8,0),"0")</f>
        <v>1124000</v>
      </c>
      <c r="M172" s="16">
        <f>L172-Table146[[#This Row],[បៀវត្សសរុប]]</f>
        <v>816600</v>
      </c>
      <c r="O172" t="str">
        <f>IFERROR(VLOOKUP($B172,Sheet1!$B$4:$J$550,6,0),"***")</f>
        <v>1990-04-26</v>
      </c>
      <c r="P172" t="str">
        <f>IFERROR(VLOOKUP($B172,Sheet1!$B$4:$J$550,7,0),"***")</f>
        <v>26.04.1990</v>
      </c>
    </row>
    <row r="173" spans="1:16" x14ac:dyDescent="0.55000000000000004">
      <c r="A173" s="1">
        <v>159</v>
      </c>
      <c r="B173" t="s">
        <v>143</v>
      </c>
      <c r="C173" t="str">
        <f>LEFT(Table146[[#This Row],[ឈ្មោះ]],SEARCH(" ",Table146[[#This Row],[ឈ្មោះ]])-1)</f>
        <v>ហឿន</v>
      </c>
      <c r="D173" t="str">
        <f>RIGHT(Table146[[#This Row],[ឈ្មោះ]],LEN(Table146[[#This Row],[ឈ្មោះ]])-SEARCH(" ",Table146[[#This Row],[ឈ្មោះ]]))</f>
        <v>ឃៀក</v>
      </c>
      <c r="E173" t="s">
        <v>1</v>
      </c>
      <c r="F173" t="s">
        <v>454</v>
      </c>
      <c r="G173" t="str">
        <f>IFERROR(VLOOKUP($B173,Tax_List!$H$3:$O$480,5,0),"***")</f>
        <v>12.12.1995</v>
      </c>
      <c r="H173" s="13" t="str">
        <f>IFERROR(VLOOKUP($B173,Tax_List!$H$3:$O$480,8,0),"***")</f>
        <v>150429478</v>
      </c>
      <c r="I173" s="2">
        <f>SUMIFS('Latex_Staff (2)'!$L$2:$L$486,'Latex_Staff (2)'!$K$2:$K$486,Table146[[#This Row],[ឈ្មោះ]])</f>
        <v>424800</v>
      </c>
      <c r="J173" s="2"/>
      <c r="L173">
        <f>IFERROR(VLOOKUP(Table146[[#This Row],[ឈ្មោះ]],Table1[[ឈ្មោះ]:[សម្គាល់]],8,0),"0")</f>
        <v>1150000</v>
      </c>
      <c r="M173" s="16">
        <f>L173-Table146[[#This Row],[បៀវត្សសរុប]]</f>
        <v>725200</v>
      </c>
      <c r="O173" t="str">
        <f>IFERROR(VLOOKUP($B173,Sheet1!$B$4:$J$550,6,0),"***")</f>
        <v>1995-12-12</v>
      </c>
      <c r="P173" t="str">
        <f>IFERROR(VLOOKUP($B173,Sheet1!$B$4:$J$550,7,0),"***")</f>
        <v>12.12.1995</v>
      </c>
    </row>
    <row r="174" spans="1:16" x14ac:dyDescent="0.55000000000000004">
      <c r="A174" s="1">
        <v>160</v>
      </c>
      <c r="B174" t="s">
        <v>144</v>
      </c>
      <c r="C174" t="str">
        <f>LEFT(Table146[[#This Row],[ឈ្មោះ]],SEARCH(" ",Table146[[#This Row],[ឈ្មោះ]])-1)</f>
        <v>ខា</v>
      </c>
      <c r="D174" t="str">
        <f>RIGHT(Table146[[#This Row],[ឈ្មោះ]],LEN(Table146[[#This Row],[ឈ្មោះ]])-SEARCH(" ",Table146[[#This Row],[ឈ្មោះ]]))</f>
        <v>ធី</v>
      </c>
      <c r="E174" t="s">
        <v>1</v>
      </c>
      <c r="F174" t="s">
        <v>454</v>
      </c>
      <c r="G174" t="str">
        <f>IFERROR(VLOOKUP($B174,Tax_List!$H$3:$O$480,5,0),"***")</f>
        <v>12.05.1990</v>
      </c>
      <c r="H174" s="13" t="str">
        <f>IFERROR(VLOOKUP($B174,Tax_List!$H$3:$O$480,8,0),"***")</f>
        <v>150429474</v>
      </c>
      <c r="I174" s="2">
        <f>SUMIFS('Latex_Staff (2)'!$L$2:$L$486,'Latex_Staff (2)'!$K$2:$K$486,Table146[[#This Row],[ឈ្មោះ]])</f>
        <v>506100</v>
      </c>
      <c r="J174" s="2"/>
      <c r="L174">
        <f>IFERROR(VLOOKUP(Table146[[#This Row],[ឈ្មោះ]],Table1[[ឈ្មោះ]:[សម្គាល់]],8,0),"0")</f>
        <v>1110800</v>
      </c>
      <c r="M174" s="16">
        <f>L174-Table146[[#This Row],[បៀវត្សសរុប]]</f>
        <v>604700</v>
      </c>
      <c r="O174" t="str">
        <f>IFERROR(VLOOKUP($B174,Sheet1!$B$4:$J$550,6,0),"***")</f>
        <v>1990-05-12</v>
      </c>
      <c r="P174" t="str">
        <f>IFERROR(VLOOKUP($B174,Sheet1!$B$4:$J$550,7,0),"***")</f>
        <v>12.05.1990</v>
      </c>
    </row>
    <row r="175" spans="1:16" x14ac:dyDescent="0.55000000000000004">
      <c r="A175" s="1">
        <v>161</v>
      </c>
      <c r="B175" t="s">
        <v>145</v>
      </c>
      <c r="C175" t="str">
        <f>LEFT(Table146[[#This Row],[ឈ្មោះ]],SEARCH(" ",Table146[[#This Row],[ឈ្មោះ]])-1)</f>
        <v>រុន</v>
      </c>
      <c r="D175" t="str">
        <f>RIGHT(Table146[[#This Row],[ឈ្មោះ]],LEN(Table146[[#This Row],[ឈ្មោះ]])-SEARCH(" ",Table146[[#This Row],[ឈ្មោះ]]))</f>
        <v>សំរ៉ិត</v>
      </c>
      <c r="E175" t="s">
        <v>2</v>
      </c>
      <c r="F175" t="s">
        <v>454</v>
      </c>
      <c r="G175" t="str">
        <f>IFERROR(VLOOKUP($B175,Tax_List!$H$3:$O$480,5,0),"***")</f>
        <v>02.05.1988</v>
      </c>
      <c r="H175" s="13">
        <f>IFERROR(VLOOKUP($B175,Tax_List!$H$3:$O$480,8,0),"***")</f>
        <v>51095018</v>
      </c>
      <c r="I175" s="2">
        <f>SUMIFS('Latex_Staff (2)'!$L$2:$L$486,'Latex_Staff (2)'!$K$2:$K$486,Table146[[#This Row],[ឈ្មោះ]])</f>
        <v>553600</v>
      </c>
      <c r="J175" s="2"/>
      <c r="L175">
        <f>IFERROR(VLOOKUP(Table146[[#This Row],[ឈ្មោះ]],Table1[[ឈ្មោះ]:[សម្គាល់]],8,0),"0")</f>
        <v>1165600</v>
      </c>
      <c r="M175" s="16">
        <f>L175-Table146[[#This Row],[បៀវត្សសរុប]]</f>
        <v>612000</v>
      </c>
      <c r="O175" t="str">
        <f>IFERROR(VLOOKUP($B175,Sheet1!$B$4:$J$550,6,0),"***")</f>
        <v>1988-05-02</v>
      </c>
      <c r="P175" t="str">
        <f>IFERROR(VLOOKUP($B175,Sheet1!$B$4:$J$550,7,0),"***")</f>
        <v>02.05.1988</v>
      </c>
    </row>
    <row r="176" spans="1:16" x14ac:dyDescent="0.55000000000000004">
      <c r="A176" s="1">
        <v>162</v>
      </c>
      <c r="B176" t="s">
        <v>146</v>
      </c>
      <c r="C176" t="str">
        <f>LEFT(Table146[[#This Row],[ឈ្មោះ]],SEARCH(" ",Table146[[#This Row],[ឈ្មោះ]])-1)</f>
        <v>ង៉ា</v>
      </c>
      <c r="D176" t="str">
        <f>RIGHT(Table146[[#This Row],[ឈ្មោះ]],LEN(Table146[[#This Row],[ឈ្មោះ]])-SEARCH(" ",Table146[[#This Row],[ឈ្មោះ]]))</f>
        <v>ផល្លាប</v>
      </c>
      <c r="E176" t="s">
        <v>1</v>
      </c>
      <c r="F176" t="s">
        <v>454</v>
      </c>
      <c r="G176" t="str">
        <f>IFERROR(VLOOKUP($B176,Tax_List!$H$3:$O$480,5,0),"***")</f>
        <v>24.11.2001</v>
      </c>
      <c r="H176" s="13">
        <f>IFERROR(VLOOKUP($B176,Tax_List!$H$3:$O$480,8,0),"***")</f>
        <v>150901604</v>
      </c>
      <c r="I176" s="2">
        <f>SUMIFS('Latex_Staff (2)'!$L$2:$L$486,'Latex_Staff (2)'!$K$2:$K$486,Table146[[#This Row],[ឈ្មោះ]])</f>
        <v>429800</v>
      </c>
      <c r="J176" s="2"/>
      <c r="L176">
        <f>IFERROR(VLOOKUP(Table146[[#This Row],[ឈ្មោះ]],Table1[[ឈ្មោះ]:[សម្គាល់]],8,0),"0")</f>
        <v>1171700</v>
      </c>
      <c r="M176" s="16">
        <f>L176-Table146[[#This Row],[បៀវត្សសរុប]]</f>
        <v>741900</v>
      </c>
      <c r="O176" t="str">
        <f>IFERROR(VLOOKUP($B176,Sheet1!$B$4:$J$550,6,0),"***")</f>
        <v>2001-11-24</v>
      </c>
      <c r="P176" t="str">
        <f>IFERROR(VLOOKUP($B176,Sheet1!$B$4:$J$550,7,0),"***")</f>
        <v>24.11.2001</v>
      </c>
    </row>
    <row r="177" spans="1:16" x14ac:dyDescent="0.55000000000000004">
      <c r="A177" s="1">
        <v>163</v>
      </c>
      <c r="B177" t="s">
        <v>65</v>
      </c>
      <c r="C177" t="str">
        <f>LEFT(Table146[[#This Row],[ឈ្មោះ]],SEARCH(" ",Table146[[#This Row],[ឈ្មោះ]])-1)</f>
        <v>ហ៊ាន</v>
      </c>
      <c r="D177" t="str">
        <f>RIGHT(Table146[[#This Row],[ឈ្មោះ]],LEN(Table146[[#This Row],[ឈ្មោះ]])-SEARCH(" ",Table146[[#This Row],[ឈ្មោះ]]))</f>
        <v>ហ៊ីន</v>
      </c>
      <c r="E177" t="s">
        <v>1</v>
      </c>
      <c r="F177" t="s">
        <v>454</v>
      </c>
      <c r="G177" t="str">
        <f>IFERROR(VLOOKUP($B177,Tax_List!$H$3:$O$480,5,0),"***")</f>
        <v>01.08.1980</v>
      </c>
      <c r="H177" s="13" t="str">
        <f>IFERROR(VLOOKUP($B177,Tax_List!$H$3:$O$480,8,0),"***")</f>
        <v>150354733</v>
      </c>
      <c r="I177" s="2">
        <f>SUMIFS('Latex_Staff (2)'!$L$2:$L$486,'Latex_Staff (2)'!$K$2:$K$486,Table146[[#This Row],[ឈ្មោះ]])</f>
        <v>414800</v>
      </c>
      <c r="J177" s="2"/>
      <c r="L177">
        <f>IFERROR(VLOOKUP(Table146[[#This Row],[ឈ្មោះ]],Table1[[ឈ្មោះ]:[សម្គាល់]],8,0),"0")</f>
        <v>983000</v>
      </c>
      <c r="M177" s="16">
        <f>L177-Table146[[#This Row],[បៀវត្សសរុប]]</f>
        <v>568200</v>
      </c>
      <c r="O177" t="str">
        <f>IFERROR(VLOOKUP($B177,Sheet1!$B$4:$J$550,6,0),"***")</f>
        <v>1980-08-01</v>
      </c>
      <c r="P177" t="str">
        <f>IFERROR(VLOOKUP($B177,Sheet1!$B$4:$J$550,7,0),"***")</f>
        <v>01.08.1980</v>
      </c>
    </row>
    <row r="178" spans="1:16" x14ac:dyDescent="0.55000000000000004">
      <c r="A178" s="1">
        <v>164</v>
      </c>
      <c r="B178" t="s">
        <v>147</v>
      </c>
      <c r="C178" t="str">
        <f>LEFT(Table146[[#This Row],[ឈ្មោះ]],SEARCH(" ",Table146[[#This Row],[ឈ្មោះ]])-1)</f>
        <v>ជឿន</v>
      </c>
      <c r="D178" t="str">
        <f>RIGHT(Table146[[#This Row],[ឈ្មោះ]],LEN(Table146[[#This Row],[ឈ្មោះ]])-SEARCH(" ",Table146[[#This Row],[ឈ្មោះ]]))</f>
        <v>នីន</v>
      </c>
      <c r="E178" t="s">
        <v>1</v>
      </c>
      <c r="F178" t="s">
        <v>454</v>
      </c>
      <c r="G178" t="str">
        <f>IFERROR(VLOOKUP($B178,Tax_List!$H$3:$O$480,5,0),"***")</f>
        <v>28.09.1999</v>
      </c>
      <c r="H178" s="13" t="str">
        <f>IFERROR(VLOOKUP($B178,Tax_List!$H$3:$O$480,8,0),"***")</f>
        <v xml:space="preserve">150113792 </v>
      </c>
      <c r="I178" s="2">
        <f>SUMIFS('Latex_Staff (2)'!$L$2:$L$486,'Latex_Staff (2)'!$K$2:$K$486,Table146[[#This Row],[ឈ្មោះ]])</f>
        <v>316400</v>
      </c>
      <c r="J178" s="2"/>
      <c r="L178">
        <f>IFERROR(VLOOKUP(Table146[[#This Row],[ឈ្មោះ]],Table1[[ឈ្មោះ]:[សម្គាល់]],8,0),"0")</f>
        <v>1187200</v>
      </c>
      <c r="M178" s="16">
        <f>L178-Table146[[#This Row],[បៀវត្សសរុប]]</f>
        <v>870800</v>
      </c>
      <c r="O178" t="str">
        <f>IFERROR(VLOOKUP($B178,Sheet1!$B$4:$J$550,6,0),"***")</f>
        <v>1999-09-28</v>
      </c>
      <c r="P178" t="str">
        <f>IFERROR(VLOOKUP($B178,Sheet1!$B$4:$J$550,7,0),"***")</f>
        <v>28.09.1999</v>
      </c>
    </row>
    <row r="179" spans="1:16" x14ac:dyDescent="0.55000000000000004">
      <c r="A179" s="1">
        <v>165</v>
      </c>
      <c r="B179" t="s">
        <v>148</v>
      </c>
      <c r="C179" t="str">
        <f>LEFT(Table146[[#This Row],[ឈ្មោះ]],SEARCH(" ",Table146[[#This Row],[ឈ្មោះ]])-1)</f>
        <v>លី</v>
      </c>
      <c r="D179" t="str">
        <f>RIGHT(Table146[[#This Row],[ឈ្មោះ]],LEN(Table146[[#This Row],[ឈ្មោះ]])-SEARCH(" ",Table146[[#This Row],[ឈ្មោះ]]))</f>
        <v>ប៊ុនយ៉េន</v>
      </c>
      <c r="E179" t="s">
        <v>2</v>
      </c>
      <c r="F179" t="s">
        <v>454</v>
      </c>
      <c r="G179" t="str">
        <f>IFERROR(VLOOKUP($B179,Tax_List!$H$3:$O$480,5,0),"***")</f>
        <v>09.02.2000</v>
      </c>
      <c r="H179" s="13" t="str">
        <f>IFERROR(VLOOKUP($B179,Tax_List!$H$3:$O$480,8,0),"***")</f>
        <v>IDR00076</v>
      </c>
      <c r="I179" s="2">
        <f>SUMIFS('Latex_Staff (2)'!$L$2:$L$486,'Latex_Staff (2)'!$K$2:$K$486,Table146[[#This Row],[ឈ្មោះ]])</f>
        <v>308700</v>
      </c>
      <c r="J179" s="2" t="s">
        <v>1980</v>
      </c>
      <c r="L179">
        <f>IFERROR(VLOOKUP(Table146[[#This Row],[ឈ្មោះ]],Table1[[ឈ្មោះ]:[សម្គាល់]],8,0),"0")</f>
        <v>1147600</v>
      </c>
      <c r="M179" s="16">
        <f>L179-Table146[[#This Row],[បៀវត្សសរុប]]</f>
        <v>838900</v>
      </c>
      <c r="O179" t="str">
        <f>IFERROR(VLOOKUP($B179,Sheet1!$B$4:$J$550,6,0),"***")</f>
        <v>2000-02-09</v>
      </c>
      <c r="P179" t="str">
        <f>IFERROR(VLOOKUP($B179,Sheet1!$B$4:$J$550,7,0),"***")</f>
        <v>09.02.2000</v>
      </c>
    </row>
    <row r="180" spans="1:16" x14ac:dyDescent="0.55000000000000004">
      <c r="A180" s="1">
        <v>166</v>
      </c>
      <c r="B180" t="s">
        <v>149</v>
      </c>
      <c r="C180" t="str">
        <f>LEFT(Table146[[#This Row],[ឈ្មោះ]],SEARCH(" ",Table146[[#This Row],[ឈ្មោះ]])-1)</f>
        <v>ស៊ិន</v>
      </c>
      <c r="D180" t="str">
        <f>RIGHT(Table146[[#This Row],[ឈ្មោះ]],LEN(Table146[[#This Row],[ឈ្មោះ]])-SEARCH(" ",Table146[[#This Row],[ឈ្មោះ]]))</f>
        <v>ធីតា​</v>
      </c>
      <c r="E180" t="s">
        <v>1</v>
      </c>
      <c r="F180" t="s">
        <v>454</v>
      </c>
      <c r="G180" t="str">
        <f>IFERROR(VLOOKUP($B180,Tax_List!$H$3:$O$480,5,0),"***")</f>
        <v>23.04.1995</v>
      </c>
      <c r="H180" s="13" t="str">
        <f>IFERROR(VLOOKUP($B180,Tax_List!$H$3:$O$480,8,0),"***")</f>
        <v>150710990</v>
      </c>
      <c r="I180" s="2">
        <f>SUMIFS('Latex_Staff (2)'!$L$2:$L$486,'Latex_Staff (2)'!$K$2:$K$486,Table146[[#This Row],[ឈ្មោះ]])</f>
        <v>437100</v>
      </c>
      <c r="J180" s="2"/>
      <c r="L180">
        <f>IFERROR(VLOOKUP(Table146[[#This Row],[ឈ្មោះ]],Table1[[ឈ្មោះ]:[សម្គាល់]],8,0),"0")</f>
        <v>1556500</v>
      </c>
      <c r="M180" s="16">
        <f>L180-Table146[[#This Row],[បៀវត្សសរុប]]</f>
        <v>1119400</v>
      </c>
      <c r="O180" t="str">
        <f>IFERROR(VLOOKUP($B180,Sheet1!$B$4:$J$550,6,0),"***")</f>
        <v>1995-04-23</v>
      </c>
      <c r="P180" t="str">
        <f>IFERROR(VLOOKUP($B180,Sheet1!$B$4:$J$550,7,0),"***")</f>
        <v>23.04.1995</v>
      </c>
    </row>
    <row r="181" spans="1:16" x14ac:dyDescent="0.55000000000000004">
      <c r="A181" s="1">
        <v>167</v>
      </c>
      <c r="B181" t="s">
        <v>150</v>
      </c>
      <c r="C181" t="str">
        <f>LEFT(Table146[[#This Row],[ឈ្មោះ]],SEARCH(" ",Table146[[#This Row],[ឈ្មោះ]])-1)</f>
        <v>អេង</v>
      </c>
      <c r="D181" t="str">
        <f>RIGHT(Table146[[#This Row],[ឈ្មោះ]],LEN(Table146[[#This Row],[ឈ្មោះ]])-SEARCH(" ",Table146[[#This Row],[ឈ្មោះ]]))</f>
        <v>គឹមឆេង</v>
      </c>
      <c r="E181" t="s">
        <v>2</v>
      </c>
      <c r="F181" t="s">
        <v>454</v>
      </c>
      <c r="G181" t="str">
        <f>IFERROR(VLOOKUP($B181,Tax_List!$H$3:$O$480,5,0),"***")</f>
        <v>28.02.1997</v>
      </c>
      <c r="H181" s="13" t="str">
        <f>IFERROR(VLOOKUP($B181,Tax_List!$H$3:$O$480,8,0),"***")</f>
        <v>030967679</v>
      </c>
      <c r="I181" s="2">
        <f>SUMIFS('Latex_Staff (2)'!$L$2:$L$486,'Latex_Staff (2)'!$K$2:$K$486,Table146[[#This Row],[ឈ្មោះ]])</f>
        <v>708200</v>
      </c>
      <c r="J181" s="2"/>
      <c r="L181">
        <f>IFERROR(VLOOKUP(Table146[[#This Row],[ឈ្មោះ]],Table1[[ឈ្មោះ]:[សម្គាល់]],8,0),"0")</f>
        <v>1251400</v>
      </c>
      <c r="M181" s="16">
        <f>L181-Table146[[#This Row],[បៀវត្សសរុប]]</f>
        <v>543200</v>
      </c>
      <c r="O181" t="str">
        <f>IFERROR(VLOOKUP($B181,Sheet1!$B$4:$J$550,6,0),"***")</f>
        <v>1997-02-28</v>
      </c>
      <c r="P181" t="str">
        <f>IFERROR(VLOOKUP($B181,Sheet1!$B$4:$J$550,7,0),"***")</f>
        <v>28.02.1997</v>
      </c>
    </row>
    <row r="182" spans="1:16" x14ac:dyDescent="0.55000000000000004">
      <c r="A182" s="1">
        <v>168</v>
      </c>
      <c r="B182" t="s">
        <v>151</v>
      </c>
      <c r="C182" t="str">
        <f>LEFT(Table146[[#This Row],[ឈ្មោះ]],SEARCH(" ",Table146[[#This Row],[ឈ្មោះ]])-1)</f>
        <v>កង</v>
      </c>
      <c r="D182" t="str">
        <f>RIGHT(Table146[[#This Row],[ឈ្មោះ]],LEN(Table146[[#This Row],[ឈ្មោះ]])-SEARCH(" ",Table146[[#This Row],[ឈ្មោះ]]))</f>
        <v>មីនី</v>
      </c>
      <c r="E182" t="s">
        <v>1</v>
      </c>
      <c r="F182" t="s">
        <v>454</v>
      </c>
      <c r="G182" t="str">
        <f>IFERROR(VLOOKUP($B182,Tax_List!$H$3:$O$480,5,0),"***")</f>
        <v>16.08.1998</v>
      </c>
      <c r="H182" s="13" t="str">
        <f>IFERROR(VLOOKUP($B182,Tax_List!$H$3:$O$480,8,0),"***")</f>
        <v>150699045</v>
      </c>
      <c r="I182" s="2">
        <f>SUMIFS('Latex_Staff (2)'!$L$2:$L$486,'Latex_Staff (2)'!$K$2:$K$486,Table146[[#This Row],[ឈ្មោះ]])</f>
        <v>269400</v>
      </c>
      <c r="J182" s="2"/>
      <c r="L182">
        <f>IFERROR(VLOOKUP(Table146[[#This Row],[ឈ្មោះ]],Table1[[ឈ្មោះ]:[សម្គាល់]],8,0),"0")</f>
        <v>1203700</v>
      </c>
      <c r="M182" s="16">
        <f>L182-Table146[[#This Row],[បៀវត្សសរុប]]</f>
        <v>934300</v>
      </c>
      <c r="O182" t="str">
        <f>IFERROR(VLOOKUP($B182,Sheet1!$B$4:$J$550,6,0),"***")</f>
        <v>1998-08-16</v>
      </c>
      <c r="P182" t="str">
        <f>IFERROR(VLOOKUP($B182,Sheet1!$B$4:$J$550,7,0),"***")</f>
        <v>16.08.1998</v>
      </c>
    </row>
    <row r="183" spans="1:16" x14ac:dyDescent="0.55000000000000004">
      <c r="A183" s="1">
        <v>169</v>
      </c>
      <c r="B183" t="s">
        <v>152</v>
      </c>
      <c r="C183" t="str">
        <f>LEFT(Table146[[#This Row],[ឈ្មោះ]],SEARCH(" ",Table146[[#This Row],[ឈ្មោះ]])-1)</f>
        <v>រី</v>
      </c>
      <c r="D183" t="str">
        <f>RIGHT(Table146[[#This Row],[ឈ្មោះ]],LEN(Table146[[#This Row],[ឈ្មោះ]])-SEARCH(" ",Table146[[#This Row],[ឈ្មោះ]]))</f>
        <v>យាប</v>
      </c>
      <c r="E183" t="s">
        <v>2</v>
      </c>
      <c r="F183" t="s">
        <v>454</v>
      </c>
      <c r="G183" t="str">
        <f>IFERROR(VLOOKUP($B183,Tax_List!$H$3:$O$480,5,0),"***")</f>
        <v>17.07.1992</v>
      </c>
      <c r="H183" s="13" t="str">
        <f>IFERROR(VLOOKUP($B183,Tax_List!$H$3:$O$480,8,0),"***")</f>
        <v>150823092</v>
      </c>
      <c r="I183" s="2">
        <f>SUMIFS('Latex_Staff (2)'!$L$2:$L$486,'Latex_Staff (2)'!$K$2:$K$486,Table146[[#This Row],[ឈ្មោះ]])</f>
        <v>634000</v>
      </c>
      <c r="J183" s="2"/>
      <c r="L183">
        <f>IFERROR(VLOOKUP(Table146[[#This Row],[ឈ្មោះ]],Table1[[ឈ្មោះ]:[សម្គាល់]],8,0),"0")</f>
        <v>1115500</v>
      </c>
      <c r="M183" s="16">
        <f>L183-Table146[[#This Row],[បៀវត្សសរុប]]</f>
        <v>481500</v>
      </c>
      <c r="O183" t="str">
        <f>IFERROR(VLOOKUP($B183,Sheet1!$B$4:$J$550,6,0),"***")</f>
        <v>1992-07-17</v>
      </c>
      <c r="P183" t="str">
        <f>IFERROR(VLOOKUP($B183,Sheet1!$B$4:$J$550,7,0),"***")</f>
        <v>17.07.1992</v>
      </c>
    </row>
    <row r="184" spans="1:16" x14ac:dyDescent="0.55000000000000004">
      <c r="A184" s="1">
        <v>170</v>
      </c>
      <c r="B184" t="s">
        <v>153</v>
      </c>
      <c r="C184" t="str">
        <f>LEFT(Table146[[#This Row],[ឈ្មោះ]],SEARCH(" ",Table146[[#This Row],[ឈ្មោះ]])-1)</f>
        <v>លី</v>
      </c>
      <c r="D184" t="str">
        <f>RIGHT(Table146[[#This Row],[ឈ្មោះ]],LEN(Table146[[#This Row],[ឈ្មោះ]])-SEARCH(" ",Table146[[#This Row],[ឈ្មោះ]]))</f>
        <v>សុភ័ណ្ឌ</v>
      </c>
      <c r="E184" t="s">
        <v>2</v>
      </c>
      <c r="F184" t="s">
        <v>454</v>
      </c>
      <c r="G184" t="str">
        <f>IFERROR(VLOOKUP($B184,Tax_List!$H$3:$O$480,5,0),"***")</f>
        <v>24.05.1999</v>
      </c>
      <c r="H184" s="13" t="str">
        <f>IFERROR(VLOOKUP($B184,Tax_List!$H$3:$O$480,8,0),"***")</f>
        <v>IDR00077</v>
      </c>
      <c r="I184" s="2">
        <f>SUMIFS('Latex_Staff (2)'!$L$2:$L$486,'Latex_Staff (2)'!$K$2:$K$486,Table146[[#This Row],[ឈ្មោះ]])</f>
        <v>238200</v>
      </c>
      <c r="J184" s="2"/>
      <c r="L184">
        <f>IFERROR(VLOOKUP(Table146[[#This Row],[ឈ្មោះ]],Table1[[ឈ្មោះ]:[សម្គាល់]],8,0),"0")</f>
        <v>1171500</v>
      </c>
      <c r="M184" s="16">
        <f>L184-Table146[[#This Row],[បៀវត្សសរុប]]</f>
        <v>933300</v>
      </c>
      <c r="O184" t="str">
        <f>IFERROR(VLOOKUP($B184,Sheet1!$B$4:$J$550,6,0),"***")</f>
        <v>1999-05-24</v>
      </c>
      <c r="P184" t="str">
        <f>IFERROR(VLOOKUP($B184,Sheet1!$B$4:$J$550,7,0),"***")</f>
        <v>24.05.1999</v>
      </c>
    </row>
    <row r="185" spans="1:16" hidden="1" x14ac:dyDescent="0.55000000000000004">
      <c r="A185" s="1">
        <v>171</v>
      </c>
      <c r="B185" t="s">
        <v>2030</v>
      </c>
      <c r="C185" t="str">
        <f>LEFT(Table146[[#This Row],[ឈ្មោះ]],SEARCH(" ",Table146[[#This Row],[ឈ្មោះ]])-1)</f>
        <v>ហោ</v>
      </c>
      <c r="D185" t="str">
        <f>RIGHT(Table146[[#This Row],[ឈ្មោះ]],LEN(Table146[[#This Row],[ឈ្មោះ]])-SEARCH(" ",Table146[[#This Row],[ឈ្មោះ]]))</f>
        <v>កំសត់</v>
      </c>
      <c r="E185" t="s">
        <v>1</v>
      </c>
      <c r="F185" t="s">
        <v>454</v>
      </c>
      <c r="G185" t="str">
        <f>IFERROR(VLOOKUP($B185,Tax_List!$H$3:$O$480,5,0),"***")</f>
        <v>***</v>
      </c>
      <c r="H185" s="13" t="str">
        <f>IFERROR(VLOOKUP($B185,Tax_List!$H$3:$O$480,8,0),"***")</f>
        <v>***</v>
      </c>
      <c r="I185" s="2">
        <f>SUMIFS('Latex_Staff (2)'!$L$2:$L$486,'Latex_Staff (2)'!$K$2:$K$486,Table146[[#This Row],[ឈ្មោះ]])</f>
        <v>398000</v>
      </c>
      <c r="J185" s="2" t="s">
        <v>1979</v>
      </c>
      <c r="L185" t="str">
        <f>IFERROR(VLOOKUP(Table146[[#This Row],[ឈ្មោះ]],Table1[[ឈ្មោះ]:[សម្គាល់]],8,0),"0")</f>
        <v>0</v>
      </c>
      <c r="M185" s="16">
        <f>L185-Table146[[#This Row],[បៀវត្សសរុប]]</f>
        <v>-398000</v>
      </c>
      <c r="O185" t="str">
        <f>IFERROR(VLOOKUP($B185,Sheet1!$B$4:$J$550,6,0),"***")</f>
        <v>***</v>
      </c>
      <c r="P185" t="str">
        <f>IFERROR(VLOOKUP($B185,Sheet1!$B$4:$J$550,7,0),"***")</f>
        <v>***</v>
      </c>
    </row>
    <row r="186" spans="1:16" x14ac:dyDescent="0.55000000000000004">
      <c r="A186" s="1">
        <v>171</v>
      </c>
      <c r="B186" t="s">
        <v>154</v>
      </c>
      <c r="C186" t="str">
        <f>LEFT(Table146[[#This Row],[ឈ្មោះ]],SEARCH(" ",Table146[[#This Row],[ឈ្មោះ]])-1)</f>
        <v>ឯក</v>
      </c>
      <c r="D186" t="str">
        <f>RIGHT(Table146[[#This Row],[ឈ្មោះ]],LEN(Table146[[#This Row],[ឈ្មោះ]])-SEARCH(" ",Table146[[#This Row],[ឈ្មោះ]]))</f>
        <v>ពេជ្រ</v>
      </c>
      <c r="E186" t="s">
        <v>1</v>
      </c>
      <c r="F186" t="s">
        <v>454</v>
      </c>
      <c r="G186" t="str">
        <f>IFERROR(VLOOKUP($B186,Tax_List!$H$3:$O$480,5,0),"***")</f>
        <v>21.06.1975</v>
      </c>
      <c r="H186" s="13">
        <f>IFERROR(VLOOKUP($B186,Tax_List!$H$3:$O$480,8,0),"***")</f>
        <v>100799640</v>
      </c>
      <c r="I186" s="2">
        <f>SUMIFS('Latex_Staff (2)'!$L$2:$L$486,'Latex_Staff (2)'!$K$2:$K$486,Table146[[#This Row],[ឈ្មោះ]])</f>
        <v>156000</v>
      </c>
      <c r="J186" s="2" t="s">
        <v>1980</v>
      </c>
      <c r="L186">
        <f>IFERROR(VLOOKUP(Table146[[#This Row],[ឈ្មោះ]],Table1[[ឈ្មោះ]:[សម្គាល់]],8,0),"0")</f>
        <v>1181200</v>
      </c>
      <c r="M186" s="16">
        <f>L186-Table146[[#This Row],[បៀវត្សសរុប]]</f>
        <v>1025200</v>
      </c>
      <c r="O186" t="str">
        <f>IFERROR(VLOOKUP($B186,Sheet1!$B$4:$J$550,6,0),"***")</f>
        <v>1975-06-21</v>
      </c>
      <c r="P186" t="str">
        <f>IFERROR(VLOOKUP($B186,Sheet1!$B$4:$J$550,7,0),"***")</f>
        <v>21.06.1975</v>
      </c>
    </row>
    <row r="187" spans="1:16" x14ac:dyDescent="0.55000000000000004">
      <c r="A187" s="1">
        <v>172</v>
      </c>
      <c r="B187" t="s">
        <v>155</v>
      </c>
      <c r="C187" t="str">
        <f>LEFT(Table146[[#This Row],[ឈ្មោះ]],SEARCH(" ",Table146[[#This Row],[ឈ្មោះ]])-1)</f>
        <v>មឿន</v>
      </c>
      <c r="D187" t="str">
        <f>RIGHT(Table146[[#This Row],[ឈ្មោះ]],LEN(Table146[[#This Row],[ឈ្មោះ]])-SEARCH(" ",Table146[[#This Row],[ឈ្មោះ]]))</f>
        <v>សុភា</v>
      </c>
      <c r="E187" t="s">
        <v>1</v>
      </c>
      <c r="F187" t="s">
        <v>454</v>
      </c>
      <c r="G187" t="str">
        <f>IFERROR(VLOOKUP($B187,Tax_List!$H$3:$O$480,5,0),"***")</f>
        <v>24.03.1997</v>
      </c>
      <c r="H187" s="13" t="str">
        <f>IFERROR(VLOOKUP($B187,Tax_List!$H$3:$O$480,8,0),"***")</f>
        <v>IDR00078</v>
      </c>
      <c r="I187" s="2">
        <f>SUMIFS('Latex_Staff (2)'!$L$2:$L$486,'Latex_Staff (2)'!$K$2:$K$486,Table146[[#This Row],[ឈ្មោះ]])</f>
        <v>453700</v>
      </c>
      <c r="J187" s="2"/>
      <c r="L187">
        <f>IFERROR(VLOOKUP(Table146[[#This Row],[ឈ្មោះ]],Table1[[ឈ្មោះ]:[សម្គាល់]],8,0),"0")</f>
        <v>1061000</v>
      </c>
      <c r="M187" s="16">
        <f>L187-Table146[[#This Row],[បៀវត្សសរុប]]</f>
        <v>607300</v>
      </c>
      <c r="O187" t="str">
        <f>IFERROR(VLOOKUP($B187,Sheet1!$B$4:$J$550,6,0),"***")</f>
        <v>1997-03-24</v>
      </c>
      <c r="P187" t="str">
        <f>IFERROR(VLOOKUP($B187,Sheet1!$B$4:$J$550,7,0),"***")</f>
        <v>24.03.1997</v>
      </c>
    </row>
    <row r="188" spans="1:16" hidden="1" x14ac:dyDescent="0.55000000000000004">
      <c r="A188" s="1">
        <v>173</v>
      </c>
      <c r="B188" t="s">
        <v>2031</v>
      </c>
      <c r="C188" t="str">
        <f>LEFT(Table146[[#This Row],[ឈ្មោះ]],SEARCH(" ",Table146[[#This Row],[ឈ្មោះ]])-1)</f>
        <v>ស៊ីម</v>
      </c>
      <c r="D188" t="str">
        <f>RIGHT(Table146[[#This Row],[ឈ្មោះ]],LEN(Table146[[#This Row],[ឈ្មោះ]])-SEARCH(" ",Table146[[#This Row],[ឈ្មោះ]]))</f>
        <v>សុខខៃ</v>
      </c>
      <c r="E188" t="s">
        <v>1</v>
      </c>
      <c r="F188" t="s">
        <v>454</v>
      </c>
      <c r="G188" t="str">
        <f>IFERROR(VLOOKUP($B188,Tax_List!$H$3:$O$480,5,0),"***")</f>
        <v>***</v>
      </c>
      <c r="H188" s="13" t="str">
        <f>IFERROR(VLOOKUP($B188,Tax_List!$H$3:$O$480,8,0),"***")</f>
        <v>***</v>
      </c>
      <c r="I188" s="2">
        <f>SUMIFS('Latex_Staff (2)'!$L$2:$L$486,'Latex_Staff (2)'!$K$2:$K$486,Table146[[#This Row],[ឈ្មោះ]])</f>
        <v>391000</v>
      </c>
      <c r="J188" s="2"/>
      <c r="L188" t="str">
        <f>IFERROR(VLOOKUP(Table146[[#This Row],[ឈ្មោះ]],Table1[[ឈ្មោះ]:[សម្គាល់]],8,0),"0")</f>
        <v>0</v>
      </c>
      <c r="M188" s="16">
        <f>L188-Table146[[#This Row],[បៀវត្សសរុប]]</f>
        <v>-391000</v>
      </c>
      <c r="O188" t="str">
        <f>IFERROR(VLOOKUP($B188,Sheet1!$B$4:$J$550,6,0),"***")</f>
        <v>***</v>
      </c>
      <c r="P188" t="str">
        <f>IFERROR(VLOOKUP($B188,Sheet1!$B$4:$J$550,7,0),"***")</f>
        <v>***</v>
      </c>
    </row>
    <row r="189" spans="1:16" x14ac:dyDescent="0.55000000000000004">
      <c r="A189" s="1">
        <v>174</v>
      </c>
      <c r="B189" t="s">
        <v>157</v>
      </c>
      <c r="C189" t="str">
        <f>LEFT(Table146[[#This Row],[ឈ្មោះ]],SEARCH(" ",Table146[[#This Row],[ឈ្មោះ]])-1)</f>
        <v>ស៊ីម</v>
      </c>
      <c r="D189" t="str">
        <f>RIGHT(Table146[[#This Row],[ឈ្មោះ]],LEN(Table146[[#This Row],[ឈ្មោះ]])-SEARCH(" ",Table146[[#This Row],[ឈ្មោះ]]))</f>
        <v>សុកឃាង</v>
      </c>
      <c r="E189" t="s">
        <v>1</v>
      </c>
      <c r="F189" t="s">
        <v>454</v>
      </c>
      <c r="G189" t="str">
        <f>IFERROR(VLOOKUP($B189,Tax_List!$H$3:$O$480,5,0),"***")</f>
        <v>05.01.2000</v>
      </c>
      <c r="H189" s="13" t="str">
        <f>IFERROR(VLOOKUP($B189,Tax_List!$H$3:$O$480,8,0),"***")</f>
        <v>150933066</v>
      </c>
      <c r="I189" s="2">
        <f>SUMIFS('Latex_Staff (2)'!$L$2:$L$486,'Latex_Staff (2)'!$K$2:$K$486,Table146[[#This Row],[ឈ្មោះ]])</f>
        <v>699500</v>
      </c>
      <c r="J189" s="2"/>
      <c r="L189">
        <f>IFERROR(VLOOKUP(Table146[[#This Row],[ឈ្មោះ]],Table1[[ឈ្មោះ]:[សម្គាល់]],8,0),"0")</f>
        <v>1120500</v>
      </c>
      <c r="M189" s="16">
        <f>L189-Table146[[#This Row],[បៀវត្សសរុប]]</f>
        <v>421000</v>
      </c>
      <c r="O189" t="str">
        <f>IFERROR(VLOOKUP($B189,Sheet1!$B$4:$J$550,6,0),"***")</f>
        <v>2000-01-05</v>
      </c>
      <c r="P189" t="str">
        <f>IFERROR(VLOOKUP($B189,Sheet1!$B$4:$J$550,7,0),"***")</f>
        <v>05.01.2000</v>
      </c>
    </row>
    <row r="190" spans="1:16" x14ac:dyDescent="0.55000000000000004">
      <c r="A190" s="1">
        <v>175</v>
      </c>
      <c r="B190" t="s">
        <v>158</v>
      </c>
      <c r="C190" t="str">
        <f>LEFT(Table146[[#This Row],[ឈ្មោះ]],SEARCH(" ",Table146[[#This Row],[ឈ្មោះ]])-1)</f>
        <v>ស៊ីម</v>
      </c>
      <c r="D190" t="str">
        <f>RIGHT(Table146[[#This Row],[ឈ្មោះ]],LEN(Table146[[#This Row],[ឈ្មោះ]])-SEARCH(" ",Table146[[#This Row],[ឈ្មោះ]]))</f>
        <v>ចំរើន</v>
      </c>
      <c r="E190" t="s">
        <v>2</v>
      </c>
      <c r="F190" t="s">
        <v>454</v>
      </c>
      <c r="G190" t="str">
        <f>IFERROR(VLOOKUP($B190,Tax_List!$H$3:$O$480,5,0),"***")</f>
        <v>05.11.1997</v>
      </c>
      <c r="H190" s="13" t="str">
        <f>IFERROR(VLOOKUP($B190,Tax_List!$H$3:$O$480,8,0),"***")</f>
        <v>150956098</v>
      </c>
      <c r="I190" s="2">
        <f>SUMIFS('Latex_Staff (2)'!$L$2:$L$486,'Latex_Staff (2)'!$K$2:$K$486,Table146[[#This Row],[ឈ្មោះ]])</f>
        <v>410700</v>
      </c>
      <c r="J190" s="2"/>
      <c r="L190">
        <f>IFERROR(VLOOKUP(Table146[[#This Row],[ឈ្មោះ]],Table1[[ឈ្មោះ]:[សម្គាល់]],8,0),"0")</f>
        <v>1130200</v>
      </c>
      <c r="M190" s="16">
        <f>L190-Table146[[#This Row],[បៀវត្សសរុប]]</f>
        <v>719500</v>
      </c>
      <c r="O190" t="str">
        <f>IFERROR(VLOOKUP($B190,Sheet1!$B$4:$J$550,6,0),"***")</f>
        <v>1997-11-05</v>
      </c>
      <c r="P190" t="str">
        <f>IFERROR(VLOOKUP($B190,Sheet1!$B$4:$J$550,7,0),"***")</f>
        <v>05.11.1997</v>
      </c>
    </row>
    <row r="191" spans="1:16" x14ac:dyDescent="0.55000000000000004">
      <c r="A191" s="1">
        <v>176</v>
      </c>
      <c r="B191" t="s">
        <v>159</v>
      </c>
      <c r="C191" t="str">
        <f>LEFT(Table146[[#This Row],[ឈ្មោះ]],SEARCH(" ",Table146[[#This Row],[ឈ្មោះ]])-1)</f>
        <v>សៀ​</v>
      </c>
      <c r="D191" t="str">
        <f>RIGHT(Table146[[#This Row],[ឈ្មោះ]],LEN(Table146[[#This Row],[ឈ្មោះ]])-SEARCH(" ",Table146[[#This Row],[ឈ្មោះ]]))</f>
        <v>ធៀន</v>
      </c>
      <c r="E191" t="s">
        <v>2</v>
      </c>
      <c r="F191" t="s">
        <v>454</v>
      </c>
      <c r="G191" t="str">
        <f>IFERROR(VLOOKUP($B191,Tax_List!$H$3:$O$480,5,0),"***")</f>
        <v>09.02.1996</v>
      </c>
      <c r="H191" s="13" t="str">
        <f>IFERROR(VLOOKUP($B191,Tax_List!$H$3:$O$480,8,0),"***")</f>
        <v>IDR00122</v>
      </c>
      <c r="I191" s="2">
        <f>SUMIFS('Latex_Staff (2)'!$L$2:$L$486,'Latex_Staff (2)'!$K$2:$K$486,Table146[[#This Row],[ឈ្មោះ]])</f>
        <v>516900</v>
      </c>
      <c r="J191" s="2"/>
      <c r="L191">
        <f>IFERROR(VLOOKUP(Table146[[#This Row],[ឈ្មោះ]],Table1[[ឈ្មោះ]:[សម្គាល់]],8,0),"0")</f>
        <v>1089200</v>
      </c>
      <c r="M191" s="16">
        <f>L191-Table146[[#This Row],[បៀវត្សសរុប]]</f>
        <v>572300</v>
      </c>
      <c r="O191" t="str">
        <f>IFERROR(VLOOKUP($B191,Sheet1!$B$4:$J$550,6,0),"***")</f>
        <v>1996-02-09</v>
      </c>
      <c r="P191" t="str">
        <f>IFERROR(VLOOKUP($B191,Sheet1!$B$4:$J$550,7,0),"***")</f>
        <v>09.02.1996</v>
      </c>
    </row>
    <row r="192" spans="1:16" x14ac:dyDescent="0.55000000000000004">
      <c r="A192" s="1">
        <v>177</v>
      </c>
      <c r="B192" t="s">
        <v>160</v>
      </c>
      <c r="C192" t="str">
        <f>LEFT(Table146[[#This Row],[ឈ្មោះ]],SEARCH(" ",Table146[[#This Row],[ឈ្មោះ]])-1)</f>
        <v>ធាន</v>
      </c>
      <c r="D192" t="str">
        <f>RIGHT(Table146[[#This Row],[ឈ្មោះ]],LEN(Table146[[#This Row],[ឈ្មោះ]])-SEARCH(" ",Table146[[#This Row],[ឈ្មោះ]]))</f>
        <v>សារ៉ាក់</v>
      </c>
      <c r="E192" t="s">
        <v>2</v>
      </c>
      <c r="F192" t="s">
        <v>454</v>
      </c>
      <c r="G192" t="str">
        <f>IFERROR(VLOOKUP($B192,Tax_List!$H$3:$O$480,5,0),"***")</f>
        <v>20.09.1997</v>
      </c>
      <c r="H192" s="13" t="str">
        <f>IFERROR(VLOOKUP($B192,Tax_List!$H$3:$O$480,8,0),"***")</f>
        <v>150952443</v>
      </c>
      <c r="I192" s="2">
        <f>SUMIFS('Latex_Staff (2)'!$L$2:$L$486,'Latex_Staff (2)'!$K$2:$K$486,Table146[[#This Row],[ឈ្មោះ]])</f>
        <v>494000</v>
      </c>
      <c r="J192" s="2"/>
      <c r="L192">
        <f>IFERROR(VLOOKUP(Table146[[#This Row],[ឈ្មោះ]],Table1[[ឈ្មោះ]:[សម្គាល់]],8,0),"0")</f>
        <v>1055700</v>
      </c>
      <c r="M192" s="16">
        <f>L192-Table146[[#This Row],[បៀវត្សសរុប]]</f>
        <v>561700</v>
      </c>
      <c r="O192" t="str">
        <f>IFERROR(VLOOKUP($B192,Sheet1!$B$4:$J$550,6,0),"***")</f>
        <v>1997-09-20</v>
      </c>
      <c r="P192" t="str">
        <f>IFERROR(VLOOKUP($B192,Sheet1!$B$4:$J$550,7,0),"***")</f>
        <v>20.09.1997</v>
      </c>
    </row>
    <row r="193" spans="1:16" x14ac:dyDescent="0.55000000000000004">
      <c r="A193" s="1">
        <v>178</v>
      </c>
      <c r="B193" t="s">
        <v>161</v>
      </c>
      <c r="C193" t="str">
        <f>LEFT(Table146[[#This Row],[ឈ្មោះ]],SEARCH(" ",Table146[[#This Row],[ឈ្មោះ]])-1)</f>
        <v>ធាន</v>
      </c>
      <c r="D193" t="str">
        <f>RIGHT(Table146[[#This Row],[ឈ្មោះ]],LEN(Table146[[#This Row],[ឈ្មោះ]])-SEARCH(" ",Table146[[#This Row],[ឈ្មោះ]]))</f>
        <v>ប៊ុនធឿន</v>
      </c>
      <c r="E193" t="s">
        <v>2</v>
      </c>
      <c r="F193" t="s">
        <v>454</v>
      </c>
      <c r="G193" t="str">
        <f>IFERROR(VLOOKUP($B193,Tax_List!$H$3:$O$480,5,0),"***")</f>
        <v>15.08.2001</v>
      </c>
      <c r="H193" s="13" t="str">
        <f>IFERROR(VLOOKUP($B193,Tax_List!$H$3:$O$480,8,0),"***")</f>
        <v>150938994</v>
      </c>
      <c r="I193" s="2">
        <f>SUMIFS('Latex_Staff (2)'!$L$2:$L$486,'Latex_Staff (2)'!$K$2:$K$486,Table146[[#This Row],[ឈ្មោះ]])</f>
        <v>524600</v>
      </c>
      <c r="J193" s="2"/>
      <c r="L193">
        <f>IFERROR(VLOOKUP(Table146[[#This Row],[ឈ្មោះ]],Table1[[ឈ្មោះ]:[សម្គាល់]],8,0),"0")</f>
        <v>1068000</v>
      </c>
      <c r="M193" s="16">
        <f>L193-Table146[[#This Row],[បៀវត្សសរុប]]</f>
        <v>543400</v>
      </c>
      <c r="O193" t="str">
        <f>IFERROR(VLOOKUP($B193,Sheet1!$B$4:$J$550,6,0),"***")</f>
        <v>2001-08-15</v>
      </c>
      <c r="P193" t="str">
        <f>IFERROR(VLOOKUP($B193,Sheet1!$B$4:$J$550,7,0),"***")</f>
        <v>15.08.2001</v>
      </c>
    </row>
    <row r="194" spans="1:16" x14ac:dyDescent="0.55000000000000004">
      <c r="A194" s="1">
        <v>179</v>
      </c>
      <c r="B194" t="s">
        <v>162</v>
      </c>
      <c r="C194" t="str">
        <f>LEFT(Table146[[#This Row],[ឈ្មោះ]],SEARCH(" ",Table146[[#This Row],[ឈ្មោះ]])-1)</f>
        <v>កង</v>
      </c>
      <c r="D194" t="str">
        <f>RIGHT(Table146[[#This Row],[ឈ្មោះ]],LEN(Table146[[#This Row],[ឈ្មោះ]])-SEARCH(" ",Table146[[#This Row],[ឈ្មោះ]]))</f>
        <v>សារ៉ែម</v>
      </c>
      <c r="E194" t="s">
        <v>1</v>
      </c>
      <c r="F194" t="s">
        <v>454</v>
      </c>
      <c r="G194" t="str">
        <f>IFERROR(VLOOKUP($B194,Tax_List!$H$3:$O$480,5,0),"***")</f>
        <v>05.02.1981</v>
      </c>
      <c r="H194" s="13" t="str">
        <f>IFERROR(VLOOKUP($B194,Tax_List!$H$3:$O$480,8,0),"***")</f>
        <v>150788074</v>
      </c>
      <c r="I194" s="2">
        <f>SUMIFS('Latex_Staff (2)'!$L$2:$L$486,'Latex_Staff (2)'!$K$2:$K$486,Table146[[#This Row],[ឈ្មោះ]])</f>
        <v>393200</v>
      </c>
      <c r="J194" s="2"/>
      <c r="L194">
        <f>IFERROR(VLOOKUP(Table146[[#This Row],[ឈ្មោះ]],Table1[[ឈ្មោះ]:[សម្គាល់]],8,0),"0")</f>
        <v>1133200</v>
      </c>
      <c r="M194" s="16">
        <f>L194-Table146[[#This Row],[បៀវត្សសរុប]]</f>
        <v>740000</v>
      </c>
      <c r="O194" t="str">
        <f>IFERROR(VLOOKUP($B194,Sheet1!$B$4:$J$550,6,0),"***")</f>
        <v>1981-02-05</v>
      </c>
      <c r="P194" t="str">
        <f>IFERROR(VLOOKUP($B194,Sheet1!$B$4:$J$550,7,0),"***")</f>
        <v>05.02.1981</v>
      </c>
    </row>
    <row r="195" spans="1:16" x14ac:dyDescent="0.55000000000000004">
      <c r="A195" s="1">
        <v>181</v>
      </c>
      <c r="B195" t="s">
        <v>67</v>
      </c>
      <c r="C195" t="str">
        <f>LEFT(Table146[[#This Row],[ឈ្មោះ]],SEARCH(" ",Table146[[#This Row],[ឈ្មោះ]])-1)</f>
        <v>ភាព</v>
      </c>
      <c r="D195" t="str">
        <f>RIGHT(Table146[[#This Row],[ឈ្មោះ]],LEN(Table146[[#This Row],[ឈ្មោះ]])-SEARCH(" ",Table146[[#This Row],[ឈ្មោះ]]))</f>
        <v>ស្រីភា</v>
      </c>
      <c r="F195" t="s">
        <v>454</v>
      </c>
      <c r="G195" t="str">
        <f>IFERROR(VLOOKUP($B195,Tax_List!$H$3:$O$480,5,0),"***")</f>
        <v>24.01.2006</v>
      </c>
      <c r="H195" s="13" t="str">
        <f>IFERROR(VLOOKUP($B195,Tax_List!$H$3:$O$480,8,0),"***")</f>
        <v>150989232</v>
      </c>
      <c r="I195" s="2">
        <f>SUMIFS('Latex_Staff (2)'!$L$2:$L$486,'Latex_Staff (2)'!$K$2:$K$486,Table146[[#This Row],[ឈ្មោះ]])</f>
        <v>271800</v>
      </c>
      <c r="J195" s="2"/>
      <c r="L195">
        <f>IFERROR(VLOOKUP(Table146[[#This Row],[ឈ្មោះ]],Table1[[ឈ្មោះ]:[សម្គាល់]],8,0),"0")</f>
        <v>1115400</v>
      </c>
      <c r="M195" s="16">
        <f>L195-Table146[[#This Row],[បៀវត្សសរុប]]</f>
        <v>843600</v>
      </c>
      <c r="O195" t="str">
        <f>IFERROR(VLOOKUP($B195,Sheet1!$B$4:$J$550,6,0),"***")</f>
        <v>2006-01-24</v>
      </c>
      <c r="P195" t="str">
        <f>IFERROR(VLOOKUP($B195,Sheet1!$B$4:$J$550,7,0),"***")</f>
        <v>24.01.2006</v>
      </c>
    </row>
    <row r="196" spans="1:16" hidden="1" x14ac:dyDescent="0.55000000000000004">
      <c r="A196" s="1">
        <v>182</v>
      </c>
      <c r="B196" t="s">
        <v>1908</v>
      </c>
      <c r="C196" t="str">
        <f>LEFT(Table146[[#This Row],[ឈ្មោះ]],SEARCH(" ",Table146[[#This Row],[ឈ្មោះ]])-1)</f>
        <v>មិត</v>
      </c>
      <c r="D196" t="str">
        <f>RIGHT(Table146[[#This Row],[ឈ្មោះ]],LEN(Table146[[#This Row],[ឈ្មោះ]])-SEARCH(" ",Table146[[#This Row],[ឈ្មោះ]]))</f>
        <v>ស្រីនាង</v>
      </c>
      <c r="E196" t="s">
        <v>1</v>
      </c>
      <c r="F196" t="s">
        <v>454</v>
      </c>
      <c r="G196" t="str">
        <f>IFERROR(VLOOKUP($B196,Tax_List!$H$3:$O$480,5,0),"***")</f>
        <v>***</v>
      </c>
      <c r="H196" s="13" t="str">
        <f>IFERROR(VLOOKUP($B196,Tax_List!$H$3:$O$480,8,0),"***")</f>
        <v>***</v>
      </c>
      <c r="I196" s="2">
        <f>SUMIFS('Latex_Staff (2)'!$L$2:$L$486,'Latex_Staff (2)'!$K$2:$K$486,Table146[[#This Row],[ឈ្មោះ]])</f>
        <v>522500</v>
      </c>
      <c r="J196" s="2"/>
      <c r="L196">
        <f>IFERROR(VLOOKUP(Table146[[#This Row],[ឈ្មោះ]],Table1[[ឈ្មោះ]:[សម្គាល់]],8,0),"0")</f>
        <v>1181700</v>
      </c>
      <c r="M196" s="16">
        <f>L196-Table146[[#This Row],[បៀវត្សសរុប]]</f>
        <v>659200</v>
      </c>
      <c r="O196" t="str">
        <f>IFERROR(VLOOKUP($B196,Sheet1!$B$4:$J$550,6,0),"***")</f>
        <v>***-**-**</v>
      </c>
      <c r="P196" t="str">
        <f>IFERROR(VLOOKUP($B196,Sheet1!$B$4:$J$550,7,0),"***")</f>
        <v>***</v>
      </c>
    </row>
    <row r="197" spans="1:16" x14ac:dyDescent="0.55000000000000004">
      <c r="A197" s="1">
        <v>183</v>
      </c>
      <c r="B197" t="s">
        <v>164</v>
      </c>
      <c r="C197" t="str">
        <f>LEFT(Table146[[#This Row],[ឈ្មោះ]],SEARCH(" ",Table146[[#This Row],[ឈ្មោះ]])-1)</f>
        <v>ម៉េត</v>
      </c>
      <c r="D197" t="str">
        <f>RIGHT(Table146[[#This Row],[ឈ្មោះ]],LEN(Table146[[#This Row],[ឈ្មោះ]])-SEARCH(" ",Table146[[#This Row],[ឈ្មោះ]]))</f>
        <v>សុផល</v>
      </c>
      <c r="E197" t="s">
        <v>2</v>
      </c>
      <c r="F197" t="s">
        <v>454</v>
      </c>
      <c r="G197" t="str">
        <f>IFERROR(VLOOKUP($B197,Tax_List!$H$3:$O$480,5,0),"***")</f>
        <v>01.06.1972</v>
      </c>
      <c r="H197" s="13">
        <f>IFERROR(VLOOKUP($B197,Tax_List!$H$3:$O$480,8,0),"***")</f>
        <v>150846084</v>
      </c>
      <c r="I197" s="2">
        <f>SUMIFS('Latex_Staff (2)'!$L$2:$L$486,'Latex_Staff (2)'!$K$2:$K$486,Table146[[#This Row],[ឈ្មោះ]])</f>
        <v>536800</v>
      </c>
      <c r="J197" s="2"/>
      <c r="L197">
        <f>IFERROR(VLOOKUP(Table146[[#This Row],[ឈ្មោះ]],Table1[[ឈ្មោះ]:[សម្គាល់]],8,0),"0")</f>
        <v>1196200</v>
      </c>
      <c r="M197" s="16">
        <f>L197-Table146[[#This Row],[បៀវត្សសរុប]]</f>
        <v>659400</v>
      </c>
      <c r="O197" t="str">
        <f>IFERROR(VLOOKUP($B197,Sheet1!$B$4:$J$550,6,0),"***")</f>
        <v>1972-06-01</v>
      </c>
      <c r="P197" t="str">
        <f>IFERROR(VLOOKUP($B197,Sheet1!$B$4:$J$550,7,0),"***")</f>
        <v>01.06.1972</v>
      </c>
    </row>
    <row r="198" spans="1:16" hidden="1" x14ac:dyDescent="0.55000000000000004">
      <c r="A198" s="1">
        <v>184</v>
      </c>
      <c r="B198" t="s">
        <v>1909</v>
      </c>
      <c r="C198" t="str">
        <f>LEFT(Table146[[#This Row],[ឈ្មោះ]],SEARCH(" ",Table146[[#This Row],[ឈ្មោះ]])-1)</f>
        <v>នឹម</v>
      </c>
      <c r="D198" t="str">
        <f>RIGHT(Table146[[#This Row],[ឈ្មោះ]],LEN(Table146[[#This Row],[ឈ្មោះ]])-SEARCH(" ",Table146[[#This Row],[ឈ្មោះ]]))</f>
        <v>ផាន</v>
      </c>
      <c r="E198" t="s">
        <v>2</v>
      </c>
      <c r="F198" t="s">
        <v>454</v>
      </c>
      <c r="G198" t="str">
        <f>IFERROR(VLOOKUP($B198,Tax_List!$H$3:$O$480,5,0),"***")</f>
        <v>***</v>
      </c>
      <c r="H198" s="13" t="str">
        <f>IFERROR(VLOOKUP($B198,Tax_List!$H$3:$O$480,8,0),"***")</f>
        <v>***</v>
      </c>
      <c r="I198" s="2">
        <f>SUMIFS('Latex_Staff (2)'!$L$2:$L$486,'Latex_Staff (2)'!$K$2:$K$486,Table146[[#This Row],[ឈ្មោះ]])</f>
        <v>158500</v>
      </c>
      <c r="J198" s="2" t="s">
        <v>1980</v>
      </c>
      <c r="L198">
        <f>IFERROR(VLOOKUP(Table146[[#This Row],[ឈ្មោះ]],Table1[[ឈ្មោះ]:[សម្គាល់]],8,0),"0")</f>
        <v>1200700</v>
      </c>
      <c r="M198" s="16">
        <f>L198-Table146[[#This Row],[បៀវត្សសរុប]]</f>
        <v>1042200</v>
      </c>
      <c r="O198" t="str">
        <f>IFERROR(VLOOKUP($B198,Sheet1!$B$4:$J$550,6,0),"***")</f>
        <v>***-**-**</v>
      </c>
      <c r="P198" t="str">
        <f>IFERROR(VLOOKUP($B198,Sheet1!$B$4:$J$550,7,0),"***")</f>
        <v>***</v>
      </c>
    </row>
    <row r="199" spans="1:16" hidden="1" x14ac:dyDescent="0.55000000000000004">
      <c r="A199" s="1">
        <v>184</v>
      </c>
      <c r="B199" t="s">
        <v>2032</v>
      </c>
      <c r="C199" t="str">
        <f>LEFT(Table146[[#This Row],[ឈ្មោះ]],SEARCH(" ",Table146[[#This Row],[ឈ្មោះ]])-1)</f>
        <v>ភាព</v>
      </c>
      <c r="D199" t="str">
        <f>RIGHT(Table146[[#This Row],[ឈ្មោះ]],LEN(Table146[[#This Row],[ឈ្មោះ]])-SEARCH(" ",Table146[[#This Row],[ឈ្មោះ]]))</f>
        <v>ស្រីផៃ</v>
      </c>
      <c r="E199" t="s">
        <v>2</v>
      </c>
      <c r="F199" t="s">
        <v>454</v>
      </c>
      <c r="G199" t="str">
        <f>IFERROR(VLOOKUP($B199,Tax_List!$H$3:$O$480,5,0),"***")</f>
        <v>***</v>
      </c>
      <c r="H199" s="13" t="str">
        <f>IFERROR(VLOOKUP($B199,Tax_List!$H$3:$O$480,8,0),"***")</f>
        <v>***</v>
      </c>
      <c r="I199" s="2">
        <f>SUMIFS('Latex_Staff (2)'!$L$2:$L$486,'Latex_Staff (2)'!$K$2:$K$486,Table146[[#This Row],[ឈ្មោះ]])</f>
        <v>288000</v>
      </c>
      <c r="J199" s="2" t="s">
        <v>1979</v>
      </c>
      <c r="L199" t="str">
        <f>IFERROR(VLOOKUP(Table146[[#This Row],[ឈ្មោះ]],Table1[[ឈ្មោះ]:[សម្គាល់]],8,0),"0")</f>
        <v>0</v>
      </c>
      <c r="M199" s="16">
        <f>L199-Table146[[#This Row],[បៀវត្សសរុប]]</f>
        <v>-288000</v>
      </c>
      <c r="O199" t="str">
        <f>IFERROR(VLOOKUP($B199,Sheet1!$B$4:$J$550,6,0),"***")</f>
        <v>***</v>
      </c>
      <c r="P199" t="str">
        <f>IFERROR(VLOOKUP($B199,Sheet1!$B$4:$J$550,7,0),"***")</f>
        <v>***</v>
      </c>
    </row>
    <row r="200" spans="1:16" x14ac:dyDescent="0.55000000000000004">
      <c r="A200" s="1">
        <v>185</v>
      </c>
      <c r="B200" t="s">
        <v>165</v>
      </c>
      <c r="C200" t="str">
        <f>LEFT(Table146[[#This Row],[ឈ្មោះ]],SEARCH(" ",Table146[[#This Row],[ឈ្មោះ]])-1)</f>
        <v>ម៉េត</v>
      </c>
      <c r="D200" t="str">
        <f>RIGHT(Table146[[#This Row],[ឈ្មោះ]],LEN(Table146[[#This Row],[ឈ្មោះ]])-SEARCH(" ",Table146[[#This Row],[ឈ្មោះ]]))</f>
        <v>សុគន្ធា</v>
      </c>
      <c r="E200" t="s">
        <v>2</v>
      </c>
      <c r="F200" t="s">
        <v>454</v>
      </c>
      <c r="G200" t="str">
        <f>IFERROR(VLOOKUP($B200,Tax_List!$H$3:$O$480,5,0),"***")</f>
        <v>13.05.1996</v>
      </c>
      <c r="H200" s="13">
        <f>IFERROR(VLOOKUP($B200,Tax_List!$H$3:$O$480,8,0),"***")</f>
        <v>150538290</v>
      </c>
      <c r="I200" s="2">
        <f>SUMIFS('Latex_Staff (2)'!$L$2:$L$486,'Latex_Staff (2)'!$K$2:$K$486,Table146[[#This Row],[ឈ្មោះ]])</f>
        <v>529400</v>
      </c>
      <c r="J200" s="2"/>
      <c r="L200">
        <f>IFERROR(VLOOKUP(Table146[[#This Row],[ឈ្មោះ]],Table1[[ឈ្មោះ]:[សម្គាល់]],8,0),"0")</f>
        <v>942000</v>
      </c>
      <c r="M200" s="16">
        <f>L200-Table146[[#This Row],[បៀវត្សសរុប]]</f>
        <v>412600</v>
      </c>
      <c r="O200" t="str">
        <f>IFERROR(VLOOKUP($B200,Sheet1!$B$4:$J$550,6,0),"***")</f>
        <v>1996-05-13</v>
      </c>
      <c r="P200" t="str">
        <f>IFERROR(VLOOKUP($B200,Sheet1!$B$4:$J$550,7,0),"***")</f>
        <v>13.05.1996</v>
      </c>
    </row>
    <row r="201" spans="1:16" hidden="1" x14ac:dyDescent="0.55000000000000004">
      <c r="A201" s="1">
        <v>186</v>
      </c>
      <c r="B201" t="s">
        <v>1947</v>
      </c>
      <c r="C201" t="str">
        <f>LEFT(Table146[[#This Row],[ឈ្មោះ]],SEARCH(" ",Table146[[#This Row],[ឈ្មោះ]])-1)</f>
        <v>វន</v>
      </c>
      <c r="D201" t="str">
        <f>RIGHT(Table146[[#This Row],[ឈ្មោះ]],LEN(Table146[[#This Row],[ឈ្មោះ]])-SEARCH(" ",Table146[[#This Row],[ឈ្មោះ]]))</f>
        <v>វេង</v>
      </c>
      <c r="E201" t="s">
        <v>2</v>
      </c>
      <c r="F201" t="s">
        <v>454</v>
      </c>
      <c r="G201" t="str">
        <f>IFERROR(VLOOKUP($B201,Tax_List!$H$3:$O$480,5,0),"***")</f>
        <v>***</v>
      </c>
      <c r="H201" s="13" t="str">
        <f>IFERROR(VLOOKUP($B201,Tax_List!$H$3:$O$480,8,0),"***")</f>
        <v>***</v>
      </c>
      <c r="I201" s="2">
        <f>SUMIFS('Latex_Staff (2)'!$L$2:$L$486,'Latex_Staff (2)'!$K$2:$K$486,Table146[[#This Row],[ឈ្មោះ]])</f>
        <v>422400</v>
      </c>
      <c r="J201" s="2"/>
      <c r="L201">
        <f>IFERROR(VLOOKUP(Table146[[#This Row],[ឈ្មោះ]],Table1[[ឈ្មោះ]:[សម្គាល់]],8,0),"0")</f>
        <v>263700</v>
      </c>
      <c r="M201" s="16">
        <f>L201-Table146[[#This Row],[បៀវត្សសរុប]]</f>
        <v>-158700</v>
      </c>
      <c r="O201" t="str">
        <f>IFERROR(VLOOKUP($B201,Sheet1!$B$4:$J$550,6,0),"***")</f>
        <v>***</v>
      </c>
      <c r="P201" t="str">
        <f>IFERROR(VLOOKUP($B201,Sheet1!$B$4:$J$550,7,0),"***")</f>
        <v>***</v>
      </c>
    </row>
    <row r="202" spans="1:16" hidden="1" x14ac:dyDescent="0.55000000000000004">
      <c r="A202" s="1">
        <v>187</v>
      </c>
      <c r="B202" t="s">
        <v>1910</v>
      </c>
      <c r="C202" t="str">
        <f>LEFT(Table146[[#This Row],[ឈ្មោះ]],SEARCH(" ",Table146[[#This Row],[ឈ្មោះ]])-1)</f>
        <v>ប៉ាន់</v>
      </c>
      <c r="D202" t="str">
        <f>RIGHT(Table146[[#This Row],[ឈ្មោះ]],LEN(Table146[[#This Row],[ឈ្មោះ]])-SEARCH(" ",Table146[[#This Row],[ឈ្មោះ]]))</f>
        <v>ចំរើន</v>
      </c>
      <c r="E202" t="s">
        <v>2</v>
      </c>
      <c r="F202" t="s">
        <v>454</v>
      </c>
      <c r="G202" t="str">
        <f>IFERROR(VLOOKUP($B202,Tax_List!$H$3:$O$480,5,0),"***")</f>
        <v>***</v>
      </c>
      <c r="H202" s="13" t="str">
        <f>IFERROR(VLOOKUP($B202,Tax_List!$H$3:$O$480,8,0),"***")</f>
        <v>***</v>
      </c>
      <c r="I202" s="2">
        <f>SUMIFS('Latex_Staff (2)'!$L$2:$L$486,'Latex_Staff (2)'!$K$2:$K$486,Table146[[#This Row],[ឈ្មោះ]])</f>
        <v>604400</v>
      </c>
      <c r="J202" s="2"/>
      <c r="L202">
        <f>IFERROR(VLOOKUP(Table146[[#This Row],[ឈ្មោះ]],Table1[[ឈ្មោះ]:[សម្គាល់]],8,0),"0")</f>
        <v>1224200</v>
      </c>
      <c r="M202" s="16">
        <f>L202-Table146[[#This Row],[បៀវត្សសរុប]]</f>
        <v>619800</v>
      </c>
      <c r="O202" t="str">
        <f>IFERROR(VLOOKUP($B202,Sheet1!$B$4:$J$550,6,0),"***")</f>
        <v>***-**-**</v>
      </c>
      <c r="P202" t="str">
        <f>IFERROR(VLOOKUP($B202,Sheet1!$B$4:$J$550,7,0),"***")</f>
        <v>***</v>
      </c>
    </row>
    <row r="203" spans="1:16" x14ac:dyDescent="0.55000000000000004">
      <c r="A203" s="1">
        <v>188</v>
      </c>
      <c r="B203" t="s">
        <v>167</v>
      </c>
      <c r="C203" t="str">
        <f>LEFT(Table146[[#This Row],[ឈ្មោះ]],SEARCH(" ",Table146[[#This Row],[ឈ្មោះ]])-1)</f>
        <v>ឆុន</v>
      </c>
      <c r="D203" t="str">
        <f>RIGHT(Table146[[#This Row],[ឈ្មោះ]],LEN(Table146[[#This Row],[ឈ្មោះ]])-SEARCH(" ",Table146[[#This Row],[ឈ្មោះ]]))</f>
        <v>សាខន</v>
      </c>
      <c r="E203" t="s">
        <v>2</v>
      </c>
      <c r="F203" t="s">
        <v>454</v>
      </c>
      <c r="G203" t="str">
        <f>IFERROR(VLOOKUP($B203,Tax_List!$H$3:$O$480,5,0),"***")</f>
        <v>08.04.1980</v>
      </c>
      <c r="H203" s="13">
        <f>IFERROR(VLOOKUP($B203,Tax_List!$H$3:$O$480,8,0),"***")</f>
        <v>907690413</v>
      </c>
      <c r="I203" s="2">
        <f>SUMIFS('Latex_Staff (2)'!$L$2:$L$486,'Latex_Staff (2)'!$K$2:$K$486,Table146[[#This Row],[ឈ្មោះ]])</f>
        <v>405400</v>
      </c>
      <c r="J203" s="2"/>
      <c r="L203">
        <f>IFERROR(VLOOKUP(Table146[[#This Row],[ឈ្មោះ]],Table1[[ឈ្មោះ]:[សម្គាល់]],8,0),"0")</f>
        <v>1201300</v>
      </c>
      <c r="M203" s="16">
        <f>L203-Table146[[#This Row],[បៀវត្សសរុប]]</f>
        <v>795900</v>
      </c>
      <c r="O203" t="str">
        <f>IFERROR(VLOOKUP($B203,Sheet1!$B$4:$J$550,6,0),"***")</f>
        <v>1980-04-08</v>
      </c>
      <c r="P203" t="str">
        <f>IFERROR(VLOOKUP($B203,Sheet1!$B$4:$J$550,7,0),"***")</f>
        <v>08.04.1980</v>
      </c>
    </row>
    <row r="204" spans="1:16" x14ac:dyDescent="0.55000000000000004">
      <c r="A204" s="1">
        <v>189</v>
      </c>
      <c r="B204" t="s">
        <v>168</v>
      </c>
      <c r="C204" t="str">
        <f>LEFT(Table146[[#This Row],[ឈ្មោះ]],SEARCH(" ",Table146[[#This Row],[ឈ្មោះ]])-1)</f>
        <v>ខន</v>
      </c>
      <c r="D204" t="str">
        <f>RIGHT(Table146[[#This Row],[ឈ្មោះ]],LEN(Table146[[#This Row],[ឈ្មោះ]])-SEARCH(" ",Table146[[#This Row],[ឈ្មោះ]]))</f>
        <v>រិទ្ធី</v>
      </c>
      <c r="E204" t="s">
        <v>2</v>
      </c>
      <c r="F204" t="s">
        <v>454</v>
      </c>
      <c r="G204" t="str">
        <f>IFERROR(VLOOKUP($B204,Tax_List!$H$3:$O$480,5,0),"***")</f>
        <v>08.12.1999</v>
      </c>
      <c r="H204" s="13" t="str">
        <f>IFERROR(VLOOKUP($B204,Tax_List!$H$3:$O$480,8,0),"***")</f>
        <v>IDR00079</v>
      </c>
      <c r="I204" s="2">
        <f>SUMIFS('Latex_Staff (2)'!$L$2:$L$486,'Latex_Staff (2)'!$K$2:$K$486,Table146[[#This Row],[ឈ្មោះ]])</f>
        <v>409400</v>
      </c>
      <c r="J204" s="2"/>
      <c r="L204">
        <f>IFERROR(VLOOKUP(Table146[[#This Row],[ឈ្មោះ]],Table1[[ឈ្មោះ]:[សម្គាល់]],8,0),"0")</f>
        <v>1137200</v>
      </c>
      <c r="M204" s="16">
        <f>L204-Table146[[#This Row],[បៀវត្សសរុប]]</f>
        <v>727800</v>
      </c>
      <c r="O204" t="str">
        <f>IFERROR(VLOOKUP($B204,Sheet1!$B$4:$J$550,6,0),"***")</f>
        <v>1999-12-08</v>
      </c>
      <c r="P204" t="str">
        <f>IFERROR(VLOOKUP($B204,Sheet1!$B$4:$J$550,7,0),"***")</f>
        <v>08.12.1999</v>
      </c>
    </row>
    <row r="205" spans="1:16" hidden="1" x14ac:dyDescent="0.55000000000000004">
      <c r="A205" s="1">
        <v>190</v>
      </c>
      <c r="B205" t="s">
        <v>169</v>
      </c>
      <c r="C205" t="str">
        <f>LEFT(Table146[[#This Row],[ឈ្មោះ]],SEARCH(" ",Table146[[#This Row],[ឈ្មោះ]])-1)</f>
        <v>ប្រុញ</v>
      </c>
      <c r="D205" t="str">
        <f>RIGHT(Table146[[#This Row],[ឈ្មោះ]],LEN(Table146[[#This Row],[ឈ្មោះ]])-SEARCH(" ",Table146[[#This Row],[ឈ្មោះ]]))</f>
        <v>ចាន់ណា</v>
      </c>
      <c r="E205" t="s">
        <v>1</v>
      </c>
      <c r="F205" t="s">
        <v>454</v>
      </c>
      <c r="G205" t="str">
        <f>IFERROR(VLOOKUP($B205,Tax_List!$H$3:$O$480,5,0),"***")</f>
        <v>***</v>
      </c>
      <c r="H205" s="13" t="str">
        <f>IFERROR(VLOOKUP($B205,Tax_List!$H$3:$O$480,8,0),"***")</f>
        <v>***</v>
      </c>
      <c r="I205" s="2">
        <f>SUMIFS('Latex_Staff (2)'!$L$2:$L$486,'Latex_Staff (2)'!$K$2:$K$486,Table146[[#This Row],[ឈ្មោះ]])</f>
        <v>492100</v>
      </c>
      <c r="J205" s="2"/>
      <c r="L205">
        <f>IFERROR(VLOOKUP(Table146[[#This Row],[ឈ្មោះ]],Table1[[ឈ្មោះ]:[សម្គាល់]],8,0),"0")</f>
        <v>1170700</v>
      </c>
      <c r="M205" s="16">
        <f>L205-Table146[[#This Row],[បៀវត្សសរុប]]</f>
        <v>678600</v>
      </c>
      <c r="O205" t="str">
        <f>IFERROR(VLOOKUP($B205,Sheet1!$B$4:$J$550,6,0),"***")</f>
        <v>***-**-**</v>
      </c>
      <c r="P205" t="str">
        <f>IFERROR(VLOOKUP($B205,Sheet1!$B$4:$J$550,7,0),"***")</f>
        <v>***</v>
      </c>
    </row>
    <row r="206" spans="1:16" x14ac:dyDescent="0.55000000000000004">
      <c r="A206" s="1">
        <v>191</v>
      </c>
      <c r="B206" t="s">
        <v>174</v>
      </c>
      <c r="C206" t="str">
        <f>LEFT(Table146[[#This Row],[ឈ្មោះ]],SEARCH(" ",Table146[[#This Row],[ឈ្មោះ]])-1)</f>
        <v>សិត</v>
      </c>
      <c r="D206" t="str">
        <f>RIGHT(Table146[[#This Row],[ឈ្មោះ]],LEN(Table146[[#This Row],[ឈ្មោះ]])-SEARCH(" ",Table146[[#This Row],[ឈ្មោះ]]))</f>
        <v>សុន</v>
      </c>
      <c r="E206" t="s">
        <v>2</v>
      </c>
      <c r="F206" t="s">
        <v>454</v>
      </c>
      <c r="G206" t="str">
        <f>IFERROR(VLOOKUP($B206,Tax_List!$H$3:$O$480,5,0),"***")</f>
        <v>02.04.1978</v>
      </c>
      <c r="H206" s="13">
        <f>IFERROR(VLOOKUP($B206,Tax_List!$H$3:$O$480,8,0),"***")</f>
        <v>150740994</v>
      </c>
      <c r="I206" s="2">
        <f>SUMIFS('Latex_Staff (2)'!$L$2:$L$486,'Latex_Staff (2)'!$K$2:$K$486,Table146[[#This Row],[ឈ្មោះ]])</f>
        <v>411500</v>
      </c>
      <c r="J206" s="2"/>
      <c r="L206">
        <f>IFERROR(VLOOKUP(Table146[[#This Row],[ឈ្មោះ]],Table1[[ឈ្មោះ]:[សម្គាល់]],8,0),"0")</f>
        <v>1129700</v>
      </c>
      <c r="M206" s="16">
        <f>L206-Table146[[#This Row],[បៀវត្សសរុប]]</f>
        <v>718200</v>
      </c>
      <c r="O206" t="str">
        <f>IFERROR(VLOOKUP($B206,Sheet1!$B$4:$J$550,6,0),"***")</f>
        <v>1978-04-02</v>
      </c>
      <c r="P206" t="str">
        <f>IFERROR(VLOOKUP($B206,Sheet1!$B$4:$J$550,7,0),"***")</f>
        <v>02.04.1978</v>
      </c>
    </row>
    <row r="207" spans="1:16" hidden="1" x14ac:dyDescent="0.55000000000000004">
      <c r="A207" s="1">
        <v>192</v>
      </c>
      <c r="B207" t="s">
        <v>2033</v>
      </c>
      <c r="C207" t="str">
        <f>LEFT(Table146[[#This Row],[ឈ្មោះ]],SEARCH(" ",Table146[[#This Row],[ឈ្មោះ]])-1)</f>
        <v>សាន់</v>
      </c>
      <c r="D207" t="str">
        <f>RIGHT(Table146[[#This Row],[ឈ្មោះ]],LEN(Table146[[#This Row],[ឈ្មោះ]])-SEARCH(" ",Table146[[#This Row],[ឈ្មោះ]]))</f>
        <v>កុសល់</v>
      </c>
      <c r="E207" t="s">
        <v>2</v>
      </c>
      <c r="F207" t="s">
        <v>454</v>
      </c>
      <c r="G207" t="str">
        <f>IFERROR(VLOOKUP($B207,Tax_List!$H$3:$O$480,5,0),"***")</f>
        <v>***</v>
      </c>
      <c r="H207" s="13" t="str">
        <f>IFERROR(VLOOKUP($B207,Tax_List!$H$3:$O$480,8,0),"***")</f>
        <v>***</v>
      </c>
      <c r="I207" s="2">
        <f>SUMIFS('Latex_Staff (2)'!$L$2:$L$486,'Latex_Staff (2)'!$K$2:$K$486,Table146[[#This Row],[ឈ្មោះ]])</f>
        <v>287100</v>
      </c>
      <c r="J207" s="2"/>
      <c r="L207" t="str">
        <f>IFERROR(VLOOKUP(Table146[[#This Row],[ឈ្មោះ]],Table1[[ឈ្មោះ]:[សម្គាល់]],8,0),"0")</f>
        <v>0</v>
      </c>
      <c r="M207" s="16">
        <f>L207-Table146[[#This Row],[បៀវត្សសរុប]]</f>
        <v>-287100</v>
      </c>
      <c r="O207" t="str">
        <f>IFERROR(VLOOKUP($B207,Sheet1!$B$4:$J$550,6,0),"***")</f>
        <v>***</v>
      </c>
      <c r="P207" t="str">
        <f>IFERROR(VLOOKUP($B207,Sheet1!$B$4:$J$550,7,0),"***")</f>
        <v>***</v>
      </c>
    </row>
    <row r="208" spans="1:16" hidden="1" x14ac:dyDescent="0.55000000000000004">
      <c r="A208" s="1">
        <v>193</v>
      </c>
      <c r="B208" t="s">
        <v>2034</v>
      </c>
      <c r="C208" t="str">
        <f>LEFT(Table146[[#This Row],[ឈ្មោះ]],SEARCH(" ",Table146[[#This Row],[ឈ្មោះ]])-1)</f>
        <v>ខុម</v>
      </c>
      <c r="D208" t="str">
        <f>RIGHT(Table146[[#This Row],[ឈ្មោះ]],LEN(Table146[[#This Row],[ឈ្មោះ]])-SEARCH(" ",Table146[[#This Row],[ឈ្មោះ]]))</f>
        <v>ជីវិន្ត</v>
      </c>
      <c r="E208" t="s">
        <v>1</v>
      </c>
      <c r="F208" t="s">
        <v>454</v>
      </c>
      <c r="G208" t="str">
        <f>IFERROR(VLOOKUP($B208,Tax_List!$H$3:$O$480,5,0),"***")</f>
        <v>***</v>
      </c>
      <c r="H208" s="13" t="str">
        <f>IFERROR(VLOOKUP($B208,Tax_List!$H$3:$O$480,8,0),"***")</f>
        <v>***</v>
      </c>
      <c r="I208" s="2">
        <f>SUMIFS('Latex_Staff (2)'!$L$2:$L$486,'Latex_Staff (2)'!$K$2:$K$486,Table146[[#This Row],[ឈ្មោះ]])</f>
        <v>271300</v>
      </c>
      <c r="J208" s="2"/>
      <c r="L208" t="str">
        <f>IFERROR(VLOOKUP(Table146[[#This Row],[ឈ្មោះ]],Table1[[ឈ្មោះ]:[សម្គាល់]],8,0),"0")</f>
        <v>0</v>
      </c>
      <c r="M208" s="16">
        <f>L208-Table146[[#This Row],[បៀវត្សសរុប]]</f>
        <v>-271300</v>
      </c>
      <c r="O208" t="str">
        <f>IFERROR(VLOOKUP($B208,Sheet1!$B$4:$J$550,6,0),"***")</f>
        <v>***</v>
      </c>
      <c r="P208" t="str">
        <f>IFERROR(VLOOKUP($B208,Sheet1!$B$4:$J$550,7,0),"***")</f>
        <v>***</v>
      </c>
    </row>
    <row r="209" spans="1:16" x14ac:dyDescent="0.55000000000000004">
      <c r="A209" s="1">
        <v>195</v>
      </c>
      <c r="B209" t="s">
        <v>206</v>
      </c>
      <c r="C209" t="str">
        <f>LEFT(Table146[[#This Row],[ឈ្មោះ]],SEARCH(" ",Table146[[#This Row],[ឈ្មោះ]])-1)</f>
        <v>ចែម</v>
      </c>
      <c r="D209" t="str">
        <f>RIGHT(Table146[[#This Row],[ឈ្មោះ]],LEN(Table146[[#This Row],[ឈ្មោះ]])-SEARCH(" ",Table146[[#This Row],[ឈ្មោះ]]))</f>
        <v>អាត</v>
      </c>
      <c r="E209" t="s">
        <v>2</v>
      </c>
      <c r="F209" t="s">
        <v>454</v>
      </c>
      <c r="G209" t="str">
        <f>IFERROR(VLOOKUP($B209,Tax_List!$H$3:$O$480,5,0),"***")</f>
        <v>09.04.1986</v>
      </c>
      <c r="H209" s="13">
        <f>IFERROR(VLOOKUP($B209,Tax_List!$H$3:$O$480,8,0),"***")</f>
        <v>150855231</v>
      </c>
      <c r="I209" s="2">
        <f>SUMIFS('Latex_Staff (2)'!$L$2:$L$486,'Latex_Staff (2)'!$K$2:$K$486,Table146[[#This Row],[ឈ្មោះ]])</f>
        <v>139700</v>
      </c>
      <c r="J209" s="2" t="s">
        <v>1980</v>
      </c>
      <c r="L209">
        <f>IFERROR(VLOOKUP(Table146[[#This Row],[ឈ្មោះ]],Table1[[ឈ្មោះ]:[សម្គាល់]],8,0),"0")</f>
        <v>987700</v>
      </c>
      <c r="M209" s="16">
        <f>L209-Table146[[#This Row],[បៀវត្សសរុប]]</f>
        <v>848000</v>
      </c>
      <c r="O209" t="str">
        <f>IFERROR(VLOOKUP($B209,Sheet1!$B$4:$J$550,6,0),"***")</f>
        <v>***-**-**</v>
      </c>
      <c r="P209" t="str">
        <f>IFERROR(VLOOKUP($B209,Sheet1!$B$4:$J$550,7,0),"***")</f>
        <v>***</v>
      </c>
    </row>
    <row r="210" spans="1:16" hidden="1" x14ac:dyDescent="0.55000000000000004">
      <c r="A210" s="1">
        <v>195</v>
      </c>
      <c r="B210" t="s">
        <v>1968</v>
      </c>
      <c r="C210" t="str">
        <f>LEFT(Table146[[#This Row],[ឈ្មោះ]],SEARCH(" ",Table146[[#This Row],[ឈ្មោះ]])-1)</f>
        <v>ហាន</v>
      </c>
      <c r="D210" t="str">
        <f>RIGHT(Table146[[#This Row],[ឈ្មោះ]],LEN(Table146[[#This Row],[ឈ្មោះ]])-SEARCH(" ",Table146[[#This Row],[ឈ្មោះ]]))</f>
        <v>សៀងហៃ</v>
      </c>
      <c r="E210" t="s">
        <v>2</v>
      </c>
      <c r="F210" t="s">
        <v>454</v>
      </c>
      <c r="G210" t="str">
        <f>IFERROR(VLOOKUP($B210,Tax_List!$H$3:$O$480,5,0),"***")</f>
        <v>***</v>
      </c>
      <c r="H210" s="13" t="str">
        <f>IFERROR(VLOOKUP($B210,Tax_List!$H$3:$O$480,8,0),"***")</f>
        <v>***</v>
      </c>
      <c r="I210" s="2">
        <f>SUMIFS('Latex_Staff (2)'!$L$2:$L$486,'Latex_Staff (2)'!$K$2:$K$486,Table146[[#This Row],[ឈ្មោះ]])</f>
        <v>433100</v>
      </c>
      <c r="J210" s="2" t="s">
        <v>1979</v>
      </c>
      <c r="L210">
        <f>IFERROR(VLOOKUP(Table146[[#This Row],[ឈ្មោះ]],Table1[[ឈ្មោះ]:[សម្គាល់]],8,0),"0")</f>
        <v>444700</v>
      </c>
      <c r="M210" s="16">
        <f>L210-Table146[[#This Row],[បៀវត្សសរុប]]</f>
        <v>11600</v>
      </c>
      <c r="O210" t="str">
        <f>IFERROR(VLOOKUP($B210,Sheet1!$B$4:$J$550,6,0),"***")</f>
        <v>***</v>
      </c>
      <c r="P210" t="str">
        <f>IFERROR(VLOOKUP($B210,Sheet1!$B$4:$J$550,7,0),"***")</f>
        <v>***</v>
      </c>
    </row>
    <row r="211" spans="1:16" x14ac:dyDescent="0.55000000000000004">
      <c r="A211" s="1">
        <v>196</v>
      </c>
      <c r="B211" t="s">
        <v>173</v>
      </c>
      <c r="C211" t="str">
        <f>LEFT(Table146[[#This Row],[ឈ្មោះ]],SEARCH(" ",Table146[[#This Row],[ឈ្មោះ]])-1)</f>
        <v>ពេជ្រ</v>
      </c>
      <c r="D211" t="str">
        <f>RIGHT(Table146[[#This Row],[ឈ្មោះ]],LEN(Table146[[#This Row],[ឈ្មោះ]])-SEARCH(" ",Table146[[#This Row],[ឈ្មោះ]]))</f>
        <v>មិនា</v>
      </c>
      <c r="E211" t="s">
        <v>1</v>
      </c>
      <c r="F211" t="s">
        <v>454</v>
      </c>
      <c r="G211" t="str">
        <f>IFERROR(VLOOKUP($B211,Tax_List!$H$3:$O$480,5,0),"***")</f>
        <v>26.03.2004</v>
      </c>
      <c r="H211" s="13" t="str">
        <f>IFERROR(VLOOKUP($B211,Tax_List!$H$3:$O$480,8,0),"***")</f>
        <v>220228050</v>
      </c>
      <c r="I211" s="2">
        <f>SUMIFS('Latex_Staff (2)'!$L$2:$L$486,'Latex_Staff (2)'!$K$2:$K$486,Table146[[#This Row],[ឈ្មោះ]])</f>
        <v>407100</v>
      </c>
      <c r="J211" s="2"/>
      <c r="L211">
        <f>IFERROR(VLOOKUP(Table146[[#This Row],[ឈ្មោះ]],Table1[[ឈ្មោះ]:[សម្គាល់]],8,0),"0")</f>
        <v>964300</v>
      </c>
      <c r="M211" s="16">
        <f>L211-Table146[[#This Row],[បៀវត្សសរុប]]</f>
        <v>557200</v>
      </c>
      <c r="O211" t="str">
        <f>IFERROR(VLOOKUP($B211,Sheet1!$B$4:$J$550,6,0),"***")</f>
        <v>2004-03-26</v>
      </c>
      <c r="P211" t="str">
        <f>IFERROR(VLOOKUP($B211,Sheet1!$B$4:$J$550,7,0),"***")</f>
        <v>26.03.2004</v>
      </c>
    </row>
    <row r="212" spans="1:16" x14ac:dyDescent="0.55000000000000004">
      <c r="A212" s="1">
        <v>197</v>
      </c>
      <c r="B212" t="s">
        <v>170</v>
      </c>
      <c r="C212" t="str">
        <f>LEFT(Table146[[#This Row],[ឈ្មោះ]],SEARCH(" ",Table146[[#This Row],[ឈ្មោះ]])-1)</f>
        <v>ប៊ន</v>
      </c>
      <c r="D212" t="str">
        <f>RIGHT(Table146[[#This Row],[ឈ្មោះ]],LEN(Table146[[#This Row],[ឈ្មោះ]])-SEARCH(" ",Table146[[#This Row],[ឈ្មោះ]]))</f>
        <v>សៀងបាវ</v>
      </c>
      <c r="E212" t="s">
        <v>2</v>
      </c>
      <c r="F212" t="s">
        <v>454</v>
      </c>
      <c r="G212" t="str">
        <f>IFERROR(VLOOKUP($B212,Tax_List!$H$3:$O$480,5,0),"***")</f>
        <v>02.05.1980</v>
      </c>
      <c r="H212" s="13" t="str">
        <f>IFERROR(VLOOKUP($B212,Tax_List!$H$3:$O$480,8,0),"***")</f>
        <v>150612376</v>
      </c>
      <c r="I212" s="2">
        <f>SUMIFS('Latex_Staff (2)'!$L$2:$L$486,'Latex_Staff (2)'!$K$2:$K$486,Table146[[#This Row],[ឈ្មោះ]])</f>
        <v>525900</v>
      </c>
      <c r="J212" s="2"/>
      <c r="L212">
        <f>IFERROR(VLOOKUP(Table146[[#This Row],[ឈ្មោះ]],Table1[[ឈ្មោះ]:[សម្គាល់]],8,0),"0")</f>
        <v>1109200</v>
      </c>
      <c r="M212" s="16">
        <f>L212-Table146[[#This Row],[បៀវត្សសរុប]]</f>
        <v>583300</v>
      </c>
      <c r="O212" t="str">
        <f>IFERROR(VLOOKUP($B212,Sheet1!$B$4:$J$550,6,0),"***")</f>
        <v>1980-05-02</v>
      </c>
      <c r="P212" t="str">
        <f>IFERROR(VLOOKUP($B212,Sheet1!$B$4:$J$550,7,0),"***")</f>
        <v>02.05.1980</v>
      </c>
    </row>
    <row r="213" spans="1:16" x14ac:dyDescent="0.55000000000000004">
      <c r="A213" s="1">
        <v>198</v>
      </c>
      <c r="B213" t="s">
        <v>175</v>
      </c>
      <c r="C213" t="str">
        <f>LEFT(Table146[[#This Row],[ឈ្មោះ]],SEARCH(" ",Table146[[#This Row],[ឈ្មោះ]])-1)</f>
        <v>ចាន់</v>
      </c>
      <c r="D213" t="str">
        <f>RIGHT(Table146[[#This Row],[ឈ្មោះ]],LEN(Table146[[#This Row],[ឈ្មោះ]])-SEARCH(" ",Table146[[#This Row],[ឈ្មោះ]]))</f>
        <v>ថន</v>
      </c>
      <c r="E213" t="s">
        <v>1</v>
      </c>
      <c r="F213" t="s">
        <v>454</v>
      </c>
      <c r="G213" t="str">
        <f>IFERROR(VLOOKUP($B213,Tax_List!$H$3:$O$480,5,0),"***")</f>
        <v>02.02.1980</v>
      </c>
      <c r="H213" s="13" t="str">
        <f>IFERROR(VLOOKUP($B213,Tax_List!$H$3:$O$480,8,0),"***")</f>
        <v>220175360</v>
      </c>
      <c r="I213" s="2">
        <f>SUMIFS('Latex_Staff (2)'!$L$2:$L$486,'Latex_Staff (2)'!$K$2:$K$486,Table146[[#This Row],[ឈ្មោះ]])</f>
        <v>499000</v>
      </c>
      <c r="J213" s="2"/>
      <c r="L213">
        <f>IFERROR(VLOOKUP(Table146[[#This Row],[ឈ្មោះ]],Table1[[ឈ្មោះ]:[សម្គាល់]],8,0),"0")</f>
        <v>1151700</v>
      </c>
      <c r="M213" s="16">
        <f>L213-Table146[[#This Row],[បៀវត្សសរុប]]</f>
        <v>652700</v>
      </c>
      <c r="O213" t="str">
        <f>IFERROR(VLOOKUP($B213,Sheet1!$B$4:$J$550,6,0),"***")</f>
        <v>1980-02-02</v>
      </c>
      <c r="P213" t="str">
        <f>IFERROR(VLOOKUP($B213,Sheet1!$B$4:$J$550,7,0),"***")</f>
        <v>02.02.1980</v>
      </c>
    </row>
    <row r="214" spans="1:16" x14ac:dyDescent="0.55000000000000004">
      <c r="A214" s="1">
        <v>199</v>
      </c>
      <c r="B214" t="s">
        <v>176</v>
      </c>
      <c r="C214" t="str">
        <f>LEFT(Table146[[#This Row],[ឈ្មោះ]],SEARCH(" ",Table146[[#This Row],[ឈ្មោះ]])-1)</f>
        <v>ពេញ</v>
      </c>
      <c r="D214" t="str">
        <f>RIGHT(Table146[[#This Row],[ឈ្មោះ]],LEN(Table146[[#This Row],[ឈ្មោះ]])-SEARCH(" ",Table146[[#This Row],[ឈ្មោះ]]))</f>
        <v>សំអាត</v>
      </c>
      <c r="E214" t="s">
        <v>2</v>
      </c>
      <c r="F214" t="s">
        <v>454</v>
      </c>
      <c r="G214" t="str">
        <f>IFERROR(VLOOKUP($B214,Tax_List!$H$3:$O$480,5,0),"***")</f>
        <v>05.03.1979</v>
      </c>
      <c r="H214" s="13" t="str">
        <f>IFERROR(VLOOKUP($B214,Tax_List!$H$3:$O$480,8,0),"***")</f>
        <v>220175341</v>
      </c>
      <c r="I214" s="2">
        <f>SUMIFS('Latex_Staff (2)'!$L$2:$L$486,'Latex_Staff (2)'!$K$2:$K$486,Table146[[#This Row],[ឈ្មោះ]])</f>
        <v>136500</v>
      </c>
      <c r="J214" s="2" t="s">
        <v>1980</v>
      </c>
      <c r="L214">
        <f>IFERROR(VLOOKUP(Table146[[#This Row],[ឈ្មោះ]],Table1[[ឈ្មោះ]:[សម្គាល់]],8,0),"0")</f>
        <v>1118800</v>
      </c>
      <c r="M214" s="16">
        <f>L214-Table146[[#This Row],[បៀវត្សសរុប]]</f>
        <v>982300</v>
      </c>
      <c r="O214" t="str">
        <f>IFERROR(VLOOKUP($B214,Sheet1!$B$4:$J$550,6,0),"***")</f>
        <v>1979-03-05</v>
      </c>
      <c r="P214" t="str">
        <f>IFERROR(VLOOKUP($B214,Sheet1!$B$4:$J$550,7,0),"***")</f>
        <v>05.03.1979</v>
      </c>
    </row>
    <row r="215" spans="1:16" hidden="1" x14ac:dyDescent="0.55000000000000004">
      <c r="A215" s="1">
        <v>199</v>
      </c>
      <c r="B215" t="s">
        <v>1913</v>
      </c>
      <c r="C215" t="str">
        <f>LEFT(Table146[[#This Row],[ឈ្មោះ]],SEARCH(" ",Table146[[#This Row],[ឈ្មោះ]])-1)</f>
        <v>អ៊ា</v>
      </c>
      <c r="D215" t="str">
        <f>RIGHT(Table146[[#This Row],[ឈ្មោះ]],LEN(Table146[[#This Row],[ឈ្មោះ]])-SEARCH(" ",Table146[[#This Row],[ឈ្មោះ]]))</f>
        <v>ទីម</v>
      </c>
      <c r="E215" t="s">
        <v>2</v>
      </c>
      <c r="F215" t="s">
        <v>454</v>
      </c>
      <c r="G215" t="str">
        <f>IFERROR(VLOOKUP($B215,Tax_List!$H$3:$O$480,5,0),"***")</f>
        <v>***</v>
      </c>
      <c r="H215" s="13" t="str">
        <f>IFERROR(VLOOKUP($B215,Tax_List!$H$3:$O$480,8,0),"***")</f>
        <v>***</v>
      </c>
      <c r="I215" s="2">
        <f>SUMIFS('Latex_Staff (2)'!$L$2:$L$486,'Latex_Staff (2)'!$K$2:$K$486,Table146[[#This Row],[ឈ្មោះ]])</f>
        <v>426200</v>
      </c>
      <c r="J215" s="2" t="s">
        <v>1979</v>
      </c>
      <c r="L215">
        <f>IFERROR(VLOOKUP(Table146[[#This Row],[ឈ្មោះ]],Table1[[ឈ្មោះ]:[សម្គាល់]],8,0),"0")</f>
        <v>1168200</v>
      </c>
      <c r="M215" s="16">
        <f>L215-Table146[[#This Row],[បៀវត្សសរុប]]</f>
        <v>742000</v>
      </c>
      <c r="O215" t="str">
        <f>IFERROR(VLOOKUP($B215,Sheet1!$B$4:$J$550,6,0),"***")</f>
        <v>***-**-**</v>
      </c>
      <c r="P215" t="str">
        <f>IFERROR(VLOOKUP($B215,Sheet1!$B$4:$J$550,7,0),"***")</f>
        <v>***</v>
      </c>
    </row>
    <row r="216" spans="1:16" x14ac:dyDescent="0.55000000000000004">
      <c r="A216" s="1">
        <v>200</v>
      </c>
      <c r="B216" t="s">
        <v>177</v>
      </c>
      <c r="C216" t="str">
        <f>LEFT(Table146[[#This Row],[ឈ្មោះ]],SEARCH(" ",Table146[[#This Row],[ឈ្មោះ]])-1)</f>
        <v>សាន</v>
      </c>
      <c r="D216" t="str">
        <f>RIGHT(Table146[[#This Row],[ឈ្មោះ]],LEN(Table146[[#This Row],[ឈ្មោះ]])-SEARCH(" ",Table146[[#This Row],[ឈ្មោះ]]))</f>
        <v>ណាំគា</v>
      </c>
      <c r="E216" t="s">
        <v>1</v>
      </c>
      <c r="F216" t="s">
        <v>454</v>
      </c>
      <c r="G216" t="str">
        <f>IFERROR(VLOOKUP($B216,Tax_List!$H$3:$O$480,5,0),"***")</f>
        <v>25.06.1990</v>
      </c>
      <c r="H216" s="13">
        <f>IFERROR(VLOOKUP($B216,Tax_List!$H$3:$O$480,8,0),"***")</f>
        <v>150548304</v>
      </c>
      <c r="I216" s="2">
        <f>SUMIFS('Latex_Staff (2)'!$L$2:$L$486,'Latex_Staff (2)'!$K$2:$K$486,Table146[[#This Row],[ឈ្មោះ]])</f>
        <v>513100</v>
      </c>
      <c r="J216" s="2"/>
      <c r="L216">
        <f>IFERROR(VLOOKUP(Table146[[#This Row],[ឈ្មោះ]],Table1[[ឈ្មោះ]:[សម្គាល់]],8,0),"0")</f>
        <v>1201000</v>
      </c>
      <c r="M216" s="16">
        <f>L216-Table146[[#This Row],[បៀវត្សសរុប]]</f>
        <v>687900</v>
      </c>
      <c r="O216" t="str">
        <f>IFERROR(VLOOKUP($B216,Sheet1!$B$4:$J$550,6,0),"***")</f>
        <v>1990-06-25</v>
      </c>
      <c r="P216" t="str">
        <f>IFERROR(VLOOKUP($B216,Sheet1!$B$4:$J$550,7,0),"***")</f>
        <v>25.06.1990</v>
      </c>
    </row>
    <row r="217" spans="1:16" hidden="1" x14ac:dyDescent="0.55000000000000004">
      <c r="A217" s="1">
        <v>201</v>
      </c>
      <c r="B217" t="s">
        <v>2035</v>
      </c>
      <c r="C217" t="str">
        <f>LEFT(Table146[[#This Row],[ឈ្មោះ]],SEARCH(" ",Table146[[#This Row],[ឈ្មោះ]])-1)</f>
        <v>ខូយ</v>
      </c>
      <c r="D217" t="str">
        <f>RIGHT(Table146[[#This Row],[ឈ្មោះ]],LEN(Table146[[#This Row],[ឈ្មោះ]])-SEARCH(" ",Table146[[#This Row],[ឈ្មោះ]]))</f>
        <v>ស្រីនួន</v>
      </c>
      <c r="E217" t="s">
        <v>1</v>
      </c>
      <c r="F217" t="s">
        <v>454</v>
      </c>
      <c r="G217" t="str">
        <f>IFERROR(VLOOKUP($B217,Tax_List!$H$3:$O$480,5,0),"***")</f>
        <v>***</v>
      </c>
      <c r="H217" s="13" t="str">
        <f>IFERROR(VLOOKUP($B217,Tax_List!$H$3:$O$480,8,0),"***")</f>
        <v>***</v>
      </c>
      <c r="I217" s="2">
        <f>SUMIFS('Latex_Staff (2)'!$L$2:$L$486,'Latex_Staff (2)'!$K$2:$K$486,Table146[[#This Row],[ឈ្មោះ]])</f>
        <v>270200</v>
      </c>
      <c r="J217" s="2"/>
      <c r="L217" t="str">
        <f>IFERROR(VLOOKUP(Table146[[#This Row],[ឈ្មោះ]],Table1[[ឈ្មោះ]:[សម្គាល់]],8,0),"0")</f>
        <v>0</v>
      </c>
      <c r="M217" s="16">
        <f>L217-Table146[[#This Row],[បៀវត្សសរុប]]</f>
        <v>-270200</v>
      </c>
      <c r="O217" t="str">
        <f>IFERROR(VLOOKUP($B217,Sheet1!$B$4:$J$550,6,0),"***")</f>
        <v>***</v>
      </c>
      <c r="P217" t="str">
        <f>IFERROR(VLOOKUP($B217,Sheet1!$B$4:$J$550,7,0),"***")</f>
        <v>***</v>
      </c>
    </row>
    <row r="218" spans="1:16" x14ac:dyDescent="0.55000000000000004">
      <c r="A218" s="1">
        <v>202</v>
      </c>
      <c r="B218" t="s">
        <v>178</v>
      </c>
      <c r="C218" t="str">
        <f>LEFT(Table146[[#This Row],[ឈ្មោះ]],SEARCH(" ",Table146[[#This Row],[ឈ្មោះ]])-1)</f>
        <v>ខន</v>
      </c>
      <c r="D218" t="str">
        <f>RIGHT(Table146[[#This Row],[ឈ្មោះ]],LEN(Table146[[#This Row],[ឈ្មោះ]])-SEARCH(" ",Table146[[#This Row],[ឈ្មោះ]]))</f>
        <v>ស្រីនុ</v>
      </c>
      <c r="E218" t="s">
        <v>1</v>
      </c>
      <c r="F218" t="s">
        <v>454</v>
      </c>
      <c r="G218" t="str">
        <f>IFERROR(VLOOKUP($B218,Tax_List!$H$3:$O$480,5,0),"***")</f>
        <v>22.02.1999</v>
      </c>
      <c r="H218" s="13" t="str">
        <f>IFERROR(VLOOKUP($B218,Tax_List!$H$3:$O$480,8,0),"***")</f>
        <v>190959801</v>
      </c>
      <c r="I218" s="2">
        <f>SUMIFS('Latex_Staff (2)'!$L$2:$L$486,'Latex_Staff (2)'!$K$2:$K$486,Table146[[#This Row],[ឈ្មោះ]])</f>
        <v>137700</v>
      </c>
      <c r="J218" s="2" t="s">
        <v>1980</v>
      </c>
      <c r="L218">
        <f>IFERROR(VLOOKUP(Table146[[#This Row],[ឈ្មោះ]],Table1[[ឈ្មោះ]:[សម្គាល់]],8,0),"0")</f>
        <v>1119500</v>
      </c>
      <c r="M218" s="16">
        <f>L218-Table146[[#This Row],[បៀវត្សសរុប]]</f>
        <v>981800</v>
      </c>
      <c r="O218" t="str">
        <f>IFERROR(VLOOKUP($B218,Sheet1!$B$4:$J$550,6,0),"***")</f>
        <v>1999-02-22</v>
      </c>
      <c r="P218" t="str">
        <f>IFERROR(VLOOKUP($B218,Sheet1!$B$4:$J$550,7,0),"***")</f>
        <v>22.02.1999</v>
      </c>
    </row>
    <row r="219" spans="1:16" hidden="1" x14ac:dyDescent="0.55000000000000004">
      <c r="A219" s="1">
        <v>202</v>
      </c>
      <c r="B219" t="s">
        <v>2036</v>
      </c>
      <c r="C219" t="str">
        <f>LEFT(Table146[[#This Row],[ឈ្មោះ]],SEARCH(" ",Table146[[#This Row],[ឈ្មោះ]])-1)</f>
        <v>លឹម</v>
      </c>
      <c r="D219" t="str">
        <f>RIGHT(Table146[[#This Row],[ឈ្មោះ]],LEN(Table146[[#This Row],[ឈ្មោះ]])-SEARCH(" ",Table146[[#This Row],[ឈ្មោះ]]))</f>
        <v>ណាង</v>
      </c>
      <c r="E219" t="s">
        <v>1</v>
      </c>
      <c r="F219" t="s">
        <v>454</v>
      </c>
      <c r="G219" t="str">
        <f>IFERROR(VLOOKUP($B219,Tax_List!$H$3:$O$480,5,0),"***")</f>
        <v>***</v>
      </c>
      <c r="H219" s="13" t="str">
        <f>IFERROR(VLOOKUP($B219,Tax_List!$H$3:$O$480,8,0),"***")</f>
        <v>***</v>
      </c>
      <c r="I219" s="2">
        <f>SUMIFS('Latex_Staff (2)'!$L$2:$L$486,'Latex_Staff (2)'!$K$2:$K$486,Table146[[#This Row],[ឈ្មោះ]])</f>
        <v>270700</v>
      </c>
      <c r="J219" s="2" t="s">
        <v>1979</v>
      </c>
      <c r="L219" t="str">
        <f>IFERROR(VLOOKUP(Table146[[#This Row],[ឈ្មោះ]],Table1[[ឈ្មោះ]:[សម្គាល់]],8,0),"0")</f>
        <v>0</v>
      </c>
      <c r="M219" s="16">
        <f>L219-Table146[[#This Row],[បៀវត្សសរុប]]</f>
        <v>-270700</v>
      </c>
      <c r="O219" t="str">
        <f>IFERROR(VLOOKUP($B219,Sheet1!$B$4:$J$550,6,0),"***")</f>
        <v>***</v>
      </c>
      <c r="P219" t="str">
        <f>IFERROR(VLOOKUP($B219,Sheet1!$B$4:$J$550,7,0),"***")</f>
        <v>***</v>
      </c>
    </row>
    <row r="220" spans="1:16" x14ac:dyDescent="0.55000000000000004">
      <c r="A220" s="1">
        <v>203</v>
      </c>
      <c r="B220" t="s">
        <v>179</v>
      </c>
      <c r="C220" t="str">
        <f>LEFT(Table146[[#This Row],[ឈ្មោះ]],SEARCH(" ",Table146[[#This Row],[ឈ្មោះ]])-1)</f>
        <v>ទេព</v>
      </c>
      <c r="D220" t="str">
        <f>RIGHT(Table146[[#This Row],[ឈ្មោះ]],LEN(Table146[[#This Row],[ឈ្មោះ]])-SEARCH(" ",Table146[[#This Row],[ឈ្មោះ]]))</f>
        <v>ចាន់សារ៉ាត់</v>
      </c>
      <c r="E220" t="s">
        <v>1</v>
      </c>
      <c r="F220" t="s">
        <v>454</v>
      </c>
      <c r="G220" t="str">
        <f>IFERROR(VLOOKUP($B220,Tax_List!$H$3:$O$480,5,0),"***")</f>
        <v>23.01.2001</v>
      </c>
      <c r="H220" s="13" t="str">
        <f>IFERROR(VLOOKUP($B220,Tax_List!$H$3:$O$480,8,0),"***")</f>
        <v>110621455</v>
      </c>
      <c r="I220" s="2">
        <f>SUMIFS('Latex_Staff (2)'!$L$2:$L$486,'Latex_Staff (2)'!$K$2:$K$486,Table146[[#This Row],[ឈ្មោះ]])</f>
        <v>426000</v>
      </c>
      <c r="J220" s="2"/>
      <c r="L220">
        <f>IFERROR(VLOOKUP(Table146[[#This Row],[ឈ្មោះ]],Table1[[ឈ្មោះ]:[សម្គាល់]],8,0),"0")</f>
        <v>1155200</v>
      </c>
      <c r="M220" s="16">
        <f>L220-Table146[[#This Row],[បៀវត្សសរុប]]</f>
        <v>729200</v>
      </c>
      <c r="O220" t="str">
        <f>IFERROR(VLOOKUP($B220,Sheet1!$B$4:$J$550,6,0),"***")</f>
        <v>2001-01-23</v>
      </c>
      <c r="P220" t="str">
        <f>IFERROR(VLOOKUP($B220,Sheet1!$B$4:$J$550,7,0),"***")</f>
        <v>23.01.2001</v>
      </c>
    </row>
    <row r="221" spans="1:16" x14ac:dyDescent="0.55000000000000004">
      <c r="A221" s="1">
        <v>204</v>
      </c>
      <c r="B221" t="s">
        <v>180</v>
      </c>
      <c r="C221" t="str">
        <f>LEFT(Table146[[#This Row],[ឈ្មោះ]],SEARCH(" ",Table146[[#This Row],[ឈ្មោះ]])-1)</f>
        <v>ភាព</v>
      </c>
      <c r="D221" t="str">
        <f>RIGHT(Table146[[#This Row],[ឈ្មោះ]],LEN(Table146[[#This Row],[ឈ្មោះ]])-SEARCH(" ",Table146[[#This Row],[ឈ្មោះ]]))</f>
        <v>រក្សា</v>
      </c>
      <c r="E221" t="s">
        <v>2</v>
      </c>
      <c r="F221" t="s">
        <v>454</v>
      </c>
      <c r="G221" t="str">
        <f>IFERROR(VLOOKUP($B221,Tax_List!$H$3:$O$480,5,0),"***")</f>
        <v>27.05.2003</v>
      </c>
      <c r="H221" s="13" t="str">
        <f>IFERROR(VLOOKUP($B221,Tax_List!$H$3:$O$480,8,0),"***")</f>
        <v>150944859</v>
      </c>
      <c r="I221" s="2">
        <f>SUMIFS('Latex_Staff (2)'!$L$2:$L$486,'Latex_Staff (2)'!$K$2:$K$486,Table146[[#This Row],[ឈ្មោះ]])</f>
        <v>489000</v>
      </c>
      <c r="J221" s="2"/>
      <c r="L221">
        <f>IFERROR(VLOOKUP(Table146[[#This Row],[ឈ្មោះ]],Table1[[ឈ្មោះ]:[សម្គាល់]],8,0),"0")</f>
        <v>1072000</v>
      </c>
      <c r="M221" s="16">
        <f>L221-Table146[[#This Row],[បៀវត្សសរុប]]</f>
        <v>583000</v>
      </c>
      <c r="O221" t="str">
        <f>IFERROR(VLOOKUP($B221,Sheet1!$B$4:$J$550,6,0),"***")</f>
        <v>2003-05-27</v>
      </c>
      <c r="P221" t="str">
        <f>IFERROR(VLOOKUP($B221,Sheet1!$B$4:$J$550,7,0),"***")</f>
        <v>27.05.2003</v>
      </c>
    </row>
    <row r="222" spans="1:16" x14ac:dyDescent="0.55000000000000004">
      <c r="A222" s="1">
        <v>205</v>
      </c>
      <c r="B222" t="s">
        <v>181</v>
      </c>
      <c r="C222" t="str">
        <f>LEFT(Table146[[#This Row],[ឈ្មោះ]],SEARCH(" ",Table146[[#This Row],[ឈ្មោះ]])-1)</f>
        <v>ហុន</v>
      </c>
      <c r="D222" t="str">
        <f>RIGHT(Table146[[#This Row],[ឈ្មោះ]],LEN(Table146[[#This Row],[ឈ្មោះ]])-SEARCH(" ",Table146[[#This Row],[ឈ្មោះ]]))</f>
        <v>ថា</v>
      </c>
      <c r="E222" t="s">
        <v>2</v>
      </c>
      <c r="F222" t="s">
        <v>454</v>
      </c>
      <c r="G222" t="str">
        <f>IFERROR(VLOOKUP($B222,Tax_List!$H$3:$O$480,5,0),"***")</f>
        <v>03.09.1998</v>
      </c>
      <c r="H222" s="13">
        <f>IFERROR(VLOOKUP($B222,Tax_List!$H$3:$O$480,8,0),"***")</f>
        <v>150657956</v>
      </c>
      <c r="I222" s="2">
        <f>SUMIFS('Latex_Staff (2)'!$L$2:$L$486,'Latex_Staff (2)'!$K$2:$K$486,Table146[[#This Row],[ឈ្មោះ]])</f>
        <v>790800</v>
      </c>
      <c r="J222" s="2"/>
      <c r="L222">
        <f>IFERROR(VLOOKUP(Table146[[#This Row],[ឈ្មោះ]],Table1[[ឈ្មោះ]:[សម្គាល់]],8,0),"0")</f>
        <v>1205700</v>
      </c>
      <c r="M222" s="16">
        <f>L222-Table146[[#This Row],[បៀវត្សសរុប]]</f>
        <v>414900</v>
      </c>
      <c r="O222" t="str">
        <f>IFERROR(VLOOKUP($B222,Sheet1!$B$4:$J$550,6,0),"***")</f>
        <v>***-**-**</v>
      </c>
      <c r="P222" t="str">
        <f>IFERROR(VLOOKUP($B222,Sheet1!$B$4:$J$550,7,0),"***")</f>
        <v>***</v>
      </c>
    </row>
    <row r="223" spans="1:16" x14ac:dyDescent="0.55000000000000004">
      <c r="A223" s="1">
        <v>206</v>
      </c>
      <c r="B223" t="s">
        <v>182</v>
      </c>
      <c r="C223" t="str">
        <f>LEFT(Table146[[#This Row],[ឈ្មោះ]],SEARCH(" ",Table146[[#This Row],[ឈ្មោះ]])-1)</f>
        <v>ប៊ន</v>
      </c>
      <c r="D223" t="str">
        <f>RIGHT(Table146[[#This Row],[ឈ្មោះ]],LEN(Table146[[#This Row],[ឈ្មោះ]])-SEARCH(" ",Table146[[#This Row],[ឈ្មោះ]]))</f>
        <v>ហុនសុវ័ណ្ណ</v>
      </c>
      <c r="E223" t="s">
        <v>1</v>
      </c>
      <c r="F223" t="s">
        <v>454</v>
      </c>
      <c r="G223" t="str">
        <f>IFERROR(VLOOKUP($B223,Tax_List!$H$3:$O$480,5,0),"***")</f>
        <v>06.03.1981</v>
      </c>
      <c r="H223" s="13" t="str">
        <f>IFERROR(VLOOKUP($B223,Tax_List!$H$3:$O$480,8,0),"***")</f>
        <v>150238114</v>
      </c>
      <c r="I223" s="2">
        <f>SUMIFS('Latex_Staff (2)'!$L$2:$L$486,'Latex_Staff (2)'!$K$2:$K$486,Table146[[#This Row],[ឈ្មោះ]])</f>
        <v>419900</v>
      </c>
      <c r="J223" s="2"/>
      <c r="L223">
        <f>IFERROR(VLOOKUP(Table146[[#This Row],[ឈ្មោះ]],Table1[[ឈ្មោះ]:[សម្គាល់]],8,0),"0")</f>
        <v>1095400</v>
      </c>
      <c r="M223" s="16">
        <f>L223-Table146[[#This Row],[បៀវត្សសរុប]]</f>
        <v>675500</v>
      </c>
      <c r="O223" t="str">
        <f>IFERROR(VLOOKUP($B223,Sheet1!$B$4:$J$550,6,0),"***")</f>
        <v>1981-03-06</v>
      </c>
      <c r="P223" t="str">
        <f>IFERROR(VLOOKUP($B223,Sheet1!$B$4:$J$550,7,0),"***")</f>
        <v>06.03.1981</v>
      </c>
    </row>
    <row r="224" spans="1:16" x14ac:dyDescent="0.55000000000000004">
      <c r="A224" s="1">
        <v>207</v>
      </c>
      <c r="B224" t="s">
        <v>183</v>
      </c>
      <c r="C224" t="str">
        <f>LEFT(Table146[[#This Row],[ឈ្មោះ]],SEARCH(" ",Table146[[#This Row],[ឈ្មោះ]])-1)</f>
        <v>បេត</v>
      </c>
      <c r="D224" t="str">
        <f>RIGHT(Table146[[#This Row],[ឈ្មោះ]],LEN(Table146[[#This Row],[ឈ្មោះ]])-SEARCH(" ",Table146[[#This Row],[ឈ្មោះ]]))</f>
        <v>ច័ន្ទរិទ្ធ</v>
      </c>
      <c r="E224" t="s">
        <v>2</v>
      </c>
      <c r="F224" t="s">
        <v>454</v>
      </c>
      <c r="G224" t="str">
        <f>IFERROR(VLOOKUP($B224,Tax_List!$H$3:$O$480,5,0),"***")</f>
        <v>09.02.1991</v>
      </c>
      <c r="H224" s="13">
        <f>IFERROR(VLOOKUP($B224,Tax_List!$H$3:$O$480,8,0),"***")</f>
        <v>151003795</v>
      </c>
      <c r="I224" s="2">
        <f>SUMIFS('Latex_Staff (2)'!$L$2:$L$486,'Latex_Staff (2)'!$K$2:$K$486,Table146[[#This Row],[ឈ្មោះ]])</f>
        <v>411600</v>
      </c>
      <c r="J224" s="2"/>
      <c r="L224">
        <f>IFERROR(VLOOKUP(Table146[[#This Row],[ឈ្មោះ]],Table1[[ឈ្មោះ]:[សម្គាល់]],8,0),"0")</f>
        <v>1098600</v>
      </c>
      <c r="M224" s="16">
        <f>L224-Table146[[#This Row],[បៀវត្សសរុប]]</f>
        <v>687000</v>
      </c>
      <c r="O224" t="str">
        <f>IFERROR(VLOOKUP($B224,Sheet1!$B$4:$J$550,6,0),"***")</f>
        <v>1991-02-09</v>
      </c>
      <c r="P224" t="str">
        <f>IFERROR(VLOOKUP($B224,Sheet1!$B$4:$J$550,7,0),"***")</f>
        <v>09.02.1991</v>
      </c>
    </row>
    <row r="225" spans="1:16" x14ac:dyDescent="0.55000000000000004">
      <c r="A225" s="1">
        <v>208</v>
      </c>
      <c r="B225" t="s">
        <v>184</v>
      </c>
      <c r="C225" t="str">
        <f>LEFT(Table146[[#This Row],[ឈ្មោះ]],SEARCH(" ",Table146[[#This Row],[ឈ្មោះ]])-1)</f>
        <v>ប៉ាន់</v>
      </c>
      <c r="D225" t="str">
        <f>RIGHT(Table146[[#This Row],[ឈ្មោះ]],LEN(Table146[[#This Row],[ឈ្មោះ]])-SEARCH(" ",Table146[[#This Row],[ឈ្មោះ]]))</f>
        <v>ស</v>
      </c>
      <c r="E225" t="s">
        <v>1</v>
      </c>
      <c r="F225" t="s">
        <v>454</v>
      </c>
      <c r="G225" t="str">
        <f>IFERROR(VLOOKUP($B225,Tax_List!$H$3:$O$480,5,0),"***")</f>
        <v>09.07.1986</v>
      </c>
      <c r="H225" s="13">
        <f>IFERROR(VLOOKUP($B225,Tax_List!$H$3:$O$480,8,0),"***")</f>
        <v>150354776</v>
      </c>
      <c r="I225" s="2">
        <f>SUMIFS('Latex_Staff (2)'!$L$2:$L$486,'Latex_Staff (2)'!$K$2:$K$486,Table146[[#This Row],[ឈ្មោះ]])</f>
        <v>567100</v>
      </c>
      <c r="J225" s="2"/>
      <c r="L225">
        <f>IFERROR(VLOOKUP(Table146[[#This Row],[ឈ្មោះ]],Table1[[ឈ្មោះ]:[សម្គាល់]],8,0),"0")</f>
        <v>1159700</v>
      </c>
      <c r="M225" s="16">
        <f>L225-Table146[[#This Row],[បៀវត្សសរុប]]</f>
        <v>592600</v>
      </c>
      <c r="O225" t="str">
        <f>IFERROR(VLOOKUP($B225,Sheet1!$B$4:$J$550,6,0),"***")</f>
        <v>1986-07-09</v>
      </c>
      <c r="P225" t="str">
        <f>IFERROR(VLOOKUP($B225,Sheet1!$B$4:$J$550,7,0),"***")</f>
        <v>09.07.1986</v>
      </c>
    </row>
    <row r="226" spans="1:16" x14ac:dyDescent="0.55000000000000004">
      <c r="A226" s="1">
        <v>209</v>
      </c>
      <c r="B226" t="s">
        <v>185</v>
      </c>
      <c r="C226" t="str">
        <f>LEFT(Table146[[#This Row],[ឈ្មោះ]],SEARCH(" ",Table146[[#This Row],[ឈ្មោះ]])-1)</f>
        <v>សៅ</v>
      </c>
      <c r="D226" t="str">
        <f>RIGHT(Table146[[#This Row],[ឈ្មោះ]],LEN(Table146[[#This Row],[ឈ្មោះ]])-SEARCH(" ",Table146[[#This Row],[ឈ្មោះ]]))</f>
        <v>ភារម្យ</v>
      </c>
      <c r="E226" t="s">
        <v>2</v>
      </c>
      <c r="F226" t="s">
        <v>454</v>
      </c>
      <c r="G226" t="str">
        <f>IFERROR(VLOOKUP($B226,Tax_List!$H$3:$O$480,5,0),"***")</f>
        <v>05.07.1993</v>
      </c>
      <c r="H226" s="13">
        <f>IFERROR(VLOOKUP($B226,Tax_List!$H$3:$O$480,8,0),"***")</f>
        <v>220194400</v>
      </c>
      <c r="I226" s="2">
        <f>SUMIFS('Latex_Staff (2)'!$L$2:$L$486,'Latex_Staff (2)'!$K$2:$K$486,Table146[[#This Row],[ឈ្មោះ]])</f>
        <v>238400</v>
      </c>
      <c r="J226" s="2"/>
      <c r="L226">
        <f>IFERROR(VLOOKUP(Table146[[#This Row],[ឈ្មោះ]],Table1[[ឈ្មោះ]:[សម្គាល់]],8,0),"0")</f>
        <v>1208600</v>
      </c>
      <c r="M226" s="16">
        <f>L226-Table146[[#This Row],[បៀវត្សសរុប]]</f>
        <v>970200</v>
      </c>
      <c r="O226" t="str">
        <f>IFERROR(VLOOKUP($B226,Sheet1!$B$4:$J$550,6,0),"***")</f>
        <v>1993-07-05</v>
      </c>
      <c r="P226" t="str">
        <f>IFERROR(VLOOKUP($B226,Sheet1!$B$4:$J$550,7,0),"***")</f>
        <v>05.07.1993</v>
      </c>
    </row>
    <row r="227" spans="1:16" x14ac:dyDescent="0.55000000000000004">
      <c r="A227" s="1">
        <v>210</v>
      </c>
      <c r="B227" t="s">
        <v>186</v>
      </c>
      <c r="C227" t="str">
        <f>LEFT(Table146[[#This Row],[ឈ្មោះ]],SEARCH(" ",Table146[[#This Row],[ឈ្មោះ]])-1)</f>
        <v>សៀងបាវ</v>
      </c>
      <c r="D227" t="str">
        <f>RIGHT(Table146[[#This Row],[ឈ្មោះ]],LEN(Table146[[#This Row],[ឈ្មោះ]])-SEARCH(" ",Table146[[#This Row],[ឈ្មោះ]]))</f>
        <v>ប៊នប៊ុន្ថាណាវ័ន្ត</v>
      </c>
      <c r="E227" t="s">
        <v>2</v>
      </c>
      <c r="F227" t="s">
        <v>454</v>
      </c>
      <c r="G227" t="str">
        <f>IFERROR(VLOOKUP($B227,Tax_List!$H$3:$O$480,5,0),"***")</f>
        <v>18.04.1997</v>
      </c>
      <c r="H227" s="13">
        <f>IFERROR(VLOOKUP($B227,Tax_List!$H$3:$O$480,8,0),"***")</f>
        <v>151003782</v>
      </c>
      <c r="I227" s="2">
        <f>SUMIFS('Latex_Staff (2)'!$L$2:$L$486,'Latex_Staff (2)'!$K$2:$K$486,Table146[[#This Row],[ឈ្មោះ]])</f>
        <v>517200</v>
      </c>
      <c r="J227" s="2"/>
      <c r="L227">
        <f>IFERROR(VLOOKUP(Table146[[#This Row],[ឈ្មោះ]],Table1[[ឈ្មោះ]:[សម្គាល់]],8,0),"0")</f>
        <v>1115500</v>
      </c>
      <c r="M227" s="16">
        <f>L227-Table146[[#This Row],[បៀវត្សសរុប]]</f>
        <v>598300</v>
      </c>
      <c r="O227" t="str">
        <f>IFERROR(VLOOKUP($B227,Sheet1!$B$4:$J$550,6,0),"***")</f>
        <v>1997-04-18</v>
      </c>
      <c r="P227" t="str">
        <f>IFERROR(VLOOKUP($B227,Sheet1!$B$4:$J$550,7,0),"***")</f>
        <v>18.04.1997</v>
      </c>
    </row>
    <row r="228" spans="1:16" x14ac:dyDescent="0.55000000000000004">
      <c r="A228" s="1">
        <v>211</v>
      </c>
      <c r="B228" t="s">
        <v>187</v>
      </c>
      <c r="C228" t="str">
        <f>LEFT(Table146[[#This Row],[ឈ្មោះ]],SEARCH(" ",Table146[[#This Row],[ឈ្មោះ]])-1)</f>
        <v>ឃឹម</v>
      </c>
      <c r="D228" t="str">
        <f>RIGHT(Table146[[#This Row],[ឈ្មោះ]],LEN(Table146[[#This Row],[ឈ្មោះ]])-SEARCH(" ",Table146[[#This Row],[ឈ្មោះ]]))</f>
        <v>សុខា</v>
      </c>
      <c r="E228" t="s">
        <v>2</v>
      </c>
      <c r="F228" t="s">
        <v>454</v>
      </c>
      <c r="G228" t="str">
        <f>IFERROR(VLOOKUP($B228,Tax_List!$H$3:$O$480,5,0),"***")</f>
        <v>03.01.1991</v>
      </c>
      <c r="H228" s="13">
        <f>IFERROR(VLOOKUP($B228,Tax_List!$H$3:$O$480,8,0),"***")</f>
        <v>160892096</v>
      </c>
      <c r="I228" s="2">
        <f>SUMIFS('Latex_Staff (2)'!$L$2:$L$486,'Latex_Staff (2)'!$K$2:$K$486,Table146[[#This Row],[ឈ្មោះ]])</f>
        <v>533900</v>
      </c>
      <c r="J228" s="2"/>
      <c r="L228">
        <f>IFERROR(VLOOKUP(Table146[[#This Row],[ឈ្មោះ]],Table1[[ឈ្មោះ]:[សម្គាល់]],8,0),"0")</f>
        <v>1181200</v>
      </c>
      <c r="M228" s="16">
        <f>L228-Table146[[#This Row],[បៀវត្សសរុប]]</f>
        <v>647300</v>
      </c>
      <c r="O228" t="str">
        <f>IFERROR(VLOOKUP($B228,Sheet1!$B$4:$J$550,6,0),"***")</f>
        <v>1991-01-03</v>
      </c>
      <c r="P228" t="str">
        <f>IFERROR(VLOOKUP($B228,Sheet1!$B$4:$J$550,7,0),"***")</f>
        <v>03.01.1991</v>
      </c>
    </row>
    <row r="229" spans="1:16" x14ac:dyDescent="0.55000000000000004">
      <c r="A229" s="1">
        <v>212</v>
      </c>
      <c r="B229" t="s">
        <v>188</v>
      </c>
      <c r="C229" t="str">
        <f>LEFT(Table146[[#This Row],[ឈ្មោះ]],SEARCH(" ",Table146[[#This Row],[ឈ្មោះ]])-1)</f>
        <v>គីន</v>
      </c>
      <c r="D229" t="str">
        <f>RIGHT(Table146[[#This Row],[ឈ្មោះ]],LEN(Table146[[#This Row],[ឈ្មោះ]])-SEARCH(" ",Table146[[#This Row],[ឈ្មោះ]]))</f>
        <v>សំរិត</v>
      </c>
      <c r="E229" t="s">
        <v>2</v>
      </c>
      <c r="F229" t="s">
        <v>454</v>
      </c>
      <c r="G229" t="str">
        <f>IFERROR(VLOOKUP($B229,Tax_List!$H$3:$O$480,5,0),"***")</f>
        <v>15.04.2002</v>
      </c>
      <c r="H229" s="13" t="str">
        <f>IFERROR(VLOOKUP($B229,Tax_List!$H$3:$O$480,8,0),"***")</f>
        <v>IDR00080</v>
      </c>
      <c r="I229" s="2">
        <f>SUMIFS('Latex_Staff (2)'!$L$2:$L$486,'Latex_Staff (2)'!$K$2:$K$486,Table146[[#This Row],[ឈ្មោះ]])</f>
        <v>471300</v>
      </c>
      <c r="J229" s="2"/>
      <c r="L229">
        <f>IFERROR(VLOOKUP(Table146[[#This Row],[ឈ្មោះ]],Table1[[ឈ្មោះ]:[សម្គាល់]],8,0),"0")</f>
        <v>1098500</v>
      </c>
      <c r="M229" s="16">
        <f>L229-Table146[[#This Row],[បៀវត្សសរុប]]</f>
        <v>627200</v>
      </c>
      <c r="O229" t="str">
        <f>IFERROR(VLOOKUP($B229,Sheet1!$B$4:$J$550,6,0),"***")</f>
        <v>2002-04-15</v>
      </c>
      <c r="P229" t="str">
        <f>IFERROR(VLOOKUP($B229,Sheet1!$B$4:$J$550,7,0),"***")</f>
        <v>15.04.2002</v>
      </c>
    </row>
    <row r="230" spans="1:16" hidden="1" x14ac:dyDescent="0.55000000000000004">
      <c r="A230" s="1">
        <v>213</v>
      </c>
      <c r="B230" t="s">
        <v>189</v>
      </c>
      <c r="C230" t="str">
        <f>LEFT(Table146[[#This Row],[ឈ្មោះ]],SEARCH(" ",Table146[[#This Row],[ឈ្មោះ]])-1)</f>
        <v>នី</v>
      </c>
      <c r="D230" t="str">
        <f>RIGHT(Table146[[#This Row],[ឈ្មោះ]],LEN(Table146[[#This Row],[ឈ្មោះ]])-SEARCH(" ",Table146[[#This Row],[ឈ្មោះ]]))</f>
        <v>ចាន់លីន</v>
      </c>
      <c r="E230" t="s">
        <v>1</v>
      </c>
      <c r="F230" t="s">
        <v>454</v>
      </c>
      <c r="G230" t="str">
        <f>IFERROR(VLOOKUP($B230,Tax_List!$H$3:$O$480,5,0),"***")</f>
        <v>***</v>
      </c>
      <c r="H230" s="13" t="str">
        <f>IFERROR(VLOOKUP($B230,Tax_List!$H$3:$O$480,8,0),"***")</f>
        <v>***</v>
      </c>
      <c r="I230" s="2">
        <f>SUMIFS('Latex_Staff (2)'!$L$2:$L$486,'Latex_Staff (2)'!$K$2:$K$486,Table146[[#This Row],[ឈ្មោះ]])</f>
        <v>424500</v>
      </c>
      <c r="J230" s="2"/>
      <c r="L230">
        <f>IFERROR(VLOOKUP(Table146[[#This Row],[ឈ្មោះ]],Table1[[ឈ្មោះ]:[សម្គាល់]],8,0),"0")</f>
        <v>1111500</v>
      </c>
      <c r="M230" s="16">
        <f>L230-Table146[[#This Row],[បៀវត្សសរុប]]</f>
        <v>687000</v>
      </c>
      <c r="O230" t="str">
        <f>IFERROR(VLOOKUP($B230,Sheet1!$B$4:$J$550,6,0),"***")</f>
        <v>***-**-**</v>
      </c>
      <c r="P230" t="str">
        <f>IFERROR(VLOOKUP($B230,Sheet1!$B$4:$J$550,7,0),"***")</f>
        <v>***</v>
      </c>
    </row>
    <row r="231" spans="1:16" x14ac:dyDescent="0.55000000000000004">
      <c r="A231" s="1">
        <v>214</v>
      </c>
      <c r="B231" t="s">
        <v>190</v>
      </c>
      <c r="C231" t="str">
        <f>LEFT(Table146[[#This Row],[ឈ្មោះ]],SEARCH(" ",Table146[[#This Row],[ឈ្មោះ]])-1)</f>
        <v>នួន</v>
      </c>
      <c r="D231" t="str">
        <f>RIGHT(Table146[[#This Row],[ឈ្មោះ]],LEN(Table146[[#This Row],[ឈ្មោះ]])-SEARCH(" ",Table146[[#This Row],[ឈ្មោះ]]))</f>
        <v>នី</v>
      </c>
      <c r="E231" t="s">
        <v>2</v>
      </c>
      <c r="F231" t="s">
        <v>454</v>
      </c>
      <c r="G231" t="str">
        <f>IFERROR(VLOOKUP($B231,Tax_List!$H$3:$O$480,5,0),"***")</f>
        <v>16.10.1999</v>
      </c>
      <c r="H231" s="13">
        <f>IFERROR(VLOOKUP($B231,Tax_List!$H$3:$O$480,8,0),"***")</f>
        <v>150574713</v>
      </c>
      <c r="I231" s="2">
        <f>SUMIFS('Latex_Staff (2)'!$L$2:$L$486,'Latex_Staff (2)'!$K$2:$K$486,Table146[[#This Row],[ឈ្មោះ]])</f>
        <v>198700</v>
      </c>
      <c r="J231" s="2"/>
      <c r="L231">
        <f>IFERROR(VLOOKUP(Table146[[#This Row],[ឈ្មោះ]],Table1[[ឈ្មោះ]:[សម្គាល់]],8,0),"0")</f>
        <v>1062000</v>
      </c>
      <c r="M231" s="16">
        <f>L231-Table146[[#This Row],[បៀវត្សសរុប]]</f>
        <v>863300</v>
      </c>
      <c r="O231" t="str">
        <f>IFERROR(VLOOKUP($B231,Sheet1!$B$4:$J$550,6,0),"***")</f>
        <v>1999-10-16</v>
      </c>
      <c r="P231" t="str">
        <f>IFERROR(VLOOKUP($B231,Sheet1!$B$4:$J$550,7,0),"***")</f>
        <v>16.10.1999</v>
      </c>
    </row>
    <row r="232" spans="1:16" x14ac:dyDescent="0.55000000000000004">
      <c r="A232" s="1">
        <v>215</v>
      </c>
      <c r="B232" t="s">
        <v>191</v>
      </c>
      <c r="C232" t="str">
        <f>LEFT(Table146[[#This Row],[ឈ្មោះ]],SEARCH(" ",Table146[[#This Row],[ឈ្មោះ]])-1)</f>
        <v>គីន</v>
      </c>
      <c r="D232" t="str">
        <f>RIGHT(Table146[[#This Row],[ឈ្មោះ]],LEN(Table146[[#This Row],[ឈ្មោះ]])-SEARCH(" ",Table146[[#This Row],[ឈ្មោះ]]))</f>
        <v>ចាន់ធឿន</v>
      </c>
      <c r="E232" t="s">
        <v>1</v>
      </c>
      <c r="F232" t="s">
        <v>454</v>
      </c>
      <c r="G232" t="str">
        <f>IFERROR(VLOOKUP($B232,Tax_List!$H$3:$O$480,5,0),"***")</f>
        <v>03.10.2003</v>
      </c>
      <c r="H232" s="13">
        <f>IFERROR(VLOOKUP($B232,Tax_List!$H$3:$O$480,8,0),"***")</f>
        <v>150957203</v>
      </c>
      <c r="I232" s="2">
        <f>SUMIFS('Latex_Staff (2)'!$L$2:$L$486,'Latex_Staff (2)'!$K$2:$K$486,Table146[[#This Row],[ឈ្មោះ]])</f>
        <v>511500</v>
      </c>
      <c r="J232" s="2"/>
      <c r="L232">
        <f>IFERROR(VLOOKUP(Table146[[#This Row],[ឈ្មោះ]],Table1[[ឈ្មោះ]:[សម្គាល់]],8,0),"0")</f>
        <v>1241500</v>
      </c>
      <c r="M232" s="16">
        <f>L232-Table146[[#This Row],[បៀវត្សសរុប]]</f>
        <v>730000</v>
      </c>
      <c r="O232" t="str">
        <f>IFERROR(VLOOKUP($B232,Sheet1!$B$4:$J$550,6,0),"***")</f>
        <v>2003-10-03</v>
      </c>
      <c r="P232" t="str">
        <f>IFERROR(VLOOKUP($B232,Sheet1!$B$4:$J$550,7,0),"***")</f>
        <v>03.10.2003</v>
      </c>
    </row>
    <row r="233" spans="1:16" x14ac:dyDescent="0.55000000000000004">
      <c r="A233" s="1">
        <v>216</v>
      </c>
      <c r="B233" t="s">
        <v>192</v>
      </c>
      <c r="C233" t="str">
        <f>LEFT(Table146[[#This Row],[ឈ្មោះ]],SEARCH(" ",Table146[[#This Row],[ឈ្មោះ]])-1)</f>
        <v>សន</v>
      </c>
      <c r="D233" t="str">
        <f>RIGHT(Table146[[#This Row],[ឈ្មោះ]],LEN(Table146[[#This Row],[ឈ្មោះ]])-SEARCH(" ",Table146[[#This Row],[ឈ្មោះ]]))</f>
        <v>ចឺយ</v>
      </c>
      <c r="E233" t="s">
        <v>2</v>
      </c>
      <c r="F233" t="s">
        <v>454</v>
      </c>
      <c r="G233" t="str">
        <f>IFERROR(VLOOKUP($B233,Tax_List!$H$3:$O$480,5,0),"***")</f>
        <v>21.12.1997</v>
      </c>
      <c r="H233" s="13" t="str">
        <f>IFERROR(VLOOKUP($B233,Tax_List!$H$3:$O$480,8,0),"***")</f>
        <v>150740089</v>
      </c>
      <c r="I233" s="2">
        <f>SUMIFS('Latex_Staff (2)'!$L$2:$L$486,'Latex_Staff (2)'!$K$2:$K$486,Table146[[#This Row],[ឈ្មោះ]])</f>
        <v>507000</v>
      </c>
      <c r="J233" s="2"/>
      <c r="L233">
        <f>IFERROR(VLOOKUP(Table146[[#This Row],[ឈ្មោះ]],Table1[[ឈ្មោះ]:[សម្គាល់]],8,0),"0")</f>
        <v>1095700</v>
      </c>
      <c r="M233" s="16">
        <f>L233-Table146[[#This Row],[បៀវត្សសរុប]]</f>
        <v>588700</v>
      </c>
      <c r="O233" t="str">
        <f>IFERROR(VLOOKUP($B233,Sheet1!$B$4:$J$550,6,0),"***")</f>
        <v>1997-12-21</v>
      </c>
      <c r="P233" t="str">
        <f>IFERROR(VLOOKUP($B233,Sheet1!$B$4:$J$550,7,0),"***")</f>
        <v>21.12.1997</v>
      </c>
    </row>
    <row r="234" spans="1:16" x14ac:dyDescent="0.55000000000000004">
      <c r="A234" s="1">
        <v>217</v>
      </c>
      <c r="B234" t="s">
        <v>193</v>
      </c>
      <c r="C234" t="str">
        <f>LEFT(Table146[[#This Row],[ឈ្មោះ]],SEARCH(" ",Table146[[#This Row],[ឈ្មោះ]])-1)</f>
        <v>នី</v>
      </c>
      <c r="D234" t="str">
        <f>RIGHT(Table146[[#This Row],[ឈ្មោះ]],LEN(Table146[[#This Row],[ឈ្មោះ]])-SEARCH(" ",Table146[[#This Row],[ឈ្មោះ]]))</f>
        <v>វឿន</v>
      </c>
      <c r="E234" t="s">
        <v>2</v>
      </c>
      <c r="F234" t="s">
        <v>454</v>
      </c>
      <c r="G234" t="str">
        <f>IFERROR(VLOOKUP($B234,Tax_List!$H$3:$O$480,5,0),"***")</f>
        <v>20.09.1994</v>
      </c>
      <c r="H234" s="13" t="str">
        <f>IFERROR(VLOOKUP($B234,Tax_List!$H$3:$O$480,8,0),"***")</f>
        <v>IDR00081</v>
      </c>
      <c r="I234" s="2">
        <f>SUMIFS('Latex_Staff (2)'!$L$2:$L$486,'Latex_Staff (2)'!$K$2:$K$486,Table146[[#This Row],[ឈ្មោះ]])</f>
        <v>400100</v>
      </c>
      <c r="J234" s="2"/>
      <c r="L234">
        <f>IFERROR(VLOOKUP(Table146[[#This Row],[ឈ្មោះ]],Table1[[ឈ្មោះ]:[សម្គាល់]],8,0),"0")</f>
        <v>1097800</v>
      </c>
      <c r="M234" s="16">
        <f>L234-Table146[[#This Row],[បៀវត្សសរុប]]</f>
        <v>697700</v>
      </c>
      <c r="O234" t="str">
        <f>IFERROR(VLOOKUP($B234,Sheet1!$B$4:$J$550,6,0),"***")</f>
        <v>1994-09-20</v>
      </c>
      <c r="P234" t="str">
        <f>IFERROR(VLOOKUP($B234,Sheet1!$B$4:$J$550,7,0),"***")</f>
        <v>20.09.1994</v>
      </c>
    </row>
    <row r="235" spans="1:16" x14ac:dyDescent="0.55000000000000004">
      <c r="A235" s="1">
        <v>218</v>
      </c>
      <c r="B235" t="s">
        <v>194</v>
      </c>
      <c r="C235" t="str">
        <f>LEFT(Table146[[#This Row],[ឈ្មោះ]],SEARCH(" ",Table146[[#This Row],[ឈ្មោះ]])-1)</f>
        <v>ឌីម</v>
      </c>
      <c r="D235" t="str">
        <f>RIGHT(Table146[[#This Row],[ឈ្មោះ]],LEN(Table146[[#This Row],[ឈ្មោះ]])-SEARCH(" ",Table146[[#This Row],[ឈ្មោះ]]))</f>
        <v>សាវម៉ោង</v>
      </c>
      <c r="E235" t="s">
        <v>2</v>
      </c>
      <c r="F235" t="s">
        <v>454</v>
      </c>
      <c r="G235" t="str">
        <f>IFERROR(VLOOKUP($B235,Tax_List!$H$3:$O$480,5,0),"***")</f>
        <v>20.07.1993</v>
      </c>
      <c r="H235" s="13" t="str">
        <f>IFERROR(VLOOKUP($B235,Tax_List!$H$3:$O$480,8,0),"***")</f>
        <v>IDR00082</v>
      </c>
      <c r="I235" s="2">
        <f>SUMIFS('Latex_Staff (2)'!$L$2:$L$486,'Latex_Staff (2)'!$K$2:$K$486,Table146[[#This Row],[ឈ្មោះ]])</f>
        <v>506800</v>
      </c>
      <c r="J235" s="2"/>
      <c r="L235">
        <f>IFERROR(VLOOKUP(Table146[[#This Row],[ឈ្មោះ]],Table1[[ឈ្មោះ]:[សម្គាល់]],8,0),"0")</f>
        <v>1123500</v>
      </c>
      <c r="M235" s="16">
        <f>L235-Table146[[#This Row],[បៀវត្សសរុប]]</f>
        <v>616700</v>
      </c>
      <c r="O235" t="str">
        <f>IFERROR(VLOOKUP($B235,Sheet1!$B$4:$J$550,6,0),"***")</f>
        <v>1993-07-20</v>
      </c>
      <c r="P235" t="str">
        <f>IFERROR(VLOOKUP($B235,Sheet1!$B$4:$J$550,7,0),"***")</f>
        <v>20.07.1993</v>
      </c>
    </row>
    <row r="236" spans="1:16" x14ac:dyDescent="0.55000000000000004">
      <c r="A236" s="1">
        <v>219</v>
      </c>
      <c r="B236" t="s">
        <v>195</v>
      </c>
      <c r="C236" t="str">
        <f>LEFT(Table146[[#This Row],[ឈ្មោះ]],SEARCH(" ",Table146[[#This Row],[ឈ្មោះ]])-1)</f>
        <v>យីន</v>
      </c>
      <c r="D236" t="str">
        <f>RIGHT(Table146[[#This Row],[ឈ្មោះ]],LEN(Table146[[#This Row],[ឈ្មោះ]])-SEARCH(" ",Table146[[#This Row],[ឈ្មោះ]]))</f>
        <v>សុនី</v>
      </c>
      <c r="E236" t="s">
        <v>2</v>
      </c>
      <c r="F236" t="s">
        <v>454</v>
      </c>
      <c r="G236" t="str">
        <f>IFERROR(VLOOKUP($B236,Tax_List!$H$3:$O$480,5,0),"***")</f>
        <v>25.05.2002</v>
      </c>
      <c r="H236" s="13">
        <f>IFERROR(VLOOKUP($B236,Tax_List!$H$3:$O$480,8,0),"***")</f>
        <v>150959874</v>
      </c>
      <c r="I236" s="2">
        <f>SUMIFS('Latex_Staff (2)'!$L$2:$L$486,'Latex_Staff (2)'!$K$2:$K$486,Table146[[#This Row],[ឈ្មោះ]])</f>
        <v>397200</v>
      </c>
      <c r="J236" s="2"/>
      <c r="L236">
        <f>IFERROR(VLOOKUP(Table146[[#This Row],[ឈ្មោះ]],Table1[[ឈ្មោះ]:[សម្គាល់]],8,0),"0")</f>
        <v>1176500</v>
      </c>
      <c r="M236" s="16">
        <f>L236-Table146[[#This Row],[បៀវត្សសរុប]]</f>
        <v>779300</v>
      </c>
      <c r="O236" t="str">
        <f>IFERROR(VLOOKUP($B236,Sheet1!$B$4:$J$550,6,0),"***")</f>
        <v>2002-05-25</v>
      </c>
      <c r="P236" t="str">
        <f>IFERROR(VLOOKUP($B236,Sheet1!$B$4:$J$550,7,0),"***")</f>
        <v>25.05.2002</v>
      </c>
    </row>
    <row r="237" spans="1:16" x14ac:dyDescent="0.55000000000000004">
      <c r="A237" s="1">
        <v>220</v>
      </c>
      <c r="B237" t="s">
        <v>196</v>
      </c>
      <c r="C237" t="str">
        <f>LEFT(Table146[[#This Row],[ឈ្មោះ]],SEARCH(" ",Table146[[#This Row],[ឈ្មោះ]])-1)</f>
        <v>យីន</v>
      </c>
      <c r="D237" t="str">
        <f>RIGHT(Table146[[#This Row],[ឈ្មោះ]],LEN(Table146[[#This Row],[ឈ្មោះ]])-SEARCH(" ",Table146[[#This Row],[ឈ្មោះ]]))</f>
        <v>ចាន់</v>
      </c>
      <c r="E237" t="s">
        <v>2</v>
      </c>
      <c r="F237" t="s">
        <v>454</v>
      </c>
      <c r="G237" t="str">
        <f>IFERROR(VLOOKUP($B237,Tax_List!$H$3:$O$480,5,0),"***")</f>
        <v>15.07.2000</v>
      </c>
      <c r="H237" s="13">
        <f>IFERROR(VLOOKUP($B237,Tax_List!$H$3:$O$480,8,0),"***")</f>
        <v>508366134</v>
      </c>
      <c r="I237" s="2">
        <f>SUMIFS('Latex_Staff (2)'!$L$2:$L$486,'Latex_Staff (2)'!$K$2:$K$486,Table146[[#This Row],[ឈ្មោះ]])</f>
        <v>425800</v>
      </c>
      <c r="J237" s="2"/>
      <c r="L237">
        <f>IFERROR(VLOOKUP(Table146[[#This Row],[ឈ្មោះ]],Table1[[ឈ្មោះ]:[សម្គាល់]],8,0),"0")</f>
        <v>1144900</v>
      </c>
      <c r="M237" s="16">
        <f>L237-Table146[[#This Row],[បៀវត្សសរុប]]</f>
        <v>719100</v>
      </c>
      <c r="O237" t="str">
        <f>IFERROR(VLOOKUP($B237,Sheet1!$B$4:$J$550,6,0),"***")</f>
        <v>2000-07-15</v>
      </c>
      <c r="P237" t="str">
        <f>IFERROR(VLOOKUP($B237,Sheet1!$B$4:$J$550,7,0),"***")</f>
        <v>15.07.2000</v>
      </c>
    </row>
    <row r="238" spans="1:16" x14ac:dyDescent="0.55000000000000004">
      <c r="A238" s="1">
        <v>221</v>
      </c>
      <c r="B238" t="s">
        <v>197</v>
      </c>
      <c r="C238" t="str">
        <f>LEFT(Table146[[#This Row],[ឈ្មោះ]],SEARCH(" ",Table146[[#This Row],[ឈ្មោះ]])-1)</f>
        <v>យ៉ែម</v>
      </c>
      <c r="D238" t="str">
        <f>RIGHT(Table146[[#This Row],[ឈ្មោះ]],LEN(Table146[[#This Row],[ឈ្មោះ]])-SEARCH(" ",Table146[[#This Row],[ឈ្មោះ]]))</f>
        <v>ឃឿន</v>
      </c>
      <c r="E238" t="s">
        <v>1</v>
      </c>
      <c r="F238" t="s">
        <v>454</v>
      </c>
      <c r="G238" t="str">
        <f>IFERROR(VLOOKUP($B238,Tax_List!$H$3:$O$480,5,0),"***")</f>
        <v>15.08.1979</v>
      </c>
      <c r="H238" s="13">
        <f>IFERROR(VLOOKUP($B238,Tax_List!$H$3:$O$480,8,0),"***")</f>
        <v>150427542</v>
      </c>
      <c r="I238" s="2">
        <f>SUMIFS('Latex_Staff (2)'!$L$2:$L$486,'Latex_Staff (2)'!$K$2:$K$486,Table146[[#This Row],[ឈ្មោះ]])</f>
        <v>615900</v>
      </c>
      <c r="J238" s="2"/>
      <c r="L238">
        <f>IFERROR(VLOOKUP(Table146[[#This Row],[ឈ្មោះ]],Table1[[ឈ្មោះ]:[សម្គាល់]],8,0),"0")</f>
        <v>1101600</v>
      </c>
      <c r="M238" s="16">
        <f>L238-Table146[[#This Row],[បៀវត្សសរុប]]</f>
        <v>485700</v>
      </c>
      <c r="O238" t="str">
        <f>IFERROR(VLOOKUP($B238,Sheet1!$B$4:$J$550,6,0),"***")</f>
        <v>1979-08-15</v>
      </c>
      <c r="P238" t="str">
        <f>IFERROR(VLOOKUP($B238,Sheet1!$B$4:$J$550,7,0),"***")</f>
        <v>15.08.1979</v>
      </c>
    </row>
    <row r="239" spans="1:16" x14ac:dyDescent="0.55000000000000004">
      <c r="A239" s="1">
        <v>222</v>
      </c>
      <c r="B239" t="s">
        <v>198</v>
      </c>
      <c r="C239" t="str">
        <f>LEFT(Table146[[#This Row],[ឈ្មោះ]],SEARCH(" ",Table146[[#This Row],[ឈ្មោះ]])-1)</f>
        <v>ដួត</v>
      </c>
      <c r="D239" t="str">
        <f>RIGHT(Table146[[#This Row],[ឈ្មោះ]],LEN(Table146[[#This Row],[ឈ្មោះ]])-SEARCH(" ",Table146[[#This Row],[ឈ្មោះ]]))</f>
        <v>ដែន</v>
      </c>
      <c r="E239" t="s">
        <v>2</v>
      </c>
      <c r="F239" t="s">
        <v>454</v>
      </c>
      <c r="G239" t="str">
        <f>IFERROR(VLOOKUP($B239,Tax_List!$H$3:$O$480,5,0),"***")</f>
        <v>19.09.1996</v>
      </c>
      <c r="H239" s="13">
        <f>IFERROR(VLOOKUP($B239,Tax_List!$H$3:$O$480,8,0),"***")</f>
        <v>40721504</v>
      </c>
      <c r="I239" s="2">
        <f>SUMIFS('Latex_Staff (2)'!$L$2:$L$486,'Latex_Staff (2)'!$K$2:$K$486,Table146[[#This Row],[ឈ្មោះ]])</f>
        <v>548900</v>
      </c>
      <c r="J239" s="2"/>
      <c r="L239">
        <f>IFERROR(VLOOKUP(Table146[[#This Row],[ឈ្មោះ]],Table1[[ឈ្មោះ]:[សម្គាល់]],8,0),"0")</f>
        <v>1135000</v>
      </c>
      <c r="M239" s="16">
        <f>L239-Table146[[#This Row],[បៀវត្សសរុប]]</f>
        <v>586100</v>
      </c>
      <c r="O239" t="str">
        <f>IFERROR(VLOOKUP($B239,Sheet1!$B$4:$J$550,6,0),"***")</f>
        <v>1996-09-19</v>
      </c>
      <c r="P239" t="str">
        <f>IFERROR(VLOOKUP($B239,Sheet1!$B$4:$J$550,7,0),"***")</f>
        <v>19.09.1996</v>
      </c>
    </row>
    <row r="240" spans="1:16" x14ac:dyDescent="0.55000000000000004">
      <c r="A240" s="1">
        <v>223</v>
      </c>
      <c r="B240" t="s">
        <v>199</v>
      </c>
      <c r="C240" t="str">
        <f>LEFT(Table146[[#This Row],[ឈ្មោះ]],SEARCH(" ",Table146[[#This Row],[ឈ្មោះ]])-1)</f>
        <v>ប៉ាន់</v>
      </c>
      <c r="D240" t="str">
        <f>RIGHT(Table146[[#This Row],[ឈ្មោះ]],LEN(Table146[[#This Row],[ឈ្មោះ]])-SEARCH(" ",Table146[[#This Row],[ឈ្មោះ]]))</f>
        <v>សារីម</v>
      </c>
      <c r="E240" t="s">
        <v>1</v>
      </c>
      <c r="F240" t="s">
        <v>454</v>
      </c>
      <c r="G240" t="str">
        <f>IFERROR(VLOOKUP($B240,Tax_List!$H$3:$O$480,5,0),"***")</f>
        <v>04.08.1997</v>
      </c>
      <c r="H240" s="13">
        <f>IFERROR(VLOOKUP($B240,Tax_List!$H$3:$O$480,8,0),"***")</f>
        <v>150613270</v>
      </c>
      <c r="I240" s="2">
        <f>SUMIFS('Latex_Staff (2)'!$L$2:$L$486,'Latex_Staff (2)'!$K$2:$K$486,Table146[[#This Row],[ឈ្មោះ]])</f>
        <v>524500</v>
      </c>
      <c r="J240" s="2"/>
      <c r="L240">
        <f>IFERROR(VLOOKUP(Table146[[#This Row],[ឈ្មោះ]],Table1[[ឈ្មោះ]:[សម្គាល់]],8,0),"0")</f>
        <v>1187300</v>
      </c>
      <c r="M240" s="16">
        <f>L240-Table146[[#This Row],[បៀវត្សសរុប]]</f>
        <v>662800</v>
      </c>
      <c r="O240" t="str">
        <f>IFERROR(VLOOKUP($B240,Sheet1!$B$4:$J$550,6,0),"***")</f>
        <v>1997-08-04</v>
      </c>
      <c r="P240" t="str">
        <f>IFERROR(VLOOKUP($B240,Sheet1!$B$4:$J$550,7,0),"***")</f>
        <v>04.08.1997</v>
      </c>
    </row>
    <row r="241" spans="1:16" x14ac:dyDescent="0.55000000000000004">
      <c r="A241" s="1">
        <v>224</v>
      </c>
      <c r="B241" t="s">
        <v>200</v>
      </c>
      <c r="C241" t="str">
        <f>LEFT(Table146[[#This Row],[ឈ្មោះ]],SEARCH(" ",Table146[[#This Row],[ឈ្មោះ]])-1)</f>
        <v>ទែន</v>
      </c>
      <c r="D241" t="str">
        <f>RIGHT(Table146[[#This Row],[ឈ្មោះ]],LEN(Table146[[#This Row],[ឈ្មោះ]])-SEARCH(" ",Table146[[#This Row],[ឈ្មោះ]]))</f>
        <v>វ៉េត</v>
      </c>
      <c r="E241" t="s">
        <v>1</v>
      </c>
      <c r="F241" t="s">
        <v>454</v>
      </c>
      <c r="G241" t="str">
        <f>IFERROR(VLOOKUP($B241,Tax_List!$H$3:$O$480,5,0),"***")</f>
        <v>10.11.2000</v>
      </c>
      <c r="H241" s="13">
        <f>IFERROR(VLOOKUP($B241,Tax_List!$H$3:$O$480,8,0),"***")</f>
        <v>150777532</v>
      </c>
      <c r="I241" s="2">
        <f>SUMIFS('Latex_Staff (2)'!$L$2:$L$486,'Latex_Staff (2)'!$K$2:$K$486,Table146[[#This Row],[ឈ្មោះ]])</f>
        <v>439600</v>
      </c>
      <c r="J241" s="2"/>
      <c r="L241">
        <f>IFERROR(VLOOKUP(Table146[[#This Row],[ឈ្មោះ]],Table1[[ឈ្មោះ]:[សម្គាល់]],8,0),"0")</f>
        <v>1149500</v>
      </c>
      <c r="M241" s="16">
        <f>L241-Table146[[#This Row],[បៀវត្សសរុប]]</f>
        <v>709900</v>
      </c>
      <c r="O241" t="str">
        <f>IFERROR(VLOOKUP($B241,Sheet1!$B$4:$J$550,6,0),"***")</f>
        <v>2000-11-10</v>
      </c>
      <c r="P241" t="str">
        <f>IFERROR(VLOOKUP($B241,Sheet1!$B$4:$J$550,7,0),"***")</f>
        <v>10.11.2000</v>
      </c>
    </row>
    <row r="242" spans="1:16" x14ac:dyDescent="0.55000000000000004">
      <c r="A242" s="1">
        <v>225</v>
      </c>
      <c r="B242" t="s">
        <v>201</v>
      </c>
      <c r="C242" t="str">
        <f>LEFT(Table146[[#This Row],[ឈ្មោះ]],SEARCH(" ",Table146[[#This Row],[ឈ្មោះ]])-1)</f>
        <v>កី</v>
      </c>
      <c r="D242" t="str">
        <f>RIGHT(Table146[[#This Row],[ឈ្មោះ]],LEN(Table146[[#This Row],[ឈ្មោះ]])-SEARCH(" ",Table146[[#This Row],[ឈ្មោះ]]))</f>
        <v>សុខា</v>
      </c>
      <c r="E242" t="s">
        <v>1</v>
      </c>
      <c r="F242" t="s">
        <v>454</v>
      </c>
      <c r="G242" t="str">
        <f>IFERROR(VLOOKUP($B242,Tax_List!$H$3:$O$480,5,0),"***")</f>
        <v>11.12.1994</v>
      </c>
      <c r="H242" s="13">
        <f>IFERROR(VLOOKUP($B242,Tax_List!$H$3:$O$480,8,0),"***")</f>
        <v>61368091</v>
      </c>
      <c r="I242" s="2">
        <f>SUMIFS('Latex_Staff (2)'!$L$2:$L$486,'Latex_Staff (2)'!$K$2:$K$486,Table146[[#This Row],[ឈ្មោះ]])</f>
        <v>436500</v>
      </c>
      <c r="J242" s="2"/>
      <c r="L242">
        <f>IFERROR(VLOOKUP(Table146[[#This Row],[ឈ្មោះ]],Table1[[ឈ្មោះ]:[សម្គាល់]],8,0),"0")</f>
        <v>1093800</v>
      </c>
      <c r="M242" s="16">
        <f>L242-Table146[[#This Row],[បៀវត្សសរុប]]</f>
        <v>657300</v>
      </c>
      <c r="O242" t="str">
        <f>IFERROR(VLOOKUP($B242,Sheet1!$B$4:$J$550,6,0),"***")</f>
        <v>1994-12-11</v>
      </c>
      <c r="P242" t="str">
        <f>IFERROR(VLOOKUP($B242,Sheet1!$B$4:$J$550,7,0),"***")</f>
        <v>11.12.1994</v>
      </c>
    </row>
    <row r="243" spans="1:16" x14ac:dyDescent="0.55000000000000004">
      <c r="A243" s="1">
        <v>226</v>
      </c>
      <c r="B243" t="s">
        <v>202</v>
      </c>
      <c r="C243" t="str">
        <f>LEFT(Table146[[#This Row],[ឈ្មោះ]],SEARCH(" ",Table146[[#This Row],[ឈ្មោះ]])-1)</f>
        <v>សែម</v>
      </c>
      <c r="D243" t="str">
        <f>RIGHT(Table146[[#This Row],[ឈ្មោះ]],LEN(Table146[[#This Row],[ឈ្មោះ]])-SEARCH(" ",Table146[[#This Row],[ឈ្មោះ]]))</f>
        <v>សុផេន</v>
      </c>
      <c r="E243" t="s">
        <v>2</v>
      </c>
      <c r="F243" t="s">
        <v>454</v>
      </c>
      <c r="G243" t="str">
        <f>IFERROR(VLOOKUP($B243,Tax_List!$H$3:$O$480,5,0),"***")</f>
        <v>10.02.1988</v>
      </c>
      <c r="H243" s="13">
        <f>IFERROR(VLOOKUP($B243,Tax_List!$H$3:$O$480,8,0),"***")</f>
        <v>150523333</v>
      </c>
      <c r="I243" s="2">
        <f>SUMIFS('Latex_Staff (2)'!$L$2:$L$486,'Latex_Staff (2)'!$K$2:$K$486,Table146[[#This Row],[ឈ្មោះ]])</f>
        <v>420500</v>
      </c>
      <c r="J243" s="2"/>
      <c r="L243">
        <f>IFERROR(VLOOKUP(Table146[[#This Row],[ឈ្មោះ]],Table1[[ឈ្មោះ]:[សម្គាល់]],8,0),"0")</f>
        <v>1344200</v>
      </c>
      <c r="M243" s="16">
        <f>L243-Table146[[#This Row],[បៀវត្សសរុប]]</f>
        <v>923700</v>
      </c>
      <c r="O243" t="str">
        <f>IFERROR(VLOOKUP($B243,Sheet1!$B$4:$J$550,6,0),"***")</f>
        <v>1988-02-10</v>
      </c>
      <c r="P243" t="str">
        <f>IFERROR(VLOOKUP($B243,Sheet1!$B$4:$J$550,7,0),"***")</f>
        <v>10.02.1988</v>
      </c>
    </row>
    <row r="244" spans="1:16" x14ac:dyDescent="0.55000000000000004">
      <c r="A244" s="1">
        <v>227</v>
      </c>
      <c r="B244" t="s">
        <v>203</v>
      </c>
      <c r="C244" t="str">
        <f>LEFT(Table146[[#This Row],[ឈ្មោះ]],SEARCH(" ",Table146[[#This Row],[ឈ្មោះ]])-1)</f>
        <v>ធួន</v>
      </c>
      <c r="D244" t="str">
        <f>RIGHT(Table146[[#This Row],[ឈ្មោះ]],LEN(Table146[[#This Row],[ឈ្មោះ]])-SEARCH(" ",Table146[[#This Row],[ឈ្មោះ]]))</f>
        <v>រ័ត្ន</v>
      </c>
      <c r="E244" t="s">
        <v>1</v>
      </c>
      <c r="F244" t="s">
        <v>454</v>
      </c>
      <c r="G244" t="str">
        <f>IFERROR(VLOOKUP($B244,Tax_List!$H$3:$O$480,5,0),"***")</f>
        <v>06.07.1999</v>
      </c>
      <c r="H244" s="13" t="str">
        <f>IFERROR(VLOOKUP($B244,Tax_List!$H$3:$O$480,8,0),"***")</f>
        <v>150427514</v>
      </c>
      <c r="I244" s="2">
        <f>SUMIFS('Latex_Staff (2)'!$L$2:$L$486,'Latex_Staff (2)'!$K$2:$K$486,Table146[[#This Row],[ឈ្មោះ]])</f>
        <v>431000</v>
      </c>
      <c r="J244" s="2"/>
      <c r="L244">
        <f>IFERROR(VLOOKUP(Table146[[#This Row],[ឈ្មោះ]],Table1[[ឈ្មោះ]:[សម្គាល់]],8,0),"0")</f>
        <v>1367600</v>
      </c>
      <c r="M244" s="16">
        <f>L244-Table146[[#This Row],[បៀវត្សសរុប]]</f>
        <v>936600</v>
      </c>
      <c r="O244" t="str">
        <f>IFERROR(VLOOKUP($B244,Sheet1!$B$4:$J$550,6,0),"***")</f>
        <v>1999-07-06</v>
      </c>
      <c r="P244" t="str">
        <f>IFERROR(VLOOKUP($B244,Sheet1!$B$4:$J$550,7,0),"***")</f>
        <v>06.07.1999</v>
      </c>
    </row>
    <row r="245" spans="1:16" x14ac:dyDescent="0.55000000000000004">
      <c r="A245" s="1">
        <v>228</v>
      </c>
      <c r="B245" t="s">
        <v>204</v>
      </c>
      <c r="C245" t="str">
        <f>LEFT(Table146[[#This Row],[ឈ្មោះ]],SEARCH(" ",Table146[[#This Row],[ឈ្មោះ]])-1)</f>
        <v>សិន</v>
      </c>
      <c r="D245" t="str">
        <f>RIGHT(Table146[[#This Row],[ឈ្មោះ]],LEN(Table146[[#This Row],[ឈ្មោះ]])-SEARCH(" ",Table146[[#This Row],[ឈ្មោះ]]))</f>
        <v>សូរិយា</v>
      </c>
      <c r="E245" t="s">
        <v>1</v>
      </c>
      <c r="F245" t="s">
        <v>454</v>
      </c>
      <c r="G245" t="str">
        <f>IFERROR(VLOOKUP($B245,Tax_List!$H$3:$O$480,5,0),"***")</f>
        <v>09.12.1997</v>
      </c>
      <c r="H245" s="13">
        <f>IFERROR(VLOOKUP($B245,Tax_List!$H$3:$O$480,8,0),"***")</f>
        <v>220060456</v>
      </c>
      <c r="I245" s="2">
        <f>SUMIFS('Latex_Staff (2)'!$L$2:$L$486,'Latex_Staff (2)'!$K$2:$K$486,Table146[[#This Row],[ឈ្មោះ]])</f>
        <v>540100</v>
      </c>
      <c r="J245" s="2"/>
      <c r="L245">
        <f>IFERROR(VLOOKUP(Table146[[#This Row],[ឈ្មោះ]],Table1[[ឈ្មោះ]:[សម្គាល់]],8,0),"0")</f>
        <v>1040200</v>
      </c>
      <c r="M245" s="16">
        <f>L245-Table146[[#This Row],[បៀវត្សសរុប]]</f>
        <v>500100</v>
      </c>
      <c r="O245" t="str">
        <f>IFERROR(VLOOKUP($B245,Sheet1!$B$4:$J$550,6,0),"***")</f>
        <v>1997-12-09</v>
      </c>
      <c r="P245" t="str">
        <f>IFERROR(VLOOKUP($B245,Sheet1!$B$4:$J$550,7,0),"***")</f>
        <v>09.12.1997</v>
      </c>
    </row>
    <row r="246" spans="1:16" x14ac:dyDescent="0.55000000000000004">
      <c r="A246" s="1">
        <v>229</v>
      </c>
      <c r="B246" t="s">
        <v>205</v>
      </c>
      <c r="C246" t="str">
        <f>LEFT(Table146[[#This Row],[ឈ្មោះ]],SEARCH(" ",Table146[[#This Row],[ឈ្មោះ]])-1)</f>
        <v>ស៊ីន</v>
      </c>
      <c r="D246" t="str">
        <f>RIGHT(Table146[[#This Row],[ឈ្មោះ]],LEN(Table146[[#This Row],[ឈ្មោះ]])-SEARCH(" ",Table146[[#This Row],[ឈ្មោះ]]))</f>
        <v>សុណា</v>
      </c>
      <c r="E246" t="s">
        <v>1</v>
      </c>
      <c r="F246" t="s">
        <v>454</v>
      </c>
      <c r="G246" t="str">
        <f>IFERROR(VLOOKUP($B246,Tax_List!$H$3:$O$480,5,0),"***")</f>
        <v>03.01.1990</v>
      </c>
      <c r="H246" s="13" t="str">
        <f>IFERROR(VLOOKUP($B246,Tax_List!$H$3:$O$480,8,0),"***")</f>
        <v>IDR00083</v>
      </c>
      <c r="I246" s="2">
        <f>SUMIFS('Latex_Staff (2)'!$L$2:$L$486,'Latex_Staff (2)'!$K$2:$K$486,Table146[[#This Row],[ឈ្មោះ]])</f>
        <v>414600</v>
      </c>
      <c r="J246" s="2"/>
      <c r="L246">
        <f>IFERROR(VLOOKUP(Table146[[#This Row],[ឈ្មោះ]],Table1[[ឈ្មោះ]:[សម្គាល់]],8,0),"0")</f>
        <v>1119200</v>
      </c>
      <c r="M246" s="16">
        <f>L246-Table146[[#This Row],[បៀវត្សសរុប]]</f>
        <v>704600</v>
      </c>
      <c r="O246" t="str">
        <f>IFERROR(VLOOKUP($B246,Sheet1!$B$4:$J$550,6,0),"***")</f>
        <v>1990-01-03</v>
      </c>
      <c r="P246" t="str">
        <f>IFERROR(VLOOKUP($B246,Sheet1!$B$4:$J$550,7,0),"***")</f>
        <v>03.01.1990</v>
      </c>
    </row>
    <row r="247" spans="1:16" hidden="1" x14ac:dyDescent="0.55000000000000004">
      <c r="A247" s="1">
        <v>230</v>
      </c>
      <c r="B247" t="s">
        <v>2037</v>
      </c>
      <c r="C247" t="str">
        <f>LEFT(Table146[[#This Row],[ឈ្មោះ]],SEARCH(" ",Table146[[#This Row],[ឈ្មោះ]])-1)</f>
        <v>សុភា</v>
      </c>
      <c r="D247" t="str">
        <f>RIGHT(Table146[[#This Row],[ឈ្មោះ]],LEN(Table146[[#This Row],[ឈ្មោះ]])-SEARCH(" ",Table146[[#This Row],[ឈ្មោះ]]))</f>
        <v>វ៉ារី</v>
      </c>
      <c r="F247" t="s">
        <v>454</v>
      </c>
      <c r="G247" t="str">
        <f>IFERROR(VLOOKUP($B247,Tax_List!$H$3:$O$480,5,0),"***")</f>
        <v>***</v>
      </c>
      <c r="H247" s="13" t="str">
        <f>IFERROR(VLOOKUP($B247,Tax_List!$H$3:$O$480,8,0),"***")</f>
        <v>***</v>
      </c>
      <c r="I247" s="2">
        <f>SUMIFS('Latex_Staff (2)'!$L$2:$L$486,'Latex_Staff (2)'!$K$2:$K$486,Table146[[#This Row],[ឈ្មោះ]])</f>
        <v>296900</v>
      </c>
      <c r="J247" s="2"/>
      <c r="L247" t="str">
        <f>IFERROR(VLOOKUP(Table146[[#This Row],[ឈ្មោះ]],Table1[[ឈ្មោះ]:[សម្គាល់]],8,0),"0")</f>
        <v>0</v>
      </c>
      <c r="M247" s="16">
        <f>L247-Table146[[#This Row],[បៀវត្សសរុប]]</f>
        <v>-296900</v>
      </c>
      <c r="O247" t="str">
        <f>IFERROR(VLOOKUP($B247,Sheet1!$B$4:$J$550,6,0),"***")</f>
        <v>***</v>
      </c>
      <c r="P247" t="str">
        <f>IFERROR(VLOOKUP($B247,Sheet1!$B$4:$J$550,7,0),"***")</f>
        <v>***</v>
      </c>
    </row>
    <row r="248" spans="1:16" x14ac:dyDescent="0.55000000000000004">
      <c r="A248" s="1">
        <v>231</v>
      </c>
      <c r="B248" t="s">
        <v>207</v>
      </c>
      <c r="C248" t="str">
        <f>LEFT(Table146[[#This Row],[ឈ្មោះ]],SEARCH(" ",Table146[[#This Row],[ឈ្មោះ]])-1)</f>
        <v>សែម</v>
      </c>
      <c r="D248" t="str">
        <f>RIGHT(Table146[[#This Row],[ឈ្មោះ]],LEN(Table146[[#This Row],[ឈ្មោះ]])-SEARCH(" ",Table146[[#This Row],[ឈ្មោះ]]))</f>
        <v>សុភាព</v>
      </c>
      <c r="E248" t="s">
        <v>2</v>
      </c>
      <c r="F248" t="s">
        <v>454</v>
      </c>
      <c r="G248" t="str">
        <f>IFERROR(VLOOKUP($B248,Tax_List!$H$3:$O$480,5,0),"***")</f>
        <v>06.02.1984</v>
      </c>
      <c r="H248" s="13">
        <f>IFERROR(VLOOKUP($B248,Tax_List!$H$3:$O$480,8,0),"***")</f>
        <v>150612322</v>
      </c>
      <c r="I248" s="2">
        <f>SUMIFS('Latex_Staff (2)'!$L$2:$L$486,'Latex_Staff (2)'!$K$2:$K$486,Table146[[#This Row],[ឈ្មោះ]])</f>
        <v>582300</v>
      </c>
      <c r="J248" s="2"/>
      <c r="L248">
        <f>IFERROR(VLOOKUP(Table146[[#This Row],[ឈ្មោះ]],Table1[[ឈ្មោះ]:[សម្គាល់]],8,0),"0")</f>
        <v>1402600</v>
      </c>
      <c r="M248" s="16">
        <f>L248-Table146[[#This Row],[បៀវត្សសរុប]]</f>
        <v>820300</v>
      </c>
      <c r="O248" t="str">
        <f>IFERROR(VLOOKUP($B248,Sheet1!$B$4:$J$550,6,0),"***")</f>
        <v>1984-02-06</v>
      </c>
      <c r="P248" t="str">
        <f>IFERROR(VLOOKUP($B248,Sheet1!$B$4:$J$550,7,0),"***")</f>
        <v>06.02.1984</v>
      </c>
    </row>
    <row r="249" spans="1:16" x14ac:dyDescent="0.55000000000000004">
      <c r="A249" s="1">
        <v>232</v>
      </c>
      <c r="B249" t="s">
        <v>208</v>
      </c>
      <c r="C249" t="str">
        <f>LEFT(Table146[[#This Row],[ឈ្មោះ]],SEARCH(" ",Table146[[#This Row],[ឈ្មោះ]])-1)</f>
        <v>ឃួន</v>
      </c>
      <c r="D249" t="str">
        <f>RIGHT(Table146[[#This Row],[ឈ្មោះ]],LEN(Table146[[#This Row],[ឈ្មោះ]])-SEARCH(" ",Table146[[#This Row],[ឈ្មោះ]]))</f>
        <v>រ៉ាត់</v>
      </c>
      <c r="E249" t="s">
        <v>2</v>
      </c>
      <c r="F249" t="s">
        <v>454</v>
      </c>
      <c r="G249" t="str">
        <f>IFERROR(VLOOKUP($B249,Tax_List!$H$3:$O$480,5,0),"***")</f>
        <v>20.12.1993</v>
      </c>
      <c r="H249" s="13" t="str">
        <f>IFERROR(VLOOKUP($B249,Tax_List!$H$3:$O$480,8,0),"***")</f>
        <v>IDR00084</v>
      </c>
      <c r="I249" s="2">
        <f>SUMIFS('Latex_Staff (2)'!$L$2:$L$486,'Latex_Staff (2)'!$K$2:$K$486,Table146[[#This Row],[ឈ្មោះ]])</f>
        <v>555200</v>
      </c>
      <c r="J249" s="2"/>
      <c r="L249">
        <f>IFERROR(VLOOKUP(Table146[[#This Row],[ឈ្មោះ]],Table1[[ឈ្មោះ]:[សម្គាល់]],8,0),"0")</f>
        <v>1314700</v>
      </c>
      <c r="M249" s="16">
        <f>L249-Table146[[#This Row],[បៀវត្សសរុប]]</f>
        <v>759500</v>
      </c>
      <c r="O249" t="str">
        <f>IFERROR(VLOOKUP($B249,Sheet1!$B$4:$J$550,6,0),"***")</f>
        <v>1993-12-20</v>
      </c>
      <c r="P249" t="str">
        <f>IFERROR(VLOOKUP($B249,Sheet1!$B$4:$J$550,7,0),"***")</f>
        <v>20.12.1993</v>
      </c>
    </row>
    <row r="250" spans="1:16" x14ac:dyDescent="0.55000000000000004">
      <c r="A250" s="1">
        <v>233</v>
      </c>
      <c r="B250" t="s">
        <v>171</v>
      </c>
      <c r="C250" t="str">
        <f>LEFT(Table146[[#This Row],[ឈ្មោះ]],SEARCH(" ",Table146[[#This Row],[ឈ្មោះ]])-1)</f>
        <v>សាន់</v>
      </c>
      <c r="D250" t="str">
        <f>RIGHT(Table146[[#This Row],[ឈ្មោះ]],LEN(Table146[[#This Row],[ឈ្មោះ]])-SEARCH(" ",Table146[[#This Row],[ឈ្មោះ]]))</f>
        <v>ញ៉ាញ់</v>
      </c>
      <c r="E250" t="s">
        <v>2</v>
      </c>
      <c r="F250" t="s">
        <v>454</v>
      </c>
      <c r="G250" t="str">
        <f>IFERROR(VLOOKUP($B250,Tax_List!$H$3:$O$480,5,0),"***")</f>
        <v>20.06.1990</v>
      </c>
      <c r="H250" s="13" t="str">
        <f>IFERROR(VLOOKUP($B250,Tax_List!$H$3:$O$480,8,0),"***")</f>
        <v>150741211</v>
      </c>
      <c r="I250" s="2">
        <f>SUMIFS('Latex_Staff (2)'!$L$2:$L$486,'Latex_Staff (2)'!$K$2:$K$486,Table146[[#This Row],[ឈ្មោះ]])</f>
        <v>336300</v>
      </c>
      <c r="J250" s="2"/>
      <c r="L250">
        <f>IFERROR(VLOOKUP(Table146[[#This Row],[ឈ្មោះ]],Table1[[ឈ្មោះ]:[សម្គាល់]],8,0),"0")</f>
        <v>1130800</v>
      </c>
      <c r="M250" s="16">
        <f>L250-Table146[[#This Row],[បៀវត្សសរុប]]</f>
        <v>794500</v>
      </c>
      <c r="O250" t="str">
        <f>IFERROR(VLOOKUP($B250,Sheet1!$B$4:$J$550,6,0),"***")</f>
        <v>1990-06-20</v>
      </c>
      <c r="P250" t="str">
        <f>IFERROR(VLOOKUP($B250,Sheet1!$B$4:$J$550,7,0),"***")</f>
        <v>20.06.1990</v>
      </c>
    </row>
    <row r="251" spans="1:16" x14ac:dyDescent="0.55000000000000004">
      <c r="A251" s="1">
        <v>234</v>
      </c>
      <c r="B251" t="s">
        <v>209</v>
      </c>
      <c r="C251" t="str">
        <f>LEFT(Table146[[#This Row],[ឈ្មោះ]],SEARCH(" ",Table146[[#This Row],[ឈ្មោះ]])-1)</f>
        <v>ក្រឹង</v>
      </c>
      <c r="D251" t="str">
        <f>RIGHT(Table146[[#This Row],[ឈ្មោះ]],LEN(Table146[[#This Row],[ឈ្មោះ]])-SEARCH(" ",Table146[[#This Row],[ឈ្មោះ]]))</f>
        <v>ធ្លី</v>
      </c>
      <c r="E251" t="s">
        <v>2</v>
      </c>
      <c r="F251" t="s">
        <v>454</v>
      </c>
      <c r="G251" t="str">
        <f>IFERROR(VLOOKUP($B251,Tax_List!$H$3:$O$480,5,0),"***")</f>
        <v>14.05.1990</v>
      </c>
      <c r="H251" s="13" t="str">
        <f>IFERROR(VLOOKUP($B251,Tax_List!$H$3:$O$480,8,0),"***")</f>
        <v>150523498</v>
      </c>
      <c r="I251" s="2">
        <f>SUMIFS('Latex_Staff (2)'!$L$2:$L$486,'Latex_Staff (2)'!$K$2:$K$486,Table146[[#This Row],[ឈ្មោះ]])</f>
        <v>496300</v>
      </c>
      <c r="J251" s="2"/>
      <c r="L251">
        <f>IFERROR(VLOOKUP(Table146[[#This Row],[ឈ្មោះ]],Table1[[ឈ្មោះ]:[សម្គាល់]],8,0),"0")</f>
        <v>1168200</v>
      </c>
      <c r="M251" s="16">
        <f>L251-Table146[[#This Row],[បៀវត្សសរុប]]</f>
        <v>671900</v>
      </c>
      <c r="O251" t="str">
        <f>IFERROR(VLOOKUP($B251,Sheet1!$B$4:$J$550,6,0),"***")</f>
        <v>1990-05-14</v>
      </c>
      <c r="P251" t="str">
        <f>IFERROR(VLOOKUP($B251,Sheet1!$B$4:$J$550,7,0),"***")</f>
        <v>14.05.1990</v>
      </c>
    </row>
    <row r="252" spans="1:16" x14ac:dyDescent="0.55000000000000004">
      <c r="A252" s="1">
        <v>235</v>
      </c>
      <c r="B252" t="s">
        <v>210</v>
      </c>
      <c r="C252" t="str">
        <f>LEFT(Table146[[#This Row],[ឈ្មោះ]],SEARCH(" ",Table146[[#This Row],[ឈ្មោះ]])-1)</f>
        <v>រីន</v>
      </c>
      <c r="D252" t="str">
        <f>RIGHT(Table146[[#This Row],[ឈ្មោះ]],LEN(Table146[[#This Row],[ឈ្មោះ]])-SEARCH(" ",Table146[[#This Row],[ឈ្មោះ]]))</f>
        <v>សុនៀម</v>
      </c>
      <c r="E252" t="s">
        <v>1</v>
      </c>
      <c r="F252" t="s">
        <v>454</v>
      </c>
      <c r="G252" t="str">
        <f>IFERROR(VLOOKUP($B252,Tax_List!$H$3:$O$480,5,0),"***")</f>
        <v>07.02.1994</v>
      </c>
      <c r="H252" s="13" t="str">
        <f>IFERROR(VLOOKUP($B252,Tax_List!$H$3:$O$480,8,0),"***")</f>
        <v>150354758</v>
      </c>
      <c r="I252" s="2">
        <f>SUMIFS('Latex_Staff (2)'!$L$2:$L$486,'Latex_Staff (2)'!$K$2:$K$486,Table146[[#This Row],[ឈ្មោះ]])</f>
        <v>374300</v>
      </c>
      <c r="J252" s="2"/>
      <c r="L252">
        <f>IFERROR(VLOOKUP(Table146[[#This Row],[ឈ្មោះ]],Table1[[ឈ្មោះ]:[សម្គាល់]],8,0),"0")</f>
        <v>1221200</v>
      </c>
      <c r="M252" s="16">
        <f>L252-Table146[[#This Row],[បៀវត្សសរុប]]</f>
        <v>846900</v>
      </c>
      <c r="O252" t="str">
        <f>IFERROR(VLOOKUP($B252,Sheet1!$B$4:$J$550,6,0),"***")</f>
        <v>1994-02-07</v>
      </c>
      <c r="P252" t="str">
        <f>IFERROR(VLOOKUP($B252,Sheet1!$B$4:$J$550,7,0),"***")</f>
        <v>07.02.1994</v>
      </c>
    </row>
    <row r="253" spans="1:16" hidden="1" x14ac:dyDescent="0.55000000000000004">
      <c r="A253" s="1">
        <v>236</v>
      </c>
      <c r="B253" t="s">
        <v>1915</v>
      </c>
      <c r="C253" t="str">
        <f>LEFT(Table146[[#This Row],[ឈ្មោះ]],SEARCH(" ",Table146[[#This Row],[ឈ្មោះ]])-1)</f>
        <v>រស់</v>
      </c>
      <c r="D253" t="str">
        <f>RIGHT(Table146[[#This Row],[ឈ្មោះ]],LEN(Table146[[#This Row],[ឈ្មោះ]])-SEARCH(" ",Table146[[#This Row],[ឈ្មោះ]]))</f>
        <v>ណាវេត</v>
      </c>
      <c r="E253" t="s">
        <v>2</v>
      </c>
      <c r="F253" t="s">
        <v>454</v>
      </c>
      <c r="G253" t="str">
        <f>IFERROR(VLOOKUP($B253,Tax_List!$H$3:$O$480,5,0),"***")</f>
        <v>***</v>
      </c>
      <c r="H253" s="13" t="str">
        <f>IFERROR(VLOOKUP($B253,Tax_List!$H$3:$O$480,8,0),"***")</f>
        <v>***</v>
      </c>
      <c r="I253" s="2">
        <f>SUMIFS('Latex_Staff (2)'!$L$2:$L$486,'Latex_Staff (2)'!$K$2:$K$486,Table146[[#This Row],[ឈ្មោះ]])</f>
        <v>8100</v>
      </c>
      <c r="J253" s="2" t="s">
        <v>1980</v>
      </c>
      <c r="L253">
        <f>IFERROR(VLOOKUP(Table146[[#This Row],[ឈ្មោះ]],Table1[[ឈ្មោះ]:[សម្គាល់]],8,0),"0")</f>
        <v>1217600</v>
      </c>
      <c r="M253" s="16">
        <f>L253-Table146[[#This Row],[បៀវត្សសរុប]]</f>
        <v>1209500</v>
      </c>
      <c r="O253" t="str">
        <f>IFERROR(VLOOKUP($B253,Sheet1!$B$4:$J$550,6,0),"***")</f>
        <v>***-**-**</v>
      </c>
      <c r="P253" t="str">
        <f>IFERROR(VLOOKUP($B253,Sheet1!$B$4:$J$550,7,0),"***")</f>
        <v>***</v>
      </c>
    </row>
    <row r="254" spans="1:16" hidden="1" x14ac:dyDescent="0.55000000000000004">
      <c r="A254" s="1">
        <v>236</v>
      </c>
      <c r="B254" t="s">
        <v>2038</v>
      </c>
      <c r="C254" t="str">
        <f>LEFT(Table146[[#This Row],[ឈ្មោះ]],SEARCH(" ",Table146[[#This Row],[ឈ្មោះ]])-1)</f>
        <v>សារិត</v>
      </c>
      <c r="D254" t="str">
        <f>RIGHT(Table146[[#This Row],[ឈ្មោះ]],LEN(Table146[[#This Row],[ឈ្មោះ]])-SEARCH(" ",Table146[[#This Row],[ឈ្មោះ]]))</f>
        <v>ណាំរ៉យ</v>
      </c>
      <c r="E254" t="s">
        <v>2</v>
      </c>
      <c r="F254" t="s">
        <v>454</v>
      </c>
      <c r="G254" t="str">
        <f>IFERROR(VLOOKUP($B254,Tax_List!$H$3:$O$480,5,0),"***")</f>
        <v>***</v>
      </c>
      <c r="H254" s="13" t="str">
        <f>IFERROR(VLOOKUP($B254,Tax_List!$H$3:$O$480,8,0),"***")</f>
        <v>***</v>
      </c>
      <c r="I254" s="2">
        <f>SUMIFS('Latex_Staff (2)'!$L$2:$L$486,'Latex_Staff (2)'!$K$2:$K$486,Table146[[#This Row],[ឈ្មោះ]])</f>
        <v>420700</v>
      </c>
      <c r="J254" s="2" t="s">
        <v>1979</v>
      </c>
      <c r="L254" t="str">
        <f>IFERROR(VLOOKUP(Table146[[#This Row],[ឈ្មោះ]],Table1[[ឈ្មោះ]:[សម្គាល់]],8,0),"0")</f>
        <v>0</v>
      </c>
      <c r="M254" s="16">
        <f>L254-Table146[[#This Row],[បៀវត្សសរុប]]</f>
        <v>-420700</v>
      </c>
      <c r="O254" t="str">
        <f>IFERROR(VLOOKUP($B254,Sheet1!$B$4:$J$550,6,0),"***")</f>
        <v>***</v>
      </c>
      <c r="P254" t="str">
        <f>IFERROR(VLOOKUP($B254,Sheet1!$B$4:$J$550,7,0),"***")</f>
        <v>***</v>
      </c>
    </row>
    <row r="255" spans="1:16" x14ac:dyDescent="0.55000000000000004">
      <c r="A255" s="1">
        <v>237</v>
      </c>
      <c r="B255" t="s">
        <v>172</v>
      </c>
      <c r="C255" t="str">
        <f>LEFT(Table146[[#This Row],[ឈ្មោះ]],SEARCH(" ",Table146[[#This Row],[ឈ្មោះ]])-1)</f>
        <v>អុង</v>
      </c>
      <c r="D255" t="str">
        <f>RIGHT(Table146[[#This Row],[ឈ្មោះ]],LEN(Table146[[#This Row],[ឈ្មោះ]])-SEARCH(" ",Table146[[#This Row],[ឈ្មោះ]]))</f>
        <v>ចន្ថា</v>
      </c>
      <c r="E255" t="s">
        <v>1</v>
      </c>
      <c r="F255" t="s">
        <v>454</v>
      </c>
      <c r="G255" t="str">
        <f>IFERROR(VLOOKUP($B255,Tax_List!$H$3:$O$480,5,0),"***")</f>
        <v>14.10.1991</v>
      </c>
      <c r="H255" s="13">
        <f>IFERROR(VLOOKUP($B255,Tax_List!$H$3:$O$480,8,0),"***")</f>
        <v>150523105</v>
      </c>
      <c r="I255" s="2">
        <f>SUMIFS('Latex_Staff (2)'!$L$2:$L$486,'Latex_Staff (2)'!$K$2:$K$486,Table146[[#This Row],[ឈ្មោះ]])</f>
        <v>353300</v>
      </c>
      <c r="J255" s="2"/>
      <c r="L255">
        <f>IFERROR(VLOOKUP(Table146[[#This Row],[ឈ្មោះ]],Table1[[ឈ្មោះ]:[សម្គាល់]],8,0),"0")</f>
        <v>1089700</v>
      </c>
      <c r="M255" s="16">
        <f>L255-Table146[[#This Row],[បៀវត្សសរុប]]</f>
        <v>736400</v>
      </c>
      <c r="O255" t="str">
        <f>IFERROR(VLOOKUP($B255,Sheet1!$B$4:$J$550,6,0),"***")</f>
        <v>***-**-**</v>
      </c>
      <c r="P255" t="str">
        <f>IFERROR(VLOOKUP($B255,Sheet1!$B$4:$J$550,7,0),"***")</f>
        <v>***</v>
      </c>
    </row>
    <row r="256" spans="1:16" hidden="1" x14ac:dyDescent="0.55000000000000004">
      <c r="A256" s="1">
        <v>238</v>
      </c>
      <c r="B256" t="s">
        <v>1961</v>
      </c>
      <c r="C256" t="str">
        <f>LEFT(Table146[[#This Row],[ឈ្មោះ]],SEARCH(" ",Table146[[#This Row],[ឈ្មោះ]])-1)</f>
        <v>ធុច</v>
      </c>
      <c r="D256" t="str">
        <f>RIGHT(Table146[[#This Row],[ឈ្មោះ]],LEN(Table146[[#This Row],[ឈ្មោះ]])-SEARCH(" ",Table146[[#This Row],[ឈ្មោះ]]))</f>
        <v>ទូច</v>
      </c>
      <c r="E256" t="s">
        <v>1</v>
      </c>
      <c r="F256" t="s">
        <v>454</v>
      </c>
      <c r="G256" t="str">
        <f>IFERROR(VLOOKUP($B256,Tax_List!$H$3:$O$480,5,0),"***")</f>
        <v>***</v>
      </c>
      <c r="H256" s="13" t="str">
        <f>IFERROR(VLOOKUP($B256,Tax_List!$H$3:$O$480,8,0),"***")</f>
        <v>***</v>
      </c>
      <c r="I256" s="2">
        <f>SUMIFS('Latex_Staff (2)'!$L$2:$L$486,'Latex_Staff (2)'!$K$2:$K$486,Table146[[#This Row],[ឈ្មោះ]])</f>
        <v>470400</v>
      </c>
      <c r="J256" s="2"/>
      <c r="L256">
        <f>IFERROR(VLOOKUP(Table146[[#This Row],[ឈ្មោះ]],Table1[[ឈ្មោះ]:[សម្គាល់]],8,0),"0")</f>
        <v>153500</v>
      </c>
      <c r="M256" s="16">
        <f>L256-Table146[[#This Row],[បៀវត្សសរុប]]</f>
        <v>-316900</v>
      </c>
      <c r="O256" t="str">
        <f>IFERROR(VLOOKUP($B256,Sheet1!$B$4:$J$550,6,0),"***")</f>
        <v>***</v>
      </c>
      <c r="P256" t="str">
        <f>IFERROR(VLOOKUP($B256,Sheet1!$B$4:$J$550,7,0),"***")</f>
        <v>***</v>
      </c>
    </row>
    <row r="257" spans="1:16" x14ac:dyDescent="0.55000000000000004">
      <c r="A257" s="1">
        <v>239</v>
      </c>
      <c r="B257" t="s">
        <v>54</v>
      </c>
      <c r="C257" t="str">
        <f>LEFT(Table146[[#This Row],[ឈ្មោះ]],SEARCH(" ",Table146[[#This Row],[ឈ្មោះ]])-1)</f>
        <v>រីន</v>
      </c>
      <c r="D257" t="str">
        <f>RIGHT(Table146[[#This Row],[ឈ្មោះ]],LEN(Table146[[#This Row],[ឈ្មោះ]])-SEARCH(" ",Table146[[#This Row],[ឈ្មោះ]]))</f>
        <v>សុណាត</v>
      </c>
      <c r="E257" t="s">
        <v>1</v>
      </c>
      <c r="F257" t="s">
        <v>454</v>
      </c>
      <c r="G257" t="str">
        <f>IFERROR(VLOOKUP($B257,Tax_List!$H$3:$O$480,5,0),"***")</f>
        <v>19.02.1988</v>
      </c>
      <c r="H257" s="13" t="str">
        <f>IFERROR(VLOOKUP($B257,Tax_List!$H$3:$O$480,8,0),"***")</f>
        <v>150306560</v>
      </c>
      <c r="I257" s="2">
        <f>SUMIFS('Latex_Staff (2)'!$L$2:$L$486,'Latex_Staff (2)'!$K$2:$K$486,Table146[[#This Row],[ឈ្មោះ]])</f>
        <v>1119300</v>
      </c>
      <c r="J257" s="2"/>
      <c r="L257">
        <f>IFERROR(VLOOKUP(Table146[[#This Row],[ឈ្មោះ]],Table1[[ឈ្មោះ]:[សម្គាល់]],8,0),"0")</f>
        <v>1111700</v>
      </c>
      <c r="M257" s="16">
        <f>L257-Table146[[#This Row],[បៀវត្សសរុប]]</f>
        <v>-7600</v>
      </c>
      <c r="O257" t="str">
        <f>IFERROR(VLOOKUP($B257,Sheet1!$B$4:$J$550,6,0),"***")</f>
        <v>1988-02-19</v>
      </c>
      <c r="P257" t="str">
        <f>IFERROR(VLOOKUP($B257,Sheet1!$B$4:$J$550,7,0),"***")</f>
        <v>19.02.1988</v>
      </c>
    </row>
    <row r="258" spans="1:16" hidden="1" x14ac:dyDescent="0.55000000000000004">
      <c r="A258" s="1">
        <v>240</v>
      </c>
      <c r="B258" t="s">
        <v>1917</v>
      </c>
      <c r="C258" t="str">
        <f>LEFT(Table146[[#This Row],[ឈ្មោះ]],SEARCH(" ",Table146[[#This Row],[ឈ្មោះ]])-1)</f>
        <v>ញឹម</v>
      </c>
      <c r="D258" t="str">
        <f>RIGHT(Table146[[#This Row],[ឈ្មោះ]],LEN(Table146[[#This Row],[ឈ្មោះ]])-SEARCH(" ",Table146[[#This Row],[ឈ្មោះ]]))</f>
        <v>អ៊ីណា</v>
      </c>
      <c r="E258" t="s">
        <v>1</v>
      </c>
      <c r="F258" t="s">
        <v>454</v>
      </c>
      <c r="G258" t="str">
        <f>IFERROR(VLOOKUP($B258,Tax_List!$H$3:$O$480,5,0),"***")</f>
        <v>***</v>
      </c>
      <c r="H258" s="13" t="str">
        <f>IFERROR(VLOOKUP($B258,Tax_List!$H$3:$O$480,8,0),"***")</f>
        <v>***</v>
      </c>
      <c r="I258" s="2">
        <f>SUMIFS('Latex_Staff (2)'!$L$2:$L$486,'Latex_Staff (2)'!$K$2:$K$486,Table146[[#This Row],[ឈ្មោះ]])</f>
        <v>538500</v>
      </c>
      <c r="J258" s="2"/>
      <c r="L258">
        <f>IFERROR(VLOOKUP(Table146[[#This Row],[ឈ្មោះ]],Table1[[ឈ្មោះ]:[សម្គាល់]],8,0),"0")</f>
        <v>1215500</v>
      </c>
      <c r="M258" s="16">
        <f>L258-Table146[[#This Row],[បៀវត្សសរុប]]</f>
        <v>677000</v>
      </c>
      <c r="O258" t="str">
        <f>IFERROR(VLOOKUP($B258,Sheet1!$B$4:$J$550,6,0),"***")</f>
        <v>***-**-**</v>
      </c>
      <c r="P258" t="str">
        <f>IFERROR(VLOOKUP($B258,Sheet1!$B$4:$J$550,7,0),"***")</f>
        <v>***</v>
      </c>
    </row>
    <row r="259" spans="1:16" x14ac:dyDescent="0.55000000000000004">
      <c r="A259" s="1">
        <v>241</v>
      </c>
      <c r="B259" t="s">
        <v>52</v>
      </c>
      <c r="C259" t="str">
        <f>LEFT(Table146[[#This Row],[ឈ្មោះ]],SEARCH(" ",Table146[[#This Row],[ឈ្មោះ]])-1)</f>
        <v>រីន</v>
      </c>
      <c r="D259" t="str">
        <f>RIGHT(Table146[[#This Row],[ឈ្មោះ]],LEN(Table146[[#This Row],[ឈ្មោះ]])-SEARCH(" ",Table146[[#This Row],[ឈ្មោះ]]))</f>
        <v>ភារម្យ</v>
      </c>
      <c r="E259" t="s">
        <v>1</v>
      </c>
      <c r="F259" t="s">
        <v>454</v>
      </c>
      <c r="G259" t="str">
        <f>IFERROR(VLOOKUP($B259,Tax_List!$H$3:$O$480,5,0),"***")</f>
        <v>06.11.1994</v>
      </c>
      <c r="H259" s="13" t="str">
        <f>IFERROR(VLOOKUP($B259,Tax_List!$H$3:$O$480,8,0),"***")</f>
        <v>150957367</v>
      </c>
      <c r="I259" s="2">
        <f>SUMIFS('Latex_Staff (2)'!$L$2:$L$486,'Latex_Staff (2)'!$K$2:$K$486,Table146[[#This Row],[ឈ្មោះ]])</f>
        <v>422900</v>
      </c>
      <c r="J259" s="2" t="s">
        <v>1979</v>
      </c>
      <c r="L259">
        <f>IFERROR(VLOOKUP(Table146[[#This Row],[ឈ្មោះ]],Table1[[ឈ្មោះ]:[សម្គាល់]],8,0),"0")</f>
        <v>1118200</v>
      </c>
      <c r="M259" s="16">
        <f>L259-Table146[[#This Row],[បៀវត្សសរុប]]</f>
        <v>695300</v>
      </c>
      <c r="O259" t="str">
        <f>IFERROR(VLOOKUP($B259,Sheet1!$B$4:$J$550,6,0),"***")</f>
        <v>1994-11-06</v>
      </c>
      <c r="P259" t="str">
        <f>IFERROR(VLOOKUP($B259,Sheet1!$B$4:$J$550,7,0),"***")</f>
        <v>06.11.1994</v>
      </c>
    </row>
    <row r="260" spans="1:16" x14ac:dyDescent="0.55000000000000004">
      <c r="A260" s="1">
        <v>241</v>
      </c>
      <c r="B260" t="s">
        <v>213</v>
      </c>
      <c r="C260" t="str">
        <f>LEFT(Table146[[#This Row],[ឈ្មោះ]],SEARCH(" ",Table146[[#This Row],[ឈ្មោះ]])-1)</f>
        <v>អ៊ា</v>
      </c>
      <c r="D260" t="str">
        <f>RIGHT(Table146[[#This Row],[ឈ្មោះ]],LEN(Table146[[#This Row],[ឈ្មោះ]])-SEARCH(" ",Table146[[#This Row],[ឈ្មោះ]]))</f>
        <v>សុខហ៊ាង</v>
      </c>
      <c r="E260" t="s">
        <v>1</v>
      </c>
      <c r="F260" t="s">
        <v>454</v>
      </c>
      <c r="G260" t="str">
        <f>IFERROR(VLOOKUP($B260,Tax_List!$H$3:$O$480,5,0),"***")</f>
        <v>11.09.1999</v>
      </c>
      <c r="H260" s="13">
        <f>IFERROR(VLOOKUP($B260,Tax_List!$H$3:$O$480,8,0),"***")</f>
        <v>61991880</v>
      </c>
      <c r="I260" s="2">
        <f>SUMIFS('Latex_Staff (2)'!$L$2:$L$486,'Latex_Staff (2)'!$K$2:$K$486,Table146[[#This Row],[ឈ្មោះ]])</f>
        <v>101200</v>
      </c>
      <c r="J260" s="2" t="s">
        <v>1980</v>
      </c>
      <c r="L260">
        <f>IFERROR(VLOOKUP(Table146[[#This Row],[ឈ្មោះ]],Table1[[ឈ្មោះ]:[សម្គាល់]],8,0),"0")</f>
        <v>1109500</v>
      </c>
      <c r="M260" s="16">
        <f>L260-Table146[[#This Row],[បៀវត្សសរុប]]</f>
        <v>1008300</v>
      </c>
      <c r="O260" t="str">
        <f>IFERROR(VLOOKUP($B260,Sheet1!$B$4:$J$550,6,0),"***")</f>
        <v>1999-09-11</v>
      </c>
      <c r="P260" t="str">
        <f>IFERROR(VLOOKUP($B260,Sheet1!$B$4:$J$550,7,0),"***")</f>
        <v>11.09.1999</v>
      </c>
    </row>
    <row r="261" spans="1:16" x14ac:dyDescent="0.55000000000000004">
      <c r="A261" s="1">
        <v>242</v>
      </c>
      <c r="B261" t="s">
        <v>214</v>
      </c>
      <c r="C261" t="str">
        <f>LEFT(Table146[[#This Row],[ឈ្មោះ]],SEARCH(" ",Table146[[#This Row],[ឈ្មោះ]])-1)</f>
        <v>ឃីន</v>
      </c>
      <c r="D261" t="str">
        <f>RIGHT(Table146[[#This Row],[ឈ្មោះ]],LEN(Table146[[#This Row],[ឈ្មោះ]])-SEARCH(" ",Table146[[#This Row],[ឈ្មោះ]]))</f>
        <v>ដន</v>
      </c>
      <c r="E261" t="s">
        <v>2</v>
      </c>
      <c r="F261" t="s">
        <v>454</v>
      </c>
      <c r="G261" t="str">
        <f>IFERROR(VLOOKUP($B261,Tax_List!$H$3:$O$480,5,0),"***")</f>
        <v>07.01.1991</v>
      </c>
      <c r="H261" s="13">
        <f>IFERROR(VLOOKUP($B261,Tax_List!$H$3:$O$480,8,0),"***")</f>
        <v>61994732</v>
      </c>
      <c r="I261" s="2">
        <f>SUMIFS('Latex_Staff (2)'!$L$2:$L$486,'Latex_Staff (2)'!$K$2:$K$486,Table146[[#This Row],[ឈ្មោះ]])</f>
        <v>156200</v>
      </c>
      <c r="J261" s="2" t="s">
        <v>1980</v>
      </c>
      <c r="L261">
        <f>IFERROR(VLOOKUP(Table146[[#This Row],[ឈ្មោះ]],Table1[[ឈ្មោះ]:[សម្គាល់]],8,0),"0")</f>
        <v>1093800</v>
      </c>
      <c r="M261" s="16">
        <f>L261-Table146[[#This Row],[បៀវត្សសរុប]]</f>
        <v>937600</v>
      </c>
      <c r="O261" t="str">
        <f>IFERROR(VLOOKUP($B261,Sheet1!$B$4:$J$550,6,0),"***")</f>
        <v>1991-01-07</v>
      </c>
      <c r="P261" t="str">
        <f>IFERROR(VLOOKUP($B261,Sheet1!$B$4:$J$550,7,0),"***")</f>
        <v>07.01.1991</v>
      </c>
    </row>
    <row r="262" spans="1:16" x14ac:dyDescent="0.55000000000000004">
      <c r="A262" s="1">
        <v>243</v>
      </c>
      <c r="B262" t="s">
        <v>215</v>
      </c>
      <c r="C262" t="str">
        <f>LEFT(Table146[[#This Row],[ឈ្មោះ]],SEARCH(" ",Table146[[#This Row],[ឈ្មោះ]])-1)</f>
        <v>សៀវ</v>
      </c>
      <c r="D262" t="str">
        <f>RIGHT(Table146[[#This Row],[ឈ្មោះ]],LEN(Table146[[#This Row],[ឈ្មោះ]])-SEARCH(" ",Table146[[#This Row],[ឈ្មោះ]]))</f>
        <v>រីណា</v>
      </c>
      <c r="E262" t="s">
        <v>1</v>
      </c>
      <c r="F262" t="s">
        <v>454</v>
      </c>
      <c r="G262" t="str">
        <f>IFERROR(VLOOKUP($B262,Tax_List!$H$3:$O$480,5,0),"***")</f>
        <v>17.03.2002</v>
      </c>
      <c r="H262" s="13" t="str">
        <f>IFERROR(VLOOKUP($B262,Tax_List!$H$3:$O$480,8,0),"***")</f>
        <v>IDR00085</v>
      </c>
      <c r="I262" s="2">
        <f>SUMIFS('Latex_Staff (2)'!$L$2:$L$486,'Latex_Staff (2)'!$K$2:$K$486,Table146[[#This Row],[ឈ្មោះ]])</f>
        <v>398600</v>
      </c>
      <c r="J262" s="2"/>
      <c r="L262">
        <f>IFERROR(VLOOKUP(Table146[[#This Row],[ឈ្មោះ]],Table1[[ឈ្មោះ]:[សម្គាល់]],8,0),"0")</f>
        <v>1043500</v>
      </c>
      <c r="M262" s="16">
        <f>L262-Table146[[#This Row],[បៀវត្សសរុប]]</f>
        <v>644900</v>
      </c>
      <c r="O262" t="str">
        <f>IFERROR(VLOOKUP($B262,Sheet1!$B$4:$J$550,6,0),"***")</f>
        <v>2002-03-17</v>
      </c>
      <c r="P262" t="str">
        <f>IFERROR(VLOOKUP($B262,Sheet1!$B$4:$J$550,7,0),"***")</f>
        <v>17.03.2002</v>
      </c>
    </row>
    <row r="263" spans="1:16" x14ac:dyDescent="0.55000000000000004">
      <c r="A263" s="1">
        <v>244</v>
      </c>
      <c r="B263" t="s">
        <v>216</v>
      </c>
      <c r="C263" t="str">
        <f>LEFT(Table146[[#This Row],[ឈ្មោះ]],SEARCH(" ",Table146[[#This Row],[ឈ្មោះ]])-1)</f>
        <v>ផក</v>
      </c>
      <c r="D263" t="str">
        <f>RIGHT(Table146[[#This Row],[ឈ្មោះ]],LEN(Table146[[#This Row],[ឈ្មោះ]])-SEARCH(" ",Table146[[#This Row],[ឈ្មោះ]]))</f>
        <v>ពិសិដ្ឋ</v>
      </c>
      <c r="E263" t="s">
        <v>2</v>
      </c>
      <c r="F263" t="s">
        <v>454</v>
      </c>
      <c r="G263" t="str">
        <f>IFERROR(VLOOKUP($B263,Tax_List!$H$3:$O$480,5,0),"***")</f>
        <v>06.07.1995</v>
      </c>
      <c r="H263" s="13" t="str">
        <f>IFERROR(VLOOKUP($B263,Tax_List!$H$3:$O$480,8,0),"***")</f>
        <v>150772338</v>
      </c>
      <c r="I263" s="2">
        <f>SUMIFS('Latex_Staff (2)'!$L$2:$L$486,'Latex_Staff (2)'!$K$2:$K$486,Table146[[#This Row],[ឈ្មោះ]])</f>
        <v>454600</v>
      </c>
      <c r="J263" s="2"/>
      <c r="L263">
        <f>IFERROR(VLOOKUP(Table146[[#This Row],[ឈ្មោះ]],Table1[[ឈ្មោះ]:[សម្គាល់]],8,0),"0")</f>
        <v>1187500</v>
      </c>
      <c r="M263" s="16">
        <f>L263-Table146[[#This Row],[បៀវត្សសរុប]]</f>
        <v>732900</v>
      </c>
      <c r="O263" t="str">
        <f>IFERROR(VLOOKUP($B263,Sheet1!$B$4:$J$550,6,0),"***")</f>
        <v>1995-07-06</v>
      </c>
      <c r="P263" t="str">
        <f>IFERROR(VLOOKUP($B263,Sheet1!$B$4:$J$550,7,0),"***")</f>
        <v>06.07.1995</v>
      </c>
    </row>
    <row r="264" spans="1:16" x14ac:dyDescent="0.55000000000000004">
      <c r="A264" s="1">
        <v>245</v>
      </c>
      <c r="B264" t="s">
        <v>217</v>
      </c>
      <c r="C264" t="str">
        <f>LEFT(Table146[[#This Row],[ឈ្មោះ]],SEARCH(" ",Table146[[#This Row],[ឈ្មោះ]])-1)</f>
        <v>អ៊ុម</v>
      </c>
      <c r="D264" t="str">
        <f>RIGHT(Table146[[#This Row],[ឈ្មោះ]],LEN(Table146[[#This Row],[ឈ្មោះ]])-SEARCH(" ",Table146[[#This Row],[ឈ្មោះ]]))</f>
        <v>ណាវី</v>
      </c>
      <c r="E264" t="s">
        <v>1</v>
      </c>
      <c r="F264" t="s">
        <v>454</v>
      </c>
      <c r="G264" t="str">
        <f>IFERROR(VLOOKUP($B264,Tax_List!$H$3:$O$480,5,0),"***")</f>
        <v>18.10.2000</v>
      </c>
      <c r="H264" s="13" t="str">
        <f>IFERROR(VLOOKUP($B264,Tax_List!$H$3:$O$480,8,0),"***")</f>
        <v>220175258</v>
      </c>
      <c r="I264" s="2">
        <f>SUMIFS('Latex_Staff (2)'!$L$2:$L$486,'Latex_Staff (2)'!$K$2:$K$486,Table146[[#This Row],[ឈ្មោះ]])</f>
        <v>446100</v>
      </c>
      <c r="J264" s="2"/>
      <c r="L264">
        <f>IFERROR(VLOOKUP(Table146[[#This Row],[ឈ្មោះ]],Table1[[ឈ្មោះ]:[សម្គាល់]],8,0),"0")</f>
        <v>1299300</v>
      </c>
      <c r="M264" s="16">
        <f>L264-Table146[[#This Row],[បៀវត្សសរុប]]</f>
        <v>853200</v>
      </c>
      <c r="O264" t="str">
        <f>IFERROR(VLOOKUP($B264,Sheet1!$B$4:$J$550,6,0),"***")</f>
        <v>2000-10-18</v>
      </c>
      <c r="P264" t="str">
        <f>IFERROR(VLOOKUP($B264,Sheet1!$B$4:$J$550,7,0),"***")</f>
        <v>18.10.2000</v>
      </c>
    </row>
    <row r="265" spans="1:16" x14ac:dyDescent="0.55000000000000004">
      <c r="A265" s="1">
        <v>246</v>
      </c>
      <c r="B265" t="s">
        <v>218</v>
      </c>
      <c r="C265" t="str">
        <f>LEFT(Table146[[#This Row],[ឈ្មោះ]],SEARCH(" ",Table146[[#This Row],[ឈ្មោះ]])-1)</f>
        <v>សាន្ត</v>
      </c>
      <c r="D265" t="str">
        <f>RIGHT(Table146[[#This Row],[ឈ្មោះ]],LEN(Table146[[#This Row],[ឈ្មោះ]])-SEARCH(" ",Table146[[#This Row],[ឈ្មោះ]]))</f>
        <v>យូស័រ</v>
      </c>
      <c r="E265" t="s">
        <v>2</v>
      </c>
      <c r="F265" t="s">
        <v>454</v>
      </c>
      <c r="G265" t="str">
        <f>IFERROR(VLOOKUP($B265,Tax_List!$H$3:$O$480,5,0),"***")</f>
        <v>19.08.2000</v>
      </c>
      <c r="H265" s="13" t="str">
        <f>IFERROR(VLOOKUP($B265,Tax_List!$H$3:$O$480,8,0),"***")</f>
        <v>IDR00086</v>
      </c>
      <c r="I265" s="2">
        <f>SUMIFS('Latex_Staff (2)'!$L$2:$L$486,'Latex_Staff (2)'!$K$2:$K$486,Table146[[#This Row],[ឈ្មោះ]])</f>
        <v>313300</v>
      </c>
      <c r="J265" s="2"/>
      <c r="L265">
        <f>IFERROR(VLOOKUP(Table146[[#This Row],[ឈ្មោះ]],Table1[[ឈ្មោះ]:[សម្គាល់]],8,0),"0")</f>
        <v>1150000</v>
      </c>
      <c r="M265" s="16">
        <f>L265-Table146[[#This Row],[បៀវត្សសរុប]]</f>
        <v>836700</v>
      </c>
      <c r="O265" t="str">
        <f>IFERROR(VLOOKUP($B265,Sheet1!$B$4:$J$550,6,0),"***")</f>
        <v>2000-08-19</v>
      </c>
      <c r="P265" t="str">
        <f>IFERROR(VLOOKUP($B265,Sheet1!$B$4:$J$550,7,0),"***")</f>
        <v>19.08.2000</v>
      </c>
    </row>
    <row r="266" spans="1:16" x14ac:dyDescent="0.55000000000000004">
      <c r="A266" s="1">
        <v>247</v>
      </c>
      <c r="B266" t="s">
        <v>219</v>
      </c>
      <c r="C266" t="str">
        <f>LEFT(Table146[[#This Row],[ឈ្មោះ]],SEARCH(" ",Table146[[#This Row],[ឈ្មោះ]])-1)</f>
        <v>តូ</v>
      </c>
      <c r="D266" t="str">
        <f>RIGHT(Table146[[#This Row],[ឈ្មោះ]],LEN(Table146[[#This Row],[ឈ្មោះ]])-SEARCH(" ",Table146[[#This Row],[ឈ្មោះ]]))</f>
        <v>តុងហេង</v>
      </c>
      <c r="E266" t="s">
        <v>2</v>
      </c>
      <c r="F266" t="s">
        <v>454</v>
      </c>
      <c r="G266" t="str">
        <f>IFERROR(VLOOKUP($B266,Tax_List!$H$3:$O$480,5,0),"***")</f>
        <v>04.12.1997</v>
      </c>
      <c r="H266" s="13">
        <f>IFERROR(VLOOKUP($B266,Tax_List!$H$3:$O$480,8,0),"***")</f>
        <v>220234375</v>
      </c>
      <c r="I266" s="2">
        <f>SUMIFS('Latex_Staff (2)'!$L$2:$L$486,'Latex_Staff (2)'!$K$2:$K$486,Table146[[#This Row],[ឈ្មោះ]])</f>
        <v>446000</v>
      </c>
      <c r="J266" s="2"/>
      <c r="L266">
        <f>IFERROR(VLOOKUP(Table146[[#This Row],[ឈ្មោះ]],Table1[[ឈ្មោះ]:[សម្គាល់]],8,0),"0")</f>
        <v>1201700</v>
      </c>
      <c r="M266" s="16">
        <f>L266-Table146[[#This Row],[បៀវត្សសរុប]]</f>
        <v>755700</v>
      </c>
      <c r="O266" t="str">
        <f>IFERROR(VLOOKUP($B266,Sheet1!$B$4:$J$550,6,0),"***")</f>
        <v>1997-12-04</v>
      </c>
      <c r="P266" t="str">
        <f>IFERROR(VLOOKUP($B266,Sheet1!$B$4:$J$550,7,0),"***")</f>
        <v>04.12.1997</v>
      </c>
    </row>
    <row r="267" spans="1:16" x14ac:dyDescent="0.55000000000000004">
      <c r="A267" s="1">
        <v>248</v>
      </c>
      <c r="B267" t="s">
        <v>220</v>
      </c>
      <c r="C267" t="str">
        <f>LEFT(Table146[[#This Row],[ឈ្មោះ]],SEARCH(" ",Table146[[#This Row],[ឈ្មោះ]])-1)</f>
        <v>ប៉ុន</v>
      </c>
      <c r="D267" t="str">
        <f>RIGHT(Table146[[#This Row],[ឈ្មោះ]],LEN(Table146[[#This Row],[ឈ្មោះ]])-SEARCH(" ",Table146[[#This Row],[ឈ្មោះ]]))</f>
        <v>សាវីន</v>
      </c>
      <c r="E267" t="s">
        <v>1</v>
      </c>
      <c r="F267" t="s">
        <v>454</v>
      </c>
      <c r="G267" t="str">
        <f>IFERROR(VLOOKUP($B267,Tax_List!$H$3:$O$480,5,0),"***")</f>
        <v>13.10.2003</v>
      </c>
      <c r="H267" s="13" t="str">
        <f>IFERROR(VLOOKUP($B267,Tax_List!$H$3:$O$480,8,0),"***")</f>
        <v>220220035</v>
      </c>
      <c r="I267" s="2">
        <f>SUMIFS('Latex_Staff (2)'!$L$2:$L$486,'Latex_Staff (2)'!$K$2:$K$486,Table146[[#This Row],[ឈ្មោះ]])</f>
        <v>323800</v>
      </c>
      <c r="J267" s="2"/>
      <c r="L267">
        <f>IFERROR(VLOOKUP(Table146[[#This Row],[ឈ្មោះ]],Table1[[ឈ្មោះ]:[សម្គាល់]],8,0),"0")</f>
        <v>1187200</v>
      </c>
      <c r="M267" s="16">
        <f>L267-Table146[[#This Row],[បៀវត្សសរុប]]</f>
        <v>863400</v>
      </c>
      <c r="O267" t="str">
        <f>IFERROR(VLOOKUP($B267,Sheet1!$B$4:$J$550,6,0),"***")</f>
        <v>2003-10-13</v>
      </c>
      <c r="P267" t="str">
        <f>IFERROR(VLOOKUP($B267,Sheet1!$B$4:$J$550,7,0),"***")</f>
        <v>13.10.2003</v>
      </c>
    </row>
    <row r="268" spans="1:16" hidden="1" x14ac:dyDescent="0.55000000000000004">
      <c r="A268" s="1">
        <v>249</v>
      </c>
      <c r="B268" t="s">
        <v>221</v>
      </c>
      <c r="C268" t="str">
        <f>LEFT(Table146[[#This Row],[ឈ្មោះ]],SEARCH(" ",Table146[[#This Row],[ឈ្មោះ]])-1)</f>
        <v>សឿន</v>
      </c>
      <c r="D268" t="str">
        <f>RIGHT(Table146[[#This Row],[ឈ្មោះ]],LEN(Table146[[#This Row],[ឈ្មោះ]])-SEARCH(" ",Table146[[#This Row],[ឈ្មោះ]]))</f>
        <v>សារឹត</v>
      </c>
      <c r="E268" t="s">
        <v>1</v>
      </c>
      <c r="F268" t="s">
        <v>454</v>
      </c>
      <c r="G268" t="str">
        <f>IFERROR(VLOOKUP($B268,Tax_List!$H$3:$O$480,5,0),"***")</f>
        <v>***</v>
      </c>
      <c r="H268" s="13" t="str">
        <f>IFERROR(VLOOKUP($B268,Tax_List!$H$3:$O$480,8,0),"***")</f>
        <v>***</v>
      </c>
      <c r="I268" s="2">
        <f>SUMIFS('Latex_Staff (2)'!$L$2:$L$486,'Latex_Staff (2)'!$K$2:$K$486,Table146[[#This Row],[ឈ្មោះ]])</f>
        <v>503500</v>
      </c>
      <c r="J268" s="2"/>
      <c r="L268">
        <f>IFERROR(VLOOKUP(Table146[[#This Row],[ឈ្មោះ]],Table1[[ឈ្មោះ]:[សម្គាល់]],8,0),"0")</f>
        <v>1089500</v>
      </c>
      <c r="M268" s="16">
        <f>L268-Table146[[#This Row],[បៀវត្សសរុប]]</f>
        <v>586000</v>
      </c>
      <c r="O268" t="str">
        <f>IFERROR(VLOOKUP($B268,Sheet1!$B$4:$J$550,6,0),"***")</f>
        <v>***-**-**</v>
      </c>
      <c r="P268" t="str">
        <f>IFERROR(VLOOKUP($B268,Sheet1!$B$4:$J$550,7,0),"***")</f>
        <v>***</v>
      </c>
    </row>
    <row r="269" spans="1:16" hidden="1" x14ac:dyDescent="0.55000000000000004">
      <c r="A269" s="1">
        <v>250</v>
      </c>
      <c r="B269" t="s">
        <v>1970</v>
      </c>
      <c r="C269" t="str">
        <f>LEFT(Table146[[#This Row],[ឈ្មោះ]],SEARCH(" ",Table146[[#This Row],[ឈ្មោះ]])-1)</f>
        <v>ជាតិ</v>
      </c>
      <c r="D269" t="str">
        <f>RIGHT(Table146[[#This Row],[ឈ្មោះ]],LEN(Table146[[#This Row],[ឈ្មោះ]])-SEARCH(" ",Table146[[#This Row],[ឈ្មោះ]]))</f>
        <v>ចាន់រ៉ា</v>
      </c>
      <c r="E269" t="s">
        <v>1</v>
      </c>
      <c r="F269" t="s">
        <v>454</v>
      </c>
      <c r="G269" t="str">
        <f>IFERROR(VLOOKUP($B269,Tax_List!$H$3:$O$480,5,0),"***")</f>
        <v>***</v>
      </c>
      <c r="H269" s="13" t="str">
        <f>IFERROR(VLOOKUP($B269,Tax_List!$H$3:$O$480,8,0),"***")</f>
        <v>***</v>
      </c>
      <c r="I269" s="2">
        <f>SUMIFS('Latex_Staff (2)'!$L$2:$L$486,'Latex_Staff (2)'!$K$2:$K$486,Table146[[#This Row],[ឈ្មោះ]])</f>
        <v>444900</v>
      </c>
      <c r="J269" s="2"/>
      <c r="L269">
        <f>IFERROR(VLOOKUP(Table146[[#This Row],[ឈ្មោះ]],Table1[[ឈ្មោះ]:[សម្គាល់]],8,0),"0")</f>
        <v>87000</v>
      </c>
      <c r="M269" s="16">
        <f>L269-Table146[[#This Row],[បៀវត្សសរុប]]</f>
        <v>-357900</v>
      </c>
      <c r="O269" t="str">
        <f>IFERROR(VLOOKUP($B269,Sheet1!$B$4:$J$550,6,0),"***")</f>
        <v>***</v>
      </c>
      <c r="P269" t="str">
        <f>IFERROR(VLOOKUP($B269,Sheet1!$B$4:$J$550,7,0),"***")</f>
        <v>***</v>
      </c>
    </row>
    <row r="270" spans="1:16" x14ac:dyDescent="0.55000000000000004">
      <c r="A270" s="1">
        <v>251</v>
      </c>
      <c r="B270" t="s">
        <v>224</v>
      </c>
      <c r="C270" t="str">
        <f>LEFT(Table146[[#This Row],[ឈ្មោះ]],SEARCH(" ",Table146[[#This Row],[ឈ្មោះ]])-1)</f>
        <v>ទី</v>
      </c>
      <c r="D270" t="str">
        <f>RIGHT(Table146[[#This Row],[ឈ្មោះ]],LEN(Table146[[#This Row],[ឈ្មោះ]])-SEARCH(" ",Table146[[#This Row],[ឈ្មោះ]]))</f>
        <v>វេន</v>
      </c>
      <c r="E270" t="s">
        <v>2</v>
      </c>
      <c r="F270" t="s">
        <v>454</v>
      </c>
      <c r="G270" t="str">
        <f>IFERROR(VLOOKUP($B270,Tax_List!$H$3:$O$480,5,0),"***")</f>
        <v>19.08.1995</v>
      </c>
      <c r="H270" s="13" t="str">
        <f>IFERROR(VLOOKUP($B270,Tax_List!$H$3:$O$480,8,0),"***")</f>
        <v>150326807</v>
      </c>
      <c r="I270" s="2">
        <f>SUMIFS('Latex_Staff (2)'!$L$2:$L$486,'Latex_Staff (2)'!$K$2:$K$486,Table146[[#This Row],[ឈ្មោះ]])</f>
        <v>390700</v>
      </c>
      <c r="J270" s="2"/>
      <c r="L270">
        <f>IFERROR(VLOOKUP(Table146[[#This Row],[ឈ្មោះ]],Table1[[ឈ្មោះ]:[សម្គាល់]],8,0),"0")</f>
        <v>1092500</v>
      </c>
      <c r="M270" s="16">
        <f>L270-Table146[[#This Row],[បៀវត្សសរុប]]</f>
        <v>701800</v>
      </c>
      <c r="O270" t="str">
        <f>IFERROR(VLOOKUP($B270,Sheet1!$B$4:$J$550,6,0),"***")</f>
        <v>1995-08-19</v>
      </c>
      <c r="P270" t="str">
        <f>IFERROR(VLOOKUP($B270,Sheet1!$B$4:$J$550,7,0),"***")</f>
        <v>19.08.1995</v>
      </c>
    </row>
    <row r="271" spans="1:16" x14ac:dyDescent="0.55000000000000004">
      <c r="A271" s="1">
        <v>252</v>
      </c>
      <c r="B271" t="s">
        <v>225</v>
      </c>
      <c r="C271" t="str">
        <f>LEFT(Table146[[#This Row],[ឈ្មោះ]],SEARCH(" ",Table146[[#This Row],[ឈ្មោះ]])-1)</f>
        <v>ឡុង</v>
      </c>
      <c r="D271" t="str">
        <f>RIGHT(Table146[[#This Row],[ឈ្មោះ]],LEN(Table146[[#This Row],[ឈ្មោះ]])-SEARCH(" ",Table146[[#This Row],[ឈ្មោះ]]))</f>
        <v>ណាំ</v>
      </c>
      <c r="E271" t="s">
        <v>1</v>
      </c>
      <c r="F271" t="s">
        <v>454</v>
      </c>
      <c r="G271" t="str">
        <f>IFERROR(VLOOKUP($B271,Tax_List!$H$3:$O$480,5,0),"***")</f>
        <v>08.08.1983</v>
      </c>
      <c r="H271" s="13" t="str">
        <f>IFERROR(VLOOKUP($B271,Tax_List!$H$3:$O$480,8,0),"***")</f>
        <v>150676161</v>
      </c>
      <c r="I271" s="2">
        <f>SUMIFS('Latex_Staff (2)'!$L$2:$L$486,'Latex_Staff (2)'!$K$2:$K$486,Table146[[#This Row],[ឈ្មោះ]])</f>
        <v>390500</v>
      </c>
      <c r="J271" s="2"/>
      <c r="L271">
        <f>IFERROR(VLOOKUP(Table146[[#This Row],[ឈ្មោះ]],Table1[[ឈ្មោះ]:[សម្គាល់]],8,0),"0")</f>
        <v>1294000</v>
      </c>
      <c r="M271" s="16">
        <f>L271-Table146[[#This Row],[បៀវត្សសរុប]]</f>
        <v>903500</v>
      </c>
      <c r="O271" t="str">
        <f>IFERROR(VLOOKUP($B271,Sheet1!$B$4:$J$550,6,0),"***")</f>
        <v>1983-08-08</v>
      </c>
      <c r="P271" t="str">
        <f>IFERROR(VLOOKUP($B271,Sheet1!$B$4:$J$550,7,0),"***")</f>
        <v>08.08.1983</v>
      </c>
    </row>
    <row r="272" spans="1:16" hidden="1" x14ac:dyDescent="0.55000000000000004">
      <c r="A272" s="1">
        <v>253</v>
      </c>
      <c r="B272" t="s">
        <v>1962</v>
      </c>
      <c r="C272" t="str">
        <f>LEFT(Table146[[#This Row],[ឈ្មោះ]],SEARCH(" ",Table146[[#This Row],[ឈ្មោះ]])-1)</f>
        <v>តូ</v>
      </c>
      <c r="D272" t="str">
        <f>RIGHT(Table146[[#This Row],[ឈ្មោះ]],LEN(Table146[[#This Row],[ឈ្មោះ]])-SEARCH(" ",Table146[[#This Row],[ឈ្មោះ]]))</f>
        <v>សុខអេន</v>
      </c>
      <c r="E272" t="s">
        <v>1</v>
      </c>
      <c r="F272" t="s">
        <v>454</v>
      </c>
      <c r="G272" t="str">
        <f>IFERROR(VLOOKUP($B272,Tax_List!$H$3:$O$480,5,0),"***")</f>
        <v>***</v>
      </c>
      <c r="H272" s="13" t="str">
        <f>IFERROR(VLOOKUP($B272,Tax_List!$H$3:$O$480,8,0),"***")</f>
        <v>***</v>
      </c>
      <c r="I272" s="2">
        <f>SUMIFS('Latex_Staff (2)'!$L$2:$L$486,'Latex_Staff (2)'!$K$2:$K$486,Table146[[#This Row],[ឈ្មោះ]])</f>
        <v>431600</v>
      </c>
      <c r="J272" s="2"/>
      <c r="L272">
        <f>IFERROR(VLOOKUP(Table146[[#This Row],[ឈ្មោះ]],Table1[[ឈ្មោះ]:[សម្គាល់]],8,0),"0")</f>
        <v>231500</v>
      </c>
      <c r="M272" s="16">
        <f>L272-Table146[[#This Row],[បៀវត្សសរុប]]</f>
        <v>-200100</v>
      </c>
      <c r="O272" t="str">
        <f>IFERROR(VLOOKUP($B272,Sheet1!$B$4:$J$550,6,0),"***")</f>
        <v>***</v>
      </c>
      <c r="P272" t="str">
        <f>IFERROR(VLOOKUP($B272,Sheet1!$B$4:$J$550,7,0),"***")</f>
        <v>***</v>
      </c>
    </row>
    <row r="273" spans="1:16" hidden="1" x14ac:dyDescent="0.55000000000000004">
      <c r="A273" s="1">
        <v>254</v>
      </c>
      <c r="B273" t="s">
        <v>1963</v>
      </c>
      <c r="C273" t="str">
        <f>LEFT(Table146[[#This Row],[ឈ្មោះ]],SEARCH(" ",Table146[[#This Row],[ឈ្មោះ]])-1)</f>
        <v>នាង</v>
      </c>
      <c r="D273" t="str">
        <f>RIGHT(Table146[[#This Row],[ឈ្មោះ]],LEN(Table146[[#This Row],[ឈ្មោះ]])-SEARCH(" ",Table146[[#This Row],[ឈ្មោះ]]))</f>
        <v>សុខជាតិ</v>
      </c>
      <c r="E273" t="s">
        <v>2</v>
      </c>
      <c r="F273" t="s">
        <v>454</v>
      </c>
      <c r="G273" t="str">
        <f>IFERROR(VLOOKUP($B273,Tax_List!$H$3:$O$480,5,0),"***")</f>
        <v>***</v>
      </c>
      <c r="H273" s="13" t="str">
        <f>IFERROR(VLOOKUP($B273,Tax_List!$H$3:$O$480,8,0),"***")</f>
        <v>***</v>
      </c>
      <c r="I273" s="2">
        <f>SUMIFS('Latex_Staff (2)'!$L$2:$L$486,'Latex_Staff (2)'!$K$2:$K$486,Table146[[#This Row],[ឈ្មោះ]])</f>
        <v>417900</v>
      </c>
      <c r="J273" s="2"/>
      <c r="L273">
        <f>IFERROR(VLOOKUP(Table146[[#This Row],[ឈ្មោះ]],Table1[[ឈ្មោះ]:[សម្គាល់]],8,0),"0")</f>
        <v>144500</v>
      </c>
      <c r="M273" s="16">
        <f>L273-Table146[[#This Row],[បៀវត្សសរុប]]</f>
        <v>-273400</v>
      </c>
      <c r="O273" t="str">
        <f>IFERROR(VLOOKUP($B273,Sheet1!$B$4:$J$550,6,0),"***")</f>
        <v>***</v>
      </c>
      <c r="P273" t="str">
        <f>IFERROR(VLOOKUP($B273,Sheet1!$B$4:$J$550,7,0),"***")</f>
        <v>***</v>
      </c>
    </row>
    <row r="274" spans="1:16" hidden="1" x14ac:dyDescent="0.55000000000000004">
      <c r="A274" s="1">
        <v>255</v>
      </c>
      <c r="B274" t="s">
        <v>2040</v>
      </c>
      <c r="C274" t="str">
        <f>LEFT(Table146[[#This Row],[ឈ្មោះ]],SEARCH(" ",Table146[[#This Row],[ឈ្មោះ]])-1)</f>
        <v>ឌី</v>
      </c>
      <c r="D274" t="str">
        <f>RIGHT(Table146[[#This Row],[ឈ្មោះ]],LEN(Table146[[#This Row],[ឈ្មោះ]])-SEARCH(" ",Table146[[#This Row],[ឈ្មោះ]]))</f>
        <v>ធា</v>
      </c>
      <c r="E274" t="s">
        <v>2</v>
      </c>
      <c r="F274" t="s">
        <v>454</v>
      </c>
      <c r="G274" t="str">
        <f>IFERROR(VLOOKUP($B274,Tax_List!$H$3:$O$480,5,0),"***")</f>
        <v>***</v>
      </c>
      <c r="H274" s="13" t="str">
        <f>IFERROR(VLOOKUP($B274,Tax_List!$H$3:$O$480,8,0),"***")</f>
        <v>***</v>
      </c>
      <c r="I274" s="2">
        <f>SUMIFS('Latex_Staff (2)'!$L$2:$L$486,'Latex_Staff (2)'!$K$2:$K$486,Table146[[#This Row],[ឈ្មោះ]])</f>
        <v>280500</v>
      </c>
      <c r="J274" s="2" t="s">
        <v>1979</v>
      </c>
      <c r="L274" t="str">
        <f>IFERROR(VLOOKUP(Table146[[#This Row],[ឈ្មោះ]],Table1[[ឈ្មោះ]:[សម្គាល់]],8,0),"0")</f>
        <v>0</v>
      </c>
      <c r="M274" s="16">
        <f>L274-Table146[[#This Row],[បៀវត្សសរុប]]</f>
        <v>-280500</v>
      </c>
      <c r="O274" t="str">
        <f>IFERROR(VLOOKUP($B274,Sheet1!$B$4:$J$550,6,0),"***")</f>
        <v>***</v>
      </c>
      <c r="P274" t="str">
        <f>IFERROR(VLOOKUP($B274,Sheet1!$B$4:$J$550,7,0),"***")</f>
        <v>***</v>
      </c>
    </row>
    <row r="275" spans="1:16" x14ac:dyDescent="0.55000000000000004">
      <c r="A275" s="1">
        <v>255</v>
      </c>
      <c r="B275" t="s">
        <v>228</v>
      </c>
      <c r="C275" t="str">
        <f>LEFT(Table146[[#This Row],[ឈ្មោះ]],SEARCH(" ",Table146[[#This Row],[ឈ្មោះ]])-1)</f>
        <v>រ៉ែម</v>
      </c>
      <c r="D275" t="str">
        <f>RIGHT(Table146[[#This Row],[ឈ្មោះ]],LEN(Table146[[#This Row],[ឈ្មោះ]])-SEARCH(" ",Table146[[#This Row],[ឈ្មោះ]]))</f>
        <v>ផារីន</v>
      </c>
      <c r="E275" t="s">
        <v>2</v>
      </c>
      <c r="F275" t="s">
        <v>454</v>
      </c>
      <c r="G275" t="str">
        <f>IFERROR(VLOOKUP($B275,Tax_List!$H$3:$O$480,5,0),"***")</f>
        <v>03.02.1999</v>
      </c>
      <c r="H275" s="13" t="str">
        <f>IFERROR(VLOOKUP($B275,Tax_List!$H$3:$O$480,8,0),"***")</f>
        <v>IDR00123</v>
      </c>
      <c r="I275" s="2">
        <f>SUMIFS('Latex_Staff (2)'!$L$2:$L$486,'Latex_Staff (2)'!$K$2:$K$486,Table146[[#This Row],[ឈ្មោះ]])</f>
        <v>22200</v>
      </c>
      <c r="J275" s="2" t="s">
        <v>1980</v>
      </c>
      <c r="L275">
        <f>IFERROR(VLOOKUP(Table146[[#This Row],[ឈ្មោះ]],Table1[[ឈ្មោះ]:[សម្គាល់]],8,0),"0")</f>
        <v>1105100</v>
      </c>
      <c r="M275" s="16">
        <f>L275-Table146[[#This Row],[បៀវត្សសរុប]]</f>
        <v>1082900</v>
      </c>
      <c r="O275" t="str">
        <f>IFERROR(VLOOKUP($B275,Sheet1!$B$4:$J$550,6,0),"***")</f>
        <v>1999-02-03</v>
      </c>
      <c r="P275" t="str">
        <f>IFERROR(VLOOKUP($B275,Sheet1!$B$4:$J$550,7,0),"***")</f>
        <v>03.02.1999</v>
      </c>
    </row>
    <row r="276" spans="1:16" hidden="1" x14ac:dyDescent="0.55000000000000004">
      <c r="A276" s="1">
        <v>256</v>
      </c>
      <c r="B276" t="s">
        <v>1964</v>
      </c>
      <c r="C276" t="str">
        <f>LEFT(Table146[[#This Row],[ឈ្មោះ]],SEARCH(" ",Table146[[#This Row],[ឈ្មោះ]])-1)</f>
        <v>ចន</v>
      </c>
      <c r="D276" t="str">
        <f>RIGHT(Table146[[#This Row],[ឈ្មោះ]],LEN(Table146[[#This Row],[ឈ្មោះ]])-SEARCH(" ",Table146[[#This Row],[ឈ្មោះ]]))</f>
        <v>ម៉េងអ៊ី</v>
      </c>
      <c r="E276" t="s">
        <v>2</v>
      </c>
      <c r="F276" t="s">
        <v>454</v>
      </c>
      <c r="G276" t="str">
        <f>IFERROR(VLOOKUP($B276,Tax_List!$H$3:$O$480,5,0),"***")</f>
        <v>***</v>
      </c>
      <c r="H276" s="13" t="str">
        <f>IFERROR(VLOOKUP($B276,Tax_List!$H$3:$O$480,8,0),"***")</f>
        <v>***</v>
      </c>
      <c r="I276" s="2">
        <f>SUMIFS('Latex_Staff (2)'!$L$2:$L$486,'Latex_Staff (2)'!$K$2:$K$486,Table146[[#This Row],[ឈ្មោះ]])</f>
        <v>431800</v>
      </c>
      <c r="J276" s="2"/>
      <c r="L276">
        <f>IFERROR(VLOOKUP(Table146[[#This Row],[ឈ្មោះ]],Table1[[ឈ្មោះ]:[សម្គាល់]],8,0),"0")</f>
        <v>369500</v>
      </c>
      <c r="M276" s="16">
        <f>L276-Table146[[#This Row],[បៀវត្សសរុប]]</f>
        <v>-62300</v>
      </c>
      <c r="O276" t="str">
        <f>IFERROR(VLOOKUP($B276,Sheet1!$B$4:$J$550,6,0),"***")</f>
        <v>***</v>
      </c>
      <c r="P276" t="str">
        <f>IFERROR(VLOOKUP($B276,Sheet1!$B$4:$J$550,7,0),"***")</f>
        <v>***</v>
      </c>
    </row>
    <row r="277" spans="1:16" hidden="1" x14ac:dyDescent="0.55000000000000004">
      <c r="A277" s="1">
        <v>257</v>
      </c>
      <c r="B277" t="s">
        <v>2041</v>
      </c>
      <c r="C277" t="str">
        <f>LEFT(Table146[[#This Row],[ឈ្មោះ]],SEARCH(" ",Table146[[#This Row],[ឈ្មោះ]])-1)</f>
        <v>ម៉ូល</v>
      </c>
      <c r="D277" t="str">
        <f>RIGHT(Table146[[#This Row],[ឈ្មោះ]],LEN(Table146[[#This Row],[ឈ្មោះ]])-SEARCH(" ",Table146[[#This Row],[ឈ្មោះ]]))</f>
        <v>សុខនៅ</v>
      </c>
      <c r="E277" t="s">
        <v>2</v>
      </c>
      <c r="F277" t="s">
        <v>454</v>
      </c>
      <c r="G277" t="str">
        <f>IFERROR(VLOOKUP($B277,Tax_List!$H$3:$O$480,5,0),"***")</f>
        <v>***</v>
      </c>
      <c r="H277" s="13" t="str">
        <f>IFERROR(VLOOKUP($B277,Tax_List!$H$3:$O$480,8,0),"***")</f>
        <v>***</v>
      </c>
      <c r="I277" s="2">
        <f>SUMIFS('Latex_Staff (2)'!$L$2:$L$486,'Latex_Staff (2)'!$K$2:$K$486,Table146[[#This Row],[ឈ្មោះ]])</f>
        <v>287800</v>
      </c>
      <c r="J277" s="2" t="s">
        <v>1979</v>
      </c>
      <c r="L277" t="str">
        <f>IFERROR(VLOOKUP(Table146[[#This Row],[ឈ្មោះ]],Table1[[ឈ្មោះ]:[សម្គាល់]],8,0),"0")</f>
        <v>0</v>
      </c>
      <c r="M277" s="16">
        <f>L277-Table146[[#This Row],[បៀវត្សសរុប]]</f>
        <v>-287800</v>
      </c>
      <c r="O277" t="str">
        <f>IFERROR(VLOOKUP($B277,Sheet1!$B$4:$J$550,6,0),"***")</f>
        <v>***</v>
      </c>
      <c r="P277" t="str">
        <f>IFERROR(VLOOKUP($B277,Sheet1!$B$4:$J$550,7,0),"***")</f>
        <v>***</v>
      </c>
    </row>
    <row r="278" spans="1:16" hidden="1" x14ac:dyDescent="0.55000000000000004">
      <c r="A278" s="1">
        <v>258</v>
      </c>
      <c r="B278" t="s">
        <v>2042</v>
      </c>
      <c r="C278" t="str">
        <f>LEFT(Table146[[#This Row],[ឈ្មោះ]],SEARCH(" ",Table146[[#This Row],[ឈ្មោះ]])-1)</f>
        <v>រស់</v>
      </c>
      <c r="D278" t="str">
        <f>RIGHT(Table146[[#This Row],[ឈ្មោះ]],LEN(Table146[[#This Row],[ឈ្មោះ]])-SEARCH(" ",Table146[[#This Row],[ឈ្មោះ]]))</f>
        <v>ណាវ៉េត</v>
      </c>
      <c r="E278" t="s">
        <v>2</v>
      </c>
      <c r="F278" t="s">
        <v>454</v>
      </c>
      <c r="G278" t="str">
        <f>IFERROR(VLOOKUP($B278,Tax_List!$H$3:$O$480,5,0),"***")</f>
        <v>***</v>
      </c>
      <c r="H278" s="13" t="str">
        <f>IFERROR(VLOOKUP($B278,Tax_List!$H$3:$O$480,8,0),"***")</f>
        <v>***</v>
      </c>
      <c r="I278" s="2">
        <f>SUMIFS('Latex_Staff (2)'!$L$2:$L$486,'Latex_Staff (2)'!$K$2:$K$486,Table146[[#This Row],[ឈ្មោះ]])</f>
        <v>285800</v>
      </c>
      <c r="J278" s="2"/>
      <c r="L278" t="str">
        <f>IFERROR(VLOOKUP(Table146[[#This Row],[ឈ្មោះ]],Table1[[ឈ្មោះ]:[សម្គាល់]],8,0),"0")</f>
        <v>0</v>
      </c>
      <c r="M278" s="16">
        <f>L278-Table146[[#This Row],[បៀវត្សសរុប]]</f>
        <v>-285800</v>
      </c>
      <c r="O278" t="str">
        <f>IFERROR(VLOOKUP($B278,Sheet1!$B$4:$J$550,6,0),"***")</f>
        <v>***</v>
      </c>
      <c r="P278" t="str">
        <f>IFERROR(VLOOKUP($B278,Sheet1!$B$4:$J$550,7,0),"***")</f>
        <v>***</v>
      </c>
    </row>
    <row r="279" spans="1:16" x14ac:dyDescent="0.55000000000000004">
      <c r="A279" s="1">
        <v>259</v>
      </c>
      <c r="B279" t="s">
        <v>231</v>
      </c>
      <c r="C279" t="str">
        <f>LEFT(Table146[[#This Row],[ឈ្មោះ]],SEARCH(" ",Table146[[#This Row],[ឈ្មោះ]])-1)</f>
        <v>ប៊ូ</v>
      </c>
      <c r="D279" t="str">
        <f>RIGHT(Table146[[#This Row],[ឈ្មោះ]],LEN(Table146[[#This Row],[ឈ្មោះ]])-SEARCH(" ",Table146[[#This Row],[ឈ្មោះ]]))</f>
        <v>មករា</v>
      </c>
      <c r="E279" t="s">
        <v>2</v>
      </c>
      <c r="F279" t="s">
        <v>454</v>
      </c>
      <c r="G279" t="str">
        <f>IFERROR(VLOOKUP($B279,Tax_List!$H$3:$O$480,5,0),"***")</f>
        <v>24.01.2000</v>
      </c>
      <c r="H279" s="13">
        <f>IFERROR(VLOOKUP($B279,Tax_List!$H$3:$O$480,8,0),"***")</f>
        <v>200192585</v>
      </c>
      <c r="I279" s="2">
        <f>SUMIFS('Latex_Staff (2)'!$L$2:$L$486,'Latex_Staff (2)'!$K$2:$K$486,Table146[[#This Row],[ឈ្មោះ]])</f>
        <v>519100</v>
      </c>
      <c r="J279" s="2"/>
      <c r="L279">
        <f>IFERROR(VLOOKUP(Table146[[#This Row],[ឈ្មោះ]],Table1[[ឈ្មោះ]:[សម្គាល់]],8,0),"0")</f>
        <v>1130500</v>
      </c>
      <c r="M279" s="16">
        <f>L279-Table146[[#This Row],[បៀវត្សសរុប]]</f>
        <v>611400</v>
      </c>
      <c r="O279" t="str">
        <f>IFERROR(VLOOKUP($B279,Sheet1!$B$4:$J$550,6,0),"***")</f>
        <v>2000-01-24</v>
      </c>
      <c r="P279" t="str">
        <f>IFERROR(VLOOKUP($B279,Sheet1!$B$4:$J$550,7,0),"***")</f>
        <v>24.01.2000</v>
      </c>
    </row>
    <row r="280" spans="1:16" hidden="1" x14ac:dyDescent="0.55000000000000004">
      <c r="A280" s="1">
        <v>260</v>
      </c>
      <c r="B280" t="s">
        <v>2043</v>
      </c>
      <c r="C280" t="str">
        <f>LEFT(Table146[[#This Row],[ឈ្មោះ]],SEARCH(" ",Table146[[#This Row],[ឈ្មោះ]])-1)</f>
        <v>ប៊ូ</v>
      </c>
      <c r="D280" t="str">
        <f>RIGHT(Table146[[#This Row],[ឈ្មោះ]],LEN(Table146[[#This Row],[ឈ្មោះ]])-SEARCH(" ",Table146[[#This Row],[ឈ្មោះ]]))</f>
        <v>សំណាង</v>
      </c>
      <c r="F280" t="s">
        <v>454</v>
      </c>
      <c r="G280" t="str">
        <f>IFERROR(VLOOKUP($B280,Tax_List!$H$3:$O$480,5,0),"***")</f>
        <v>***</v>
      </c>
      <c r="H280" s="13" t="str">
        <f>IFERROR(VLOOKUP($B280,Tax_List!$H$3:$O$480,8,0),"***")</f>
        <v>***</v>
      </c>
      <c r="I280" s="2">
        <f>SUMIFS('Latex_Staff (2)'!$L$2:$L$486,'Latex_Staff (2)'!$K$2:$K$486,Table146[[#This Row],[ឈ្មោះ]])</f>
        <v>370100</v>
      </c>
      <c r="J280" s="2"/>
      <c r="L280" t="str">
        <f>IFERROR(VLOOKUP(Table146[[#This Row],[ឈ្មោះ]],Table1[[ឈ្មោះ]:[សម្គាល់]],8,0),"0")</f>
        <v>0</v>
      </c>
      <c r="M280" s="16">
        <f>L280-Table146[[#This Row],[បៀវត្សសរុប]]</f>
        <v>-370100</v>
      </c>
      <c r="O280" t="str">
        <f>IFERROR(VLOOKUP($B280,Sheet1!$B$4:$J$550,6,0),"***")</f>
        <v>***</v>
      </c>
      <c r="P280" t="str">
        <f>IFERROR(VLOOKUP($B280,Sheet1!$B$4:$J$550,7,0),"***")</f>
        <v>***</v>
      </c>
    </row>
    <row r="281" spans="1:16" x14ac:dyDescent="0.55000000000000004">
      <c r="A281" s="1">
        <v>261</v>
      </c>
      <c r="B281" t="s">
        <v>233</v>
      </c>
      <c r="C281" t="str">
        <f>LEFT(Table146[[#This Row],[ឈ្មោះ]],SEARCH(" ",Table146[[#This Row],[ឈ្មោះ]])-1)</f>
        <v>អៀម</v>
      </c>
      <c r="D281" t="str">
        <f>RIGHT(Table146[[#This Row],[ឈ្មោះ]],LEN(Table146[[#This Row],[ឈ្មោះ]])-SEARCH(" ",Table146[[#This Row],[ឈ្មោះ]]))</f>
        <v>ខ្ញុង</v>
      </c>
      <c r="E281" t="s">
        <v>1</v>
      </c>
      <c r="F281" t="s">
        <v>454</v>
      </c>
      <c r="G281" t="str">
        <f>IFERROR(VLOOKUP($B281,Tax_List!$H$3:$O$480,5,0),"***")</f>
        <v>13.10.1980</v>
      </c>
      <c r="H281" s="13" t="str">
        <f>IFERROR(VLOOKUP($B281,Tax_List!$H$3:$O$480,8,0),"***")</f>
        <v>150324300</v>
      </c>
      <c r="I281" s="2">
        <f>SUMIFS('Latex_Staff (2)'!$L$2:$L$486,'Latex_Staff (2)'!$K$2:$K$486,Table146[[#This Row],[ឈ្មោះ]])</f>
        <v>404800</v>
      </c>
      <c r="J281" s="2"/>
      <c r="L281">
        <f>IFERROR(VLOOKUP(Table146[[#This Row],[ឈ្មោះ]],Table1[[ឈ្មោះ]:[សម្គាល់]],8,0),"0")</f>
        <v>1246000</v>
      </c>
      <c r="M281" s="16">
        <f>L281-Table146[[#This Row],[បៀវត្សសរុប]]</f>
        <v>841200</v>
      </c>
      <c r="O281" t="str">
        <f>IFERROR(VLOOKUP($B281,Sheet1!$B$4:$J$550,6,0),"***")</f>
        <v>1980-10-13</v>
      </c>
      <c r="P281" t="str">
        <f>IFERROR(VLOOKUP($B281,Sheet1!$B$4:$J$550,7,0),"***")</f>
        <v>13.10.1980</v>
      </c>
    </row>
    <row r="282" spans="1:16" hidden="1" x14ac:dyDescent="0.55000000000000004">
      <c r="A282" s="1">
        <v>262</v>
      </c>
      <c r="B282" t="s">
        <v>234</v>
      </c>
      <c r="C282" t="str">
        <f>LEFT(Table146[[#This Row],[ឈ្មោះ]],SEARCH(" ",Table146[[#This Row],[ឈ្មោះ]])-1)</f>
        <v>លីន</v>
      </c>
      <c r="D282" t="str">
        <f>RIGHT(Table146[[#This Row],[ឈ្មោះ]],LEN(Table146[[#This Row],[ឈ្មោះ]])-SEARCH(" ",Table146[[#This Row],[ឈ្មោះ]]))</f>
        <v>ស៊ីឡា</v>
      </c>
      <c r="E282" t="s">
        <v>2</v>
      </c>
      <c r="F282" t="s">
        <v>454</v>
      </c>
      <c r="G282" t="str">
        <f>IFERROR(VLOOKUP($B282,Tax_List!$H$3:$O$480,5,0),"***")</f>
        <v>***</v>
      </c>
      <c r="H282" s="13" t="str">
        <f>IFERROR(VLOOKUP($B282,Tax_List!$H$3:$O$480,8,0),"***")</f>
        <v>***</v>
      </c>
      <c r="I282" s="2">
        <f>SUMIFS('Latex_Staff (2)'!$L$2:$L$486,'Latex_Staff (2)'!$K$2:$K$486,Table146[[#This Row],[ឈ្មោះ]])</f>
        <v>385100</v>
      </c>
      <c r="J282" s="2"/>
      <c r="L282">
        <f>IFERROR(VLOOKUP(Table146[[#This Row],[ឈ្មោះ]],Table1[[ឈ្មោះ]:[សម្គាល់]],8,0),"0")</f>
        <v>1074800</v>
      </c>
      <c r="M282" s="16">
        <f>L282-Table146[[#This Row],[បៀវត្សសរុប]]</f>
        <v>689700</v>
      </c>
      <c r="O282" t="str">
        <f>IFERROR(VLOOKUP($B282,Sheet1!$B$4:$J$550,6,0),"***")</f>
        <v>***-**-**</v>
      </c>
      <c r="P282" t="str">
        <f>IFERROR(VLOOKUP($B282,Sheet1!$B$4:$J$550,7,0),"***")</f>
        <v>***</v>
      </c>
    </row>
    <row r="283" spans="1:16" hidden="1" x14ac:dyDescent="0.55000000000000004">
      <c r="A283" s="1">
        <v>263</v>
      </c>
      <c r="B283" t="s">
        <v>235</v>
      </c>
      <c r="C283" t="str">
        <f>LEFT(Table146[[#This Row],[ឈ្មោះ]],SEARCH(" ",Table146[[#This Row],[ឈ្មោះ]])-1)</f>
        <v>ខេន</v>
      </c>
      <c r="D283" t="str">
        <f>RIGHT(Table146[[#This Row],[ឈ្មោះ]],LEN(Table146[[#This Row],[ឈ្មោះ]])-SEARCH(" ",Table146[[#This Row],[ឈ្មោះ]]))</f>
        <v>ស្រីពេជ្រ</v>
      </c>
      <c r="E283" t="s">
        <v>1</v>
      </c>
      <c r="F283" t="s">
        <v>454</v>
      </c>
      <c r="G283" t="str">
        <f>IFERROR(VLOOKUP($B283,Tax_List!$H$3:$O$480,5,0),"***")</f>
        <v>***</v>
      </c>
      <c r="H283" s="13" t="str">
        <f>IFERROR(VLOOKUP($B283,Tax_List!$H$3:$O$480,8,0),"***")</f>
        <v>***</v>
      </c>
      <c r="I283" s="2">
        <f>SUMIFS('Latex_Staff (2)'!$L$2:$L$486,'Latex_Staff (2)'!$K$2:$K$486,Table146[[#This Row],[ឈ្មោះ]])</f>
        <v>135500</v>
      </c>
      <c r="J283" s="2" t="s">
        <v>1980</v>
      </c>
      <c r="L283">
        <f>IFERROR(VLOOKUP(Table146[[#This Row],[ឈ្មោះ]],Table1[[ឈ្មោះ]:[សម្គាល់]],8,0),"0")</f>
        <v>1057600</v>
      </c>
      <c r="M283" s="16">
        <f>L283-Table146[[#This Row],[បៀវត្សសរុប]]</f>
        <v>922100</v>
      </c>
      <c r="O283" t="str">
        <f>IFERROR(VLOOKUP($B283,Sheet1!$B$4:$J$550,6,0),"***")</f>
        <v>***-**-**</v>
      </c>
      <c r="P283" t="str">
        <f>IFERROR(VLOOKUP($B283,Sheet1!$B$4:$J$550,7,0),"***")</f>
        <v>***</v>
      </c>
    </row>
    <row r="284" spans="1:16" hidden="1" x14ac:dyDescent="0.55000000000000004">
      <c r="A284" s="1">
        <v>263</v>
      </c>
      <c r="B284" t="s">
        <v>2044</v>
      </c>
      <c r="C284" t="str">
        <f>LEFT(Table146[[#This Row],[ឈ្មោះ]],SEARCH(" ",Table146[[#This Row],[ឈ្មោះ]])-1)</f>
        <v>សុក</v>
      </c>
      <c r="D284" t="str">
        <f>RIGHT(Table146[[#This Row],[ឈ្មោះ]],LEN(Table146[[#This Row],[ឈ្មោះ]])-SEARCH(" ",Table146[[#This Row],[ឈ្មោះ]]))</f>
        <v>សុផាត</v>
      </c>
      <c r="E284" t="s">
        <v>1</v>
      </c>
      <c r="F284" t="s">
        <v>454</v>
      </c>
      <c r="G284" t="str">
        <f>IFERROR(VLOOKUP($B284,Tax_List!$H$3:$O$480,5,0),"***")</f>
        <v>***</v>
      </c>
      <c r="H284" s="13" t="str">
        <f>IFERROR(VLOOKUP($B284,Tax_List!$H$3:$O$480,8,0),"***")</f>
        <v>***</v>
      </c>
      <c r="I284" s="2">
        <f>SUMIFS('Latex_Staff (2)'!$L$2:$L$486,'Latex_Staff (2)'!$K$2:$K$486,Table146[[#This Row],[ឈ្មោះ]])</f>
        <v>301900</v>
      </c>
      <c r="J284" s="2" t="s">
        <v>1979</v>
      </c>
      <c r="L284" t="str">
        <f>IFERROR(VLOOKUP(Table146[[#This Row],[ឈ្មោះ]],Table1[[ឈ្មោះ]:[សម្គាល់]],8,0),"0")</f>
        <v>0</v>
      </c>
      <c r="M284" s="16">
        <f>L284-Table146[[#This Row],[បៀវត្សសរុប]]</f>
        <v>-301900</v>
      </c>
      <c r="O284" t="str">
        <f>IFERROR(VLOOKUP($B284,Sheet1!$B$4:$J$550,6,0),"***")</f>
        <v>***</v>
      </c>
      <c r="P284" t="str">
        <f>IFERROR(VLOOKUP($B284,Sheet1!$B$4:$J$550,7,0),"***")</f>
        <v>***</v>
      </c>
    </row>
    <row r="285" spans="1:16" x14ac:dyDescent="0.55000000000000004">
      <c r="A285" s="1">
        <v>264</v>
      </c>
      <c r="B285" t="s">
        <v>236</v>
      </c>
      <c r="C285" t="str">
        <f>LEFT(Table146[[#This Row],[ឈ្មោះ]],SEARCH(" ",Table146[[#This Row],[ឈ្មោះ]])-1)</f>
        <v>ផាន</v>
      </c>
      <c r="D285" t="str">
        <f>RIGHT(Table146[[#This Row],[ឈ្មោះ]],LEN(Table146[[#This Row],[ឈ្មោះ]])-SEARCH(" ",Table146[[#This Row],[ឈ្មោះ]]))</f>
        <v>ភា</v>
      </c>
      <c r="E285" t="s">
        <v>2</v>
      </c>
      <c r="F285" t="s">
        <v>454</v>
      </c>
      <c r="G285" t="str">
        <f>IFERROR(VLOOKUP($B285,Tax_List!$H$3:$O$480,5,0),"***")</f>
        <v>21.09.1989</v>
      </c>
      <c r="H285" s="13">
        <f>IFERROR(VLOOKUP($B285,Tax_List!$H$3:$O$480,8,0),"***")</f>
        <v>150588256</v>
      </c>
      <c r="I285" s="2">
        <f>SUMIFS('Latex_Staff (2)'!$L$2:$L$486,'Latex_Staff (2)'!$K$2:$K$486,Table146[[#This Row],[ឈ្មោះ]])</f>
        <v>488000</v>
      </c>
      <c r="J285" s="2"/>
      <c r="L285">
        <f>IFERROR(VLOOKUP(Table146[[#This Row],[ឈ្មោះ]],Table1[[ឈ្មោះ]:[សម្គាល់]],8,0),"0")</f>
        <v>1079500</v>
      </c>
      <c r="M285" s="16">
        <f>L285-Table146[[#This Row],[បៀវត្សសរុប]]</f>
        <v>591500</v>
      </c>
      <c r="O285" t="str">
        <f>IFERROR(VLOOKUP($B285,Sheet1!$B$4:$J$550,6,0),"***")</f>
        <v>1989-09-21</v>
      </c>
      <c r="P285" t="str">
        <f>IFERROR(VLOOKUP($B285,Sheet1!$B$4:$J$550,7,0),"***")</f>
        <v>21.09.1989</v>
      </c>
    </row>
    <row r="286" spans="1:16" x14ac:dyDescent="0.55000000000000004">
      <c r="A286" s="1">
        <v>265</v>
      </c>
      <c r="B286" t="s">
        <v>237</v>
      </c>
      <c r="C286" t="str">
        <f>LEFT(Table146[[#This Row],[ឈ្មោះ]],SEARCH(" ",Table146[[#This Row],[ឈ្មោះ]])-1)</f>
        <v>អាន</v>
      </c>
      <c r="D286" t="str">
        <f>RIGHT(Table146[[#This Row],[ឈ្មោះ]],LEN(Table146[[#This Row],[ឈ្មោះ]])-SEARCH(" ",Table146[[#This Row],[ឈ្មោះ]]))</f>
        <v>អន</v>
      </c>
      <c r="E286" t="s">
        <v>2</v>
      </c>
      <c r="F286" t="s">
        <v>454</v>
      </c>
      <c r="G286" t="str">
        <f>IFERROR(VLOOKUP($B286,Tax_List!$H$3:$O$480,5,0),"***")</f>
        <v>10.11.1972</v>
      </c>
      <c r="H286" s="13" t="str">
        <f>IFERROR(VLOOKUP($B286,Tax_List!$H$3:$O$480,8,0),"***")</f>
        <v>150646171</v>
      </c>
      <c r="I286" s="2">
        <f>SUMIFS('Latex_Staff (2)'!$L$2:$L$486,'Latex_Staff (2)'!$K$2:$K$486,Table146[[#This Row],[ឈ្មោះ]])</f>
        <v>472400</v>
      </c>
      <c r="J286" s="2"/>
      <c r="L286">
        <f>IFERROR(VLOOKUP(Table146[[#This Row],[ឈ្មោះ]],Table1[[ឈ្មោះ]:[សម្គាល់]],8,0),"0")</f>
        <v>1115000</v>
      </c>
      <c r="M286" s="16">
        <f>L286-Table146[[#This Row],[បៀវត្សសរុប]]</f>
        <v>642600</v>
      </c>
      <c r="O286" t="str">
        <f>IFERROR(VLOOKUP($B286,Sheet1!$B$4:$J$550,6,0),"***")</f>
        <v>1972-11-10</v>
      </c>
      <c r="P286" t="str">
        <f>IFERROR(VLOOKUP($B286,Sheet1!$B$4:$J$550,7,0),"***")</f>
        <v>10.11.1972</v>
      </c>
    </row>
    <row r="287" spans="1:16" x14ac:dyDescent="0.55000000000000004">
      <c r="A287" s="1">
        <v>266</v>
      </c>
      <c r="B287" t="s">
        <v>238</v>
      </c>
      <c r="C287" t="str">
        <f>LEFT(Table146[[#This Row],[ឈ្មោះ]],SEARCH(" ",Table146[[#This Row],[ឈ្មោះ]])-1)</f>
        <v>មិត</v>
      </c>
      <c r="D287" t="str">
        <f>RIGHT(Table146[[#This Row],[ឈ្មោះ]],LEN(Table146[[#This Row],[ឈ្មោះ]])-SEARCH(" ",Table146[[#This Row],[ឈ្មោះ]]))</f>
        <v>វណ្ណី</v>
      </c>
      <c r="E287" t="s">
        <v>1</v>
      </c>
      <c r="F287" t="s">
        <v>454</v>
      </c>
      <c r="G287" t="str">
        <f>IFERROR(VLOOKUP($B287,Tax_List!$H$3:$O$480,5,0),"***")</f>
        <v>25.04.1996</v>
      </c>
      <c r="H287" s="13">
        <f>IFERROR(VLOOKUP($B287,Tax_List!$H$3:$O$480,8,0),"***")</f>
        <v>150846170</v>
      </c>
      <c r="I287" s="2">
        <f>SUMIFS('Latex_Staff (2)'!$L$2:$L$486,'Latex_Staff (2)'!$K$2:$K$486,Table146[[#This Row],[ឈ្មោះ]])</f>
        <v>419900</v>
      </c>
      <c r="J287" s="2"/>
      <c r="L287">
        <f>IFERROR(VLOOKUP(Table146[[#This Row],[ឈ្មោះ]],Table1[[ឈ្មោះ]:[សម្គាល់]],8,0),"0")</f>
        <v>1077500</v>
      </c>
      <c r="M287" s="16">
        <f>L287-Table146[[#This Row],[បៀវត្សសរុប]]</f>
        <v>657600</v>
      </c>
      <c r="O287" t="str">
        <f>IFERROR(VLOOKUP($B287,Sheet1!$B$4:$J$550,6,0),"***")</f>
        <v>1996-04-25</v>
      </c>
      <c r="P287" t="str">
        <f>IFERROR(VLOOKUP($B287,Sheet1!$B$4:$J$550,7,0),"***")</f>
        <v>25.04.1996</v>
      </c>
    </row>
    <row r="288" spans="1:16" x14ac:dyDescent="0.55000000000000004">
      <c r="A288" s="1">
        <v>267</v>
      </c>
      <c r="B288" t="s">
        <v>239</v>
      </c>
      <c r="C288" t="str">
        <f>LEFT(Table146[[#This Row],[ឈ្មោះ]],SEARCH(" ",Table146[[#This Row],[ឈ្មោះ]])-1)</f>
        <v>អន</v>
      </c>
      <c r="D288" t="str">
        <f>RIGHT(Table146[[#This Row],[ឈ្មោះ]],LEN(Table146[[#This Row],[ឈ្មោះ]])-SEARCH(" ",Table146[[#This Row],[ឈ្មោះ]]))</f>
        <v>ស្រីឡែន</v>
      </c>
      <c r="E288" t="s">
        <v>1</v>
      </c>
      <c r="F288" t="s">
        <v>454</v>
      </c>
      <c r="G288" t="str">
        <f>IFERROR(VLOOKUP($B288,Tax_List!$H$3:$O$480,5,0),"***")</f>
        <v>11.02.1991</v>
      </c>
      <c r="H288" s="13" t="str">
        <f>IFERROR(VLOOKUP($B288,Tax_List!$H$3:$O$480,8,0),"***")</f>
        <v>IDR00088</v>
      </c>
      <c r="I288" s="2">
        <f>SUMIFS('Latex_Staff (2)'!$L$2:$L$486,'Latex_Staff (2)'!$K$2:$K$486,Table146[[#This Row],[ឈ្មោះ]])</f>
        <v>415900</v>
      </c>
      <c r="J288" s="2"/>
      <c r="L288">
        <f>IFERROR(VLOOKUP(Table146[[#This Row],[ឈ្មោះ]],Table1[[ឈ្មោះ]:[សម្គាល់]],8,0),"0")</f>
        <v>1079800</v>
      </c>
      <c r="M288" s="16">
        <f>L288-Table146[[#This Row],[បៀវត្សសរុប]]</f>
        <v>663900</v>
      </c>
      <c r="O288" t="str">
        <f>IFERROR(VLOOKUP($B288,Sheet1!$B$4:$J$550,6,0),"***")</f>
        <v>1991-02-11</v>
      </c>
      <c r="P288" t="str">
        <f>IFERROR(VLOOKUP($B288,Sheet1!$B$4:$J$550,7,0),"***")</f>
        <v>11.02.1991</v>
      </c>
    </row>
    <row r="289" spans="1:16" x14ac:dyDescent="0.55000000000000004">
      <c r="A289" s="1">
        <v>268</v>
      </c>
      <c r="B289" t="s">
        <v>240</v>
      </c>
      <c r="C289" t="str">
        <f>LEFT(Table146[[#This Row],[ឈ្មោះ]],SEARCH(" ",Table146[[#This Row],[ឈ្មោះ]])-1)</f>
        <v>អន</v>
      </c>
      <c r="D289" t="str">
        <f>RIGHT(Table146[[#This Row],[ឈ្មោះ]],LEN(Table146[[#This Row],[ឈ្មោះ]])-SEARCH(" ",Table146[[#This Row],[ឈ្មោះ]]))</f>
        <v>ស្រីលីន</v>
      </c>
      <c r="E289" t="s">
        <v>1</v>
      </c>
      <c r="F289" t="s">
        <v>454</v>
      </c>
      <c r="G289" t="str">
        <f>IFERROR(VLOOKUP($B289,Tax_List!$H$3:$O$480,5,0),"***")</f>
        <v>06.06.2002</v>
      </c>
      <c r="H289" s="13" t="str">
        <f>IFERROR(VLOOKUP($B289,Tax_List!$H$3:$O$480,8,0),"***")</f>
        <v>150941460</v>
      </c>
      <c r="I289" s="2">
        <f>SUMIFS('Latex_Staff (2)'!$L$2:$L$486,'Latex_Staff (2)'!$K$2:$K$486,Table146[[#This Row],[ឈ្មោះ]])</f>
        <v>450000</v>
      </c>
      <c r="J289" s="2"/>
      <c r="L289">
        <f>IFERROR(VLOOKUP(Table146[[#This Row],[ឈ្មោះ]],Table1[[ឈ្មោះ]:[សម្គាល់]],8,0),"0")</f>
        <v>1148600</v>
      </c>
      <c r="M289" s="16">
        <f>L289-Table146[[#This Row],[បៀវត្សសរុប]]</f>
        <v>698600</v>
      </c>
      <c r="O289" t="str">
        <f>IFERROR(VLOOKUP($B289,Sheet1!$B$4:$J$550,6,0),"***")</f>
        <v>2002-06-06</v>
      </c>
      <c r="P289" t="str">
        <f>IFERROR(VLOOKUP($B289,Sheet1!$B$4:$J$550,7,0),"***")</f>
        <v>06.06.2002</v>
      </c>
    </row>
    <row r="290" spans="1:16" hidden="1" x14ac:dyDescent="0.55000000000000004">
      <c r="A290" s="1">
        <v>269</v>
      </c>
      <c r="B290" t="s">
        <v>1919</v>
      </c>
      <c r="C290" t="str">
        <f>LEFT(Table146[[#This Row],[ឈ្មោះ]],SEARCH(" ",Table146[[#This Row],[ឈ្មោះ]])-1)</f>
        <v>ទុយ</v>
      </c>
      <c r="D290" t="str">
        <f>RIGHT(Table146[[#This Row],[ឈ្មោះ]],LEN(Table146[[#This Row],[ឈ្មោះ]])-SEARCH(" ",Table146[[#This Row],[ឈ្មោះ]]))</f>
        <v>ម៉ៃ</v>
      </c>
      <c r="E290" t="s">
        <v>1</v>
      </c>
      <c r="F290" t="s">
        <v>454</v>
      </c>
      <c r="G290" t="str">
        <f>IFERROR(VLOOKUP($B290,Tax_List!$H$3:$O$480,5,0),"***")</f>
        <v>***</v>
      </c>
      <c r="H290" s="13" t="str">
        <f>IFERROR(VLOOKUP($B290,Tax_List!$H$3:$O$480,8,0),"***")</f>
        <v>***</v>
      </c>
      <c r="I290" s="2">
        <f>SUMIFS('Latex_Staff (2)'!$L$2:$L$486,'Latex_Staff (2)'!$K$2:$K$486,Table146[[#This Row],[ឈ្មោះ]])</f>
        <v>298400</v>
      </c>
      <c r="J290" s="2"/>
      <c r="L290">
        <f>IFERROR(VLOOKUP(Table146[[#This Row],[ឈ្មោះ]],Table1[[ឈ្មោះ]:[សម្គាល់]],8,0),"0")</f>
        <v>1129700</v>
      </c>
      <c r="M290" s="16">
        <f>L290-Table146[[#This Row],[បៀវត្សសរុប]]</f>
        <v>831300</v>
      </c>
      <c r="O290" t="str">
        <f>IFERROR(VLOOKUP($B290,Sheet1!$B$4:$J$550,6,0),"***")</f>
        <v>***-**-**</v>
      </c>
      <c r="P290" t="str">
        <f>IFERROR(VLOOKUP($B290,Sheet1!$B$4:$J$550,7,0),"***")</f>
        <v>***</v>
      </c>
    </row>
    <row r="291" spans="1:16" hidden="1" x14ac:dyDescent="0.55000000000000004">
      <c r="A291" s="1">
        <v>270</v>
      </c>
      <c r="B291" t="s">
        <v>241</v>
      </c>
      <c r="C291" t="str">
        <f>LEFT(Table146[[#This Row],[ឈ្មោះ]],SEARCH(" ",Table146[[#This Row],[ឈ្មោះ]])-1)</f>
        <v>ដៀប</v>
      </c>
      <c r="D291" t="str">
        <f>RIGHT(Table146[[#This Row],[ឈ្មោះ]],LEN(Table146[[#This Row],[ឈ្មោះ]])-SEARCH(" ",Table146[[#This Row],[ឈ្មោះ]]))</f>
        <v>ចាន់ដេន</v>
      </c>
      <c r="E291" t="s">
        <v>2</v>
      </c>
      <c r="F291" t="s">
        <v>454</v>
      </c>
      <c r="G291" t="str">
        <f>IFERROR(VLOOKUP($B291,Tax_List!$H$3:$O$480,5,0),"***")</f>
        <v>***</v>
      </c>
      <c r="H291" s="13" t="str">
        <f>IFERROR(VLOOKUP($B291,Tax_List!$H$3:$O$480,8,0),"***")</f>
        <v>***</v>
      </c>
      <c r="I291" s="2">
        <f>SUMIFS('Latex_Staff (2)'!$L$2:$L$486,'Latex_Staff (2)'!$K$2:$K$486,Table146[[#This Row],[ឈ្មោះ]])</f>
        <v>432400</v>
      </c>
      <c r="J291" s="2"/>
      <c r="L291">
        <f>IFERROR(VLOOKUP(Table146[[#This Row],[ឈ្មោះ]],Table1[[ឈ្មោះ]:[សម្គាល់]],8,0),"0")</f>
        <v>1035700</v>
      </c>
      <c r="M291" s="16">
        <f>L291-Table146[[#This Row],[បៀវត្សសរុប]]</f>
        <v>603300</v>
      </c>
      <c r="O291" t="str">
        <f>IFERROR(VLOOKUP($B291,Sheet1!$B$4:$J$550,6,0),"***")</f>
        <v>***-**-**</v>
      </c>
      <c r="P291" t="str">
        <f>IFERROR(VLOOKUP($B291,Sheet1!$B$4:$J$550,7,0),"***")</f>
        <v>***</v>
      </c>
    </row>
    <row r="292" spans="1:16" hidden="1" x14ac:dyDescent="0.55000000000000004">
      <c r="A292" s="1">
        <v>271</v>
      </c>
      <c r="B292" t="s">
        <v>1967</v>
      </c>
      <c r="C292" t="str">
        <f>LEFT(Table146[[#This Row],[ឈ្មោះ]],SEARCH(" ",Table146[[#This Row],[ឈ្មោះ]])-1)</f>
        <v>ករ</v>
      </c>
      <c r="D292" t="str">
        <f>RIGHT(Table146[[#This Row],[ឈ្មោះ]],LEN(Table146[[#This Row],[ឈ្មោះ]])-SEARCH(" ",Table146[[#This Row],[ឈ្មោះ]]))</f>
        <v>កុល</v>
      </c>
      <c r="E292" t="s">
        <v>2</v>
      </c>
      <c r="F292" t="s">
        <v>454</v>
      </c>
      <c r="G292" t="str">
        <f>IFERROR(VLOOKUP($B292,Tax_List!$H$3:$O$480,5,0),"***")</f>
        <v>***</v>
      </c>
      <c r="H292" s="13" t="str">
        <f>IFERROR(VLOOKUP($B292,Tax_List!$H$3:$O$480,8,0),"***")</f>
        <v>***</v>
      </c>
      <c r="I292" s="2">
        <f>SUMIFS('Latex_Staff (2)'!$L$2:$L$486,'Latex_Staff (2)'!$K$2:$K$486,Table146[[#This Row],[ឈ្មោះ]])</f>
        <v>395700</v>
      </c>
      <c r="J292" s="2"/>
      <c r="L292">
        <f>IFERROR(VLOOKUP(Table146[[#This Row],[ឈ្មោះ]],Table1[[ឈ្មោះ]:[សម្គាល់]],8,0),"0")</f>
        <v>141500</v>
      </c>
      <c r="M292" s="16">
        <f>L292-Table146[[#This Row],[បៀវត្សសរុប]]</f>
        <v>-254200</v>
      </c>
      <c r="O292" t="str">
        <f>IFERROR(VLOOKUP($B292,Sheet1!$B$4:$J$550,6,0),"***")</f>
        <v>***</v>
      </c>
      <c r="P292" t="str">
        <f>IFERROR(VLOOKUP($B292,Sheet1!$B$4:$J$550,7,0),"***")</f>
        <v>***</v>
      </c>
    </row>
    <row r="293" spans="1:16" x14ac:dyDescent="0.55000000000000004">
      <c r="A293" s="1">
        <v>272</v>
      </c>
      <c r="B293" t="s">
        <v>243</v>
      </c>
      <c r="C293" t="str">
        <f>LEFT(Table146[[#This Row],[ឈ្មោះ]],SEARCH(" ",Table146[[#This Row],[ឈ្មោះ]])-1)</f>
        <v>យ៉ាន</v>
      </c>
      <c r="D293" t="str">
        <f>RIGHT(Table146[[#This Row],[ឈ្មោះ]],LEN(Table146[[#This Row],[ឈ្មោះ]])-SEARCH(" ",Table146[[#This Row],[ឈ្មោះ]]))</f>
        <v>ផាន</v>
      </c>
      <c r="E293" t="s">
        <v>2</v>
      </c>
      <c r="F293" t="s">
        <v>454</v>
      </c>
      <c r="G293" t="str">
        <f>IFERROR(VLOOKUP($B293,Tax_List!$H$3:$O$480,5,0),"***")</f>
        <v>15.06.2002</v>
      </c>
      <c r="H293" s="13" t="str">
        <f>IFERROR(VLOOKUP($B293,Tax_List!$H$3:$O$480,8,0),"***")</f>
        <v>150952448</v>
      </c>
      <c r="I293" s="2">
        <f>SUMIFS('Latex_Staff (2)'!$L$2:$L$486,'Latex_Staff (2)'!$K$2:$K$486,Table146[[#This Row],[ឈ្មោះ]])</f>
        <v>405700</v>
      </c>
      <c r="J293" s="2"/>
      <c r="L293">
        <f>IFERROR(VLOOKUP(Table146[[#This Row],[ឈ្មោះ]],Table1[[ឈ្មោះ]:[សម្គាល់]],8,0),"0")</f>
        <v>950500</v>
      </c>
      <c r="M293" s="16">
        <f>L293-Table146[[#This Row],[បៀវត្សសរុប]]</f>
        <v>544800</v>
      </c>
      <c r="O293" t="str">
        <f>IFERROR(VLOOKUP($B293,Sheet1!$B$4:$J$550,6,0),"***")</f>
        <v>2002-06-15</v>
      </c>
      <c r="P293" t="str">
        <f>IFERROR(VLOOKUP($B293,Sheet1!$B$4:$J$550,7,0),"***")</f>
        <v>15.06.2002</v>
      </c>
    </row>
    <row r="294" spans="1:16" x14ac:dyDescent="0.55000000000000004">
      <c r="A294" s="1">
        <v>273</v>
      </c>
      <c r="B294" t="s">
        <v>244</v>
      </c>
      <c r="C294" t="str">
        <f>LEFT(Table146[[#This Row],[ឈ្មោះ]],SEARCH(" ",Table146[[#This Row],[ឈ្មោះ]])-1)</f>
        <v>ឡេង</v>
      </c>
      <c r="D294" t="str">
        <f>RIGHT(Table146[[#This Row],[ឈ្មោះ]],LEN(Table146[[#This Row],[ឈ្មោះ]])-SEARCH(" ",Table146[[#This Row],[ឈ្មោះ]]))</f>
        <v>ហ៊ីម</v>
      </c>
      <c r="E294" t="s">
        <v>1</v>
      </c>
      <c r="F294" t="s">
        <v>454</v>
      </c>
      <c r="G294" t="str">
        <f>IFERROR(VLOOKUP($B294,Tax_List!$H$3:$O$480,5,0),"***")</f>
        <v>08.07.1971</v>
      </c>
      <c r="H294" s="13">
        <f>IFERROR(VLOOKUP($B294,Tax_List!$H$3:$O$480,8,0),"***")</f>
        <v>150675126</v>
      </c>
      <c r="I294" s="2">
        <f>SUMIFS('Latex_Staff (2)'!$L$2:$L$486,'Latex_Staff (2)'!$K$2:$K$486,Table146[[#This Row],[ឈ្មោះ]])</f>
        <v>455100</v>
      </c>
      <c r="J294" s="2"/>
      <c r="L294">
        <f>IFERROR(VLOOKUP(Table146[[#This Row],[ឈ្មោះ]],Table1[[ឈ្មោះ]:[សម្គាល់]],8,0),"0")</f>
        <v>1065500</v>
      </c>
      <c r="M294" s="16">
        <f>L294-Table146[[#This Row],[បៀវត្សសរុប]]</f>
        <v>610400</v>
      </c>
      <c r="O294" t="str">
        <f>IFERROR(VLOOKUP($B294,Sheet1!$B$4:$J$550,6,0),"***")</f>
        <v>1971-07-08</v>
      </c>
      <c r="P294" t="str">
        <f>IFERROR(VLOOKUP($B294,Sheet1!$B$4:$J$550,7,0),"***")</f>
        <v>08.07.1971</v>
      </c>
    </row>
    <row r="295" spans="1:16" x14ac:dyDescent="0.55000000000000004">
      <c r="A295" s="1">
        <v>274</v>
      </c>
      <c r="B295" t="s">
        <v>245</v>
      </c>
      <c r="C295" t="str">
        <f>LEFT(Table146[[#This Row],[ឈ្មោះ]],SEARCH(" ",Table146[[#This Row],[ឈ្មោះ]])-1)</f>
        <v>រស់</v>
      </c>
      <c r="D295" t="str">
        <f>RIGHT(Table146[[#This Row],[ឈ្មោះ]],LEN(Table146[[#This Row],[ឈ្មោះ]])-SEARCH(" ",Table146[[#This Row],[ឈ្មោះ]]))</f>
        <v>បូរ៉ី</v>
      </c>
      <c r="E295" t="s">
        <v>2</v>
      </c>
      <c r="F295" t="s">
        <v>454</v>
      </c>
      <c r="G295" t="str">
        <f>IFERROR(VLOOKUP($B295,Tax_List!$H$3:$O$480,5,0),"***")</f>
        <v>28.08.2004</v>
      </c>
      <c r="H295" s="13">
        <f>IFERROR(VLOOKUP($B295,Tax_List!$H$3:$O$480,8,0),"***")</f>
        <v>238062004</v>
      </c>
      <c r="I295" s="2">
        <f>SUMIFS('Latex_Staff (2)'!$L$2:$L$486,'Latex_Staff (2)'!$K$2:$K$486,Table146[[#This Row],[ឈ្មោះ]])</f>
        <v>129500</v>
      </c>
      <c r="J295" s="2" t="s">
        <v>1980</v>
      </c>
      <c r="L295">
        <f>IFERROR(VLOOKUP(Table146[[#This Row],[ឈ្មោះ]],Table1[[ឈ្មោះ]:[សម្គាល់]],8,0),"0")</f>
        <v>1015000</v>
      </c>
      <c r="M295" s="16">
        <f>L295-Table146[[#This Row],[បៀវត្សសរុប]]</f>
        <v>885500</v>
      </c>
      <c r="O295" t="str">
        <f>IFERROR(VLOOKUP($B295,Sheet1!$B$4:$J$550,6,0),"***")</f>
        <v>2004-08-28</v>
      </c>
      <c r="P295" t="str">
        <f>IFERROR(VLOOKUP($B295,Sheet1!$B$4:$J$550,7,0),"***")</f>
        <v>28.08.2004</v>
      </c>
    </row>
    <row r="296" spans="1:16" x14ac:dyDescent="0.55000000000000004">
      <c r="A296" s="1">
        <v>274</v>
      </c>
      <c r="B296" t="s">
        <v>86</v>
      </c>
      <c r="C296" t="str">
        <f>LEFT(Table146[[#This Row],[ឈ្មោះ]],SEARCH(" ",Table146[[#This Row],[ឈ្មោះ]])-1)</f>
        <v>ហឿន</v>
      </c>
      <c r="D296" t="str">
        <f>RIGHT(Table146[[#This Row],[ឈ្មោះ]],LEN(Table146[[#This Row],[ឈ្មោះ]])-SEARCH(" ",Table146[[#This Row],[ឈ្មោះ]]))</f>
        <v>សុខខេង</v>
      </c>
      <c r="E296" t="s">
        <v>2</v>
      </c>
      <c r="F296" t="s">
        <v>454</v>
      </c>
      <c r="G296" t="str">
        <f>IFERROR(VLOOKUP($B296,Tax_List!$H$3:$O$480,5,0),"***")</f>
        <v>24.01.1997</v>
      </c>
      <c r="H296" s="13" t="str">
        <f>IFERROR(VLOOKUP($B296,Tax_List!$H$3:$O$480,8,0),"***")</f>
        <v>IDR00013</v>
      </c>
      <c r="I296" s="2">
        <f>SUMIFS('Latex_Staff (2)'!$L$2:$L$486,'Latex_Staff (2)'!$K$2:$K$486,Table146[[#This Row],[ឈ្មោះ]])</f>
        <v>382500</v>
      </c>
      <c r="J296" s="2" t="s">
        <v>1979</v>
      </c>
      <c r="L296">
        <f>IFERROR(VLOOKUP(Table146[[#This Row],[ឈ្មោះ]],Table1[[ឈ្មោះ]:[សម្គាល់]],8,0),"0")</f>
        <v>1096900</v>
      </c>
      <c r="M296" s="16">
        <f>L296-Table146[[#This Row],[បៀវត្សសរុប]]</f>
        <v>714400</v>
      </c>
      <c r="O296" t="str">
        <f>IFERROR(VLOOKUP($B296,Sheet1!$B$4:$J$550,6,0),"***")</f>
        <v>1997-01-24</v>
      </c>
      <c r="P296" t="str">
        <f>IFERROR(VLOOKUP($B296,Sheet1!$B$4:$J$550,7,0),"***")</f>
        <v>24.01.1997</v>
      </c>
    </row>
    <row r="297" spans="1:16" x14ac:dyDescent="0.55000000000000004">
      <c r="A297" s="1">
        <v>275</v>
      </c>
      <c r="B297" t="s">
        <v>230</v>
      </c>
      <c r="C297" t="str">
        <f>LEFT(Table146[[#This Row],[ឈ្មោះ]],SEARCH(" ",Table146[[#This Row],[ឈ្មោះ]])-1)</f>
        <v>ប៊ិត</v>
      </c>
      <c r="D297" t="str">
        <f>RIGHT(Table146[[#This Row],[ឈ្មោះ]],LEN(Table146[[#This Row],[ឈ្មោះ]])-SEARCH(" ",Table146[[#This Row],[ឈ្មោះ]]))</f>
        <v>សុខនៅ</v>
      </c>
      <c r="E297" t="s">
        <v>2</v>
      </c>
      <c r="F297" t="s">
        <v>454</v>
      </c>
      <c r="G297" t="str">
        <f>IFERROR(VLOOKUP($B297,Tax_List!$H$3:$O$480,5,0),"***")</f>
        <v>23.06.1999</v>
      </c>
      <c r="H297" s="13">
        <f>IFERROR(VLOOKUP($B297,Tax_List!$H$3:$O$480,8,0),"***")</f>
        <v>220175314</v>
      </c>
      <c r="I297" s="2">
        <f>SUMIFS('Latex_Staff (2)'!$L$2:$L$486,'Latex_Staff (2)'!$K$2:$K$486,Table146[[#This Row],[ឈ្មោះ]])</f>
        <v>431000</v>
      </c>
      <c r="J297" s="2"/>
      <c r="L297">
        <f>IFERROR(VLOOKUP(Table146[[#This Row],[ឈ្មោះ]],Table1[[ឈ្មោះ]:[សម្គាល់]],8,0),"0")</f>
        <v>1114100</v>
      </c>
      <c r="M297" s="16">
        <f>L297-Table146[[#This Row],[បៀវត្សសរុប]]</f>
        <v>683100</v>
      </c>
      <c r="O297" t="str">
        <f>IFERROR(VLOOKUP($B297,Sheet1!$B$4:$J$550,6,0),"***")</f>
        <v>1999-06-23</v>
      </c>
      <c r="P297" t="str">
        <f>IFERROR(VLOOKUP($B297,Sheet1!$B$4:$J$550,7,0),"***")</f>
        <v>23.06.1999</v>
      </c>
    </row>
    <row r="298" spans="1:16" hidden="1" x14ac:dyDescent="0.55000000000000004">
      <c r="A298" s="1">
        <v>276</v>
      </c>
      <c r="B298" t="s">
        <v>1920</v>
      </c>
      <c r="C298" t="str">
        <f>LEFT(Table146[[#This Row],[ឈ្មោះ]],SEARCH(" ",Table146[[#This Row],[ឈ្មោះ]])-1)</f>
        <v>កន</v>
      </c>
      <c r="D298" t="str">
        <f>RIGHT(Table146[[#This Row],[ឈ្មោះ]],LEN(Table146[[#This Row],[ឈ្មោះ]])-SEARCH(" ",Table146[[#This Row],[ឈ្មោះ]]))</f>
        <v>គុណធឿន</v>
      </c>
      <c r="E298" t="s">
        <v>1</v>
      </c>
      <c r="F298" t="s">
        <v>454</v>
      </c>
      <c r="G298" t="str">
        <f>IFERROR(VLOOKUP($B298,Tax_List!$H$3:$O$480,5,0),"***")</f>
        <v>***</v>
      </c>
      <c r="H298" s="13" t="str">
        <f>IFERROR(VLOOKUP($B298,Tax_List!$H$3:$O$480,8,0),"***")</f>
        <v>***</v>
      </c>
      <c r="I298" s="2">
        <f>SUMIFS('Latex_Staff (2)'!$L$2:$L$486,'Latex_Staff (2)'!$K$2:$K$486,Table146[[#This Row],[ឈ្មោះ]])</f>
        <v>275200</v>
      </c>
      <c r="J298" s="2"/>
      <c r="L298">
        <f>IFERROR(VLOOKUP(Table146[[#This Row],[ឈ្មោះ]],Table1[[ឈ្មោះ]:[សម្គាល់]],8,0),"0")</f>
        <v>960200</v>
      </c>
      <c r="M298" s="16">
        <f>L298-Table146[[#This Row],[បៀវត្សសរុប]]</f>
        <v>685000</v>
      </c>
      <c r="O298" t="str">
        <f>IFERROR(VLOOKUP($B298,Sheet1!$B$4:$J$550,6,0),"***")</f>
        <v>***-**-**</v>
      </c>
      <c r="P298" t="str">
        <f>IFERROR(VLOOKUP($B298,Sheet1!$B$4:$J$550,7,0),"***")</f>
        <v>***</v>
      </c>
    </row>
    <row r="299" spans="1:16" x14ac:dyDescent="0.55000000000000004">
      <c r="A299" s="1">
        <v>277</v>
      </c>
      <c r="B299" t="s">
        <v>247</v>
      </c>
      <c r="C299" t="str">
        <f>LEFT(Table146[[#This Row],[ឈ្មោះ]],SEARCH(" ",Table146[[#This Row],[ឈ្មោះ]])-1)</f>
        <v>ហួត</v>
      </c>
      <c r="D299" t="str">
        <f>RIGHT(Table146[[#This Row],[ឈ្មោះ]],LEN(Table146[[#This Row],[ឈ្មោះ]])-SEARCH(" ",Table146[[#This Row],[ឈ្មោះ]]))</f>
        <v>អ៊ឹមរ៉ន</v>
      </c>
      <c r="E299" t="s">
        <v>2</v>
      </c>
      <c r="F299" t="s">
        <v>454</v>
      </c>
      <c r="G299" t="str">
        <f>IFERROR(VLOOKUP($B299,Tax_List!$H$3:$O$480,5,0),"***")</f>
        <v>12.05.1989</v>
      </c>
      <c r="H299" s="13" t="str">
        <f>IFERROR(VLOOKUP($B299,Tax_List!$H$3:$O$480,8,0),"***")</f>
        <v>070362557</v>
      </c>
      <c r="I299" s="2">
        <f>SUMIFS('Latex_Staff (2)'!$L$2:$L$486,'Latex_Staff (2)'!$K$2:$K$486,Table146[[#This Row],[ឈ្មោះ]])</f>
        <v>653000</v>
      </c>
      <c r="J299" s="2"/>
      <c r="L299">
        <f>IFERROR(VLOOKUP(Table146[[#This Row],[ឈ្មោះ]],Table1[[ឈ្មោះ]:[សម្គាល់]],8,0),"0")</f>
        <v>1626200</v>
      </c>
      <c r="M299" s="16">
        <f>L299-Table146[[#This Row],[បៀវត្សសរុប]]</f>
        <v>973200</v>
      </c>
      <c r="O299" t="str">
        <f>IFERROR(VLOOKUP($B299,Sheet1!$B$4:$J$550,6,0),"***")</f>
        <v>1989-05-12</v>
      </c>
      <c r="P299" t="str">
        <f>IFERROR(VLOOKUP($B299,Sheet1!$B$4:$J$550,7,0),"***")</f>
        <v>12.05.1989</v>
      </c>
    </row>
    <row r="300" spans="1:16" hidden="1" x14ac:dyDescent="0.55000000000000004">
      <c r="A300" s="1">
        <v>278</v>
      </c>
      <c r="B300" t="s">
        <v>2045</v>
      </c>
      <c r="C300" t="str">
        <f>LEFT(Table146[[#This Row],[ឈ្មោះ]],SEARCH(" ",Table146[[#This Row],[ឈ្មោះ]])-1)</f>
        <v>ធី</v>
      </c>
      <c r="D300" t="str">
        <f>RIGHT(Table146[[#This Row],[ឈ្មោះ]],LEN(Table146[[#This Row],[ឈ្មោះ]])-SEARCH(" ",Table146[[#This Row],[ឈ្មោះ]]))</f>
        <v>ពុទ្ធិ</v>
      </c>
      <c r="E300" t="s">
        <v>2</v>
      </c>
      <c r="F300" t="s">
        <v>454</v>
      </c>
      <c r="G300" t="str">
        <f>IFERROR(VLOOKUP($B300,Tax_List!$H$3:$O$480,5,0),"***")</f>
        <v>***</v>
      </c>
      <c r="H300" s="13" t="str">
        <f>IFERROR(VLOOKUP($B300,Tax_List!$H$3:$O$480,8,0),"***")</f>
        <v>***</v>
      </c>
      <c r="I300" s="2">
        <f>SUMIFS('Latex_Staff (2)'!$L$2:$L$486,'Latex_Staff (2)'!$K$2:$K$486,Table146[[#This Row],[ឈ្មោះ]])</f>
        <v>471400</v>
      </c>
      <c r="J300" s="2"/>
      <c r="L300" t="str">
        <f>IFERROR(VLOOKUP(Table146[[#This Row],[ឈ្មោះ]],Table1[[ឈ្មោះ]:[សម្គាល់]],8,0),"0")</f>
        <v>0</v>
      </c>
      <c r="M300" s="16">
        <f>L300-Table146[[#This Row],[បៀវត្សសរុប]]</f>
        <v>-471400</v>
      </c>
      <c r="O300" t="str">
        <f>IFERROR(VLOOKUP($B300,Sheet1!$B$4:$J$550,6,0),"***")</f>
        <v>***</v>
      </c>
      <c r="P300" t="str">
        <f>IFERROR(VLOOKUP($B300,Sheet1!$B$4:$J$550,7,0),"***")</f>
        <v>***</v>
      </c>
    </row>
    <row r="301" spans="1:16" hidden="1" x14ac:dyDescent="0.55000000000000004">
      <c r="A301" s="1">
        <v>279</v>
      </c>
      <c r="B301" t="s">
        <v>2046</v>
      </c>
      <c r="C301" t="str">
        <f>LEFT(Table146[[#This Row],[ឈ្មោះ]],SEARCH(" ",Table146[[#This Row],[ឈ្មោះ]])-1)</f>
        <v>ហាន</v>
      </c>
      <c r="D301" t="str">
        <f>RIGHT(Table146[[#This Row],[ឈ្មោះ]],LEN(Table146[[#This Row],[ឈ្មោះ]])-SEARCH(" ",Table146[[#This Row],[ឈ្មោះ]]))</f>
        <v>ស្រីអូន</v>
      </c>
      <c r="E301" t="s">
        <v>2</v>
      </c>
      <c r="F301" t="s">
        <v>454</v>
      </c>
      <c r="G301" t="str">
        <f>IFERROR(VLOOKUP($B301,Tax_List!$H$3:$O$480,5,0),"***")</f>
        <v>***</v>
      </c>
      <c r="H301" s="13" t="str">
        <f>IFERROR(VLOOKUP($B301,Tax_List!$H$3:$O$480,8,0),"***")</f>
        <v>***</v>
      </c>
      <c r="I301" s="2">
        <f>SUMIFS('Latex_Staff (2)'!$L$2:$L$486,'Latex_Staff (2)'!$K$2:$K$486,Table146[[#This Row],[ឈ្មោះ]])</f>
        <v>365500</v>
      </c>
      <c r="J301" s="2"/>
      <c r="L301" t="str">
        <f>IFERROR(VLOOKUP(Table146[[#This Row],[ឈ្មោះ]],Table1[[ឈ្មោះ]:[សម្គាល់]],8,0),"0")</f>
        <v>0</v>
      </c>
      <c r="M301" s="16">
        <f>L301-Table146[[#This Row],[បៀវត្សសរុប]]</f>
        <v>-365500</v>
      </c>
      <c r="O301" t="str">
        <f>IFERROR(VLOOKUP($B301,Sheet1!$B$4:$J$550,6,0),"***")</f>
        <v>***</v>
      </c>
      <c r="P301" t="str">
        <f>IFERROR(VLOOKUP($B301,Sheet1!$B$4:$J$550,7,0),"***")</f>
        <v>***</v>
      </c>
    </row>
    <row r="302" spans="1:16" x14ac:dyDescent="0.55000000000000004">
      <c r="A302" s="1">
        <v>280</v>
      </c>
      <c r="B302" t="s">
        <v>250</v>
      </c>
      <c r="C302" t="str">
        <f>LEFT(Table146[[#This Row],[ឈ្មោះ]],SEARCH(" ",Table146[[#This Row],[ឈ្មោះ]])-1)</f>
        <v>ឈិត</v>
      </c>
      <c r="D302" t="str">
        <f>RIGHT(Table146[[#This Row],[ឈ្មោះ]],LEN(Table146[[#This Row],[ឈ្មោះ]])-SEARCH(" ",Table146[[#This Row],[ឈ្មោះ]]))</f>
        <v>លាង</v>
      </c>
      <c r="E302" t="s">
        <v>2</v>
      </c>
      <c r="F302" t="s">
        <v>454</v>
      </c>
      <c r="G302" t="str">
        <f>IFERROR(VLOOKUP($B302,Tax_List!$H$3:$O$480,5,0),"***")</f>
        <v>15.07.1995</v>
      </c>
      <c r="H302" s="13">
        <f>IFERROR(VLOOKUP($B302,Tax_List!$H$3:$O$480,8,0),"***")</f>
        <v>150522943</v>
      </c>
      <c r="I302" s="2">
        <f>SUMIFS('Latex_Staff (2)'!$L$2:$L$486,'Latex_Staff (2)'!$K$2:$K$486,Table146[[#This Row],[ឈ្មោះ]])</f>
        <v>181800</v>
      </c>
      <c r="J302" s="2"/>
      <c r="L302">
        <f>IFERROR(VLOOKUP(Table146[[#This Row],[ឈ្មោះ]],Table1[[ឈ្មោះ]:[សម្គាល់]],8,0),"0")</f>
        <v>1160600</v>
      </c>
      <c r="M302" s="16">
        <f>L302-Table146[[#This Row],[បៀវត្សសរុប]]</f>
        <v>978800</v>
      </c>
      <c r="O302" t="str">
        <f>IFERROR(VLOOKUP($B302,Sheet1!$B$4:$J$550,6,0),"***")</f>
        <v>1995-07-15</v>
      </c>
      <c r="P302" t="str">
        <f>IFERROR(VLOOKUP($B302,Sheet1!$B$4:$J$550,7,0),"***")</f>
        <v>15.07.1995</v>
      </c>
    </row>
    <row r="303" spans="1:16" hidden="1" x14ac:dyDescent="0.55000000000000004">
      <c r="A303" s="1">
        <v>281</v>
      </c>
      <c r="B303" t="s">
        <v>1948</v>
      </c>
      <c r="C303" t="str">
        <f>LEFT(Table146[[#This Row],[ឈ្មោះ]],SEARCH(" ",Table146[[#This Row],[ឈ្មោះ]])-1)</f>
        <v>សល់</v>
      </c>
      <c r="D303" t="str">
        <f>RIGHT(Table146[[#This Row],[ឈ្មោះ]],LEN(Table146[[#This Row],[ឈ្មោះ]])-SEARCH(" ",Table146[[#This Row],[ឈ្មោះ]]))</f>
        <v>ញាញ់</v>
      </c>
      <c r="E303" t="s">
        <v>1</v>
      </c>
      <c r="F303" t="s">
        <v>454</v>
      </c>
      <c r="G303" t="str">
        <f>IFERROR(VLOOKUP($B303,Tax_List!$H$3:$O$480,5,0),"***")</f>
        <v>***</v>
      </c>
      <c r="H303" s="13" t="str">
        <f>IFERROR(VLOOKUP($B303,Tax_List!$H$3:$O$480,8,0),"***")</f>
        <v>***</v>
      </c>
      <c r="I303" s="2">
        <f>SUMIFS('Latex_Staff (2)'!$L$2:$L$486,'Latex_Staff (2)'!$K$2:$K$486,Table146[[#This Row],[ឈ្មោះ]])</f>
        <v>391800</v>
      </c>
      <c r="J303" s="2"/>
      <c r="L303">
        <f>IFERROR(VLOOKUP(Table146[[#This Row],[ឈ្មោះ]],Table1[[ឈ្មោះ]:[សម្គាល់]],8,0),"0")</f>
        <v>654700</v>
      </c>
      <c r="M303" s="16">
        <f>L303-Table146[[#This Row],[បៀវត្សសរុប]]</f>
        <v>262900</v>
      </c>
      <c r="O303" t="str">
        <f>IFERROR(VLOOKUP($B303,Sheet1!$B$4:$J$550,6,0),"***")</f>
        <v>***</v>
      </c>
      <c r="P303" t="str">
        <f>IFERROR(VLOOKUP($B303,Sheet1!$B$4:$J$550,7,0),"***")</f>
        <v>***</v>
      </c>
    </row>
    <row r="304" spans="1:16" x14ac:dyDescent="0.55000000000000004">
      <c r="A304" s="1">
        <v>282</v>
      </c>
      <c r="B304" t="s">
        <v>252</v>
      </c>
      <c r="C304" t="str">
        <f>LEFT(Table146[[#This Row],[ឈ្មោះ]],SEARCH(" ",Table146[[#This Row],[ឈ្មោះ]])-1)</f>
        <v>ឆយ</v>
      </c>
      <c r="D304" t="str">
        <f>RIGHT(Table146[[#This Row],[ឈ្មោះ]],LEN(Table146[[#This Row],[ឈ្មោះ]])-SEARCH(" ",Table146[[#This Row],[ឈ្មោះ]]))</f>
        <v>សាំងស៊ី</v>
      </c>
      <c r="E304" t="s">
        <v>1</v>
      </c>
      <c r="F304" t="s">
        <v>454</v>
      </c>
      <c r="G304" t="str">
        <f>IFERROR(VLOOKUP($B304,Tax_List!$H$3:$O$480,5,0),"***")</f>
        <v>07.08.1991</v>
      </c>
      <c r="H304" s="13" t="str">
        <f>IFERROR(VLOOKUP($B304,Tax_List!$H$3:$O$480,8,0),"***")</f>
        <v>150522886</v>
      </c>
      <c r="I304" s="2">
        <f>SUMIFS('Latex_Staff (2)'!$L$2:$L$486,'Latex_Staff (2)'!$K$2:$K$486,Table146[[#This Row],[ឈ្មោះ]])</f>
        <v>19000</v>
      </c>
      <c r="J304" s="2" t="s">
        <v>1980</v>
      </c>
      <c r="L304">
        <f>IFERROR(VLOOKUP(Table146[[#This Row],[ឈ្មោះ]],Table1[[ឈ្មោះ]:[សម្គាល់]],8,0),"0")</f>
        <v>1137900</v>
      </c>
      <c r="M304" s="16">
        <f>L304-Table146[[#This Row],[បៀវត្សសរុប]]</f>
        <v>1118900</v>
      </c>
      <c r="O304" t="str">
        <f>IFERROR(VLOOKUP($B304,Sheet1!$B$4:$J$550,6,0),"***")</f>
        <v>1991-08-07</v>
      </c>
      <c r="P304" t="str">
        <f>IFERROR(VLOOKUP($B304,Sheet1!$B$4:$J$550,7,0),"***")</f>
        <v>07.08.1991</v>
      </c>
    </row>
    <row r="305" spans="1:16" hidden="1" x14ac:dyDescent="0.55000000000000004">
      <c r="A305" s="1">
        <v>282</v>
      </c>
      <c r="B305" t="s">
        <v>2047</v>
      </c>
      <c r="C305" t="str">
        <f>LEFT(Table146[[#This Row],[ឈ្មោះ]],SEARCH(" ",Table146[[#This Row],[ឈ្មោះ]])-1)</f>
        <v>តោ</v>
      </c>
      <c r="D305" t="str">
        <f>RIGHT(Table146[[#This Row],[ឈ្មោះ]],LEN(Table146[[#This Row],[ឈ្មោះ]])-SEARCH(" ",Table146[[#This Row],[ឈ្មោះ]]))</f>
        <v>សុយីម</v>
      </c>
      <c r="E305" t="s">
        <v>1</v>
      </c>
      <c r="F305" t="s">
        <v>454</v>
      </c>
      <c r="G305" t="str">
        <f>IFERROR(VLOOKUP($B305,Tax_List!$H$3:$O$480,5,0),"***")</f>
        <v>***</v>
      </c>
      <c r="H305" s="13" t="str">
        <f>IFERROR(VLOOKUP($B305,Tax_List!$H$3:$O$480,8,0),"***")</f>
        <v>***</v>
      </c>
      <c r="I305" s="2">
        <f>SUMIFS('Latex_Staff (2)'!$L$2:$L$486,'Latex_Staff (2)'!$K$2:$K$486,Table146[[#This Row],[ឈ្មោះ]])</f>
        <v>279100</v>
      </c>
      <c r="J305" s="2" t="s">
        <v>1979</v>
      </c>
      <c r="L305" t="str">
        <f>IFERROR(VLOOKUP(Table146[[#This Row],[ឈ្មោះ]],Table1[[ឈ្មោះ]:[សម្គាល់]],8,0),"0")</f>
        <v>0</v>
      </c>
      <c r="M305" s="16">
        <f>L305-Table146[[#This Row],[បៀវត្សសរុប]]</f>
        <v>-279100</v>
      </c>
      <c r="O305" t="str">
        <f>IFERROR(VLOOKUP($B305,Sheet1!$B$4:$J$550,6,0),"***")</f>
        <v>***</v>
      </c>
      <c r="P305" t="str">
        <f>IFERROR(VLOOKUP($B305,Sheet1!$B$4:$J$550,7,0),"***")</f>
        <v>***</v>
      </c>
    </row>
    <row r="306" spans="1:16" hidden="1" x14ac:dyDescent="0.55000000000000004">
      <c r="A306" s="1">
        <v>283</v>
      </c>
      <c r="B306" t="s">
        <v>2048</v>
      </c>
      <c r="C306" t="str">
        <f>LEFT(Table146[[#This Row],[ឈ្មោះ]],SEARCH(" ",Table146[[#This Row],[ឈ្មោះ]])-1)</f>
        <v>គៀម</v>
      </c>
      <c r="D306" t="str">
        <f>RIGHT(Table146[[#This Row],[ឈ្មោះ]],LEN(Table146[[#This Row],[ឈ្មោះ]])-SEARCH(" ",Table146[[#This Row],[ឈ្មោះ]]))</f>
        <v>ថូរ</v>
      </c>
      <c r="E306" t="s">
        <v>2</v>
      </c>
      <c r="F306" t="s">
        <v>454</v>
      </c>
      <c r="G306" t="str">
        <f>IFERROR(VLOOKUP($B306,Tax_List!$H$3:$O$480,5,0),"***")</f>
        <v>***</v>
      </c>
      <c r="H306" s="13" t="str">
        <f>IFERROR(VLOOKUP($B306,Tax_List!$H$3:$O$480,8,0),"***")</f>
        <v>***</v>
      </c>
      <c r="I306" s="2">
        <f>SUMIFS('Latex_Staff (2)'!$L$2:$L$486,'Latex_Staff (2)'!$K$2:$K$486,Table146[[#This Row],[ឈ្មោះ]])</f>
        <v>273100</v>
      </c>
      <c r="J306" s="2" t="s">
        <v>1979</v>
      </c>
      <c r="L306" t="str">
        <f>IFERROR(VLOOKUP(Table146[[#This Row],[ឈ្មោះ]],Table1[[ឈ្មោះ]:[សម្គាល់]],8,0),"0")</f>
        <v>0</v>
      </c>
      <c r="M306" s="16">
        <f>L306-Table146[[#This Row],[បៀវត្សសរុប]]</f>
        <v>-273100</v>
      </c>
      <c r="O306" t="str">
        <f>IFERROR(VLOOKUP($B306,Sheet1!$B$4:$J$550,6,0),"***")</f>
        <v>***</v>
      </c>
      <c r="P306" t="str">
        <f>IFERROR(VLOOKUP($B306,Sheet1!$B$4:$J$550,7,0),"***")</f>
        <v>***</v>
      </c>
    </row>
    <row r="307" spans="1:16" x14ac:dyDescent="0.55000000000000004">
      <c r="A307" s="1">
        <v>283</v>
      </c>
      <c r="B307" t="s">
        <v>253</v>
      </c>
      <c r="C307" t="str">
        <f>LEFT(Table146[[#This Row],[ឈ្មោះ]],SEARCH(" ",Table146[[#This Row],[ឈ្មោះ]])-1)</f>
        <v>ពៅ</v>
      </c>
      <c r="D307" t="str">
        <f>RIGHT(Table146[[#This Row],[ឈ្មោះ]],LEN(Table146[[#This Row],[ឈ្មោះ]])-SEARCH(" ",Table146[[#This Row],[ឈ្មោះ]]))</f>
        <v>ម៉ាច</v>
      </c>
      <c r="E307" t="s">
        <v>2</v>
      </c>
      <c r="F307" t="s">
        <v>454</v>
      </c>
      <c r="G307" t="str">
        <f>IFERROR(VLOOKUP($B307,Tax_List!$H$3:$O$480,5,0),"***")</f>
        <v>01.01.1989</v>
      </c>
      <c r="H307" s="13" t="str">
        <f>IFERROR(VLOOKUP($B307,Tax_List!$H$3:$O$480,8,0),"***")</f>
        <v>IDR00089</v>
      </c>
      <c r="I307" s="2">
        <f>SUMIFS('Latex_Staff (2)'!$L$2:$L$486,'Latex_Staff (2)'!$K$2:$K$486,Table146[[#This Row],[ឈ្មោះ]])</f>
        <v>17700</v>
      </c>
      <c r="J307" s="2" t="s">
        <v>1980</v>
      </c>
      <c r="L307">
        <f>IFERROR(VLOOKUP(Table146[[#This Row],[ឈ្មោះ]],Table1[[ឈ្មោះ]:[សម្គាល់]],8,0),"0")</f>
        <v>1154300</v>
      </c>
      <c r="M307" s="16">
        <f>L307-Table146[[#This Row],[បៀវត្សសរុប]]</f>
        <v>1136600</v>
      </c>
      <c r="O307" t="str">
        <f>IFERROR(VLOOKUP($B307,Sheet1!$B$4:$J$550,6,0),"***")</f>
        <v>1989-01-01</v>
      </c>
      <c r="P307" t="str">
        <f>IFERROR(VLOOKUP($B307,Sheet1!$B$4:$J$550,7,0),"***")</f>
        <v>01.01.1989</v>
      </c>
    </row>
    <row r="308" spans="1:16" x14ac:dyDescent="0.55000000000000004">
      <c r="A308" s="1">
        <v>284</v>
      </c>
      <c r="B308" t="s">
        <v>364</v>
      </c>
      <c r="C308" t="str">
        <f>LEFT(Table146[[#This Row],[ឈ្មោះ]],SEARCH(" ",Table146[[#This Row],[ឈ្មោះ]])-1)</f>
        <v>បុល</v>
      </c>
      <c r="D308" t="str">
        <f>RIGHT(Table146[[#This Row],[ឈ្មោះ]],LEN(Table146[[#This Row],[ឈ្មោះ]])-SEARCH(" ",Table146[[#This Row],[ឈ្មោះ]]))</f>
        <v>ស្រីធា</v>
      </c>
      <c r="E308" t="s">
        <v>1</v>
      </c>
      <c r="F308" t="s">
        <v>454</v>
      </c>
      <c r="G308" t="str">
        <f>IFERROR(VLOOKUP($B308,Tax_List!$H$3:$O$480,5,0),"***")</f>
        <v>12.05.1998</v>
      </c>
      <c r="H308" s="13" t="str">
        <f>IFERROR(VLOOKUP($B308,Tax_List!$H$3:$O$480,8,0),"***")</f>
        <v>070362556</v>
      </c>
      <c r="I308" s="2">
        <f>SUMIFS('Latex_Staff (2)'!$L$2:$L$486,'Latex_Staff (2)'!$K$2:$K$486,Table146[[#This Row],[ឈ្មោះ]])</f>
        <v>395200</v>
      </c>
      <c r="J308" s="2"/>
      <c r="L308">
        <f>IFERROR(VLOOKUP(Table146[[#This Row],[ឈ្មោះ]],Table1[[ឈ្មោះ]:[សម្គាល់]],8,0),"0")</f>
        <v>1277200</v>
      </c>
      <c r="M308" s="16">
        <f>L308-Table146[[#This Row],[បៀវត្សសរុប]]</f>
        <v>882000</v>
      </c>
      <c r="O308" t="str">
        <f>IFERROR(VLOOKUP($B308,Sheet1!$B$4:$J$550,6,0),"***")</f>
        <v>1998-05-12</v>
      </c>
      <c r="P308" t="str">
        <f>IFERROR(VLOOKUP($B308,Sheet1!$B$4:$J$550,7,0),"***")</f>
        <v>12.05.1998</v>
      </c>
    </row>
    <row r="309" spans="1:16" hidden="1" x14ac:dyDescent="0.55000000000000004">
      <c r="A309" s="1">
        <v>285</v>
      </c>
      <c r="B309" t="s">
        <v>2049</v>
      </c>
      <c r="C309" t="str">
        <f>LEFT(Table146[[#This Row],[ឈ្មោះ]],SEARCH(" ",Table146[[#This Row],[ឈ្មោះ]])-1)</f>
        <v>អ៊ីន</v>
      </c>
      <c r="D309" t="str">
        <f>RIGHT(Table146[[#This Row],[ឈ្មោះ]],LEN(Table146[[#This Row],[ឈ្មោះ]])-SEARCH(" ",Table146[[#This Row],[ឈ្មោះ]]))</f>
        <v>សំអឿន</v>
      </c>
      <c r="E309" t="s">
        <v>2</v>
      </c>
      <c r="F309" t="s">
        <v>454</v>
      </c>
      <c r="G309" t="str">
        <f>IFERROR(VLOOKUP($B309,Tax_List!$H$3:$O$480,5,0),"***")</f>
        <v>***</v>
      </c>
      <c r="H309" s="13" t="str">
        <f>IFERROR(VLOOKUP($B309,Tax_List!$H$3:$O$480,8,0),"***")</f>
        <v>***</v>
      </c>
      <c r="I309" s="2">
        <f>SUMIFS('Latex_Staff (2)'!$L$2:$L$486,'Latex_Staff (2)'!$K$2:$K$486,Table146[[#This Row],[ឈ្មោះ]])</f>
        <v>277900</v>
      </c>
      <c r="J309" s="2"/>
      <c r="L309" t="str">
        <f>IFERROR(VLOOKUP(Table146[[#This Row],[ឈ្មោះ]],Table1[[ឈ្មោះ]:[សម្គាល់]],8,0),"0")</f>
        <v>0</v>
      </c>
      <c r="M309" s="16">
        <f>L309-Table146[[#This Row],[បៀវត្សសរុប]]</f>
        <v>-277900</v>
      </c>
      <c r="O309" t="str">
        <f>IFERROR(VLOOKUP($B309,Sheet1!$B$4:$J$550,6,0),"***")</f>
        <v>***</v>
      </c>
      <c r="P309" t="str">
        <f>IFERROR(VLOOKUP($B309,Sheet1!$B$4:$J$550,7,0),"***")</f>
        <v>***</v>
      </c>
    </row>
    <row r="310" spans="1:16" x14ac:dyDescent="0.55000000000000004">
      <c r="A310" s="1">
        <v>286</v>
      </c>
      <c r="B310" t="s">
        <v>255</v>
      </c>
      <c r="C310" t="str">
        <f>LEFT(Table146[[#This Row],[ឈ្មោះ]],SEARCH(" ",Table146[[#This Row],[ឈ្មោះ]])-1)</f>
        <v>ឈិន</v>
      </c>
      <c r="D310" t="str">
        <f>RIGHT(Table146[[#This Row],[ឈ្មោះ]],LEN(Table146[[#This Row],[ឈ្មោះ]])-SEARCH(" ",Table146[[#This Row],[ឈ្មោះ]]))</f>
        <v>ចាន់រ៉ូយ</v>
      </c>
      <c r="E310" t="s">
        <v>1</v>
      </c>
      <c r="F310" t="s">
        <v>454</v>
      </c>
      <c r="G310" t="str">
        <f>IFERROR(VLOOKUP($B310,Tax_List!$H$3:$O$480,5,0),"***")</f>
        <v>01.04.1990</v>
      </c>
      <c r="H310" s="13">
        <f>IFERROR(VLOOKUP($B310,Tax_List!$H$3:$O$480,8,0),"***")</f>
        <v>150782854</v>
      </c>
      <c r="I310" s="2">
        <f>SUMIFS('Latex_Staff (2)'!$L$2:$L$486,'Latex_Staff (2)'!$K$2:$K$486,Table146[[#This Row],[ឈ្មោះ]])</f>
        <v>1256800</v>
      </c>
      <c r="J310" s="2"/>
      <c r="L310">
        <f>IFERROR(VLOOKUP(Table146[[#This Row],[ឈ្មោះ]],Table1[[ឈ្មោះ]:[សម្គាល់]],8,0),"0")</f>
        <v>1141500</v>
      </c>
      <c r="M310" s="16">
        <f>L310-Table146[[#This Row],[បៀវត្សសរុប]]</f>
        <v>-115300</v>
      </c>
      <c r="O310" t="str">
        <f>IFERROR(VLOOKUP($B310,Sheet1!$B$4:$J$550,6,0),"***")</f>
        <v>1990-04-01</v>
      </c>
      <c r="P310" t="str">
        <f>IFERROR(VLOOKUP($B310,Sheet1!$B$4:$J$550,7,0),"***")</f>
        <v>01.04.1990</v>
      </c>
    </row>
    <row r="311" spans="1:16" x14ac:dyDescent="0.55000000000000004">
      <c r="A311" s="1">
        <v>287</v>
      </c>
      <c r="B311" t="s">
        <v>296</v>
      </c>
      <c r="C311" t="str">
        <f>LEFT(Table146[[#This Row],[ឈ្មោះ]],SEARCH(" ",Table146[[#This Row],[ឈ្មោះ]])-1)</f>
        <v>ធិន</v>
      </c>
      <c r="D311" t="str">
        <f>RIGHT(Table146[[#This Row],[ឈ្មោះ]],LEN(Table146[[#This Row],[ឈ្មោះ]])-SEARCH(" ",Table146[[#This Row],[ឈ្មោះ]]))</f>
        <v>ថុល</v>
      </c>
      <c r="E311" t="s">
        <v>2</v>
      </c>
      <c r="F311" t="s">
        <v>454</v>
      </c>
      <c r="G311" t="str">
        <f>IFERROR(VLOOKUP($B311,Tax_List!$H$3:$O$480,5,0),"***")</f>
        <v>03.03.1979</v>
      </c>
      <c r="H311" s="13" t="str">
        <f>IFERROR(VLOOKUP($B311,Tax_List!$H$3:$O$480,8,0),"***")</f>
        <v>150934963</v>
      </c>
      <c r="I311" s="2">
        <f>SUMIFS('Latex_Staff (2)'!$L$2:$L$486,'Latex_Staff (2)'!$K$2:$K$486,Table146[[#This Row],[ឈ្មោះ]])</f>
        <v>208300</v>
      </c>
      <c r="J311" s="2"/>
      <c r="L311">
        <f>IFERROR(VLOOKUP(Table146[[#This Row],[ឈ្មោះ]],Table1[[ឈ្មោះ]:[សម្គាល់]],8,0),"0")</f>
        <v>1088300</v>
      </c>
      <c r="M311" s="16">
        <f>L311-Table146[[#This Row],[បៀវត្សសរុប]]</f>
        <v>880000</v>
      </c>
      <c r="O311" t="str">
        <f>IFERROR(VLOOKUP($B311,Sheet1!$B$4:$J$550,6,0),"***")</f>
        <v>1979-03-03</v>
      </c>
      <c r="P311" t="str">
        <f>IFERROR(VLOOKUP($B311,Sheet1!$B$4:$J$550,7,0),"***")</f>
        <v>03.03.1979</v>
      </c>
    </row>
    <row r="312" spans="1:16" x14ac:dyDescent="0.55000000000000004">
      <c r="A312" s="1">
        <v>288</v>
      </c>
      <c r="B312" t="s">
        <v>257</v>
      </c>
      <c r="C312" t="str">
        <f>LEFT(Table146[[#This Row],[ឈ្មោះ]],SEARCH(" ",Table146[[#This Row],[ឈ្មោះ]])-1)</f>
        <v>ឃាន</v>
      </c>
      <c r="D312" t="str">
        <f>RIGHT(Table146[[#This Row],[ឈ្មោះ]],LEN(Table146[[#This Row],[ឈ្មោះ]])-SEARCH(" ",Table146[[#This Row],[ឈ្មោះ]]))</f>
        <v>ឃឿន</v>
      </c>
      <c r="E312" t="s">
        <v>1</v>
      </c>
      <c r="F312" t="s">
        <v>454</v>
      </c>
      <c r="G312" t="str">
        <f>IFERROR(VLOOKUP($B312,Tax_List!$H$3:$O$480,5,0),"***")</f>
        <v>01.01.1977</v>
      </c>
      <c r="H312" s="13" t="str">
        <f>IFERROR(VLOOKUP($B312,Tax_List!$H$3:$O$480,8,0),"***")</f>
        <v>150360136</v>
      </c>
      <c r="I312" s="2">
        <f>SUMIFS('Latex_Staff (2)'!$L$2:$L$486,'Latex_Staff (2)'!$K$2:$K$486,Table146[[#This Row],[ឈ្មោះ]])</f>
        <v>493500</v>
      </c>
      <c r="J312" s="2"/>
      <c r="L312">
        <f>IFERROR(VLOOKUP(Table146[[#This Row],[ឈ្មោះ]],Table1[[ឈ្មោះ]:[សម្គាល់]],8,0),"0")</f>
        <v>1091200</v>
      </c>
      <c r="M312" s="16">
        <f>L312-Table146[[#This Row],[បៀវត្សសរុប]]</f>
        <v>597700</v>
      </c>
      <c r="O312" t="str">
        <f>IFERROR(VLOOKUP($B312,Sheet1!$B$4:$J$550,6,0),"***")</f>
        <v>1977-01-01</v>
      </c>
      <c r="P312" t="str">
        <f>IFERROR(VLOOKUP($B312,Sheet1!$B$4:$J$550,7,0),"***")</f>
        <v>01.01.1977</v>
      </c>
    </row>
    <row r="313" spans="1:16" x14ac:dyDescent="0.55000000000000004">
      <c r="A313" s="1">
        <v>289</v>
      </c>
      <c r="B313" t="s">
        <v>254</v>
      </c>
      <c r="C313" t="str">
        <f>LEFT(Table146[[#This Row],[ឈ្មោះ]],SEARCH(" ",Table146[[#This Row],[ឈ្មោះ]])-1)</f>
        <v>ឈិន</v>
      </c>
      <c r="D313" t="str">
        <f>RIGHT(Table146[[#This Row],[ឈ្មោះ]],LEN(Table146[[#This Row],[ឈ្មោះ]])-SEARCH(" ",Table146[[#This Row],[ឈ្មោះ]]))</f>
        <v>តុម</v>
      </c>
      <c r="E313" t="s">
        <v>1</v>
      </c>
      <c r="F313" t="s">
        <v>454</v>
      </c>
      <c r="G313" t="str">
        <f>IFERROR(VLOOKUP($B313,Tax_List!$H$3:$O$480,5,0),"***")</f>
        <v>05.10.1992</v>
      </c>
      <c r="H313" s="13">
        <f>IFERROR(VLOOKUP($B313,Tax_List!$H$3:$O$480,8,0),"***")</f>
        <v>150782901</v>
      </c>
      <c r="I313" s="2">
        <f>SUMIFS('Latex_Staff (2)'!$L$2:$L$486,'Latex_Staff (2)'!$K$2:$K$486,Table146[[#This Row],[ឈ្មោះ]])</f>
        <v>1118300</v>
      </c>
      <c r="J313" s="2" t="s">
        <v>1979</v>
      </c>
      <c r="L313">
        <f>IFERROR(VLOOKUP(Table146[[#This Row],[ឈ្មោះ]],Table1[[ឈ្មោះ]:[សម្គាល់]],8,0),"0")</f>
        <v>1097000</v>
      </c>
      <c r="M313" s="16">
        <f>L313-Table146[[#This Row],[បៀវត្សសរុប]]</f>
        <v>-21300</v>
      </c>
      <c r="O313" t="str">
        <f>IFERROR(VLOOKUP($B313,Sheet1!$B$4:$J$550,6,0),"***")</f>
        <v>1992-10-05</v>
      </c>
      <c r="P313" t="str">
        <f>IFERROR(VLOOKUP($B313,Sheet1!$B$4:$J$550,7,0),"***")</f>
        <v>05.10.1992</v>
      </c>
    </row>
    <row r="314" spans="1:16" x14ac:dyDescent="0.55000000000000004">
      <c r="A314" s="1">
        <v>289</v>
      </c>
      <c r="B314" t="s">
        <v>258</v>
      </c>
      <c r="C314" t="str">
        <f>LEFT(Table146[[#This Row],[ឈ្មោះ]],SEARCH(" ",Table146[[#This Row],[ឈ្មោះ]])-1)</f>
        <v>ហ៊ាប</v>
      </c>
      <c r="D314" t="str">
        <f>RIGHT(Table146[[#This Row],[ឈ្មោះ]],LEN(Table146[[#This Row],[ឈ្មោះ]])-SEARCH(" ",Table146[[#This Row],[ឈ្មោះ]]))</f>
        <v>ករុណា</v>
      </c>
      <c r="E314" t="s">
        <v>1</v>
      </c>
      <c r="F314" t="s">
        <v>454</v>
      </c>
      <c r="G314" t="str">
        <f>IFERROR(VLOOKUP($B314,Tax_List!$H$3:$O$480,5,0),"***")</f>
        <v>06.01.2006</v>
      </c>
      <c r="H314" s="13" t="str">
        <f>IFERROR(VLOOKUP($B314,Tax_List!$H$3:$O$480,8,0),"***")</f>
        <v>250351501</v>
      </c>
      <c r="I314" s="2">
        <f>SUMIFS('Latex_Staff (2)'!$L$2:$L$486,'Latex_Staff (2)'!$K$2:$K$486,Table146[[#This Row],[ឈ្មោះ]])</f>
        <v>35500</v>
      </c>
      <c r="J314" s="2" t="s">
        <v>1980</v>
      </c>
      <c r="L314">
        <f>IFERROR(VLOOKUP(Table146[[#This Row],[ឈ្មោះ]],Table1[[ឈ្មោះ]:[សម្គាល់]],8,0),"0")</f>
        <v>1075500</v>
      </c>
      <c r="M314" s="16">
        <f>L314-Table146[[#This Row],[បៀវត្សសរុប]]</f>
        <v>1040000</v>
      </c>
      <c r="O314" t="str">
        <f>IFERROR(VLOOKUP($B314,Sheet1!$B$4:$J$550,6,0),"***")</f>
        <v>2006-01-06</v>
      </c>
      <c r="P314" t="str">
        <f>IFERROR(VLOOKUP($B314,Sheet1!$B$4:$J$550,7,0),"***")</f>
        <v>06.01.2006</v>
      </c>
    </row>
    <row r="315" spans="1:16" x14ac:dyDescent="0.55000000000000004">
      <c r="A315" s="1">
        <v>290</v>
      </c>
      <c r="B315" t="s">
        <v>259</v>
      </c>
      <c r="C315" t="str">
        <f>LEFT(Table146[[#This Row],[ឈ្មោះ]],SEARCH(" ",Table146[[#This Row],[ឈ្មោះ]])-1)</f>
        <v>តន</v>
      </c>
      <c r="D315" t="str">
        <f>RIGHT(Table146[[#This Row],[ឈ្មោះ]],LEN(Table146[[#This Row],[ឈ្មោះ]])-SEARCH(" ",Table146[[#This Row],[ឈ្មោះ]]))</f>
        <v>ទុង</v>
      </c>
      <c r="E315" t="s">
        <v>2</v>
      </c>
      <c r="F315" t="s">
        <v>454</v>
      </c>
      <c r="G315" t="str">
        <f>IFERROR(VLOOKUP($B315,Tax_List!$H$3:$O$480,5,0),"***")</f>
        <v>09.05.1993</v>
      </c>
      <c r="H315" s="13">
        <f>IFERROR(VLOOKUP($B315,Tax_List!$H$3:$O$480,8,0),"***")</f>
        <v>150891562</v>
      </c>
      <c r="I315" s="2">
        <f>SUMIFS('Latex_Staff (2)'!$L$2:$L$486,'Latex_Staff (2)'!$K$2:$K$486,Table146[[#This Row],[ឈ្មោះ]])</f>
        <v>452600</v>
      </c>
      <c r="J315" s="2"/>
      <c r="L315">
        <f>IFERROR(VLOOKUP(Table146[[#This Row],[ឈ្មោះ]],Table1[[ឈ្មោះ]:[សម្គាល់]],8,0),"0")</f>
        <v>1106500</v>
      </c>
      <c r="M315" s="16">
        <f>L315-Table146[[#This Row],[បៀវត្សសរុប]]</f>
        <v>653900</v>
      </c>
      <c r="O315" t="str">
        <f>IFERROR(VLOOKUP($B315,Sheet1!$B$4:$J$550,6,0),"***")</f>
        <v>1993-05-09</v>
      </c>
      <c r="P315" t="str">
        <f>IFERROR(VLOOKUP($B315,Sheet1!$B$4:$J$550,7,0),"***")</f>
        <v>09.05.1993</v>
      </c>
    </row>
    <row r="316" spans="1:16" x14ac:dyDescent="0.55000000000000004">
      <c r="A316" s="1">
        <v>291</v>
      </c>
      <c r="B316" t="s">
        <v>260</v>
      </c>
      <c r="C316" t="str">
        <f>LEFT(Table146[[#This Row],[ឈ្មោះ]],SEARCH(" ",Table146[[#This Row],[ឈ្មោះ]])-1)</f>
        <v>ប៉ាក់</v>
      </c>
      <c r="D316" t="str">
        <f>RIGHT(Table146[[#This Row],[ឈ្មោះ]],LEN(Table146[[#This Row],[ឈ្មោះ]])-SEARCH(" ",Table146[[#This Row],[ឈ្មោះ]]))</f>
        <v>រី</v>
      </c>
      <c r="E316" t="s">
        <v>1</v>
      </c>
      <c r="F316" t="s">
        <v>454</v>
      </c>
      <c r="G316" t="str">
        <f>IFERROR(VLOOKUP($B316,Tax_List!$H$3:$O$480,5,0),"***")</f>
        <v>04.04.1994</v>
      </c>
      <c r="H316" s="13" t="str">
        <f>IFERROR(VLOOKUP($B316,Tax_List!$H$3:$O$480,8,0),"***")</f>
        <v>150469768</v>
      </c>
      <c r="I316" s="2">
        <f>SUMIFS('Latex_Staff (2)'!$L$2:$L$486,'Latex_Staff (2)'!$K$2:$K$486,Table146[[#This Row],[ឈ្មោះ]])</f>
        <v>436000</v>
      </c>
      <c r="J316" s="2"/>
      <c r="L316">
        <f>IFERROR(VLOOKUP(Table146[[#This Row],[ឈ្មោះ]],Table1[[ឈ្មោះ]:[សម្គាល់]],8,0),"0")</f>
        <v>1028100</v>
      </c>
      <c r="M316" s="16">
        <f>L316-Table146[[#This Row],[បៀវត្សសរុប]]</f>
        <v>592100</v>
      </c>
      <c r="O316" t="str">
        <f>IFERROR(VLOOKUP($B316,Sheet1!$B$4:$J$550,6,0),"***")</f>
        <v>1994-04-04</v>
      </c>
      <c r="P316" t="str">
        <f>IFERROR(VLOOKUP($B316,Sheet1!$B$4:$J$550,7,0),"***")</f>
        <v>04.04.1994</v>
      </c>
    </row>
    <row r="317" spans="1:16" x14ac:dyDescent="0.55000000000000004">
      <c r="A317" s="1">
        <v>292</v>
      </c>
      <c r="B317" t="s">
        <v>261</v>
      </c>
      <c r="C317" t="str">
        <f>LEFT(Table146[[#This Row],[ឈ្មោះ]],SEARCH(" ",Table146[[#This Row],[ឈ្មោះ]])-1)</f>
        <v>សឿន</v>
      </c>
      <c r="D317" t="str">
        <f>RIGHT(Table146[[#This Row],[ឈ្មោះ]],LEN(Table146[[#This Row],[ឈ្មោះ]])-SEARCH(" ",Table146[[#This Row],[ឈ្មោះ]]))</f>
        <v>ចំរើន</v>
      </c>
      <c r="E317" t="s">
        <v>2</v>
      </c>
      <c r="F317" t="s">
        <v>454</v>
      </c>
      <c r="G317" t="str">
        <f>IFERROR(VLOOKUP($B317,Tax_List!$H$3:$O$480,5,0),"***")</f>
        <v>21.01.1990</v>
      </c>
      <c r="H317" s="13" t="str">
        <f>IFERROR(VLOOKUP($B317,Tax_List!$H$3:$O$480,8,0),"***")</f>
        <v>171032353</v>
      </c>
      <c r="I317" s="2">
        <f>SUMIFS('Latex_Staff (2)'!$L$2:$L$486,'Latex_Staff (2)'!$K$2:$K$486,Table146[[#This Row],[ឈ្មោះ]])</f>
        <v>796400</v>
      </c>
      <c r="J317" s="2"/>
      <c r="L317">
        <f>IFERROR(VLOOKUP(Table146[[#This Row],[ឈ្មោះ]],Table1[[ឈ្មោះ]:[សម្គាល់]],8,0),"0")</f>
        <v>1051400</v>
      </c>
      <c r="M317" s="16">
        <f>L317-Table146[[#This Row],[បៀវត្សសរុប]]</f>
        <v>255000</v>
      </c>
      <c r="O317" t="str">
        <f>IFERROR(VLOOKUP($B317,Sheet1!$B$4:$J$550,6,0),"***")</f>
        <v>1990-01-21</v>
      </c>
      <c r="P317" t="str">
        <f>IFERROR(VLOOKUP($B317,Sheet1!$B$4:$J$550,7,0),"***")</f>
        <v>21.01.1990</v>
      </c>
    </row>
    <row r="318" spans="1:16" x14ac:dyDescent="0.55000000000000004">
      <c r="A318" s="1">
        <v>293</v>
      </c>
      <c r="B318" t="s">
        <v>262</v>
      </c>
      <c r="C318" t="str">
        <f>LEFT(Table146[[#This Row],[ឈ្មោះ]],SEARCH(" ",Table146[[#This Row],[ឈ្មោះ]])-1)</f>
        <v>ហួយ</v>
      </c>
      <c r="D318" t="str">
        <f>RIGHT(Table146[[#This Row],[ឈ្មោះ]],LEN(Table146[[#This Row],[ឈ្មោះ]])-SEARCH(" ",Table146[[#This Row],[ឈ្មោះ]]))</f>
        <v>ធារ៉ា</v>
      </c>
      <c r="E318" t="s">
        <v>2</v>
      </c>
      <c r="F318" t="s">
        <v>454</v>
      </c>
      <c r="G318" t="str">
        <f>IFERROR(VLOOKUP($B318,Tax_List!$H$3:$O$480,5,0),"***")</f>
        <v>03.05.1998</v>
      </c>
      <c r="H318" s="13" t="str">
        <f>IFERROR(VLOOKUP($B318,Tax_List!$H$3:$O$480,8,0),"***")</f>
        <v>IDR00092</v>
      </c>
      <c r="I318" s="2">
        <f>SUMIFS('Latex_Staff (2)'!$L$2:$L$486,'Latex_Staff (2)'!$K$2:$K$486,Table146[[#This Row],[ឈ្មោះ]])</f>
        <v>467200</v>
      </c>
      <c r="J318" s="2"/>
      <c r="L318">
        <f>IFERROR(VLOOKUP(Table146[[#This Row],[ឈ្មោះ]],Table1[[ឈ្មោះ]:[សម្គាល់]],8,0),"0")</f>
        <v>1173400</v>
      </c>
      <c r="M318" s="16">
        <f>L318-Table146[[#This Row],[បៀវត្សសរុប]]</f>
        <v>706200</v>
      </c>
      <c r="O318" t="str">
        <f>IFERROR(VLOOKUP($B318,Sheet1!$B$4:$J$550,6,0),"***")</f>
        <v>1998-05-03</v>
      </c>
      <c r="P318" t="str">
        <f>IFERROR(VLOOKUP($B318,Sheet1!$B$4:$J$550,7,0),"***")</f>
        <v>03.05.1998</v>
      </c>
    </row>
    <row r="319" spans="1:16" x14ac:dyDescent="0.55000000000000004">
      <c r="A319" s="1">
        <v>294</v>
      </c>
      <c r="B319" t="s">
        <v>263</v>
      </c>
      <c r="C319" t="str">
        <f>LEFT(Table146[[#This Row],[ឈ្មោះ]],SEARCH(" ",Table146[[#This Row],[ឈ្មោះ]])-1)</f>
        <v>មាឃ</v>
      </c>
      <c r="D319" t="str">
        <f>RIGHT(Table146[[#This Row],[ឈ្មោះ]],LEN(Table146[[#This Row],[ឈ្មោះ]])-SEARCH(" ",Table146[[#This Row],[ឈ្មោះ]]))</f>
        <v>មុន្លៀស</v>
      </c>
      <c r="E319" t="s">
        <v>1</v>
      </c>
      <c r="F319" t="s">
        <v>454</v>
      </c>
      <c r="G319" t="str">
        <f>IFERROR(VLOOKUP($B319,Tax_List!$H$3:$O$480,5,0),"***")</f>
        <v>10.02.1992</v>
      </c>
      <c r="H319" s="13" t="str">
        <f>IFERROR(VLOOKUP($B319,Tax_List!$H$3:$O$480,8,0),"***")</f>
        <v>171030821</v>
      </c>
      <c r="I319" s="2">
        <f>SUMIFS('Latex_Staff (2)'!$L$2:$L$486,'Latex_Staff (2)'!$K$2:$K$486,Table146[[#This Row],[ឈ្មោះ]])</f>
        <v>124000</v>
      </c>
      <c r="J319" s="2" t="s">
        <v>1980</v>
      </c>
      <c r="L319">
        <f>IFERROR(VLOOKUP(Table146[[#This Row],[ឈ្មោះ]],Table1[[ឈ្មោះ]:[សម្គាល់]],8,0),"0")</f>
        <v>1046600</v>
      </c>
      <c r="M319" s="16">
        <f>L319-Table146[[#This Row],[បៀវត្សសរុប]]</f>
        <v>922600</v>
      </c>
      <c r="O319" t="str">
        <f>IFERROR(VLOOKUP($B319,Sheet1!$B$4:$J$550,6,0),"***")</f>
        <v>1992-02-10</v>
      </c>
      <c r="P319" t="str">
        <f>IFERROR(VLOOKUP($B319,Sheet1!$B$4:$J$550,7,0),"***")</f>
        <v>10.02.1992</v>
      </c>
    </row>
    <row r="320" spans="1:16" hidden="1" x14ac:dyDescent="0.55000000000000004">
      <c r="A320" s="1">
        <v>294</v>
      </c>
      <c r="B320" t="s">
        <v>2050</v>
      </c>
      <c r="C320" t="str">
        <f>LEFT(Table146[[#This Row],[ឈ្មោះ]],SEARCH(" ",Table146[[#This Row],[ឈ្មោះ]])-1)</f>
        <v>វឿត</v>
      </c>
      <c r="D320" t="str">
        <f>RIGHT(Table146[[#This Row],[ឈ្មោះ]],LEN(Table146[[#This Row],[ឈ្មោះ]])-SEARCH(" ",Table146[[#This Row],[ឈ្មោះ]]))</f>
        <v>សុខរ៉ា</v>
      </c>
      <c r="E320" t="s">
        <v>1</v>
      </c>
      <c r="F320" t="s">
        <v>454</v>
      </c>
      <c r="G320" t="str">
        <f>IFERROR(VLOOKUP($B320,Tax_List!$H$3:$O$480,5,0),"***")</f>
        <v>***</v>
      </c>
      <c r="H320" s="13" t="str">
        <f>IFERROR(VLOOKUP($B320,Tax_List!$H$3:$O$480,8,0),"***")</f>
        <v>***</v>
      </c>
      <c r="I320" s="2">
        <f>SUMIFS('Latex_Staff (2)'!$L$2:$L$486,'Latex_Staff (2)'!$K$2:$K$486,Table146[[#This Row],[ឈ្មោះ]])</f>
        <v>276700</v>
      </c>
      <c r="J320" s="2" t="s">
        <v>1979</v>
      </c>
      <c r="L320" t="str">
        <f>IFERROR(VLOOKUP(Table146[[#This Row],[ឈ្មោះ]],Table1[[ឈ្មោះ]:[សម្គាល់]],8,0),"0")</f>
        <v>0</v>
      </c>
      <c r="M320" s="16">
        <f>L320-Table146[[#This Row],[បៀវត្សសរុប]]</f>
        <v>-276700</v>
      </c>
      <c r="O320" t="str">
        <f>IFERROR(VLOOKUP($B320,Sheet1!$B$4:$J$550,6,0),"***")</f>
        <v>***</v>
      </c>
      <c r="P320" t="str">
        <f>IFERROR(VLOOKUP($B320,Sheet1!$B$4:$J$550,7,0),"***")</f>
        <v>***</v>
      </c>
    </row>
    <row r="321" spans="1:16" x14ac:dyDescent="0.55000000000000004">
      <c r="A321" s="1">
        <v>295</v>
      </c>
      <c r="B321" t="s">
        <v>264</v>
      </c>
      <c r="C321" t="str">
        <f>LEFT(Table146[[#This Row],[ឈ្មោះ]],SEARCH(" ",Table146[[#This Row],[ឈ្មោះ]])-1)</f>
        <v>ប៉ាក់</v>
      </c>
      <c r="D321" t="str">
        <f>RIGHT(Table146[[#This Row],[ឈ្មោះ]],LEN(Table146[[#This Row],[ឈ្មោះ]])-SEARCH(" ",Table146[[#This Row],[ឈ្មោះ]]))</f>
        <v>សាអែម</v>
      </c>
      <c r="E321" t="s">
        <v>2</v>
      </c>
      <c r="F321" t="s">
        <v>454</v>
      </c>
      <c r="G321" t="str">
        <f>IFERROR(VLOOKUP($B321,Tax_List!$H$3:$O$480,5,0),"***")</f>
        <v>15.05.1996</v>
      </c>
      <c r="H321" s="13" t="str">
        <f>IFERROR(VLOOKUP($B321,Tax_List!$H$3:$O$480,8,0),"***")</f>
        <v>150523619</v>
      </c>
      <c r="I321" s="2">
        <f>SUMIFS('Latex_Staff (2)'!$L$2:$L$486,'Latex_Staff (2)'!$K$2:$K$486,Table146[[#This Row],[ឈ្មោះ]])</f>
        <v>128000</v>
      </c>
      <c r="J321" s="2" t="s">
        <v>1980</v>
      </c>
      <c r="L321">
        <f>IFERROR(VLOOKUP(Table146[[#This Row],[ឈ្មោះ]],Table1[[ឈ្មោះ]:[សម្គាល់]],8,0),"0")</f>
        <v>1033200</v>
      </c>
      <c r="M321" s="16">
        <f>L321-Table146[[#This Row],[បៀវត្សសរុប]]</f>
        <v>905200</v>
      </c>
      <c r="O321" t="str">
        <f>IFERROR(VLOOKUP($B321,Sheet1!$B$4:$J$550,6,0),"***")</f>
        <v>1996-05-15</v>
      </c>
      <c r="P321" t="str">
        <f>IFERROR(VLOOKUP($B321,Sheet1!$B$4:$J$550,7,0),"***")</f>
        <v>15.05.1996</v>
      </c>
    </row>
    <row r="322" spans="1:16" x14ac:dyDescent="0.55000000000000004">
      <c r="A322" s="1">
        <v>296</v>
      </c>
      <c r="B322" t="s">
        <v>265</v>
      </c>
      <c r="C322" t="str">
        <f>LEFT(Table146[[#This Row],[ឈ្មោះ]],SEARCH(" ",Table146[[#This Row],[ឈ្មោះ]])-1)</f>
        <v>សយ</v>
      </c>
      <c r="D322" t="str">
        <f>RIGHT(Table146[[#This Row],[ឈ្មោះ]],LEN(Table146[[#This Row],[ឈ្មោះ]])-SEARCH(" ",Table146[[#This Row],[ឈ្មោះ]]))</f>
        <v>លុច</v>
      </c>
      <c r="E322" t="s">
        <v>2</v>
      </c>
      <c r="F322" t="s">
        <v>454</v>
      </c>
      <c r="G322" t="str">
        <f>IFERROR(VLOOKUP($B322,Tax_List!$H$3:$O$480,5,0),"***")</f>
        <v>10.10.1990</v>
      </c>
      <c r="H322" s="13" t="str">
        <f>IFERROR(VLOOKUP($B322,Tax_List!$H$3:$O$480,8,0),"***")</f>
        <v>150851230</v>
      </c>
      <c r="I322" s="2">
        <f>SUMIFS('Latex_Staff (2)'!$L$2:$L$486,'Latex_Staff (2)'!$K$2:$K$486,Table146[[#This Row],[ឈ្មោះ]])</f>
        <v>1244500</v>
      </c>
      <c r="J322" s="2"/>
      <c r="L322">
        <f>IFERROR(VLOOKUP(Table146[[#This Row],[ឈ្មោះ]],Table1[[ឈ្មោះ]:[សម្គាល់]],8,0),"0")</f>
        <v>1280500</v>
      </c>
      <c r="M322" s="16">
        <f>L322-Table146[[#This Row],[បៀវត្សសរុប]]</f>
        <v>36000</v>
      </c>
      <c r="O322" t="str">
        <f>IFERROR(VLOOKUP($B322,Sheet1!$B$4:$J$550,6,0),"***")</f>
        <v>***-**-**</v>
      </c>
      <c r="P322" t="str">
        <f>IFERROR(VLOOKUP($B322,Sheet1!$B$4:$J$550,7,0),"***")</f>
        <v>***</v>
      </c>
    </row>
    <row r="323" spans="1:16" x14ac:dyDescent="0.55000000000000004">
      <c r="A323" s="1">
        <v>297</v>
      </c>
      <c r="B323" t="s">
        <v>266</v>
      </c>
      <c r="C323" t="str">
        <f>LEFT(Table146[[#This Row],[ឈ្មោះ]],SEARCH(" ",Table146[[#This Row],[ឈ្មោះ]])-1)</f>
        <v>អែម</v>
      </c>
      <c r="D323" t="str">
        <f>RIGHT(Table146[[#This Row],[ឈ្មោះ]],LEN(Table146[[#This Row],[ឈ្មោះ]])-SEARCH(" ",Table146[[#This Row],[ឈ្មោះ]]))</f>
        <v>ស្រីវន</v>
      </c>
      <c r="E323" t="s">
        <v>1</v>
      </c>
      <c r="F323" t="s">
        <v>454</v>
      </c>
      <c r="G323" t="str">
        <f>IFERROR(VLOOKUP($B323,Tax_List!$H$3:$O$480,5,0),"***")</f>
        <v>03.09.1985</v>
      </c>
      <c r="H323" s="13" t="str">
        <f>IFERROR(VLOOKUP($B323,Tax_List!$H$3:$O$480,8,0),"***")</f>
        <v>150853442</v>
      </c>
      <c r="I323" s="2">
        <f>SUMIFS('Latex_Staff (2)'!$L$2:$L$486,'Latex_Staff (2)'!$K$2:$K$486,Table146[[#This Row],[ឈ្មោះ]])</f>
        <v>313300</v>
      </c>
      <c r="J323" s="2"/>
      <c r="L323">
        <f>IFERROR(VLOOKUP(Table146[[#This Row],[ឈ្មោះ]],Table1[[ឈ្មោះ]:[សម្គាល់]],8,0),"0")</f>
        <v>1357000</v>
      </c>
      <c r="M323" s="16">
        <f>L323-Table146[[#This Row],[បៀវត្សសរុប]]</f>
        <v>1043700</v>
      </c>
      <c r="O323" t="str">
        <f>IFERROR(VLOOKUP($B323,Sheet1!$B$4:$J$550,6,0),"***")</f>
        <v>1985-09-03</v>
      </c>
      <c r="P323" t="str">
        <f>IFERROR(VLOOKUP($B323,Sheet1!$B$4:$J$550,7,0),"***")</f>
        <v>03.09.1985</v>
      </c>
    </row>
    <row r="324" spans="1:16" x14ac:dyDescent="0.55000000000000004">
      <c r="A324" s="1">
        <v>298</v>
      </c>
      <c r="B324" t="s">
        <v>267</v>
      </c>
      <c r="C324" t="str">
        <f>LEFT(Table146[[#This Row],[ឈ្មោះ]],SEARCH(" ",Table146[[#This Row],[ឈ្មោះ]])-1)</f>
        <v>ឆូយ</v>
      </c>
      <c r="D324" t="str">
        <f>RIGHT(Table146[[#This Row],[ឈ្មោះ]],LEN(Table146[[#This Row],[ឈ្មោះ]])-SEARCH(" ",Table146[[#This Row],[ឈ្មោះ]]))</f>
        <v>សោភា</v>
      </c>
      <c r="E324" t="s">
        <v>1</v>
      </c>
      <c r="F324" t="s">
        <v>454</v>
      </c>
      <c r="G324" t="str">
        <f>IFERROR(VLOOKUP($B324,Tax_List!$H$3:$O$480,5,0),"***")</f>
        <v>20.06.1997</v>
      </c>
      <c r="H324" s="13" t="str">
        <f>IFERROR(VLOOKUP($B324,Tax_List!$H$3:$O$480,8,0),"***")</f>
        <v>IDR00093</v>
      </c>
      <c r="I324" s="2">
        <f>SUMIFS('Latex_Staff (2)'!$L$2:$L$486,'Latex_Staff (2)'!$K$2:$K$486,Table146[[#This Row],[ឈ្មោះ]])</f>
        <v>709800</v>
      </c>
      <c r="J324" s="2"/>
      <c r="L324">
        <f>IFERROR(VLOOKUP(Table146[[#This Row],[ឈ្មោះ]],Table1[[ឈ្មោះ]:[សម្គាល់]],8,0),"0")</f>
        <v>1151100</v>
      </c>
      <c r="M324" s="16">
        <f>L324-Table146[[#This Row],[បៀវត្សសរុប]]</f>
        <v>441300</v>
      </c>
      <c r="O324" t="str">
        <f>IFERROR(VLOOKUP($B324,Sheet1!$B$4:$J$550,6,0),"***")</f>
        <v>1997-06-20</v>
      </c>
      <c r="P324" t="str">
        <f>IFERROR(VLOOKUP($B324,Sheet1!$B$4:$J$550,7,0),"***")</f>
        <v>20.06.1997</v>
      </c>
    </row>
    <row r="325" spans="1:16" x14ac:dyDescent="0.55000000000000004">
      <c r="A325" s="1">
        <v>299</v>
      </c>
      <c r="B325" t="s">
        <v>268</v>
      </c>
      <c r="C325" t="str">
        <f>LEFT(Table146[[#This Row],[ឈ្មោះ]],SEARCH(" ",Table146[[#This Row],[ឈ្មោះ]])-1)</f>
        <v>ប្រុស</v>
      </c>
      <c r="D325" t="str">
        <f>RIGHT(Table146[[#This Row],[ឈ្មោះ]],LEN(Table146[[#This Row],[ឈ្មោះ]])-SEARCH(" ",Table146[[#This Row],[ឈ្មោះ]]))</f>
        <v>រិទ្ធី</v>
      </c>
      <c r="E325" t="s">
        <v>2</v>
      </c>
      <c r="F325" t="s">
        <v>454</v>
      </c>
      <c r="G325" t="str">
        <f>IFERROR(VLOOKUP($B325,Tax_List!$H$3:$O$480,5,0),"***")</f>
        <v>25.07.1997</v>
      </c>
      <c r="H325" s="13" t="str">
        <f>IFERROR(VLOOKUP($B325,Tax_List!$H$3:$O$480,8,0),"***")</f>
        <v>IDR00094</v>
      </c>
      <c r="I325" s="2">
        <f>SUMIFS('Latex_Staff (2)'!$L$2:$L$486,'Latex_Staff (2)'!$K$2:$K$486,Table146[[#This Row],[ឈ្មោះ]])</f>
        <v>5000</v>
      </c>
      <c r="J325" s="2" t="s">
        <v>1980</v>
      </c>
      <c r="L325">
        <f>IFERROR(VLOOKUP(Table146[[#This Row],[ឈ្មោះ]],Table1[[ឈ្មោះ]:[សម្គាល់]],8,0),"0")</f>
        <v>1330000</v>
      </c>
      <c r="M325" s="16">
        <f>L325-Table146[[#This Row],[បៀវត្សសរុប]]</f>
        <v>1325000</v>
      </c>
      <c r="O325" t="str">
        <f>IFERROR(VLOOKUP($B325,Sheet1!$B$4:$J$550,6,0),"***")</f>
        <v>1997-07-25</v>
      </c>
      <c r="P325" t="str">
        <f>IFERROR(VLOOKUP($B325,Sheet1!$B$4:$J$550,7,0),"***")</f>
        <v>25.07.1997</v>
      </c>
    </row>
    <row r="326" spans="1:16" hidden="1" x14ac:dyDescent="0.55000000000000004">
      <c r="A326" s="1">
        <v>299</v>
      </c>
      <c r="B326" t="s">
        <v>2051</v>
      </c>
      <c r="C326" t="str">
        <f>LEFT(Table146[[#This Row],[ឈ្មោះ]],SEARCH(" ",Table146[[#This Row],[ឈ្មោះ]])-1)</f>
        <v>យ៉ុង</v>
      </c>
      <c r="D326" t="str">
        <f>RIGHT(Table146[[#This Row],[ឈ្មោះ]],LEN(Table146[[#This Row],[ឈ្មោះ]])-SEARCH(" ",Table146[[#This Row],[ឈ្មោះ]]))</f>
        <v>យុន</v>
      </c>
      <c r="E326" t="s">
        <v>2</v>
      </c>
      <c r="F326" t="s">
        <v>454</v>
      </c>
      <c r="G326" t="str">
        <f>IFERROR(VLOOKUP($B326,Tax_List!$H$3:$O$480,5,0),"***")</f>
        <v>***</v>
      </c>
      <c r="H326" s="13" t="str">
        <f>IFERROR(VLOOKUP($B326,Tax_List!$H$3:$O$480,8,0),"***")</f>
        <v>***</v>
      </c>
      <c r="I326" s="2">
        <f>SUMIFS('Latex_Staff (2)'!$L$2:$L$486,'Latex_Staff (2)'!$K$2:$K$486,Table146[[#This Row],[ឈ្មោះ]])</f>
        <v>278600</v>
      </c>
      <c r="J326" s="2" t="s">
        <v>1979</v>
      </c>
      <c r="L326" t="str">
        <f>IFERROR(VLOOKUP(Table146[[#This Row],[ឈ្មោះ]],Table1[[ឈ្មោះ]:[សម្គាល់]],8,0),"0")</f>
        <v>0</v>
      </c>
      <c r="M326" s="16">
        <f>L326-Table146[[#This Row],[បៀវត្សសរុប]]</f>
        <v>-278600</v>
      </c>
      <c r="O326" t="str">
        <f>IFERROR(VLOOKUP($B326,Sheet1!$B$4:$J$550,6,0),"***")</f>
        <v>***</v>
      </c>
      <c r="P326" t="str">
        <f>IFERROR(VLOOKUP($B326,Sheet1!$B$4:$J$550,7,0),"***")</f>
        <v>***</v>
      </c>
    </row>
    <row r="327" spans="1:16" hidden="1" x14ac:dyDescent="0.55000000000000004">
      <c r="A327" s="1">
        <v>300</v>
      </c>
      <c r="B327" t="s">
        <v>2052</v>
      </c>
      <c r="C327" t="str">
        <f>LEFT(Table146[[#This Row],[ឈ្មោះ]],SEARCH(" ",Table146[[#This Row],[ឈ្មោះ]])-1)</f>
        <v>ហ៊ុន</v>
      </c>
      <c r="D327" t="str">
        <f>RIGHT(Table146[[#This Row],[ឈ្មោះ]],LEN(Table146[[#This Row],[ឈ្មោះ]])-SEARCH(" ",Table146[[#This Row],[ឈ្មោះ]]))</f>
        <v>ភាព</v>
      </c>
      <c r="E327" t="s">
        <v>1</v>
      </c>
      <c r="F327" t="s">
        <v>454</v>
      </c>
      <c r="G327" t="str">
        <f>IFERROR(VLOOKUP($B327,Tax_List!$H$3:$O$480,5,0),"***")</f>
        <v>***</v>
      </c>
      <c r="H327" s="13" t="str">
        <f>IFERROR(VLOOKUP($B327,Tax_List!$H$3:$O$480,8,0),"***")</f>
        <v>***</v>
      </c>
      <c r="I327" s="2">
        <f>SUMIFS('Latex_Staff (2)'!$L$2:$L$486,'Latex_Staff (2)'!$K$2:$K$486,Table146[[#This Row],[ឈ្មោះ]])</f>
        <v>185600</v>
      </c>
      <c r="J327" s="2"/>
      <c r="L327" t="str">
        <f>IFERROR(VLOOKUP(Table146[[#This Row],[ឈ្មោះ]],Table1[[ឈ្មោះ]:[សម្គាល់]],8,0),"0")</f>
        <v>0</v>
      </c>
      <c r="M327" s="16">
        <f>L327-Table146[[#This Row],[បៀវត្សសរុប]]</f>
        <v>-185600</v>
      </c>
      <c r="O327" t="str">
        <f>IFERROR(VLOOKUP($B327,Sheet1!$B$4:$J$550,6,0),"***")</f>
        <v>***</v>
      </c>
      <c r="P327" t="str">
        <f>IFERROR(VLOOKUP($B327,Sheet1!$B$4:$J$550,7,0),"***")</f>
        <v>***</v>
      </c>
    </row>
    <row r="328" spans="1:16" hidden="1" x14ac:dyDescent="0.55000000000000004">
      <c r="A328" s="1">
        <v>301</v>
      </c>
      <c r="B328" t="s">
        <v>2053</v>
      </c>
      <c r="C328" t="str">
        <f>LEFT(Table146[[#This Row],[ឈ្មោះ]],SEARCH(" ",Table146[[#This Row],[ឈ្មោះ]])-1)</f>
        <v>ឆែម</v>
      </c>
      <c r="D328" t="str">
        <f>RIGHT(Table146[[#This Row],[ឈ្មោះ]],LEN(Table146[[#This Row],[ឈ្មោះ]])-SEARCH(" ",Table146[[#This Row],[ឈ្មោះ]]))</f>
        <v>ហឿន</v>
      </c>
      <c r="E328" t="s">
        <v>2</v>
      </c>
      <c r="F328" t="s">
        <v>454</v>
      </c>
      <c r="G328" t="str">
        <f>IFERROR(VLOOKUP($B328,Tax_List!$H$3:$O$480,5,0),"***")</f>
        <v>***</v>
      </c>
      <c r="H328" s="13" t="str">
        <f>IFERROR(VLOOKUP($B328,Tax_List!$H$3:$O$480,8,0),"***")</f>
        <v>***</v>
      </c>
      <c r="I328" s="2">
        <f>SUMIFS('Latex_Staff (2)'!$L$2:$L$486,'Latex_Staff (2)'!$K$2:$K$486,Table146[[#This Row],[ឈ្មោះ]])</f>
        <v>287500</v>
      </c>
      <c r="J328" s="2" t="s">
        <v>1979</v>
      </c>
      <c r="L328" t="str">
        <f>IFERROR(VLOOKUP(Table146[[#This Row],[ឈ្មោះ]],Table1[[ឈ្មោះ]:[សម្គាល់]],8,0),"0")</f>
        <v>0</v>
      </c>
      <c r="M328" s="16">
        <f>L328-Table146[[#This Row],[បៀវត្សសរុប]]</f>
        <v>-287500</v>
      </c>
      <c r="O328" t="str">
        <f>IFERROR(VLOOKUP($B328,Sheet1!$B$4:$J$550,6,0),"***")</f>
        <v>***</v>
      </c>
      <c r="P328" t="str">
        <f>IFERROR(VLOOKUP($B328,Sheet1!$B$4:$J$550,7,0),"***")</f>
        <v>***</v>
      </c>
    </row>
    <row r="329" spans="1:16" hidden="1" x14ac:dyDescent="0.55000000000000004">
      <c r="A329" s="1">
        <v>301</v>
      </c>
      <c r="B329" t="s">
        <v>1969</v>
      </c>
      <c r="C329" t="str">
        <f>LEFT(Table146[[#This Row],[ឈ្មោះ]],SEARCH(" ",Table146[[#This Row],[ឈ្មោះ]])-1)</f>
        <v>ឌីន</v>
      </c>
      <c r="D329" t="str">
        <f>RIGHT(Table146[[#This Row],[ឈ្មោះ]],LEN(Table146[[#This Row],[ឈ្មោះ]])-SEARCH(" ",Table146[[#This Row],[ឈ្មោះ]]))</f>
        <v>ដន</v>
      </c>
      <c r="E329" t="s">
        <v>2</v>
      </c>
      <c r="F329" t="s">
        <v>454</v>
      </c>
      <c r="G329" t="str">
        <f>IFERROR(VLOOKUP($B329,Tax_List!$H$3:$O$480,5,0),"***")</f>
        <v>***</v>
      </c>
      <c r="H329" s="13" t="str">
        <f>IFERROR(VLOOKUP($B329,Tax_List!$H$3:$O$480,8,0),"***")</f>
        <v>***</v>
      </c>
      <c r="I329" s="2">
        <f>SUMIFS('Latex_Staff (2)'!$L$2:$L$486,'Latex_Staff (2)'!$K$2:$K$486,Table146[[#This Row],[ឈ្មោះ]])</f>
        <v>73700</v>
      </c>
      <c r="J329" s="2" t="s">
        <v>1980</v>
      </c>
      <c r="L329">
        <f>IFERROR(VLOOKUP(Table146[[#This Row],[ឈ្មោះ]],Table1[[ឈ្មោះ]:[សម្គាល់]],8,0),"0")</f>
        <v>337700</v>
      </c>
      <c r="M329" s="16">
        <f>L329-Table146[[#This Row],[បៀវត្សសរុប]]</f>
        <v>264000</v>
      </c>
      <c r="O329" t="str">
        <f>IFERROR(VLOOKUP($B329,Sheet1!$B$4:$J$550,6,0),"***")</f>
        <v>***</v>
      </c>
      <c r="P329" t="str">
        <f>IFERROR(VLOOKUP($B329,Sheet1!$B$4:$J$550,7,0),"***")</f>
        <v>***</v>
      </c>
    </row>
    <row r="330" spans="1:16" hidden="1" x14ac:dyDescent="0.55000000000000004">
      <c r="A330" s="1">
        <v>302</v>
      </c>
      <c r="B330" t="s">
        <v>1922</v>
      </c>
      <c r="C330" t="str">
        <f>LEFT(Table146[[#This Row],[ឈ្មោះ]],SEARCH(" ",Table146[[#This Row],[ឈ្មោះ]])-1)</f>
        <v>សៀក</v>
      </c>
      <c r="D330" t="str">
        <f>RIGHT(Table146[[#This Row],[ឈ្មោះ]],LEN(Table146[[#This Row],[ឈ្មោះ]])-SEARCH(" ",Table146[[#This Row],[ឈ្មោះ]]))</f>
        <v>ប៊ុនសា</v>
      </c>
      <c r="E330" t="s">
        <v>2</v>
      </c>
      <c r="F330" t="s">
        <v>454</v>
      </c>
      <c r="G330" t="str">
        <f>IFERROR(VLOOKUP($B330,Tax_List!$H$3:$O$480,5,0),"***")</f>
        <v>***</v>
      </c>
      <c r="H330" s="13" t="str">
        <f>IFERROR(VLOOKUP($B330,Tax_List!$H$3:$O$480,8,0),"***")</f>
        <v>***</v>
      </c>
      <c r="I330" s="2">
        <f>SUMIFS('Latex_Staff (2)'!$L$2:$L$486,'Latex_Staff (2)'!$K$2:$K$486,Table146[[#This Row],[ឈ្មោះ]])</f>
        <v>195000</v>
      </c>
      <c r="J330" s="2"/>
      <c r="L330">
        <f>IFERROR(VLOOKUP(Table146[[#This Row],[ឈ្មោះ]],Table1[[ឈ្មោះ]:[សម្គាល់]],8,0),"0")</f>
        <v>1155200</v>
      </c>
      <c r="M330" s="16">
        <f>L330-Table146[[#This Row],[បៀវត្សសរុប]]</f>
        <v>960200</v>
      </c>
      <c r="O330" t="str">
        <f>IFERROR(VLOOKUP($B330,Sheet1!$B$4:$J$550,6,0),"***")</f>
        <v>***-**-**</v>
      </c>
      <c r="P330" t="str">
        <f>IFERROR(VLOOKUP($B330,Sheet1!$B$4:$J$550,7,0),"***")</f>
        <v>***</v>
      </c>
    </row>
    <row r="331" spans="1:16" x14ac:dyDescent="0.55000000000000004">
      <c r="A331" s="1">
        <v>303</v>
      </c>
      <c r="B331" t="s">
        <v>272</v>
      </c>
      <c r="C331" t="str">
        <f>LEFT(Table146[[#This Row],[ឈ្មោះ]],SEARCH(" ",Table146[[#This Row],[ឈ្មោះ]])-1)</f>
        <v>រស់</v>
      </c>
      <c r="D331" t="str">
        <f>RIGHT(Table146[[#This Row],[ឈ្មោះ]],LEN(Table146[[#This Row],[ឈ្មោះ]])-SEARCH(" ",Table146[[#This Row],[ឈ្មោះ]]))</f>
        <v>ច្រិប</v>
      </c>
      <c r="E331" t="s">
        <v>2</v>
      </c>
      <c r="F331" t="s">
        <v>454</v>
      </c>
      <c r="G331" t="str">
        <f>IFERROR(VLOOKUP($B331,Tax_List!$H$3:$O$480,5,0),"***")</f>
        <v>02.08.1982</v>
      </c>
      <c r="H331" s="13" t="str">
        <f>IFERROR(VLOOKUP($B331,Tax_List!$H$3:$O$480,8,0),"***")</f>
        <v>220222899</v>
      </c>
      <c r="I331" s="2">
        <f>SUMIFS('Latex_Staff (2)'!$L$2:$L$486,'Latex_Staff (2)'!$K$2:$K$486,Table146[[#This Row],[ឈ្មោះ]])</f>
        <v>316900</v>
      </c>
      <c r="J331" s="2"/>
      <c r="L331">
        <f>IFERROR(VLOOKUP(Table146[[#This Row],[ឈ្មោះ]],Table1[[ឈ្មោះ]:[សម្គាល់]],8,0),"0")</f>
        <v>1088300</v>
      </c>
      <c r="M331" s="16">
        <f>L331-Table146[[#This Row],[បៀវត្សសរុប]]</f>
        <v>771400</v>
      </c>
      <c r="O331" t="str">
        <f>IFERROR(VLOOKUP($B331,Sheet1!$B$4:$J$550,6,0),"***")</f>
        <v>1982-08-02</v>
      </c>
      <c r="P331" t="str">
        <f>IFERROR(VLOOKUP($B331,Sheet1!$B$4:$J$550,7,0),"***")</f>
        <v>02.08.1982</v>
      </c>
    </row>
    <row r="332" spans="1:16" x14ac:dyDescent="0.55000000000000004">
      <c r="A332" s="1">
        <v>304</v>
      </c>
      <c r="B332" t="s">
        <v>273</v>
      </c>
      <c r="C332" t="str">
        <f>LEFT(Table146[[#This Row],[ឈ្មោះ]],SEARCH(" ",Table146[[#This Row],[ឈ្មោះ]])-1)</f>
        <v>ប្រាក់</v>
      </c>
      <c r="D332" t="str">
        <f>RIGHT(Table146[[#This Row],[ឈ្មោះ]],LEN(Table146[[#This Row],[ឈ្មោះ]])-SEARCH(" ",Table146[[#This Row],[ឈ្មោះ]]))</f>
        <v>ខោន</v>
      </c>
      <c r="E332" t="s">
        <v>1</v>
      </c>
      <c r="F332" t="s">
        <v>454</v>
      </c>
      <c r="G332" t="str">
        <f>IFERROR(VLOOKUP($B332,Tax_List!$H$3:$O$480,5,0),"***")</f>
        <v>08.02.1982</v>
      </c>
      <c r="H332" s="13" t="str">
        <f>IFERROR(VLOOKUP($B332,Tax_List!$H$3:$O$480,8,0),"***")</f>
        <v>220222903</v>
      </c>
      <c r="I332" s="2">
        <f>SUMIFS('Latex_Staff (2)'!$L$2:$L$486,'Latex_Staff (2)'!$K$2:$K$486,Table146[[#This Row],[ឈ្មោះ]])</f>
        <v>443600</v>
      </c>
      <c r="J332" s="2"/>
      <c r="L332">
        <f>IFERROR(VLOOKUP(Table146[[#This Row],[ឈ្មោះ]],Table1[[ឈ្មោះ]:[សម្គាល់]],8,0),"0")</f>
        <v>1104300</v>
      </c>
      <c r="M332" s="16">
        <f>L332-Table146[[#This Row],[បៀវត្សសរុប]]</f>
        <v>660700</v>
      </c>
      <c r="O332" t="str">
        <f>IFERROR(VLOOKUP($B332,Sheet1!$B$4:$J$550,6,0),"***")</f>
        <v>1982-02-08</v>
      </c>
      <c r="P332" t="str">
        <f>IFERROR(VLOOKUP($B332,Sheet1!$B$4:$J$550,7,0),"***")</f>
        <v>08.02.1982</v>
      </c>
    </row>
    <row r="333" spans="1:16" x14ac:dyDescent="0.55000000000000004">
      <c r="A333" s="1">
        <v>305</v>
      </c>
      <c r="B333" t="s">
        <v>274</v>
      </c>
      <c r="C333" t="str">
        <f>LEFT(Table146[[#This Row],[ឈ្មោះ]],SEARCH(" ",Table146[[#This Row],[ឈ្មោះ]])-1)</f>
        <v>ធី</v>
      </c>
      <c r="D333" t="str">
        <f>RIGHT(Table146[[#This Row],[ឈ្មោះ]],LEN(Table146[[#This Row],[ឈ្មោះ]])-SEARCH(" ",Table146[[#This Row],[ឈ្មោះ]]))</f>
        <v>យិន</v>
      </c>
      <c r="E333" t="s">
        <v>2</v>
      </c>
      <c r="F333" t="s">
        <v>454</v>
      </c>
      <c r="G333" t="str">
        <f>IFERROR(VLOOKUP($B333,Tax_List!$H$3:$O$480,5,0),"***")</f>
        <v>28.04.1992</v>
      </c>
      <c r="H333" s="13" t="str">
        <f>IFERROR(VLOOKUP($B333,Tax_List!$H$3:$O$480,8,0),"***")</f>
        <v>IDR00095</v>
      </c>
      <c r="I333" s="2">
        <f>SUMIFS('Latex_Staff (2)'!$L$2:$L$486,'Latex_Staff (2)'!$K$2:$K$486,Table146[[#This Row],[ឈ្មោះ]])</f>
        <v>408000</v>
      </c>
      <c r="J333" s="2"/>
      <c r="L333">
        <f>IFERROR(VLOOKUP(Table146[[#This Row],[ឈ្មោះ]],Table1[[ឈ្មោះ]:[សម្គាល់]],8,0),"0")</f>
        <v>942200</v>
      </c>
      <c r="M333" s="16">
        <f>L333-Table146[[#This Row],[បៀវត្សសរុប]]</f>
        <v>534200</v>
      </c>
      <c r="O333" t="str">
        <f>IFERROR(VLOOKUP($B333,Sheet1!$B$4:$J$550,6,0),"***")</f>
        <v>1992-04-28</v>
      </c>
      <c r="P333" t="str">
        <f>IFERROR(VLOOKUP($B333,Sheet1!$B$4:$J$550,7,0),"***")</f>
        <v>28.04.1992</v>
      </c>
    </row>
    <row r="334" spans="1:16" x14ac:dyDescent="0.55000000000000004">
      <c r="A334" s="1">
        <v>306</v>
      </c>
      <c r="B334" t="s">
        <v>275</v>
      </c>
      <c r="C334" t="str">
        <f>LEFT(Table146[[#This Row],[ឈ្មោះ]],SEARCH(" ",Table146[[#This Row],[ឈ្មោះ]])-1)</f>
        <v>រស់</v>
      </c>
      <c r="D334" t="str">
        <f>RIGHT(Table146[[#This Row],[ឈ្មោះ]],LEN(Table146[[#This Row],[ឈ្មោះ]])-SEARCH(" ",Table146[[#This Row],[ឈ្មោះ]]))</f>
        <v>ធីម</v>
      </c>
      <c r="E334" t="s">
        <v>1</v>
      </c>
      <c r="F334" t="s">
        <v>454</v>
      </c>
      <c r="G334" t="str">
        <f>IFERROR(VLOOKUP($B334,Tax_List!$H$3:$O$480,5,0),"***")</f>
        <v>23.05.1975</v>
      </c>
      <c r="H334" s="13" t="str">
        <f>IFERROR(VLOOKUP($B334,Tax_List!$H$3:$O$480,8,0),"***")</f>
        <v>220175227</v>
      </c>
      <c r="I334" s="2">
        <f>SUMIFS('Latex_Staff (2)'!$L$2:$L$486,'Latex_Staff (2)'!$K$2:$K$486,Table146[[#This Row],[ឈ្មោះ]])</f>
        <v>250000</v>
      </c>
      <c r="J334" s="2"/>
      <c r="L334">
        <f>IFERROR(VLOOKUP(Table146[[#This Row],[ឈ្មោះ]],Table1[[ឈ្មោះ]:[សម្គាល់]],8,0),"0")</f>
        <v>965900</v>
      </c>
      <c r="M334" s="16">
        <f>L334-Table146[[#This Row],[បៀវត្សសរុប]]</f>
        <v>715900</v>
      </c>
      <c r="O334" t="str">
        <f>IFERROR(VLOOKUP($B334,Sheet1!$B$4:$J$550,6,0),"***")</f>
        <v>1975-05-23</v>
      </c>
      <c r="P334" t="str">
        <f>IFERROR(VLOOKUP($B334,Sheet1!$B$4:$J$550,7,0),"***")</f>
        <v>23.05.1975</v>
      </c>
    </row>
    <row r="335" spans="1:16" x14ac:dyDescent="0.55000000000000004">
      <c r="A335" s="1">
        <v>307</v>
      </c>
      <c r="B335" t="s">
        <v>276</v>
      </c>
      <c r="C335" t="str">
        <f>LEFT(Table146[[#This Row],[ឈ្មោះ]],SEARCH(" ",Table146[[#This Row],[ឈ្មោះ]])-1)</f>
        <v>ប៉ុល</v>
      </c>
      <c r="D335" t="str">
        <f>RIGHT(Table146[[#This Row],[ឈ្មោះ]],LEN(Table146[[#This Row],[ឈ្មោះ]])-SEARCH(" ",Table146[[#This Row],[ឈ្មោះ]]))</f>
        <v>លីដា</v>
      </c>
      <c r="E335" t="s">
        <v>1</v>
      </c>
      <c r="F335" t="s">
        <v>454</v>
      </c>
      <c r="G335" t="str">
        <f>IFERROR(VLOOKUP($B335,Tax_List!$H$3:$O$480,5,0),"***")</f>
        <v>06.06.1998</v>
      </c>
      <c r="H335" s="13" t="str">
        <f>IFERROR(VLOOKUP($B335,Tax_List!$H$3:$O$480,8,0),"***")</f>
        <v>IDR00096</v>
      </c>
      <c r="I335" s="2">
        <f>SUMIFS('Latex_Staff (2)'!$L$2:$L$486,'Latex_Staff (2)'!$K$2:$K$486,Table146[[#This Row],[ឈ្មោះ]])</f>
        <v>463700</v>
      </c>
      <c r="J335" s="2"/>
      <c r="L335">
        <f>IFERROR(VLOOKUP(Table146[[#This Row],[ឈ្មោះ]],Table1[[ឈ្មោះ]:[សម្គាល់]],8,0),"0")</f>
        <v>1014200</v>
      </c>
      <c r="M335" s="16">
        <f>L335-Table146[[#This Row],[បៀវត្សសរុប]]</f>
        <v>550500</v>
      </c>
      <c r="O335" t="str">
        <f>IFERROR(VLOOKUP($B335,Sheet1!$B$4:$J$550,6,0),"***")</f>
        <v>1998-06-06</v>
      </c>
      <c r="P335" t="str">
        <f>IFERROR(VLOOKUP($B335,Sheet1!$B$4:$J$550,7,0),"***")</f>
        <v>06.06.1998</v>
      </c>
    </row>
    <row r="336" spans="1:16" x14ac:dyDescent="0.55000000000000004">
      <c r="A336" s="1">
        <v>308</v>
      </c>
      <c r="B336" t="s">
        <v>277</v>
      </c>
      <c r="C336" t="str">
        <f>LEFT(Table146[[#This Row],[ឈ្មោះ]],SEARCH(" ",Table146[[#This Row],[ឈ្មោះ]])-1)</f>
        <v>ហ៊ុយ</v>
      </c>
      <c r="D336" t="str">
        <f>RIGHT(Table146[[#This Row],[ឈ្មោះ]],LEN(Table146[[#This Row],[ឈ្មោះ]])-SEARCH(" ",Table146[[#This Row],[ឈ្មោះ]]))</f>
        <v>ចយ</v>
      </c>
      <c r="E336" t="s">
        <v>2</v>
      </c>
      <c r="F336" t="s">
        <v>454</v>
      </c>
      <c r="G336" t="str">
        <f>IFERROR(VLOOKUP($B336,Tax_List!$H$3:$O$480,5,0),"***")</f>
        <v>04.12.1991</v>
      </c>
      <c r="H336" s="13" t="str">
        <f>IFERROR(VLOOKUP($B336,Tax_List!$H$3:$O$480,8,0),"***")</f>
        <v>IDR00113</v>
      </c>
      <c r="I336" s="2">
        <f>SUMIFS('Latex_Staff (2)'!$L$2:$L$486,'Latex_Staff (2)'!$K$2:$K$486,Table146[[#This Row],[ឈ្មោះ]])</f>
        <v>246200</v>
      </c>
      <c r="J336" s="2"/>
      <c r="L336">
        <f>IFERROR(VLOOKUP(Table146[[#This Row],[ឈ្មោះ]],Table1[[ឈ្មោះ]:[សម្គាល់]],8,0),"0")</f>
        <v>1164000</v>
      </c>
      <c r="M336" s="16">
        <f>L336-Table146[[#This Row],[បៀវត្សសរុប]]</f>
        <v>917800</v>
      </c>
      <c r="O336" t="str">
        <f>IFERROR(VLOOKUP($B336,Sheet1!$B$4:$J$550,6,0),"***")</f>
        <v>1991-12-04</v>
      </c>
      <c r="P336" t="str">
        <f>IFERROR(VLOOKUP($B336,Sheet1!$B$4:$J$550,7,0),"***")</f>
        <v>04.12.1991</v>
      </c>
    </row>
    <row r="337" spans="1:16" x14ac:dyDescent="0.55000000000000004">
      <c r="A337" s="1">
        <v>309</v>
      </c>
      <c r="B337" t="s">
        <v>278</v>
      </c>
      <c r="C337" t="str">
        <f>LEFT(Table146[[#This Row],[ឈ្មោះ]],SEARCH(" ",Table146[[#This Row],[ឈ្មោះ]])-1)</f>
        <v>ខុន</v>
      </c>
      <c r="D337" t="str">
        <f>RIGHT(Table146[[#This Row],[ឈ្មោះ]],LEN(Table146[[#This Row],[ឈ្មោះ]])-SEARCH(" ",Table146[[#This Row],[ឈ្មោះ]]))</f>
        <v>ស្រីនាង</v>
      </c>
      <c r="E337" t="s">
        <v>1</v>
      </c>
      <c r="F337" t="s">
        <v>454</v>
      </c>
      <c r="G337" t="str">
        <f>IFERROR(VLOOKUP($B337,Tax_List!$H$3:$O$480,5,0),"***")</f>
        <v>11.02.1985</v>
      </c>
      <c r="H337" s="13" t="str">
        <f>IFERROR(VLOOKUP($B337,Tax_List!$H$3:$O$480,8,0),"***")</f>
        <v>220171330</v>
      </c>
      <c r="I337" s="2">
        <f>SUMIFS('Latex_Staff (2)'!$L$2:$L$486,'Latex_Staff (2)'!$K$2:$K$486,Table146[[#This Row],[ឈ្មោះ]])</f>
        <v>442100</v>
      </c>
      <c r="J337" s="2"/>
      <c r="L337">
        <f>IFERROR(VLOOKUP(Table146[[#This Row],[ឈ្មោះ]],Table1[[ឈ្មោះ]:[សម្គាល់]],8,0),"0")</f>
        <v>1144700</v>
      </c>
      <c r="M337" s="16">
        <f>L337-Table146[[#This Row],[បៀវត្សសរុប]]</f>
        <v>702600</v>
      </c>
      <c r="O337" t="str">
        <f>IFERROR(VLOOKUP($B337,Sheet1!$B$4:$J$550,6,0),"***")</f>
        <v>1985-02-11</v>
      </c>
      <c r="P337" t="str">
        <f>IFERROR(VLOOKUP($B337,Sheet1!$B$4:$J$550,7,0),"***")</f>
        <v>11.02.1985</v>
      </c>
    </row>
    <row r="338" spans="1:16" x14ac:dyDescent="0.55000000000000004">
      <c r="A338" s="1">
        <v>310</v>
      </c>
      <c r="B338" t="s">
        <v>279</v>
      </c>
      <c r="C338" t="str">
        <f>LEFT(Table146[[#This Row],[ឈ្មោះ]],SEARCH(" ",Table146[[#This Row],[ឈ្មោះ]])-1)</f>
        <v>បាន</v>
      </c>
      <c r="D338" t="str">
        <f>RIGHT(Table146[[#This Row],[ឈ្មោះ]],LEN(Table146[[#This Row],[ឈ្មោះ]])-SEARCH(" ",Table146[[#This Row],[ឈ្មោះ]]))</f>
        <v>ចន្ទី</v>
      </c>
      <c r="E338" t="s">
        <v>1</v>
      </c>
      <c r="F338" t="s">
        <v>454</v>
      </c>
      <c r="G338" t="str">
        <f>IFERROR(VLOOKUP($B338,Tax_List!$H$3:$O$480,5,0),"***")</f>
        <v>01.02.1979</v>
      </c>
      <c r="H338" s="13" t="str">
        <f>IFERROR(VLOOKUP($B338,Tax_List!$H$3:$O$480,8,0),"***")</f>
        <v>220175236</v>
      </c>
      <c r="I338" s="2">
        <f>SUMIFS('Latex_Staff (2)'!$L$2:$L$486,'Latex_Staff (2)'!$K$2:$K$486,Table146[[#This Row],[ឈ្មោះ]])</f>
        <v>411400</v>
      </c>
      <c r="J338" s="2"/>
      <c r="L338">
        <f>IFERROR(VLOOKUP(Table146[[#This Row],[ឈ្មោះ]],Table1[[ឈ្មោះ]:[សម្គាល់]],8,0),"0")</f>
        <v>1053400</v>
      </c>
      <c r="M338" s="16">
        <f>L338-Table146[[#This Row],[បៀវត្សសរុប]]</f>
        <v>642000</v>
      </c>
      <c r="O338" t="str">
        <f>IFERROR(VLOOKUP($B338,Sheet1!$B$4:$J$550,6,0),"***")</f>
        <v>1979-02-01</v>
      </c>
      <c r="P338" t="str">
        <f>IFERROR(VLOOKUP($B338,Sheet1!$B$4:$J$550,7,0),"***")</f>
        <v>01.02.1979</v>
      </c>
    </row>
    <row r="339" spans="1:16" x14ac:dyDescent="0.55000000000000004">
      <c r="A339" s="1">
        <v>311</v>
      </c>
      <c r="B339" t="s">
        <v>280</v>
      </c>
      <c r="C339" t="str">
        <f>LEFT(Table146[[#This Row],[ឈ្មោះ]],SEARCH(" ",Table146[[#This Row],[ឈ្មោះ]])-1)</f>
        <v>ឃឹម</v>
      </c>
      <c r="D339" t="str">
        <f>RIGHT(Table146[[#This Row],[ឈ្មោះ]],LEN(Table146[[#This Row],[ឈ្មោះ]])-SEARCH(" ",Table146[[#This Row],[ឈ្មោះ]]))</f>
        <v>ខេន</v>
      </c>
      <c r="E339" t="s">
        <v>1</v>
      </c>
      <c r="F339" t="s">
        <v>454</v>
      </c>
      <c r="G339" t="str">
        <f>IFERROR(VLOOKUP($B339,Tax_List!$H$3:$O$480,5,0),"***")</f>
        <v>14.07.1999</v>
      </c>
      <c r="H339" s="13" t="str">
        <f>IFERROR(VLOOKUP($B339,Tax_List!$H$3:$O$480,8,0),"***")</f>
        <v>IDR00126</v>
      </c>
      <c r="I339" s="2">
        <f>SUMIFS('Latex_Staff (2)'!$L$2:$L$486,'Latex_Staff (2)'!$K$2:$K$486,Table146[[#This Row],[ឈ្មោះ]])</f>
        <v>422600</v>
      </c>
      <c r="J339" s="2"/>
      <c r="L339">
        <f>IFERROR(VLOOKUP(Table146[[#This Row],[ឈ្មោះ]],Table1[[ឈ្មោះ]:[សម្គាល់]],8,0),"0")</f>
        <v>1020000</v>
      </c>
      <c r="M339" s="16">
        <f>L339-Table146[[#This Row],[បៀវត្សសរុប]]</f>
        <v>597400</v>
      </c>
      <c r="O339" t="str">
        <f>IFERROR(VLOOKUP($B339,Sheet1!$B$4:$J$550,6,0),"***")</f>
        <v>1999-07-14</v>
      </c>
      <c r="P339" t="str">
        <f>IFERROR(VLOOKUP($B339,Sheet1!$B$4:$J$550,7,0),"***")</f>
        <v>14.07.1999</v>
      </c>
    </row>
    <row r="340" spans="1:16" x14ac:dyDescent="0.55000000000000004">
      <c r="A340" s="1">
        <v>312</v>
      </c>
      <c r="B340" t="s">
        <v>256</v>
      </c>
      <c r="C340" t="str">
        <f>LEFT(Table146[[#This Row],[ឈ្មោះ]],SEARCH(" ",Table146[[#This Row],[ឈ្មោះ]])-1)</f>
        <v>ខន</v>
      </c>
      <c r="D340" t="str">
        <f>RIGHT(Table146[[#This Row],[ឈ្មោះ]],LEN(Table146[[#This Row],[ឈ្មោះ]])-SEARCH(" ",Table146[[#This Row],[ឈ្មោះ]]))</f>
        <v>វឺត</v>
      </c>
      <c r="E340" t="s">
        <v>2</v>
      </c>
      <c r="F340" t="s">
        <v>454</v>
      </c>
      <c r="G340" t="str">
        <f>IFERROR(VLOOKUP($B340,Tax_List!$H$3:$O$480,5,0),"***")</f>
        <v>03.01.1992</v>
      </c>
      <c r="H340" s="13">
        <f>IFERROR(VLOOKUP($B340,Tax_List!$H$3:$O$480,8,0),"***")</f>
        <v>150782512</v>
      </c>
      <c r="I340" s="2">
        <f>SUMIFS('Latex_Staff (2)'!$L$2:$L$486,'Latex_Staff (2)'!$K$2:$K$486,Table146[[#This Row],[ឈ្មោះ]])</f>
        <v>418800</v>
      </c>
      <c r="J340" s="2"/>
      <c r="L340">
        <f>IFERROR(VLOOKUP(Table146[[#This Row],[ឈ្មោះ]],Table1[[ឈ្មោះ]:[សម្គាល់]],8,0),"0")</f>
        <v>1224000</v>
      </c>
      <c r="M340" s="16">
        <f>L340-Table146[[#This Row],[បៀវត្សសរុប]]</f>
        <v>805200</v>
      </c>
      <c r="O340" t="str">
        <f>IFERROR(VLOOKUP($B340,Sheet1!$B$4:$J$550,6,0),"***")</f>
        <v>1992-01-03</v>
      </c>
      <c r="P340" t="str">
        <f>IFERROR(VLOOKUP($B340,Sheet1!$B$4:$J$550,7,0),"***")</f>
        <v>03.01.1992</v>
      </c>
    </row>
    <row r="341" spans="1:16" x14ac:dyDescent="0.55000000000000004">
      <c r="A341" s="1">
        <v>314</v>
      </c>
      <c r="B341" t="s">
        <v>283</v>
      </c>
      <c r="C341" t="str">
        <f>LEFT(Table146[[#This Row],[ឈ្មោះ]],SEARCH(" ",Table146[[#This Row],[ឈ្មោះ]])-1)</f>
        <v>ស៊្រេន</v>
      </c>
      <c r="D341" t="str">
        <f>RIGHT(Table146[[#This Row],[ឈ្មោះ]],LEN(Table146[[#This Row],[ឈ្មោះ]])-SEARCH(" ",Table146[[#This Row],[ឈ្មោះ]]))</f>
        <v>វាស្នា</v>
      </c>
      <c r="E341" t="s">
        <v>2</v>
      </c>
      <c r="F341" t="s">
        <v>454</v>
      </c>
      <c r="G341" t="str">
        <f>IFERROR(VLOOKUP($B341,Tax_List!$H$3:$O$480,5,0),"***")</f>
        <v>16.09.2000</v>
      </c>
      <c r="H341" s="13" t="str">
        <f>IFERROR(VLOOKUP($B341,Tax_List!$H$3:$O$480,8,0),"***")</f>
        <v>150640865</v>
      </c>
      <c r="I341" s="2">
        <f>SUMIFS('Latex_Staff (2)'!$L$2:$L$486,'Latex_Staff (2)'!$K$2:$K$486,Table146[[#This Row],[ឈ្មោះ]])</f>
        <v>611200</v>
      </c>
      <c r="J341" s="2"/>
      <c r="L341">
        <f>IFERROR(VLOOKUP(Table146[[#This Row],[ឈ្មោះ]],Table1[[ឈ្មោះ]:[សម្គាល់]],8,0),"0")</f>
        <v>1067000</v>
      </c>
      <c r="M341" s="16">
        <f>L341-Table146[[#This Row],[បៀវត្សសរុប]]</f>
        <v>455800</v>
      </c>
      <c r="O341" t="str">
        <f>IFERROR(VLOOKUP($B341,Sheet1!$B$4:$J$550,6,0),"***")</f>
        <v>2000-09-16</v>
      </c>
      <c r="P341" t="str">
        <f>IFERROR(VLOOKUP($B341,Sheet1!$B$4:$J$550,7,0),"***")</f>
        <v>16.09.2000</v>
      </c>
    </row>
    <row r="342" spans="1:16" x14ac:dyDescent="0.55000000000000004">
      <c r="A342" s="1">
        <v>315</v>
      </c>
      <c r="B342" t="s">
        <v>223</v>
      </c>
      <c r="C342" t="str">
        <f>LEFT(Table146[[#This Row],[ឈ្មោះ]],SEARCH(" ",Table146[[#This Row],[ឈ្មោះ]])-1)</f>
        <v>ម៉ៅ</v>
      </c>
      <c r="D342" t="str">
        <f>RIGHT(Table146[[#This Row],[ឈ្មោះ]],LEN(Table146[[#This Row],[ឈ្មោះ]])-SEARCH(" ",Table146[[#This Row],[ឈ្មោះ]]))</f>
        <v>រុំ</v>
      </c>
      <c r="E342" t="s">
        <v>2</v>
      </c>
      <c r="F342" t="s">
        <v>454</v>
      </c>
      <c r="G342" t="str">
        <f>IFERROR(VLOOKUP($B342,Tax_List!$H$3:$O$480,5,0),"***")</f>
        <v>02.08.1991</v>
      </c>
      <c r="H342" s="13" t="str">
        <f>IFERROR(VLOOKUP($B342,Tax_List!$H$3:$O$480,8,0),"***")</f>
        <v>061452908</v>
      </c>
      <c r="I342" s="2">
        <f>SUMIFS('Latex_Staff (2)'!$L$2:$L$486,'Latex_Staff (2)'!$K$2:$K$486,Table146[[#This Row],[ឈ្មោះ]])</f>
        <v>442300</v>
      </c>
      <c r="J342" s="2"/>
      <c r="L342">
        <f>IFERROR(VLOOKUP(Table146[[#This Row],[ឈ្មោះ]],Table1[[ឈ្មោះ]:[សម្គាល់]],8,0),"0")</f>
        <v>1150300</v>
      </c>
      <c r="M342" s="16">
        <f>L342-Table146[[#This Row],[បៀវត្សសរុប]]</f>
        <v>708000</v>
      </c>
      <c r="O342" t="str">
        <f>IFERROR(VLOOKUP($B342,Sheet1!$B$4:$J$550,6,0),"***")</f>
        <v>1991-08-02</v>
      </c>
      <c r="P342" t="str">
        <f>IFERROR(VLOOKUP($B342,Sheet1!$B$4:$J$550,7,0),"***")</f>
        <v>02.08.1991</v>
      </c>
    </row>
    <row r="343" spans="1:16" x14ac:dyDescent="0.55000000000000004">
      <c r="A343" s="1">
        <v>316</v>
      </c>
      <c r="B343" t="s">
        <v>301</v>
      </c>
      <c r="C343" t="str">
        <f>LEFT(Table146[[#This Row],[ឈ្មោះ]],SEARCH(" ",Table146[[#This Row],[ឈ្មោះ]])-1)</f>
        <v>ចាប</v>
      </c>
      <c r="D343" t="str">
        <f>RIGHT(Table146[[#This Row],[ឈ្មោះ]],LEN(Table146[[#This Row],[ឈ្មោះ]])-SEARCH(" ",Table146[[#This Row],[ឈ្មោះ]]))</f>
        <v>ញ៉ាញ់</v>
      </c>
      <c r="E343" t="s">
        <v>1</v>
      </c>
      <c r="F343" t="s">
        <v>454</v>
      </c>
      <c r="G343" t="str">
        <f>IFERROR(VLOOKUP($B343,Tax_List!$H$3:$O$480,5,0),"***")</f>
        <v>30.05.1996</v>
      </c>
      <c r="H343" s="13">
        <f>IFERROR(VLOOKUP($B343,Tax_List!$H$3:$O$480,8,0),"***")</f>
        <v>61024984</v>
      </c>
      <c r="I343" s="2">
        <f>SUMIFS('Latex_Staff (2)'!$L$2:$L$486,'Latex_Staff (2)'!$K$2:$K$486,Table146[[#This Row],[ឈ្មោះ]])</f>
        <v>470500</v>
      </c>
      <c r="J343" s="2" t="s">
        <v>1979</v>
      </c>
      <c r="L343">
        <f>IFERROR(VLOOKUP(Table146[[#This Row],[ឈ្មោះ]],Table1[[ឈ្មោះ]:[សម្គាល់]],8,0),"0")</f>
        <v>1120600</v>
      </c>
      <c r="M343" s="16">
        <f>L343-Table146[[#This Row],[បៀវត្សសរុប]]</f>
        <v>650100</v>
      </c>
      <c r="O343" t="str">
        <f>IFERROR(VLOOKUP($B343,Sheet1!$B$4:$J$550,6,0),"***")</f>
        <v>1996-05-30</v>
      </c>
      <c r="P343" t="str">
        <f>IFERROR(VLOOKUP($B343,Sheet1!$B$4:$J$550,7,0),"***")</f>
        <v>30.05.1996</v>
      </c>
    </row>
    <row r="344" spans="1:16" x14ac:dyDescent="0.55000000000000004">
      <c r="A344" s="1">
        <v>316</v>
      </c>
      <c r="B344" t="s">
        <v>284</v>
      </c>
      <c r="C344" t="str">
        <f>LEFT(Table146[[#This Row],[ឈ្មោះ]],SEARCH(" ",Table146[[#This Row],[ឈ្មោះ]])-1)</f>
        <v>លី</v>
      </c>
      <c r="D344" t="str">
        <f>RIGHT(Table146[[#This Row],[ឈ្មោះ]],LEN(Table146[[#This Row],[ឈ្មោះ]])-SEARCH(" ",Table146[[#This Row],[ឈ្មោះ]]))</f>
        <v>នីម</v>
      </c>
      <c r="E344" t="s">
        <v>1</v>
      </c>
      <c r="F344" t="s">
        <v>454</v>
      </c>
      <c r="G344" t="str">
        <f>IFERROR(VLOOKUP($B344,Tax_List!$H$3:$O$480,5,0),"***")</f>
        <v>25.10.1997</v>
      </c>
      <c r="H344" s="13" t="str">
        <f>IFERROR(VLOOKUP($B344,Tax_List!$H$3:$O$480,8,0),"***")</f>
        <v>IDR00029</v>
      </c>
      <c r="I344" s="2">
        <f>SUMIFS('Latex_Staff (2)'!$L$2:$L$486,'Latex_Staff (2)'!$K$2:$K$486,Table146[[#This Row],[ឈ្មោះ]])</f>
        <v>96200</v>
      </c>
      <c r="J344" s="2" t="s">
        <v>1980</v>
      </c>
      <c r="L344">
        <f>IFERROR(VLOOKUP(Table146[[#This Row],[ឈ្មោះ]],Table1[[ឈ្មោះ]:[សម្គាល់]],8,0),"0")</f>
        <v>1004200</v>
      </c>
      <c r="M344" s="16">
        <f>L344-Table146[[#This Row],[បៀវត្សសរុប]]</f>
        <v>908000</v>
      </c>
      <c r="O344" t="str">
        <f>IFERROR(VLOOKUP($B344,Sheet1!$B$4:$J$550,6,0),"***")</f>
        <v>1997-10-25</v>
      </c>
      <c r="P344" t="str">
        <f>IFERROR(VLOOKUP($B344,Sheet1!$B$4:$J$550,7,0),"***")</f>
        <v>25.10.1997</v>
      </c>
    </row>
    <row r="345" spans="1:16" x14ac:dyDescent="0.55000000000000004">
      <c r="A345" s="1">
        <v>317</v>
      </c>
      <c r="B345" t="s">
        <v>285</v>
      </c>
      <c r="C345" t="str">
        <f>LEFT(Table146[[#This Row],[ឈ្មោះ]],SEARCH(" ",Table146[[#This Row],[ឈ្មោះ]])-1)</f>
        <v>ចាប</v>
      </c>
      <c r="D345" t="str">
        <f>RIGHT(Table146[[#This Row],[ឈ្មោះ]],LEN(Table146[[#This Row],[ឈ្មោះ]])-SEARCH(" ",Table146[[#This Row],[ឈ្មោះ]]))</f>
        <v>សៅលី</v>
      </c>
      <c r="E345" t="s">
        <v>1</v>
      </c>
      <c r="F345" t="s">
        <v>454</v>
      </c>
      <c r="G345" t="str">
        <f>IFERROR(VLOOKUP($B345,Tax_List!$H$3:$O$480,5,0),"***")</f>
        <v>04.07.1996</v>
      </c>
      <c r="H345" s="13" t="str">
        <f>IFERROR(VLOOKUP($B345,Tax_List!$H$3:$O$480,8,0),"***")</f>
        <v>IDR00114</v>
      </c>
      <c r="I345" s="2">
        <f>SUMIFS('Latex_Staff (2)'!$L$2:$L$486,'Latex_Staff (2)'!$K$2:$K$486,Table146[[#This Row],[ឈ្មោះ]])</f>
        <v>254200</v>
      </c>
      <c r="J345" s="2"/>
      <c r="L345">
        <f>IFERROR(VLOOKUP(Table146[[#This Row],[ឈ្មោះ]],Table1[[ឈ្មោះ]:[សម្គាល់]],8,0),"0")</f>
        <v>1105300</v>
      </c>
      <c r="M345" s="16">
        <f>L345-Table146[[#This Row],[បៀវត្សសរុប]]</f>
        <v>851100</v>
      </c>
      <c r="O345" t="str">
        <f>IFERROR(VLOOKUP($B345,Sheet1!$B$4:$J$550,6,0),"***")</f>
        <v>1996-07-04</v>
      </c>
      <c r="P345" t="str">
        <f>IFERROR(VLOOKUP($B345,Sheet1!$B$4:$J$550,7,0),"***")</f>
        <v>04.07.1996</v>
      </c>
    </row>
    <row r="346" spans="1:16" x14ac:dyDescent="0.55000000000000004">
      <c r="A346" s="1">
        <v>318</v>
      </c>
      <c r="B346" t="s">
        <v>286</v>
      </c>
      <c r="C346" t="str">
        <f>LEFT(Table146[[#This Row],[ឈ្មោះ]],SEARCH(" ",Table146[[#This Row],[ឈ្មោះ]])-1)</f>
        <v>បាន</v>
      </c>
      <c r="D346" t="str">
        <f>RIGHT(Table146[[#This Row],[ឈ្មោះ]],LEN(Table146[[#This Row],[ឈ្មោះ]])-SEARCH(" ",Table146[[#This Row],[ឈ្មោះ]]))</f>
        <v>សុខឿន</v>
      </c>
      <c r="E346" t="s">
        <v>2</v>
      </c>
      <c r="F346" t="s">
        <v>454</v>
      </c>
      <c r="G346" t="str">
        <f>IFERROR(VLOOKUP($B346,Tax_List!$H$3:$O$480,5,0),"***")</f>
        <v>20.09.1994</v>
      </c>
      <c r="H346" s="13" t="str">
        <f>IFERROR(VLOOKUP($B346,Tax_List!$H$3:$O$480,8,0),"***")</f>
        <v>IDR00115</v>
      </c>
      <c r="I346" s="2">
        <f>SUMIFS('Latex_Staff (2)'!$L$2:$L$486,'Latex_Staff (2)'!$K$2:$K$486,Table146[[#This Row],[ឈ្មោះ]])</f>
        <v>412200</v>
      </c>
      <c r="J346" s="2"/>
      <c r="L346">
        <f>IFERROR(VLOOKUP(Table146[[#This Row],[ឈ្មោះ]],Table1[[ឈ្មោះ]:[សម្គាល់]],8,0),"0")</f>
        <v>1045700</v>
      </c>
      <c r="M346" s="16">
        <f>L346-Table146[[#This Row],[បៀវត្សសរុប]]</f>
        <v>633500</v>
      </c>
      <c r="O346" t="str">
        <f>IFERROR(VLOOKUP($B346,Sheet1!$B$4:$J$550,6,0),"***")</f>
        <v>1994-09-20</v>
      </c>
      <c r="P346" t="str">
        <f>IFERROR(VLOOKUP($B346,Sheet1!$B$4:$J$550,7,0),"***")</f>
        <v>20.09.1994</v>
      </c>
    </row>
    <row r="347" spans="1:16" x14ac:dyDescent="0.55000000000000004">
      <c r="A347" s="1">
        <v>319</v>
      </c>
      <c r="B347" t="s">
        <v>287</v>
      </c>
      <c r="C347" t="str">
        <f>LEFT(Table146[[#This Row],[ឈ្មោះ]],SEARCH(" ",Table146[[#This Row],[ឈ្មោះ]])-1)</f>
        <v>ហ៊ុន</v>
      </c>
      <c r="D347" t="str">
        <f>RIGHT(Table146[[#This Row],[ឈ្មោះ]],LEN(Table146[[#This Row],[ឈ្មោះ]])-SEARCH(" ",Table146[[#This Row],[ឈ្មោះ]]))</f>
        <v>ខឿន</v>
      </c>
      <c r="E347" t="s">
        <v>1</v>
      </c>
      <c r="F347" t="s">
        <v>454</v>
      </c>
      <c r="G347" t="str">
        <f>IFERROR(VLOOKUP($B347,Tax_List!$H$3:$O$480,5,0),"***")</f>
        <v>04.07.1991</v>
      </c>
      <c r="H347" s="13" t="str">
        <f>IFERROR(VLOOKUP($B347,Tax_List!$H$3:$O$480,8,0),"***")</f>
        <v>IDR00030</v>
      </c>
      <c r="I347" s="2">
        <f>SUMIFS('Latex_Staff (2)'!$L$2:$L$486,'Latex_Staff (2)'!$K$2:$K$486,Table146[[#This Row],[ឈ្មោះ]])</f>
        <v>236400</v>
      </c>
      <c r="J347" s="2"/>
      <c r="L347">
        <f>IFERROR(VLOOKUP(Table146[[#This Row],[ឈ្មោះ]],Table1[[ឈ្មោះ]:[សម្គាល់]],8,0),"0")</f>
        <v>1056500</v>
      </c>
      <c r="M347" s="16">
        <f>L347-Table146[[#This Row],[បៀវត្សសរុប]]</f>
        <v>820100</v>
      </c>
      <c r="O347" t="str">
        <f>IFERROR(VLOOKUP($B347,Sheet1!$B$4:$J$550,6,0),"***")</f>
        <v>1991-07-04</v>
      </c>
      <c r="P347" t="str">
        <f>IFERROR(VLOOKUP($B347,Sheet1!$B$4:$J$550,7,0),"***")</f>
        <v>04.07.1991</v>
      </c>
    </row>
    <row r="348" spans="1:16" x14ac:dyDescent="0.55000000000000004">
      <c r="A348" s="1">
        <v>320</v>
      </c>
      <c r="B348" t="s">
        <v>288</v>
      </c>
      <c r="C348" t="str">
        <f>LEFT(Table146[[#This Row],[ឈ្មោះ]],SEARCH(" ",Table146[[#This Row],[ឈ្មោះ]])-1)</f>
        <v>ហ៊ាន</v>
      </c>
      <c r="D348" t="str">
        <f>RIGHT(Table146[[#This Row],[ឈ្មោះ]],LEN(Table146[[#This Row],[ឈ្មោះ]])-SEARCH(" ",Table146[[#This Row],[ឈ្មោះ]]))</f>
        <v>ហាំង</v>
      </c>
      <c r="E348" t="s">
        <v>2</v>
      </c>
      <c r="F348" t="s">
        <v>454</v>
      </c>
      <c r="G348" t="str">
        <f>IFERROR(VLOOKUP($B348,Tax_List!$H$3:$O$480,5,0),"***")</f>
        <v>02.03.1984</v>
      </c>
      <c r="H348" s="13">
        <f>IFERROR(VLOOKUP($B348,Tax_List!$H$3:$O$480,8,0),"***")</f>
        <v>150850684</v>
      </c>
      <c r="I348" s="2">
        <f>SUMIFS('Latex_Staff (2)'!$L$2:$L$486,'Latex_Staff (2)'!$K$2:$K$486,Table146[[#This Row],[ឈ្មោះ]])</f>
        <v>490400</v>
      </c>
      <c r="J348" s="2"/>
      <c r="L348">
        <f>IFERROR(VLOOKUP(Table146[[#This Row],[ឈ្មោះ]],Table1[[ឈ្មោះ]:[សម្គាល់]],8,0),"0")</f>
        <v>1036100</v>
      </c>
      <c r="M348" s="16">
        <f>L348-Table146[[#This Row],[បៀវត្សសរុប]]</f>
        <v>545700</v>
      </c>
      <c r="O348" t="str">
        <f>IFERROR(VLOOKUP($B348,Sheet1!$B$4:$J$550,6,0),"***")</f>
        <v>1984-03-02</v>
      </c>
      <c r="P348" t="str">
        <f>IFERROR(VLOOKUP($B348,Sheet1!$B$4:$J$550,7,0),"***")</f>
        <v>02.03.1984</v>
      </c>
    </row>
    <row r="349" spans="1:16" x14ac:dyDescent="0.55000000000000004">
      <c r="A349" s="1">
        <v>321</v>
      </c>
      <c r="B349" t="s">
        <v>289</v>
      </c>
      <c r="C349" t="str">
        <f>LEFT(Table146[[#This Row],[ឈ្មោះ]],SEARCH(" ",Table146[[#This Row],[ឈ្មោះ]])-1)</f>
        <v>ជុំ</v>
      </c>
      <c r="D349" t="str">
        <f>RIGHT(Table146[[#This Row],[ឈ្មោះ]],LEN(Table146[[#This Row],[ឈ្មោះ]])-SEARCH(" ",Table146[[#This Row],[ឈ្មោះ]]))</f>
        <v>អ៊ីន</v>
      </c>
      <c r="E349" t="s">
        <v>1</v>
      </c>
      <c r="F349" t="s">
        <v>454</v>
      </c>
      <c r="G349" t="str">
        <f>IFERROR(VLOOKUP($B349,Tax_List!$H$3:$O$480,5,0),"***")</f>
        <v>02.07.1994</v>
      </c>
      <c r="H349" s="13" t="str">
        <f>IFERROR(VLOOKUP($B349,Tax_List!$H$3:$O$480,8,0),"***")</f>
        <v>IDR00031</v>
      </c>
      <c r="I349" s="2">
        <f>SUMIFS('Latex_Staff (2)'!$L$2:$L$486,'Latex_Staff (2)'!$K$2:$K$486,Table146[[#This Row],[ឈ្មោះ]])</f>
        <v>440600</v>
      </c>
      <c r="J349" s="2"/>
      <c r="L349">
        <f>IFERROR(VLOOKUP(Table146[[#This Row],[ឈ្មោះ]],Table1[[ឈ្មោះ]:[សម្គាល់]],8,0),"0")</f>
        <v>1205600</v>
      </c>
      <c r="M349" s="16">
        <f>L349-Table146[[#This Row],[បៀវត្សសរុប]]</f>
        <v>765000</v>
      </c>
      <c r="O349" t="str">
        <f>IFERROR(VLOOKUP($B349,Sheet1!$B$4:$J$550,6,0),"***")</f>
        <v>1994-07-02</v>
      </c>
      <c r="P349" t="str">
        <f>IFERROR(VLOOKUP($B349,Sheet1!$B$4:$J$550,7,0),"***")</f>
        <v>02.07.1994</v>
      </c>
    </row>
    <row r="350" spans="1:16" hidden="1" x14ac:dyDescent="0.55000000000000004">
      <c r="A350" s="1">
        <v>322</v>
      </c>
      <c r="B350" t="s">
        <v>2055</v>
      </c>
      <c r="C350" t="str">
        <f>LEFT(Table146[[#This Row],[ឈ្មោះ]],SEARCH(" ",Table146[[#This Row],[ឈ្មោះ]])-1)</f>
        <v>ម៉ើ</v>
      </c>
      <c r="D350" t="str">
        <f>RIGHT(Table146[[#This Row],[ឈ្មោះ]],LEN(Table146[[#This Row],[ឈ្មោះ]])-SEARCH(" ",Table146[[#This Row],[ឈ្មោះ]]))</f>
        <v>ស្រៀង</v>
      </c>
      <c r="E350" t="s">
        <v>2</v>
      </c>
      <c r="F350" t="s">
        <v>454</v>
      </c>
      <c r="G350" t="str">
        <f>IFERROR(VLOOKUP($B350,Tax_List!$H$3:$O$480,5,0),"***")</f>
        <v>***</v>
      </c>
      <c r="H350" s="13" t="str">
        <f>IFERROR(VLOOKUP($B350,Tax_List!$H$3:$O$480,8,0),"***")</f>
        <v>***</v>
      </c>
      <c r="I350" s="2">
        <f>SUMIFS('Latex_Staff (2)'!$L$2:$L$486,'Latex_Staff (2)'!$K$2:$K$486,Table146[[#This Row],[ឈ្មោះ]])</f>
        <v>348300</v>
      </c>
      <c r="J350" s="2"/>
      <c r="L350" t="str">
        <f>IFERROR(VLOOKUP(Table146[[#This Row],[ឈ្មោះ]],Table1[[ឈ្មោះ]:[សម្គាល់]],8,0),"0")</f>
        <v>0</v>
      </c>
      <c r="M350" s="16">
        <f>L350-Table146[[#This Row],[បៀវត្សសរុប]]</f>
        <v>-348300</v>
      </c>
      <c r="O350" t="str">
        <f>IFERROR(VLOOKUP($B350,Sheet1!$B$4:$J$550,6,0),"***")</f>
        <v>***</v>
      </c>
      <c r="P350" t="str">
        <f>IFERROR(VLOOKUP($B350,Sheet1!$B$4:$J$550,7,0),"***")</f>
        <v>***</v>
      </c>
    </row>
    <row r="351" spans="1:16" x14ac:dyDescent="0.55000000000000004">
      <c r="A351" s="1">
        <v>323</v>
      </c>
      <c r="B351" t="s">
        <v>300</v>
      </c>
      <c r="C351" t="str">
        <f>LEFT(Table146[[#This Row],[ឈ្មោះ]],SEARCH(" ",Table146[[#This Row],[ឈ្មោះ]])-1)</f>
        <v>ថី</v>
      </c>
      <c r="D351" t="str">
        <f>RIGHT(Table146[[#This Row],[ឈ្មោះ]],LEN(Table146[[#This Row],[ឈ្មោះ]])-SEARCH(" ",Table146[[#This Row],[ឈ្មោះ]]))</f>
        <v>ចន្ថា</v>
      </c>
      <c r="E351" t="s">
        <v>2</v>
      </c>
      <c r="F351" t="s">
        <v>454</v>
      </c>
      <c r="G351" t="str">
        <f>IFERROR(VLOOKUP($B351,Tax_List!$H$3:$O$480,5,0),"***")</f>
        <v>19.07.1996</v>
      </c>
      <c r="H351" s="13" t="str">
        <f>IFERROR(VLOOKUP($B351,Tax_List!$H$3:$O$480,8,0),"***")</f>
        <v>IDR00097</v>
      </c>
      <c r="I351" s="2">
        <f>SUMIFS('Latex_Staff (2)'!$L$2:$L$486,'Latex_Staff (2)'!$K$2:$K$486,Table146[[#This Row],[ឈ្មោះ]])</f>
        <v>441000</v>
      </c>
      <c r="J351" s="2" t="s">
        <v>1979</v>
      </c>
      <c r="L351">
        <f>IFERROR(VLOOKUP(Table146[[#This Row],[ឈ្មោះ]],Table1[[ឈ្មោះ]:[សម្គាល់]],8,0),"0")</f>
        <v>1145200</v>
      </c>
      <c r="M351" s="16">
        <f>L351-Table146[[#This Row],[បៀវត្សសរុប]]</f>
        <v>704200</v>
      </c>
      <c r="O351" t="str">
        <f>IFERROR(VLOOKUP($B351,Sheet1!$B$4:$J$550,6,0),"***")</f>
        <v>1996-07-19</v>
      </c>
      <c r="P351" t="str">
        <f>IFERROR(VLOOKUP($B351,Sheet1!$B$4:$J$550,7,0),"***")</f>
        <v>19.07.1996</v>
      </c>
    </row>
    <row r="352" spans="1:16" hidden="1" x14ac:dyDescent="0.55000000000000004">
      <c r="A352" s="1">
        <v>323</v>
      </c>
      <c r="B352" t="s">
        <v>291</v>
      </c>
      <c r="C352" t="str">
        <f>LEFT(Table146[[#This Row],[ឈ្មោះ]],SEARCH(" ",Table146[[#This Row],[ឈ្មោះ]])-1)</f>
        <v>បុល</v>
      </c>
      <c r="D352" t="str">
        <f>RIGHT(Table146[[#This Row],[ឈ្មោះ]],LEN(Table146[[#This Row],[ឈ្មោះ]])-SEARCH(" ",Table146[[#This Row],[ឈ្មោះ]]))</f>
        <v>ស៊ីណាត</v>
      </c>
      <c r="E352" t="s">
        <v>2</v>
      </c>
      <c r="F352" t="s">
        <v>454</v>
      </c>
      <c r="G352" t="str">
        <f>IFERROR(VLOOKUP($B352,Tax_List!$H$3:$O$480,5,0),"***")</f>
        <v>***</v>
      </c>
      <c r="H352" s="13" t="str">
        <f>IFERROR(VLOOKUP($B352,Tax_List!$H$3:$O$480,8,0),"***")</f>
        <v>***</v>
      </c>
      <c r="I352" s="2">
        <f>SUMIFS('Latex_Staff (2)'!$L$2:$L$486,'Latex_Staff (2)'!$K$2:$K$486,Table146[[#This Row],[ឈ្មោះ]])</f>
        <v>139700</v>
      </c>
      <c r="J352" s="2" t="s">
        <v>1980</v>
      </c>
      <c r="L352">
        <f>IFERROR(VLOOKUP(Table146[[#This Row],[ឈ្មោះ]],Table1[[ឈ្មោះ]:[សម្គាល់]],8,0),"0")</f>
        <v>1099000</v>
      </c>
      <c r="M352" s="16">
        <f>L352-Table146[[#This Row],[បៀវត្សសរុប]]</f>
        <v>959300</v>
      </c>
      <c r="O352" t="str">
        <f>IFERROR(VLOOKUP($B352,Sheet1!$B$4:$J$550,6,0),"***")</f>
        <v>***-**-**</v>
      </c>
      <c r="P352" t="str">
        <f>IFERROR(VLOOKUP($B352,Sheet1!$B$4:$J$550,7,0),"***")</f>
        <v>***</v>
      </c>
    </row>
    <row r="353" spans="1:16" hidden="1" x14ac:dyDescent="0.55000000000000004">
      <c r="A353" s="1">
        <v>324</v>
      </c>
      <c r="B353" t="s">
        <v>1949</v>
      </c>
      <c r="C353" t="str">
        <f>LEFT(Table146[[#This Row],[ឈ្មោះ]],SEARCH(" ",Table146[[#This Row],[ឈ្មោះ]])-1)</f>
        <v>ដៀន</v>
      </c>
      <c r="D353" t="str">
        <f>RIGHT(Table146[[#This Row],[ឈ្មោះ]],LEN(Table146[[#This Row],[ឈ្មោះ]])-SEARCH(" ",Table146[[#This Row],[ឈ្មោះ]]))</f>
        <v>ចិត្រ</v>
      </c>
      <c r="E353" t="s">
        <v>2</v>
      </c>
      <c r="F353" t="s">
        <v>454</v>
      </c>
      <c r="G353" t="str">
        <f>IFERROR(VLOOKUP($B353,Tax_List!$H$3:$O$480,5,0),"***")</f>
        <v>***</v>
      </c>
      <c r="H353" s="13" t="str">
        <f>IFERROR(VLOOKUP($B353,Tax_List!$H$3:$O$480,8,0),"***")</f>
        <v>***</v>
      </c>
      <c r="I353" s="2">
        <f>SUMIFS('Latex_Staff (2)'!$L$2:$L$486,'Latex_Staff (2)'!$K$2:$K$486,Table146[[#This Row],[ឈ្មោះ]])</f>
        <v>337800</v>
      </c>
      <c r="J353" s="2"/>
      <c r="L353">
        <f>IFERROR(VLOOKUP(Table146[[#This Row],[ឈ្មោះ]],Table1[[ឈ្មោះ]:[សម្គាល់]],8,0),"0")</f>
        <v>1128500</v>
      </c>
      <c r="M353" s="16">
        <f>L353-Table146[[#This Row],[បៀវត្សសរុប]]</f>
        <v>790700</v>
      </c>
      <c r="O353" t="str">
        <f>IFERROR(VLOOKUP($B353,Sheet1!$B$4:$J$550,6,0),"***")</f>
        <v>***</v>
      </c>
      <c r="P353" t="str">
        <f>IFERROR(VLOOKUP($B353,Sheet1!$B$4:$J$550,7,0),"***")</f>
        <v>***</v>
      </c>
    </row>
    <row r="354" spans="1:16" hidden="1" x14ac:dyDescent="0.55000000000000004">
      <c r="A354" s="1">
        <v>325</v>
      </c>
      <c r="B354" t="s">
        <v>2056</v>
      </c>
      <c r="C354" t="str">
        <f>LEFT(Table146[[#This Row],[ឈ្មោះ]],SEARCH(" ",Table146[[#This Row],[ឈ្មោះ]])-1)</f>
        <v>អុល</v>
      </c>
      <c r="D354" t="str">
        <f>RIGHT(Table146[[#This Row],[ឈ្មោះ]],LEN(Table146[[#This Row],[ឈ្មោះ]])-SEARCH(" ",Table146[[#This Row],[ឈ្មោះ]]))</f>
        <v>អេន</v>
      </c>
      <c r="E354" t="s">
        <v>1</v>
      </c>
      <c r="F354" t="s">
        <v>454</v>
      </c>
      <c r="G354" t="str">
        <f>IFERROR(VLOOKUP($B354,Tax_List!$H$3:$O$480,5,0),"***")</f>
        <v>***</v>
      </c>
      <c r="H354" s="13" t="str">
        <f>IFERROR(VLOOKUP($B354,Tax_List!$H$3:$O$480,8,0),"***")</f>
        <v>***</v>
      </c>
      <c r="I354" s="2">
        <f>SUMIFS('Latex_Staff (2)'!$L$2:$L$486,'Latex_Staff (2)'!$K$2:$K$486,Table146[[#This Row],[ឈ្មោះ]])</f>
        <v>346600</v>
      </c>
      <c r="J354" s="2"/>
      <c r="L354" t="str">
        <f>IFERROR(VLOOKUP(Table146[[#This Row],[ឈ្មោះ]],Table1[[ឈ្មោះ]:[សម្គាល់]],8,0),"0")</f>
        <v>0</v>
      </c>
      <c r="M354" s="16">
        <f>L354-Table146[[#This Row],[បៀវត្សសរុប]]</f>
        <v>-346600</v>
      </c>
      <c r="O354" t="str">
        <f>IFERROR(VLOOKUP($B354,Sheet1!$B$4:$J$550,6,0),"***")</f>
        <v>***</v>
      </c>
      <c r="P354" t="str">
        <f>IFERROR(VLOOKUP($B354,Sheet1!$B$4:$J$550,7,0),"***")</f>
        <v>***</v>
      </c>
    </row>
    <row r="355" spans="1:16" x14ac:dyDescent="0.55000000000000004">
      <c r="A355" s="1">
        <v>326</v>
      </c>
      <c r="B355" t="s">
        <v>293</v>
      </c>
      <c r="C355" t="str">
        <f>LEFT(Table146[[#This Row],[ឈ្មោះ]],SEARCH(" ",Table146[[#This Row],[ឈ្មោះ]])-1)</f>
        <v>រឺម</v>
      </c>
      <c r="D355" t="str">
        <f>RIGHT(Table146[[#This Row],[ឈ្មោះ]],LEN(Table146[[#This Row],[ឈ្មោះ]])-SEARCH(" ",Table146[[#This Row],[ឈ្មោះ]]))</f>
        <v>ធីម</v>
      </c>
      <c r="E355" t="s">
        <v>1</v>
      </c>
      <c r="F355" t="s">
        <v>454</v>
      </c>
      <c r="G355" t="str">
        <f>IFERROR(VLOOKUP($B355,Tax_List!$H$3:$O$480,5,0),"***")</f>
        <v>21.01.1985</v>
      </c>
      <c r="H355" s="13" t="str">
        <f>IFERROR(VLOOKUP($B355,Tax_List!$H$3:$O$480,8,0),"***")</f>
        <v>150306200</v>
      </c>
      <c r="I355" s="2">
        <f>SUMIFS('Latex_Staff (2)'!$L$2:$L$486,'Latex_Staff (2)'!$K$2:$K$486,Table146[[#This Row],[ឈ្មោះ]])</f>
        <v>536100</v>
      </c>
      <c r="J355" s="2"/>
      <c r="L355">
        <f>IFERROR(VLOOKUP(Table146[[#This Row],[ឈ្មោះ]],Table1[[ឈ្មោះ]:[សម្គាល់]],8,0),"0")</f>
        <v>1284400</v>
      </c>
      <c r="M355" s="16">
        <f>L355-Table146[[#This Row],[បៀវត្សសរុប]]</f>
        <v>748300</v>
      </c>
      <c r="O355" t="str">
        <f>IFERROR(VLOOKUP($B355,Sheet1!$B$4:$J$550,6,0),"***")</f>
        <v>1985-01-21</v>
      </c>
      <c r="P355" t="str">
        <f>IFERROR(VLOOKUP($B355,Sheet1!$B$4:$J$550,7,0),"***")</f>
        <v>21.01.1985</v>
      </c>
    </row>
    <row r="356" spans="1:16" x14ac:dyDescent="0.55000000000000004">
      <c r="A356" s="1">
        <v>327</v>
      </c>
      <c r="B356" t="s">
        <v>294</v>
      </c>
      <c r="C356" t="str">
        <f>LEFT(Table146[[#This Row],[ឈ្មោះ]],SEARCH(" ",Table146[[#This Row],[ឈ្មោះ]])-1)</f>
        <v>ហៃ</v>
      </c>
      <c r="D356" t="str">
        <f>RIGHT(Table146[[#This Row],[ឈ្មោះ]],LEN(Table146[[#This Row],[ឈ្មោះ]])-SEARCH(" ",Table146[[#This Row],[ឈ្មោះ]]))</f>
        <v>អុល</v>
      </c>
      <c r="E356" t="s">
        <v>1</v>
      </c>
      <c r="F356" t="s">
        <v>454</v>
      </c>
      <c r="G356" t="str">
        <f>IFERROR(VLOOKUP($B356,Tax_List!$H$3:$O$480,5,0),"***")</f>
        <v>24.04.1990</v>
      </c>
      <c r="H356" s="13" t="str">
        <f>IFERROR(VLOOKUP($B356,Tax_List!$H$3:$O$480,8,0),"***")</f>
        <v>IDR00034</v>
      </c>
      <c r="I356" s="2">
        <f>SUMIFS('Latex_Staff (2)'!$L$2:$L$486,'Latex_Staff (2)'!$K$2:$K$486,Table146[[#This Row],[ឈ្មោះ]])</f>
        <v>561300</v>
      </c>
      <c r="J356" s="2"/>
      <c r="L356">
        <f>IFERROR(VLOOKUP(Table146[[#This Row],[ឈ្មោះ]],Table1[[ឈ្មោះ]:[សម្គាល់]],8,0),"0")</f>
        <v>1353500</v>
      </c>
      <c r="M356" s="16">
        <f>L356-Table146[[#This Row],[បៀវត្សសរុប]]</f>
        <v>792200</v>
      </c>
      <c r="O356" t="str">
        <f>IFERROR(VLOOKUP($B356,Sheet1!$B$4:$J$550,6,0),"***")</f>
        <v>1990-04-24</v>
      </c>
      <c r="P356" t="str">
        <f>IFERROR(VLOOKUP($B356,Sheet1!$B$4:$J$550,7,0),"***")</f>
        <v>24.04.1990</v>
      </c>
    </row>
    <row r="357" spans="1:16" x14ac:dyDescent="0.55000000000000004">
      <c r="A357" s="1">
        <v>328</v>
      </c>
      <c r="B357" t="s">
        <v>295</v>
      </c>
      <c r="C357" t="str">
        <f>LEFT(Table146[[#This Row],[ឈ្មោះ]],SEARCH(" ",Table146[[#This Row],[ឈ្មោះ]])-1)</f>
        <v>ស៊ុត</v>
      </c>
      <c r="D357" t="str">
        <f>RIGHT(Table146[[#This Row],[ឈ្មោះ]],LEN(Table146[[#This Row],[ឈ្មោះ]])-SEARCH(" ",Table146[[#This Row],[ឈ្មោះ]]))</f>
        <v>សុផល</v>
      </c>
      <c r="E357" t="s">
        <v>2</v>
      </c>
      <c r="F357" t="s">
        <v>454</v>
      </c>
      <c r="G357" t="str">
        <f>IFERROR(VLOOKUP($B357,Tax_List!$H$3:$O$480,5,0),"***")</f>
        <v>29.03.1991</v>
      </c>
      <c r="H357" s="13" t="str">
        <f>IFERROR(VLOOKUP($B357,Tax_List!$H$3:$O$480,8,0),"***")</f>
        <v>IDR00035</v>
      </c>
      <c r="I357" s="2">
        <f>SUMIFS('Latex_Staff (2)'!$L$2:$L$486,'Latex_Staff (2)'!$K$2:$K$486,Table146[[#This Row],[ឈ្មោះ]])</f>
        <v>448800</v>
      </c>
      <c r="J357" s="2"/>
      <c r="L357">
        <f>IFERROR(VLOOKUP(Table146[[#This Row],[ឈ្មោះ]],Table1[[ឈ្មោះ]:[សម្គាល់]],8,0),"0")</f>
        <v>1260700</v>
      </c>
      <c r="M357" s="16">
        <f>L357-Table146[[#This Row],[បៀវត្សសរុប]]</f>
        <v>811900</v>
      </c>
      <c r="O357" t="str">
        <f>IFERROR(VLOOKUP($B357,Sheet1!$B$4:$J$550,6,0),"***")</f>
        <v>1991-03-29</v>
      </c>
      <c r="P357" t="str">
        <f>IFERROR(VLOOKUP($B357,Sheet1!$B$4:$J$550,7,0),"***")</f>
        <v>29.03.1991</v>
      </c>
    </row>
    <row r="358" spans="1:16" x14ac:dyDescent="0.55000000000000004">
      <c r="A358" s="1">
        <v>329</v>
      </c>
      <c r="B358" t="s">
        <v>36</v>
      </c>
      <c r="C358" t="str">
        <f>LEFT(Table146[[#This Row],[ឈ្មោះ]],SEARCH(" ",Table146[[#This Row],[ឈ្មោះ]])-1)</f>
        <v>ចយ</v>
      </c>
      <c r="D358" t="str">
        <f>RIGHT(Table146[[#This Row],[ឈ្មោះ]],LEN(Table146[[#This Row],[ឈ្មោះ]])-SEARCH(" ",Table146[[#This Row],[ឈ្មោះ]]))</f>
        <v>សុម៉ាច</v>
      </c>
      <c r="E358" t="s">
        <v>2</v>
      </c>
      <c r="F358" t="s">
        <v>454</v>
      </c>
      <c r="G358" t="str">
        <f>IFERROR(VLOOKUP($B358,Tax_List!$H$3:$O$480,5,0),"***")</f>
        <v>18.04.1994</v>
      </c>
      <c r="H358" s="13" t="str">
        <f>IFERROR(VLOOKUP($B358,Tax_List!$H$3:$O$480,8,0),"***")</f>
        <v>IDR00055</v>
      </c>
      <c r="I358" s="2">
        <f>SUMIFS('Latex_Staff (2)'!$L$2:$L$486,'Latex_Staff (2)'!$K$2:$K$486,Table146[[#This Row],[ឈ្មោះ]])</f>
        <v>515050</v>
      </c>
      <c r="J358" s="2"/>
      <c r="L358">
        <f>IFERROR(VLOOKUP(Table146[[#This Row],[ឈ្មោះ]],Table1[[ឈ្មោះ]:[សម្គាល់]],8,0),"0")</f>
        <v>1260600</v>
      </c>
      <c r="M358" s="16">
        <f>L358-Table146[[#This Row],[បៀវត្សសរុប]]</f>
        <v>745550</v>
      </c>
      <c r="O358" t="str">
        <f>IFERROR(VLOOKUP($B358,Sheet1!$B$4:$J$550,6,0),"***")</f>
        <v>1994-04-18</v>
      </c>
      <c r="P358" t="str">
        <f>IFERROR(VLOOKUP($B358,Sheet1!$B$4:$J$550,7,0),"***")</f>
        <v>18.04.1994</v>
      </c>
    </row>
    <row r="359" spans="1:16" x14ac:dyDescent="0.55000000000000004">
      <c r="A359" s="1">
        <v>330</v>
      </c>
      <c r="B359" t="s">
        <v>297</v>
      </c>
      <c r="C359" t="str">
        <f>LEFT(Table146[[#This Row],[ឈ្មោះ]],SEARCH(" ",Table146[[#This Row],[ឈ្មោះ]])-1)</f>
        <v>ជៀម</v>
      </c>
      <c r="D359" t="str">
        <f>RIGHT(Table146[[#This Row],[ឈ្មោះ]],LEN(Table146[[#This Row],[ឈ្មោះ]])-SEARCH(" ",Table146[[#This Row],[ឈ្មោះ]]))</f>
        <v>ទីន</v>
      </c>
      <c r="E359" t="s">
        <v>1</v>
      </c>
      <c r="F359" t="s">
        <v>454</v>
      </c>
      <c r="G359" t="str">
        <f>IFERROR(VLOOKUP($B359,Tax_List!$H$3:$O$480,5,0),"***")</f>
        <v>14.01.1997</v>
      </c>
      <c r="H359" s="13" t="str">
        <f>IFERROR(VLOOKUP($B359,Tax_List!$H$3:$O$480,8,0),"***")</f>
        <v>IDR00036</v>
      </c>
      <c r="I359" s="2">
        <f>SUMIFS('Latex_Staff (2)'!$L$2:$L$486,'Latex_Staff (2)'!$K$2:$K$486,Table146[[#This Row],[ឈ្មោះ]])</f>
        <v>417400</v>
      </c>
      <c r="J359" s="2"/>
      <c r="L359">
        <f>IFERROR(VLOOKUP(Table146[[#This Row],[ឈ្មោះ]],Table1[[ឈ្មោះ]:[សម្គាល់]],8,0),"0")</f>
        <v>1005500</v>
      </c>
      <c r="M359" s="16">
        <f>L359-Table146[[#This Row],[បៀវត្សសរុប]]</f>
        <v>588100</v>
      </c>
      <c r="O359" t="str">
        <f>IFERROR(VLOOKUP($B359,Sheet1!$B$4:$J$550,6,0),"***")</f>
        <v>1997-01-14</v>
      </c>
      <c r="P359" t="str">
        <f>IFERROR(VLOOKUP($B359,Sheet1!$B$4:$J$550,7,0),"***")</f>
        <v>14.01.1997</v>
      </c>
    </row>
    <row r="360" spans="1:16" hidden="1" x14ac:dyDescent="0.55000000000000004">
      <c r="A360" s="1">
        <v>331</v>
      </c>
      <c r="B360" t="s">
        <v>2057</v>
      </c>
      <c r="C360" t="str">
        <f>LEFT(Table146[[#This Row],[ឈ្មោះ]],SEARCH(" ",Table146[[#This Row],[ឈ្មោះ]])-1)</f>
        <v>រ៉េត</v>
      </c>
      <c r="D360" t="str">
        <f>RIGHT(Table146[[#This Row],[ឈ្មោះ]],LEN(Table146[[#This Row],[ឈ្មោះ]])-SEARCH(" ",Table146[[#This Row],[ឈ្មោះ]]))</f>
        <v>ប៊ុនរិទ្ធិ</v>
      </c>
      <c r="F360" t="s">
        <v>454</v>
      </c>
      <c r="G360" t="str">
        <f>IFERROR(VLOOKUP($B360,Tax_List!$H$3:$O$480,5,0),"***")</f>
        <v>***</v>
      </c>
      <c r="H360" s="13" t="str">
        <f>IFERROR(VLOOKUP($B360,Tax_List!$H$3:$O$480,8,0),"***")</f>
        <v>***</v>
      </c>
      <c r="I360" s="2">
        <f>SUMIFS('Latex_Staff (2)'!$L$2:$L$486,'Latex_Staff (2)'!$K$2:$K$486,Table146[[#This Row],[ឈ្មោះ]])</f>
        <v>277600</v>
      </c>
      <c r="J360" s="2"/>
      <c r="L360" t="str">
        <f>IFERROR(VLOOKUP(Table146[[#This Row],[ឈ្មោះ]],Table1[[ឈ្មោះ]:[សម្គាល់]],8,0),"0")</f>
        <v>0</v>
      </c>
      <c r="M360" s="16">
        <f>L360-Table146[[#This Row],[បៀវត្សសរុប]]</f>
        <v>-277600</v>
      </c>
      <c r="O360" t="str">
        <f>IFERROR(VLOOKUP($B360,Sheet1!$B$4:$J$550,6,0),"***")</f>
        <v>***</v>
      </c>
      <c r="P360" t="str">
        <f>IFERROR(VLOOKUP($B360,Sheet1!$B$4:$J$550,7,0),"***")</f>
        <v>***</v>
      </c>
    </row>
    <row r="361" spans="1:16" x14ac:dyDescent="0.55000000000000004">
      <c r="A361" s="1">
        <v>332</v>
      </c>
      <c r="B361" t="s">
        <v>299</v>
      </c>
      <c r="C361" t="str">
        <f>LEFT(Table146[[#This Row],[ឈ្មោះ]],SEARCH(" ",Table146[[#This Row],[ឈ្មោះ]])-1)</f>
        <v>ឈាង</v>
      </c>
      <c r="D361" t="str">
        <f>RIGHT(Table146[[#This Row],[ឈ្មោះ]],LEN(Table146[[#This Row],[ឈ្មោះ]])-SEARCH(" ",Table146[[#This Row],[ឈ្មោះ]]))</f>
        <v>ចាន់ឌី</v>
      </c>
      <c r="E361" t="s">
        <v>1</v>
      </c>
      <c r="F361" t="s">
        <v>454</v>
      </c>
      <c r="G361" t="str">
        <f>IFERROR(VLOOKUP($B361,Tax_List!$H$3:$O$480,5,0),"***")</f>
        <v>23.04.1992</v>
      </c>
      <c r="H361" s="13" t="str">
        <f>IFERROR(VLOOKUP($B361,Tax_List!$H$3:$O$480,8,0),"***")</f>
        <v>040290818</v>
      </c>
      <c r="I361" s="2">
        <f>SUMIFS('Latex_Staff (2)'!$L$2:$L$486,'Latex_Staff (2)'!$K$2:$K$486,Table146[[#This Row],[ឈ្មោះ]])</f>
        <v>65000</v>
      </c>
      <c r="J361" s="2" t="s">
        <v>1980</v>
      </c>
      <c r="L361">
        <f>IFERROR(VLOOKUP(Table146[[#This Row],[ឈ្មោះ]],Table1[[ឈ្មោះ]:[សម្គាល់]],8,0),"0")</f>
        <v>1081400</v>
      </c>
      <c r="M361" s="16">
        <f>L361-Table146[[#This Row],[បៀវត្សសរុប]]</f>
        <v>1016400</v>
      </c>
      <c r="O361" t="str">
        <f>IFERROR(VLOOKUP($B361,Sheet1!$B$4:$J$550,6,0),"***")</f>
        <v>1992-04-23</v>
      </c>
      <c r="P361" t="str">
        <f>IFERROR(VLOOKUP($B361,Sheet1!$B$4:$J$550,7,0),"***")</f>
        <v>23.04.1992</v>
      </c>
    </row>
    <row r="362" spans="1:16" hidden="1" x14ac:dyDescent="0.55000000000000004">
      <c r="A362" s="1">
        <v>332</v>
      </c>
      <c r="B362" t="s">
        <v>2058</v>
      </c>
      <c r="C362" t="str">
        <f>LEFT(Table146[[#This Row],[ឈ្មោះ]],SEARCH(" ",Table146[[#This Row],[ឈ្មោះ]])-1)</f>
        <v>ពើង</v>
      </c>
      <c r="D362" t="str">
        <f>RIGHT(Table146[[#This Row],[ឈ្មោះ]],LEN(Table146[[#This Row],[ឈ្មោះ]])-SEARCH(" ",Table146[[#This Row],[ឈ្មោះ]]))</f>
        <v>ពីន</v>
      </c>
      <c r="E362" t="s">
        <v>1</v>
      </c>
      <c r="F362" t="s">
        <v>454</v>
      </c>
      <c r="G362" t="str">
        <f>IFERROR(VLOOKUP($B362,Tax_List!$H$3:$O$480,5,0),"***")</f>
        <v>***</v>
      </c>
      <c r="H362" s="13" t="str">
        <f>IFERROR(VLOOKUP($B362,Tax_List!$H$3:$O$480,8,0),"***")</f>
        <v>***</v>
      </c>
      <c r="I362" s="2">
        <f>SUMIFS('Latex_Staff (2)'!$L$2:$L$486,'Latex_Staff (2)'!$K$2:$K$486,Table146[[#This Row],[ឈ្មោះ]])</f>
        <v>274700</v>
      </c>
      <c r="J362" s="2" t="s">
        <v>1979</v>
      </c>
      <c r="L362" t="str">
        <f>IFERROR(VLOOKUP(Table146[[#This Row],[ឈ្មោះ]],Table1[[ឈ្មោះ]:[សម្គាល់]],8,0),"0")</f>
        <v>0</v>
      </c>
      <c r="M362" s="16">
        <f>L362-Table146[[#This Row],[បៀវត្សសរុប]]</f>
        <v>-274700</v>
      </c>
      <c r="O362" t="str">
        <f>IFERROR(VLOOKUP($B362,Sheet1!$B$4:$J$550,6,0),"***")</f>
        <v>***</v>
      </c>
      <c r="P362" t="str">
        <f>IFERROR(VLOOKUP($B362,Sheet1!$B$4:$J$550,7,0),"***")</f>
        <v>***</v>
      </c>
    </row>
    <row r="363" spans="1:16" hidden="1" x14ac:dyDescent="0.55000000000000004">
      <c r="A363" s="1">
        <v>333</v>
      </c>
      <c r="B363" t="s">
        <v>2059</v>
      </c>
      <c r="C363" t="str">
        <f>LEFT(Table146[[#This Row],[ឈ្មោះ]],SEARCH(" ",Table146[[#This Row],[ឈ្មោះ]])-1)</f>
        <v>រឹម</v>
      </c>
      <c r="D363" t="str">
        <f>RIGHT(Table146[[#This Row],[ឈ្មោះ]],LEN(Table146[[#This Row],[ឈ្មោះ]])-SEARCH(" ",Table146[[#This Row],[ឈ្មោះ]]))</f>
        <v>ណាន់</v>
      </c>
      <c r="E363" t="s">
        <v>2</v>
      </c>
      <c r="F363" t="s">
        <v>454</v>
      </c>
      <c r="G363" t="str">
        <f>IFERROR(VLOOKUP($B363,Tax_List!$H$3:$O$480,5,0),"***")</f>
        <v>***</v>
      </c>
      <c r="H363" s="13" t="str">
        <f>IFERROR(VLOOKUP($B363,Tax_List!$H$3:$O$480,8,0),"***")</f>
        <v>***</v>
      </c>
      <c r="I363" s="2">
        <f>SUMIFS('Latex_Staff (2)'!$L$2:$L$486,'Latex_Staff (2)'!$K$2:$K$486,Table146[[#This Row],[ឈ្មោះ]])</f>
        <v>273100</v>
      </c>
      <c r="J363" s="2"/>
      <c r="L363" t="str">
        <f>IFERROR(VLOOKUP(Table146[[#This Row],[ឈ្មោះ]],Table1[[ឈ្មោះ]:[សម្គាល់]],8,0),"0")</f>
        <v>0</v>
      </c>
      <c r="M363" s="16">
        <f>L363-Table146[[#This Row],[បៀវត្សសរុប]]</f>
        <v>-273100</v>
      </c>
      <c r="O363" t="str">
        <f>IFERROR(VLOOKUP($B363,Sheet1!$B$4:$J$550,6,0),"***")</f>
        <v>***</v>
      </c>
      <c r="P363" t="str">
        <f>IFERROR(VLOOKUP($B363,Sheet1!$B$4:$J$550,7,0),"***")</f>
        <v>***</v>
      </c>
    </row>
    <row r="364" spans="1:16" hidden="1" x14ac:dyDescent="0.55000000000000004">
      <c r="A364" s="1">
        <v>334</v>
      </c>
      <c r="B364" t="s">
        <v>2060</v>
      </c>
      <c r="C364" t="str">
        <f>LEFT(Table146[[#This Row],[ឈ្មោះ]],SEARCH(" ",Table146[[#This Row],[ឈ្មោះ]])-1)</f>
        <v>ជួន</v>
      </c>
      <c r="D364" t="str">
        <f>RIGHT(Table146[[#This Row],[ឈ្មោះ]],LEN(Table146[[#This Row],[ឈ្មោះ]])-SEARCH(" ",Table146[[#This Row],[ឈ្មោះ]]))</f>
        <v>វិនជីង</v>
      </c>
      <c r="E364" t="s">
        <v>1</v>
      </c>
      <c r="F364" t="s">
        <v>454</v>
      </c>
      <c r="G364" t="str">
        <f>IFERROR(VLOOKUP($B364,Tax_List!$H$3:$O$480,5,0),"***")</f>
        <v>***</v>
      </c>
      <c r="H364" s="13" t="str">
        <f>IFERROR(VLOOKUP($B364,Tax_List!$H$3:$O$480,8,0),"***")</f>
        <v>***</v>
      </c>
      <c r="I364" s="2">
        <f>SUMIFS('Latex_Staff (2)'!$L$2:$L$486,'Latex_Staff (2)'!$K$2:$K$486,Table146[[#This Row],[ឈ្មោះ]])</f>
        <v>243100</v>
      </c>
      <c r="J364" s="2"/>
      <c r="L364" t="str">
        <f>IFERROR(VLOOKUP(Table146[[#This Row],[ឈ្មោះ]],Table1[[ឈ្មោះ]:[សម្គាល់]],8,0),"0")</f>
        <v>0</v>
      </c>
      <c r="M364" s="16">
        <f>L364-Table146[[#This Row],[បៀវត្សសរុប]]</f>
        <v>-243100</v>
      </c>
      <c r="O364" t="str">
        <f>IFERROR(VLOOKUP($B364,Sheet1!$B$4:$J$550,6,0),"***")</f>
        <v>***</v>
      </c>
      <c r="P364" t="str">
        <f>IFERROR(VLOOKUP($B364,Sheet1!$B$4:$J$550,7,0),"***")</f>
        <v>***</v>
      </c>
    </row>
    <row r="365" spans="1:16" x14ac:dyDescent="0.55000000000000004">
      <c r="A365" s="1">
        <v>335</v>
      </c>
      <c r="B365" t="s">
        <v>302</v>
      </c>
      <c r="C365" t="str">
        <f>LEFT(Table146[[#This Row],[ឈ្មោះ]],SEARCH(" ",Table146[[#This Row],[ឈ្មោះ]])-1)</f>
        <v>ជិន</v>
      </c>
      <c r="D365" t="str">
        <f>RIGHT(Table146[[#This Row],[ឈ្មោះ]],LEN(Table146[[#This Row],[ឈ្មោះ]])-SEARCH(" ",Table146[[#This Row],[ឈ្មោះ]]))</f>
        <v>ងឿន</v>
      </c>
      <c r="E365" t="s">
        <v>2</v>
      </c>
      <c r="F365" t="s">
        <v>454</v>
      </c>
      <c r="G365" t="str">
        <f>IFERROR(VLOOKUP($B365,Tax_List!$H$3:$O$480,5,0),"***")</f>
        <v>11.07.1989</v>
      </c>
      <c r="H365" s="13" t="str">
        <f>IFERROR(VLOOKUP($B365,Tax_List!$H$3:$O$480,8,0),"***")</f>
        <v>2662009</v>
      </c>
      <c r="I365" s="2">
        <f>SUMIFS('Latex_Staff (2)'!$L$2:$L$486,'Latex_Staff (2)'!$K$2:$K$486,Table146[[#This Row],[ឈ្មោះ]])</f>
        <v>438600</v>
      </c>
      <c r="J365" s="2"/>
      <c r="L365">
        <f>IFERROR(VLOOKUP(Table146[[#This Row],[ឈ្មោះ]],Table1[[ឈ្មោះ]:[សម្គាល់]],8,0),"0")</f>
        <v>1073300</v>
      </c>
      <c r="M365" s="16">
        <f>L365-Table146[[#This Row],[បៀវត្សសរុប]]</f>
        <v>634700</v>
      </c>
      <c r="O365" t="str">
        <f>IFERROR(VLOOKUP($B365,Sheet1!$B$4:$J$550,6,0),"***")</f>
        <v>1989-07-11</v>
      </c>
      <c r="P365" t="str">
        <f>IFERROR(VLOOKUP($B365,Sheet1!$B$4:$J$550,7,0),"***")</f>
        <v>11.07.1989</v>
      </c>
    </row>
    <row r="366" spans="1:16" hidden="1" x14ac:dyDescent="0.55000000000000004">
      <c r="A366" s="1">
        <v>336</v>
      </c>
      <c r="B366" t="s">
        <v>2061</v>
      </c>
      <c r="C366" t="str">
        <f>LEFT(Table146[[#This Row],[ឈ្មោះ]],SEARCH(" ",Table146[[#This Row],[ឈ្មោះ]])-1)</f>
        <v>ពីន</v>
      </c>
      <c r="D366" t="str">
        <f>RIGHT(Table146[[#This Row],[ឈ្មោះ]],LEN(Table146[[#This Row],[ឈ្មោះ]])-SEARCH(" ",Table146[[#This Row],[ឈ្មោះ]]))</f>
        <v>ដាវុធ</v>
      </c>
      <c r="E366" t="s">
        <v>2</v>
      </c>
      <c r="F366" t="s">
        <v>454</v>
      </c>
      <c r="G366" t="str">
        <f>IFERROR(VLOOKUP($B366,Tax_List!$H$3:$O$480,5,0),"***")</f>
        <v>***</v>
      </c>
      <c r="H366" s="13" t="str">
        <f>IFERROR(VLOOKUP($B366,Tax_List!$H$3:$O$480,8,0),"***")</f>
        <v>***</v>
      </c>
      <c r="I366" s="2">
        <f>SUMIFS('Latex_Staff (2)'!$L$2:$L$486,'Latex_Staff (2)'!$K$2:$K$486,Table146[[#This Row],[ឈ្មោះ]])</f>
        <v>272600</v>
      </c>
      <c r="J366" s="2"/>
      <c r="L366" t="str">
        <f>IFERROR(VLOOKUP(Table146[[#This Row],[ឈ្មោះ]],Table1[[ឈ្មោះ]:[សម្គាល់]],8,0),"0")</f>
        <v>0</v>
      </c>
      <c r="M366" s="16">
        <f>L366-Table146[[#This Row],[បៀវត្សសរុប]]</f>
        <v>-272600</v>
      </c>
      <c r="O366" t="str">
        <f>IFERROR(VLOOKUP($B366,Sheet1!$B$4:$J$550,6,0),"***")</f>
        <v>***</v>
      </c>
      <c r="P366" t="str">
        <f>IFERROR(VLOOKUP($B366,Sheet1!$B$4:$J$550,7,0),"***")</f>
        <v>***</v>
      </c>
    </row>
    <row r="367" spans="1:16" x14ac:dyDescent="0.55000000000000004">
      <c r="A367" s="1">
        <v>337</v>
      </c>
      <c r="B367" t="s">
        <v>304</v>
      </c>
      <c r="C367" t="str">
        <f>LEFT(Table146[[#This Row],[ឈ្មោះ]],SEARCH(" ",Table146[[#This Row],[ឈ្មោះ]])-1)</f>
        <v>សេរី</v>
      </c>
      <c r="D367" t="str">
        <f>RIGHT(Table146[[#This Row],[ឈ្មោះ]],LEN(Table146[[#This Row],[ឈ្មោះ]])-SEARCH(" ",Table146[[#This Row],[ឈ្មោះ]]))</f>
        <v>រក្សា</v>
      </c>
      <c r="E367" t="s">
        <v>1</v>
      </c>
      <c r="F367" t="s">
        <v>454</v>
      </c>
      <c r="G367" t="str">
        <f>IFERROR(VLOOKUP($B367,Tax_List!$H$3:$O$480,5,0),"***")</f>
        <v>15.07.1999</v>
      </c>
      <c r="H367" s="13">
        <f>IFERROR(VLOOKUP($B367,Tax_List!$H$3:$O$480,8,0),"***")</f>
        <v>171026672</v>
      </c>
      <c r="I367" s="2">
        <f>SUMIFS('Latex_Staff (2)'!$L$2:$L$486,'Latex_Staff (2)'!$K$2:$K$486,Table146[[#This Row],[ឈ្មោះ]])</f>
        <v>420100</v>
      </c>
      <c r="J367" s="2"/>
      <c r="L367">
        <f>IFERROR(VLOOKUP(Table146[[#This Row],[ឈ្មោះ]],Table1[[ឈ្មោះ]:[សម្គាល់]],8,0),"0")</f>
        <v>1158800</v>
      </c>
      <c r="M367" s="16">
        <f>L367-Table146[[#This Row],[បៀវត្សសរុប]]</f>
        <v>738700</v>
      </c>
      <c r="O367" t="str">
        <f>IFERROR(VLOOKUP($B367,Sheet1!$B$4:$J$550,6,0),"***")</f>
        <v>1999-07-15</v>
      </c>
      <c r="P367" t="str">
        <f>IFERROR(VLOOKUP($B367,Sheet1!$B$4:$J$550,7,0),"***")</f>
        <v>15.07.1999</v>
      </c>
    </row>
    <row r="368" spans="1:16" x14ac:dyDescent="0.55000000000000004">
      <c r="A368" s="1">
        <v>338</v>
      </c>
      <c r="B368" t="s">
        <v>305</v>
      </c>
      <c r="C368" t="str">
        <f>LEFT(Table146[[#This Row],[ឈ្មោះ]],SEARCH(" ",Table146[[#This Row],[ឈ្មោះ]])-1)</f>
        <v>ឡេង</v>
      </c>
      <c r="D368" t="str">
        <f>RIGHT(Table146[[#This Row],[ឈ្មោះ]],LEN(Table146[[#This Row],[ឈ្មោះ]])-SEARCH(" ",Table146[[#This Row],[ឈ្មោះ]]))</f>
        <v>គីមហេង</v>
      </c>
      <c r="E368" t="s">
        <v>2</v>
      </c>
      <c r="F368" t="s">
        <v>454</v>
      </c>
      <c r="G368" t="str">
        <f>IFERROR(VLOOKUP($B368,Tax_List!$H$3:$O$480,5,0),"***")</f>
        <v>30.03.2002</v>
      </c>
      <c r="H368" s="13">
        <f>IFERROR(VLOOKUP($B368,Tax_List!$H$3:$O$480,8,0),"***")</f>
        <v>150944766</v>
      </c>
      <c r="I368" s="2">
        <f>SUMIFS('Latex_Staff (2)'!$L$2:$L$486,'Latex_Staff (2)'!$K$2:$K$486,Table146[[#This Row],[ឈ្មោះ]])</f>
        <v>392900</v>
      </c>
      <c r="J368" s="2"/>
      <c r="L368">
        <f>IFERROR(VLOOKUP(Table146[[#This Row],[ឈ្មោះ]],Table1[[ឈ្មោះ]:[សម្គាល់]],8,0),"0")</f>
        <v>1086900</v>
      </c>
      <c r="M368" s="16">
        <f>L368-Table146[[#This Row],[បៀវត្សសរុប]]</f>
        <v>694000</v>
      </c>
      <c r="O368" t="str">
        <f>IFERROR(VLOOKUP($B368,Sheet1!$B$4:$J$550,6,0),"***")</f>
        <v>2002-03-30</v>
      </c>
      <c r="P368" t="str">
        <f>IFERROR(VLOOKUP($B368,Sheet1!$B$4:$J$550,7,0),"***")</f>
        <v>30.03.2002</v>
      </c>
    </row>
    <row r="369" spans="1:16" x14ac:dyDescent="0.55000000000000004">
      <c r="A369" s="1">
        <v>339</v>
      </c>
      <c r="B369" t="s">
        <v>306</v>
      </c>
      <c r="C369" t="str">
        <f>LEFT(Table146[[#This Row],[ឈ្មោះ]],SEARCH(" ",Table146[[#This Row],[ឈ្មោះ]])-1)</f>
        <v>ឌួង</v>
      </c>
      <c r="D369" t="str">
        <f>RIGHT(Table146[[#This Row],[ឈ្មោះ]],LEN(Table146[[#This Row],[ឈ្មោះ]])-SEARCH(" ",Table146[[#This Row],[ឈ្មោះ]]))</f>
        <v>ម៉ាឌឿន</v>
      </c>
      <c r="E369" t="s">
        <v>2</v>
      </c>
      <c r="F369" t="s">
        <v>454</v>
      </c>
      <c r="G369" t="str">
        <f>IFERROR(VLOOKUP($B369,Tax_List!$H$3:$O$480,5,0),"***")</f>
        <v>27.08.1998</v>
      </c>
      <c r="H369" s="13" t="str">
        <f>IFERROR(VLOOKUP($B369,Tax_List!$H$3:$O$480,8,0),"***")</f>
        <v>IDR00100</v>
      </c>
      <c r="I369" s="2">
        <f>SUMIFS('Latex_Staff (2)'!$L$2:$L$486,'Latex_Staff (2)'!$K$2:$K$486,Table146[[#This Row],[ឈ្មោះ]])</f>
        <v>474600</v>
      </c>
      <c r="J369" s="2"/>
      <c r="L369">
        <f>IFERROR(VLOOKUP(Table146[[#This Row],[ឈ្មោះ]],Table1[[ឈ្មោះ]:[សម្គាល់]],8,0),"0")</f>
        <v>1271700</v>
      </c>
      <c r="M369" s="16">
        <f>L369-Table146[[#This Row],[បៀវត្សសរុប]]</f>
        <v>797100</v>
      </c>
      <c r="O369" t="str">
        <f>IFERROR(VLOOKUP($B369,Sheet1!$B$4:$J$550,6,0),"***")</f>
        <v>1998-08-27</v>
      </c>
      <c r="P369" t="str">
        <f>IFERROR(VLOOKUP($B369,Sheet1!$B$4:$J$550,7,0),"***")</f>
        <v>27.08.1998</v>
      </c>
    </row>
    <row r="370" spans="1:16" x14ac:dyDescent="0.55000000000000004">
      <c r="A370" s="1">
        <v>340</v>
      </c>
      <c r="B370" t="s">
        <v>307</v>
      </c>
      <c r="C370" t="str">
        <f>LEFT(Table146[[#This Row],[ឈ្មោះ]],SEARCH(" ",Table146[[#This Row],[ឈ្មោះ]])-1)</f>
        <v>បុល</v>
      </c>
      <c r="D370" t="str">
        <f>RIGHT(Table146[[#This Row],[ឈ្មោះ]],LEN(Table146[[#This Row],[ឈ្មោះ]])-SEARCH(" ",Table146[[#This Row],[ឈ្មោះ]]))</f>
        <v>ផល្លី</v>
      </c>
      <c r="E370" t="s">
        <v>1</v>
      </c>
      <c r="F370" t="s">
        <v>454</v>
      </c>
      <c r="G370" t="str">
        <f>IFERROR(VLOOKUP($B370,Tax_List!$H$3:$O$480,5,0),"***")</f>
        <v>13.07.1997</v>
      </c>
      <c r="H370" s="13" t="str">
        <f>IFERROR(VLOOKUP($B370,Tax_List!$H$3:$O$480,8,0),"***")</f>
        <v>70340322</v>
      </c>
      <c r="I370" s="2">
        <f>SUMIFS('Latex_Staff (2)'!$L$2:$L$486,'Latex_Staff (2)'!$K$2:$K$486,Table146[[#This Row],[ឈ្មោះ]])</f>
        <v>304400</v>
      </c>
      <c r="J370" s="2"/>
      <c r="L370">
        <f>IFERROR(VLOOKUP(Table146[[#This Row],[ឈ្មោះ]],Table1[[ឈ្មោះ]:[សម្គាល់]],8,0),"0")</f>
        <v>1158000</v>
      </c>
      <c r="M370" s="16">
        <f>L370-Table146[[#This Row],[បៀវត្សសរុប]]</f>
        <v>853600</v>
      </c>
      <c r="O370" t="str">
        <f>IFERROR(VLOOKUP($B370,Sheet1!$B$4:$J$550,6,0),"***")</f>
        <v>1997-07-13</v>
      </c>
      <c r="P370" t="str">
        <f>IFERROR(VLOOKUP($B370,Sheet1!$B$4:$J$550,7,0),"***")</f>
        <v>13.07.1997</v>
      </c>
    </row>
    <row r="371" spans="1:16" x14ac:dyDescent="0.55000000000000004">
      <c r="A371" s="1">
        <v>341</v>
      </c>
      <c r="B371" t="s">
        <v>308</v>
      </c>
      <c r="C371" t="str">
        <f>LEFT(Table146[[#This Row],[ឈ្មោះ]],SEARCH(" ",Table146[[#This Row],[ឈ្មោះ]])-1)</f>
        <v>រ៉ែន</v>
      </c>
      <c r="D371" t="str">
        <f>RIGHT(Table146[[#This Row],[ឈ្មោះ]],LEN(Table146[[#This Row],[ឈ្មោះ]])-SEARCH(" ",Table146[[#This Row],[ឈ្មោះ]]))</f>
        <v>សុខណាង</v>
      </c>
      <c r="E371" t="s">
        <v>2</v>
      </c>
      <c r="F371" t="s">
        <v>454</v>
      </c>
      <c r="G371" t="str">
        <f>IFERROR(VLOOKUP($B371,Tax_List!$H$3:$O$480,5,0),"***")</f>
        <v>15.06.2000</v>
      </c>
      <c r="H371" s="13" t="str">
        <f>IFERROR(VLOOKUP($B371,Tax_List!$H$3:$O$480,8,0),"***")</f>
        <v>IDR00101</v>
      </c>
      <c r="I371" s="2">
        <f>SUMIFS('Latex_Staff (2)'!$L$2:$L$486,'Latex_Staff (2)'!$K$2:$K$486,Table146[[#This Row],[ឈ្មោះ]])</f>
        <v>302200</v>
      </c>
      <c r="J371" s="2"/>
      <c r="L371">
        <f>IFERROR(VLOOKUP(Table146[[#This Row],[ឈ្មោះ]],Table1[[ឈ្មោះ]:[សម្គាល់]],8,0),"0")</f>
        <v>1164500</v>
      </c>
      <c r="M371" s="16">
        <f>L371-Table146[[#This Row],[បៀវត្សសរុប]]</f>
        <v>862300</v>
      </c>
      <c r="O371" t="str">
        <f>IFERROR(VLOOKUP($B371,Sheet1!$B$4:$J$550,6,0),"***")</f>
        <v>2000-06-15</v>
      </c>
      <c r="P371" t="str">
        <f>IFERROR(VLOOKUP($B371,Sheet1!$B$4:$J$550,7,0),"***")</f>
        <v>15.06.2000</v>
      </c>
    </row>
    <row r="372" spans="1:16" x14ac:dyDescent="0.55000000000000004">
      <c r="A372" s="1">
        <v>342</v>
      </c>
      <c r="B372" t="s">
        <v>309</v>
      </c>
      <c r="C372" t="str">
        <f>LEFT(Table146[[#This Row],[ឈ្មោះ]],SEARCH(" ",Table146[[#This Row],[ឈ្មោះ]])-1)</f>
        <v>ចាន់នី</v>
      </c>
      <c r="D372" t="str">
        <f>RIGHT(Table146[[#This Row],[ឈ្មោះ]],LEN(Table146[[#This Row],[ឈ្មោះ]])-SEARCH(" ",Table146[[#This Row],[ឈ្មោះ]]))</f>
        <v>ចាន់ណា</v>
      </c>
      <c r="E372" t="s">
        <v>1</v>
      </c>
      <c r="F372" t="s">
        <v>454</v>
      </c>
      <c r="G372" t="str">
        <f>IFERROR(VLOOKUP($B372,Tax_List!$H$3:$O$480,5,0),"***")</f>
        <v>12.08.1998</v>
      </c>
      <c r="H372" s="13" t="str">
        <f>IFERROR(VLOOKUP($B372,Tax_List!$H$3:$O$480,8,0),"***")</f>
        <v>IDR00102</v>
      </c>
      <c r="I372" s="2">
        <f>SUMIFS('Latex_Staff (2)'!$L$2:$L$486,'Latex_Staff (2)'!$K$2:$K$486,Table146[[#This Row],[ឈ្មោះ]])</f>
        <v>126000</v>
      </c>
      <c r="J372" s="2" t="s">
        <v>1980</v>
      </c>
      <c r="L372">
        <f>IFERROR(VLOOKUP(Table146[[#This Row],[ឈ្មោះ]],Table1[[ឈ្មោះ]:[សម្គាល់]],8,0),"0")</f>
        <v>1131200</v>
      </c>
      <c r="M372" s="16">
        <f>L372-Table146[[#This Row],[បៀវត្សសរុប]]</f>
        <v>1005200</v>
      </c>
      <c r="O372" t="str">
        <f>IFERROR(VLOOKUP($B372,Sheet1!$B$4:$J$550,6,0),"***")</f>
        <v>1998-08-12</v>
      </c>
      <c r="P372" t="str">
        <f>IFERROR(VLOOKUP($B372,Sheet1!$B$4:$J$550,7,0),"***")</f>
        <v>12.08.1998</v>
      </c>
    </row>
    <row r="373" spans="1:16" hidden="1" x14ac:dyDescent="0.55000000000000004">
      <c r="A373" s="1">
        <v>342</v>
      </c>
      <c r="B373" t="s">
        <v>2062</v>
      </c>
      <c r="C373" t="str">
        <f>LEFT(Table146[[#This Row],[ឈ្មោះ]],SEARCH(" ",Table146[[#This Row],[ឈ្មោះ]])-1)</f>
        <v>មេត</v>
      </c>
      <c r="D373" t="str">
        <f>RIGHT(Table146[[#This Row],[ឈ្មោះ]],LEN(Table146[[#This Row],[ឈ្មោះ]])-SEARCH(" ",Table146[[#This Row],[ឈ្មោះ]]))</f>
        <v>សាមិត្ត</v>
      </c>
      <c r="E373" t="s">
        <v>1</v>
      </c>
      <c r="F373" t="s">
        <v>454</v>
      </c>
      <c r="G373" t="str">
        <f>IFERROR(VLOOKUP($B373,Tax_List!$H$3:$O$480,5,0),"***")</f>
        <v>***</v>
      </c>
      <c r="H373" s="13" t="str">
        <f>IFERROR(VLOOKUP($B373,Tax_List!$H$3:$O$480,8,0),"***")</f>
        <v>***</v>
      </c>
      <c r="I373" s="2">
        <f>SUMIFS('Latex_Staff (2)'!$L$2:$L$486,'Latex_Staff (2)'!$K$2:$K$486,Table146[[#This Row],[ឈ្មោះ]])</f>
        <v>275000</v>
      </c>
      <c r="J373" s="2" t="s">
        <v>1979</v>
      </c>
      <c r="L373" t="str">
        <f>IFERROR(VLOOKUP(Table146[[#This Row],[ឈ្មោះ]],Table1[[ឈ្មោះ]:[សម្គាល់]],8,0),"0")</f>
        <v>0</v>
      </c>
      <c r="M373" s="16">
        <f>L373-Table146[[#This Row],[បៀវត្សសរុប]]</f>
        <v>-275000</v>
      </c>
      <c r="O373" t="str">
        <f>IFERROR(VLOOKUP($B373,Sheet1!$B$4:$J$550,6,0),"***")</f>
        <v>***</v>
      </c>
      <c r="P373" t="str">
        <f>IFERROR(VLOOKUP($B373,Sheet1!$B$4:$J$550,7,0),"***")</f>
        <v>***</v>
      </c>
    </row>
    <row r="374" spans="1:16" x14ac:dyDescent="0.55000000000000004">
      <c r="A374" s="1">
        <v>343</v>
      </c>
      <c r="B374" t="s">
        <v>310</v>
      </c>
      <c r="C374" t="str">
        <f>LEFT(Table146[[#This Row],[ឈ្មោះ]],SEARCH(" ",Table146[[#This Row],[ឈ្មោះ]])-1)</f>
        <v>ងិន</v>
      </c>
      <c r="D374" t="str">
        <f>RIGHT(Table146[[#This Row],[ឈ្មោះ]],LEN(Table146[[#This Row],[ឈ្មោះ]])-SEARCH(" ",Table146[[#This Row],[ឈ្មោះ]]))</f>
        <v>វន</v>
      </c>
      <c r="E374" t="s">
        <v>1</v>
      </c>
      <c r="F374" t="s">
        <v>454</v>
      </c>
      <c r="G374" t="str">
        <f>IFERROR(VLOOKUP($B374,Tax_List!$H$3:$O$480,5,0),"***")</f>
        <v>05.06.1995</v>
      </c>
      <c r="H374" s="13">
        <f>IFERROR(VLOOKUP($B374,Tax_List!$H$3:$O$480,8,0),"***")</f>
        <v>150360223</v>
      </c>
      <c r="I374" s="2">
        <f>SUMIFS('Latex_Staff (2)'!$L$2:$L$486,'Latex_Staff (2)'!$K$2:$K$486,Table146[[#This Row],[ឈ្មោះ]])</f>
        <v>127700</v>
      </c>
      <c r="J374" s="2" t="s">
        <v>1980</v>
      </c>
      <c r="L374">
        <f>IFERROR(VLOOKUP(Table146[[#This Row],[ឈ្មោះ]],Table1[[ឈ្មោះ]:[សម្គាល់]],8,0),"0")</f>
        <v>1108000</v>
      </c>
      <c r="M374" s="16">
        <f>L374-Table146[[#This Row],[បៀវត្សសរុប]]</f>
        <v>980300</v>
      </c>
      <c r="O374" t="str">
        <f>IFERROR(VLOOKUP($B374,Sheet1!$B$4:$J$550,6,0),"***")</f>
        <v>1995-06-05</v>
      </c>
      <c r="P374" t="str">
        <f>IFERROR(VLOOKUP($B374,Sheet1!$B$4:$J$550,7,0),"***")</f>
        <v>05.06.1995</v>
      </c>
    </row>
    <row r="375" spans="1:16" hidden="1" x14ac:dyDescent="0.55000000000000004">
      <c r="A375" s="1">
        <v>343</v>
      </c>
      <c r="B375" t="s">
        <v>2063</v>
      </c>
      <c r="C375" t="str">
        <f>LEFT(Table146[[#This Row],[ឈ្មោះ]],SEARCH(" ",Table146[[#This Row],[ឈ្មោះ]])-1)</f>
        <v>យ៉ាត</v>
      </c>
      <c r="D375" t="str">
        <f>RIGHT(Table146[[#This Row],[ឈ្មោះ]],LEN(Table146[[#This Row],[ឈ្មោះ]])-SEARCH(" ",Table146[[#This Row],[ឈ្មោះ]]))</f>
        <v>ហាត</v>
      </c>
      <c r="E375" t="s">
        <v>1</v>
      </c>
      <c r="F375" t="s">
        <v>454</v>
      </c>
      <c r="G375" t="str">
        <f>IFERROR(VLOOKUP($B375,Tax_List!$H$3:$O$480,5,0),"***")</f>
        <v>***</v>
      </c>
      <c r="H375" s="13" t="str">
        <f>IFERROR(VLOOKUP($B375,Tax_List!$H$3:$O$480,8,0),"***")</f>
        <v>***</v>
      </c>
      <c r="I375" s="2">
        <f>SUMIFS('Latex_Staff (2)'!$L$2:$L$486,'Latex_Staff (2)'!$K$2:$K$486,Table146[[#This Row],[ឈ្មោះ]])</f>
        <v>270700</v>
      </c>
      <c r="J375" s="2" t="s">
        <v>1979</v>
      </c>
      <c r="L375" t="str">
        <f>IFERROR(VLOOKUP(Table146[[#This Row],[ឈ្មោះ]],Table1[[ឈ្មោះ]:[សម្គាល់]],8,0),"0")</f>
        <v>0</v>
      </c>
      <c r="M375" s="16">
        <f>L375-Table146[[#This Row],[បៀវត្សសរុប]]</f>
        <v>-270700</v>
      </c>
      <c r="O375" t="str">
        <f>IFERROR(VLOOKUP($B375,Sheet1!$B$4:$J$550,6,0),"***")</f>
        <v>***</v>
      </c>
      <c r="P375" t="str">
        <f>IFERROR(VLOOKUP($B375,Sheet1!$B$4:$J$550,7,0),"***")</f>
        <v>***</v>
      </c>
    </row>
    <row r="376" spans="1:16" hidden="1" x14ac:dyDescent="0.55000000000000004">
      <c r="A376" s="1">
        <v>344</v>
      </c>
      <c r="B376" t="s">
        <v>2065</v>
      </c>
      <c r="C376" t="str">
        <f>LEFT(Table146[[#This Row],[ឈ្មោះ]],SEARCH(" ",Table146[[#This Row],[ឈ្មោះ]])-1)</f>
        <v>ធឿន</v>
      </c>
      <c r="D376" t="str">
        <f>RIGHT(Table146[[#This Row],[ឈ្មោះ]],LEN(Table146[[#This Row],[ឈ្មោះ]])-SEARCH(" ",Table146[[#This Row],[ឈ្មោះ]]))</f>
        <v>ងិល</v>
      </c>
      <c r="E376" t="s">
        <v>2</v>
      </c>
      <c r="F376" t="s">
        <v>454</v>
      </c>
      <c r="G376" t="str">
        <f>IFERROR(VLOOKUP($B376,Tax_List!$H$3:$O$480,5,0),"***")</f>
        <v>***</v>
      </c>
      <c r="H376" s="13" t="str">
        <f>IFERROR(VLOOKUP($B376,Tax_List!$H$3:$O$480,8,0),"***")</f>
        <v>***</v>
      </c>
      <c r="I376" s="2">
        <f>SUMIFS('Latex_Staff (2)'!$L$2:$L$486,'Latex_Staff (2)'!$K$2:$K$486,Table146[[#This Row],[ឈ្មោះ]])</f>
        <v>30800</v>
      </c>
      <c r="J376" s="2" t="s">
        <v>1980</v>
      </c>
      <c r="L376" t="str">
        <f>IFERROR(VLOOKUP(Table146[[#This Row],[ឈ្មោះ]],Table1[[ឈ្មោះ]:[សម្គាល់]],8,0),"0")</f>
        <v>0</v>
      </c>
      <c r="M376" s="16">
        <f>L376-Table146[[#This Row],[បៀវត្សសរុប]]</f>
        <v>-30800</v>
      </c>
      <c r="O376" t="str">
        <f>IFERROR(VLOOKUP($B376,Sheet1!$B$4:$J$550,6,0),"***")</f>
        <v>***</v>
      </c>
      <c r="P376" t="str">
        <f>IFERROR(VLOOKUP($B376,Sheet1!$B$4:$J$550,7,0),"***")</f>
        <v>***</v>
      </c>
    </row>
    <row r="377" spans="1:16" hidden="1" x14ac:dyDescent="0.55000000000000004">
      <c r="A377" s="1">
        <v>344</v>
      </c>
      <c r="B377" t="s">
        <v>2064</v>
      </c>
      <c r="C377" t="str">
        <f>LEFT(Table146[[#This Row],[ឈ្មោះ]],SEARCH(" ",Table146[[#This Row],[ឈ្មោះ]])-1)</f>
        <v>ព្រំ</v>
      </c>
      <c r="D377" t="str">
        <f>RIGHT(Table146[[#This Row],[ឈ្មោះ]],LEN(Table146[[#This Row],[ឈ្មោះ]])-SEARCH(" ",Table146[[#This Row],[ឈ្មោះ]]))</f>
        <v>ព្រីង</v>
      </c>
      <c r="E377" t="s">
        <v>2</v>
      </c>
      <c r="F377" t="s">
        <v>454</v>
      </c>
      <c r="G377" t="str">
        <f>IFERROR(VLOOKUP($B377,Tax_List!$H$3:$O$480,5,0),"***")</f>
        <v>***</v>
      </c>
      <c r="H377" s="13" t="str">
        <f>IFERROR(VLOOKUP($B377,Tax_List!$H$3:$O$480,8,0),"***")</f>
        <v>***</v>
      </c>
      <c r="I377" s="2">
        <f>SUMIFS('Latex_Staff (2)'!$L$2:$L$486,'Latex_Staff (2)'!$K$2:$K$486,Table146[[#This Row],[ឈ្មោះ]])</f>
        <v>257400</v>
      </c>
      <c r="J377" s="2" t="s">
        <v>1979</v>
      </c>
      <c r="L377" t="str">
        <f>IFERROR(VLOOKUP(Table146[[#This Row],[ឈ្មោះ]],Table1[[ឈ្មោះ]:[សម្គាល់]],8,0),"0")</f>
        <v>0</v>
      </c>
      <c r="M377" s="16">
        <f>L377-Table146[[#This Row],[បៀវត្សសរុប]]</f>
        <v>-257400</v>
      </c>
      <c r="O377" t="str">
        <f>IFERROR(VLOOKUP($B377,Sheet1!$B$4:$J$550,6,0),"***")</f>
        <v>***</v>
      </c>
      <c r="P377" t="str">
        <f>IFERROR(VLOOKUP($B377,Sheet1!$B$4:$J$550,7,0),"***")</f>
        <v>***</v>
      </c>
    </row>
    <row r="378" spans="1:16" x14ac:dyDescent="0.55000000000000004">
      <c r="A378" s="1">
        <v>344</v>
      </c>
      <c r="B378" t="s">
        <v>311</v>
      </c>
      <c r="C378" t="str">
        <f>LEFT(Table146[[#This Row],[ឈ្មោះ]],SEARCH(" ",Table146[[#This Row],[ឈ្មោះ]])-1)</f>
        <v>លី</v>
      </c>
      <c r="D378" t="str">
        <f>RIGHT(Table146[[#This Row],[ឈ្មោះ]],LEN(Table146[[#This Row],[ឈ្មោះ]])-SEARCH(" ",Table146[[#This Row],[ឈ្មោះ]]))</f>
        <v xml:space="preserve">ចាន់នី </v>
      </c>
      <c r="E378" t="s">
        <v>2</v>
      </c>
      <c r="F378" t="s">
        <v>454</v>
      </c>
      <c r="G378" t="str">
        <f>IFERROR(VLOOKUP($B378,Tax_List!$H$3:$O$480,5,0),"***")</f>
        <v>12.09.1993</v>
      </c>
      <c r="H378" s="13" t="str">
        <f>IFERROR(VLOOKUP($B378,Tax_List!$H$3:$O$480,8,0),"***")</f>
        <v>IDR00128</v>
      </c>
      <c r="I378" s="2">
        <f>SUMIFS('Latex_Staff (2)'!$L$2:$L$486,'Latex_Staff (2)'!$K$2:$K$486,Table146[[#This Row],[ឈ្មោះ]])</f>
        <v>144700</v>
      </c>
      <c r="J378" s="2" t="s">
        <v>1980</v>
      </c>
      <c r="L378">
        <f>IFERROR(VLOOKUP(Table146[[#This Row],[ឈ្មោះ]],Table1[[ឈ្មោះ]:[សម្គាល់]],8,0),"0")</f>
        <v>1159500</v>
      </c>
      <c r="M378" s="16">
        <f>L378-Table146[[#This Row],[បៀវត្សសរុប]]</f>
        <v>1014800</v>
      </c>
      <c r="O378" t="str">
        <f>IFERROR(VLOOKUP($B378,Sheet1!$B$4:$J$550,6,0),"***")</f>
        <v>***</v>
      </c>
      <c r="P378" t="str">
        <f>IFERROR(VLOOKUP($B378,Sheet1!$B$4:$J$550,7,0),"***")</f>
        <v>***</v>
      </c>
    </row>
    <row r="379" spans="1:16" hidden="1" x14ac:dyDescent="0.55000000000000004">
      <c r="A379" s="1">
        <v>345</v>
      </c>
      <c r="B379" t="s">
        <v>1971</v>
      </c>
      <c r="C379" t="str">
        <f>LEFT(Table146[[#This Row],[ឈ្មោះ]],SEARCH(" ",Table146[[#This Row],[ឈ្មោះ]])-1)</f>
        <v>ងិន</v>
      </c>
      <c r="D379" t="str">
        <f>RIGHT(Table146[[#This Row],[ឈ្មោះ]],LEN(Table146[[#This Row],[ឈ្មោះ]])-SEARCH(" ",Table146[[#This Row],[ឈ្មោះ]]))</f>
        <v>ភា</v>
      </c>
      <c r="E379" t="s">
        <v>2</v>
      </c>
      <c r="F379" t="s">
        <v>454</v>
      </c>
      <c r="G379" t="str">
        <f>IFERROR(VLOOKUP($B379,Tax_List!$H$3:$O$480,5,0),"***")</f>
        <v>***</v>
      </c>
      <c r="H379" s="13" t="str">
        <f>IFERROR(VLOOKUP($B379,Tax_List!$H$3:$O$480,8,0),"***")</f>
        <v>***</v>
      </c>
      <c r="I379" s="2">
        <f>SUMIFS('Latex_Staff (2)'!$L$2:$L$486,'Latex_Staff (2)'!$K$2:$K$486,Table146[[#This Row],[ឈ្មោះ]])</f>
        <v>138500</v>
      </c>
      <c r="J379" s="2" t="s">
        <v>1980</v>
      </c>
      <c r="L379">
        <f>IFERROR(VLOOKUP(Table146[[#This Row],[ឈ្មោះ]],Table1[[ឈ្មោះ]:[សម្គាល់]],8,0),"0")</f>
        <v>1163700</v>
      </c>
      <c r="M379" s="16">
        <f>L379-Table146[[#This Row],[បៀវត្សសរុប]]</f>
        <v>1025200</v>
      </c>
      <c r="O379" t="str">
        <f>IFERROR(VLOOKUP($B379,Sheet1!$B$4:$J$550,6,0),"***")</f>
        <v>***</v>
      </c>
      <c r="P379" t="str">
        <f>IFERROR(VLOOKUP($B379,Sheet1!$B$4:$J$550,7,0),"***")</f>
        <v>***</v>
      </c>
    </row>
    <row r="380" spans="1:16" hidden="1" x14ac:dyDescent="0.55000000000000004">
      <c r="A380" s="1">
        <v>345</v>
      </c>
      <c r="B380" t="s">
        <v>2067</v>
      </c>
      <c r="C380" t="str">
        <f>LEFT(Table146[[#This Row],[ឈ្មោះ]],SEARCH(" ",Table146[[#This Row],[ឈ្មោះ]])-1)</f>
        <v>សឿន</v>
      </c>
      <c r="D380" t="str">
        <f>RIGHT(Table146[[#This Row],[ឈ្មោះ]],LEN(Table146[[#This Row],[ឈ្មោះ]])-SEARCH(" ",Table146[[#This Row],[ឈ្មោះ]]))</f>
        <v>សាវីន</v>
      </c>
      <c r="E380" t="s">
        <v>2</v>
      </c>
      <c r="F380" t="s">
        <v>454</v>
      </c>
      <c r="G380" t="str">
        <f>IFERROR(VLOOKUP($B380,Tax_List!$H$3:$O$480,5,0),"***")</f>
        <v>***</v>
      </c>
      <c r="H380" s="13" t="str">
        <f>IFERROR(VLOOKUP($B380,Tax_List!$H$3:$O$480,8,0),"***")</f>
        <v>***</v>
      </c>
      <c r="I380" s="2">
        <f>SUMIFS('Latex_Staff (2)'!$L$2:$L$486,'Latex_Staff (2)'!$K$2:$K$486,Table146[[#This Row],[ឈ្មោះ]])</f>
        <v>31000</v>
      </c>
      <c r="J380" s="2" t="s">
        <v>1980</v>
      </c>
      <c r="L380" t="str">
        <f>IFERROR(VLOOKUP(Table146[[#This Row],[ឈ្មោះ]],Table1[[ឈ្មោះ]:[សម្គាល់]],8,0),"0")</f>
        <v>0</v>
      </c>
      <c r="M380" s="16">
        <f>L380-Table146[[#This Row],[បៀវត្សសរុប]]</f>
        <v>-31000</v>
      </c>
      <c r="O380" t="str">
        <f>IFERROR(VLOOKUP($B380,Sheet1!$B$4:$J$550,6,0),"***")</f>
        <v>***</v>
      </c>
      <c r="P380" t="str">
        <f>IFERROR(VLOOKUP($B380,Sheet1!$B$4:$J$550,7,0),"***")</f>
        <v>***</v>
      </c>
    </row>
    <row r="381" spans="1:16" hidden="1" x14ac:dyDescent="0.55000000000000004">
      <c r="A381" s="1">
        <v>345</v>
      </c>
      <c r="B381" t="s">
        <v>2066</v>
      </c>
      <c r="C381" t="str">
        <f>LEFT(Table146[[#This Row],[ឈ្មោះ]],SEARCH(" ",Table146[[#This Row],[ឈ្មោះ]])-1)</f>
        <v>សំ</v>
      </c>
      <c r="D381" t="str">
        <f>RIGHT(Table146[[#This Row],[ឈ្មោះ]],LEN(Table146[[#This Row],[ឈ្មោះ]])-SEARCH(" ",Table146[[#This Row],[ឈ្មោះ]]))</f>
        <v>ណាង</v>
      </c>
      <c r="E381" t="s">
        <v>2</v>
      </c>
      <c r="F381" t="s">
        <v>454</v>
      </c>
      <c r="G381" t="str">
        <f>IFERROR(VLOOKUP($B381,Tax_List!$H$3:$O$480,5,0),"***")</f>
        <v>***</v>
      </c>
      <c r="H381" s="13" t="str">
        <f>IFERROR(VLOOKUP($B381,Tax_List!$H$3:$O$480,8,0),"***")</f>
        <v>***</v>
      </c>
      <c r="I381" s="2">
        <f>SUMIFS('Latex_Staff (2)'!$L$2:$L$486,'Latex_Staff (2)'!$K$2:$K$486,Table146[[#This Row],[ឈ្មោះ]])</f>
        <v>252600</v>
      </c>
      <c r="J381" s="2" t="s">
        <v>1979</v>
      </c>
      <c r="L381" t="str">
        <f>IFERROR(VLOOKUP(Table146[[#This Row],[ឈ្មោះ]],Table1[[ឈ្មោះ]:[សម្គាល់]],8,0),"0")</f>
        <v>0</v>
      </c>
      <c r="M381" s="16">
        <f>L381-Table146[[#This Row],[បៀវត្សសរុប]]</f>
        <v>-252600</v>
      </c>
      <c r="O381" t="str">
        <f>IFERROR(VLOOKUP($B381,Sheet1!$B$4:$J$550,6,0),"***")</f>
        <v>***</v>
      </c>
      <c r="P381" t="str">
        <f>IFERROR(VLOOKUP($B381,Sheet1!$B$4:$J$550,7,0),"***")</f>
        <v>***</v>
      </c>
    </row>
    <row r="382" spans="1:16" hidden="1" x14ac:dyDescent="0.55000000000000004">
      <c r="A382" s="1">
        <v>346</v>
      </c>
      <c r="B382" t="s">
        <v>2068</v>
      </c>
      <c r="C382" t="str">
        <f>LEFT(Table146[[#This Row],[ឈ្មោះ]],SEARCH(" ",Table146[[#This Row],[ឈ្មោះ]])-1)</f>
        <v>ស៊ុន</v>
      </c>
      <c r="D382" t="str">
        <f>RIGHT(Table146[[#This Row],[ឈ្មោះ]],LEN(Table146[[#This Row],[ឈ្មោះ]])-SEARCH(" ",Table146[[#This Row],[ឈ្មោះ]]))</f>
        <v>បុត</v>
      </c>
      <c r="E382" t="s">
        <v>2</v>
      </c>
      <c r="F382" t="s">
        <v>454</v>
      </c>
      <c r="G382" t="str">
        <f>IFERROR(VLOOKUP($B382,Tax_List!$H$3:$O$480,5,0),"***")</f>
        <v>***</v>
      </c>
      <c r="H382" s="13" t="str">
        <f>IFERROR(VLOOKUP($B382,Tax_List!$H$3:$O$480,8,0),"***")</f>
        <v>***</v>
      </c>
      <c r="I382" s="2">
        <f>SUMIFS('Latex_Staff (2)'!$L$2:$L$486,'Latex_Staff (2)'!$K$2:$K$486,Table146[[#This Row],[ឈ្មោះ]])</f>
        <v>286300</v>
      </c>
      <c r="J382" s="2"/>
      <c r="L382" t="str">
        <f>IFERROR(VLOOKUP(Table146[[#This Row],[ឈ្មោះ]],Table1[[ឈ្មោះ]:[សម្គាល់]],8,0),"0")</f>
        <v>0</v>
      </c>
      <c r="M382" s="16">
        <f>L382-Table146[[#This Row],[បៀវត្សសរុប]]</f>
        <v>-286300</v>
      </c>
      <c r="O382" t="str">
        <f>IFERROR(VLOOKUP($B382,Sheet1!$B$4:$J$550,6,0),"***")</f>
        <v>***</v>
      </c>
      <c r="P382" t="str">
        <f>IFERROR(VLOOKUP($B382,Sheet1!$B$4:$J$550,7,0),"***")</f>
        <v>***</v>
      </c>
    </row>
    <row r="383" spans="1:16" x14ac:dyDescent="0.55000000000000004">
      <c r="A383" s="1">
        <v>347</v>
      </c>
      <c r="B383" t="s">
        <v>313</v>
      </c>
      <c r="C383" t="str">
        <f>LEFT(Table146[[#This Row],[ឈ្មោះ]],SEARCH(" ",Table146[[#This Row],[ឈ្មោះ]])-1)</f>
        <v>ស៊ន</v>
      </c>
      <c r="D383" t="str">
        <f>RIGHT(Table146[[#This Row],[ឈ្មោះ]],LEN(Table146[[#This Row],[ឈ្មោះ]])-SEARCH(" ",Table146[[#This Row],[ឈ្មោះ]]))</f>
        <v>ណយ</v>
      </c>
      <c r="E383" t="s">
        <v>2</v>
      </c>
      <c r="F383" t="s">
        <v>454</v>
      </c>
      <c r="G383" t="str">
        <f>IFERROR(VLOOKUP($B383,Tax_List!$H$3:$O$480,5,0),"***")</f>
        <v>10.04.1998</v>
      </c>
      <c r="H383" s="13">
        <f>IFERROR(VLOOKUP($B383,Tax_List!$H$3:$O$480,8,0),"***")</f>
        <v>150899255</v>
      </c>
      <c r="I383" s="2">
        <f>SUMIFS('Latex_Staff (2)'!$L$2:$L$486,'Latex_Staff (2)'!$K$2:$K$486,Table146[[#This Row],[ឈ្មោះ]])</f>
        <v>753600</v>
      </c>
      <c r="J383" s="2"/>
      <c r="L383">
        <f>IFERROR(VLOOKUP(Table146[[#This Row],[ឈ្មោះ]],Table1[[ឈ្មោះ]:[សម្គាល់]],8,0),"0")</f>
        <v>1407900</v>
      </c>
      <c r="M383" s="16">
        <f>L383-Table146[[#This Row],[បៀវត្សសរុប]]</f>
        <v>654300</v>
      </c>
      <c r="O383" t="str">
        <f>IFERROR(VLOOKUP($B383,Sheet1!$B$4:$J$550,6,0),"***")</f>
        <v>1998-04-10</v>
      </c>
      <c r="P383" t="str">
        <f>IFERROR(VLOOKUP($B383,Sheet1!$B$4:$J$550,7,0),"***")</f>
        <v>10.04.1998</v>
      </c>
    </row>
    <row r="384" spans="1:16" x14ac:dyDescent="0.55000000000000004">
      <c r="A384" s="1">
        <v>348</v>
      </c>
      <c r="B384" t="s">
        <v>314</v>
      </c>
      <c r="C384" t="str">
        <f>LEFT(Table146[[#This Row],[ឈ្មោះ]],SEARCH(" ",Table146[[#This Row],[ឈ្មោះ]])-1)</f>
        <v>ស៊ុន</v>
      </c>
      <c r="D384" t="str">
        <f>RIGHT(Table146[[#This Row],[ឈ្មោះ]],LEN(Table146[[#This Row],[ឈ្មោះ]])-SEARCH(" ",Table146[[#This Row],[ឈ្មោះ]]))</f>
        <v>សុខនាង</v>
      </c>
      <c r="E384" t="s">
        <v>1</v>
      </c>
      <c r="F384" t="s">
        <v>454</v>
      </c>
      <c r="G384" t="str">
        <f>IFERROR(VLOOKUP($B384,Tax_List!$H$3:$O$480,5,0),"***")</f>
        <v>30.08.1996</v>
      </c>
      <c r="H384" s="13">
        <f>IFERROR(VLOOKUP($B384,Tax_List!$H$3:$O$480,8,0),"***")</f>
        <v>150573627</v>
      </c>
      <c r="I384" s="2">
        <f>SUMIFS('Latex_Staff (2)'!$L$2:$L$486,'Latex_Staff (2)'!$K$2:$K$486,Table146[[#This Row],[ឈ្មោះ]])</f>
        <v>404700</v>
      </c>
      <c r="J384" s="2"/>
      <c r="L384">
        <f>IFERROR(VLOOKUP(Table146[[#This Row],[ឈ្មោះ]],Table1[[ឈ្មោះ]:[សម្គាល់]],8,0),"0")</f>
        <v>1166900</v>
      </c>
      <c r="M384" s="16">
        <f>L384-Table146[[#This Row],[បៀវត្សសរុប]]</f>
        <v>762200</v>
      </c>
      <c r="O384" t="str">
        <f>IFERROR(VLOOKUP($B384,Sheet1!$B$4:$J$550,6,0),"***")</f>
        <v>1996-08-30</v>
      </c>
      <c r="P384" t="str">
        <f>IFERROR(VLOOKUP($B384,Sheet1!$B$4:$J$550,7,0),"***")</f>
        <v>30.08.1996</v>
      </c>
    </row>
    <row r="385" spans="1:16" x14ac:dyDescent="0.55000000000000004">
      <c r="A385" s="1">
        <v>349</v>
      </c>
      <c r="B385" t="s">
        <v>315</v>
      </c>
      <c r="C385" t="str">
        <f>LEFT(Table146[[#This Row],[ឈ្មោះ]],SEARCH(" ",Table146[[#This Row],[ឈ្មោះ]])-1)</f>
        <v>តុំ</v>
      </c>
      <c r="D385" t="str">
        <f>RIGHT(Table146[[#This Row],[ឈ្មោះ]],LEN(Table146[[#This Row],[ឈ្មោះ]])-SEARCH(" ",Table146[[#This Row],[ឈ្មោះ]]))</f>
        <v>គឹមហៀង</v>
      </c>
      <c r="E385" t="s">
        <v>2</v>
      </c>
      <c r="F385" t="s">
        <v>454</v>
      </c>
      <c r="G385" t="str">
        <f>IFERROR(VLOOKUP($B385,Tax_List!$H$3:$O$480,5,0),"***")</f>
        <v>24.11.2008</v>
      </c>
      <c r="H385" s="13" t="str">
        <f>IFERROR(VLOOKUP($B385,Tax_List!$H$3:$O$480,8,0),"***")</f>
        <v>28012009</v>
      </c>
      <c r="I385" s="2">
        <f>SUMIFS('Latex_Staff (2)'!$L$2:$L$486,'Latex_Staff (2)'!$K$2:$K$486,Table146[[#This Row],[ឈ្មោះ]])</f>
        <v>447900</v>
      </c>
      <c r="J385" s="2"/>
      <c r="L385">
        <f>IFERROR(VLOOKUP(Table146[[#This Row],[ឈ្មោះ]],Table1[[ឈ្មោះ]:[សម្គាល់]],8,0),"0")</f>
        <v>1156100</v>
      </c>
      <c r="M385" s="16">
        <f>L385-Table146[[#This Row],[បៀវត្សសរុប]]</f>
        <v>708200</v>
      </c>
      <c r="O385" t="str">
        <f>IFERROR(VLOOKUP($B385,Sheet1!$B$4:$J$550,6,0),"***")</f>
        <v>2008-11-24</v>
      </c>
      <c r="P385" t="str">
        <f>IFERROR(VLOOKUP($B385,Sheet1!$B$4:$J$550,7,0),"***")</f>
        <v>24.11.2008</v>
      </c>
    </row>
    <row r="386" spans="1:16" x14ac:dyDescent="0.55000000000000004">
      <c r="A386" s="1">
        <v>350</v>
      </c>
      <c r="B386" t="s">
        <v>312</v>
      </c>
      <c r="C386" t="str">
        <f>LEFT(Table146[[#This Row],[ឈ្មោះ]],SEARCH(" ",Table146[[#This Row],[ឈ្មោះ]])-1)</f>
        <v>ជាម</v>
      </c>
      <c r="D386" t="str">
        <f>RIGHT(Table146[[#This Row],[ឈ្មោះ]],LEN(Table146[[#This Row],[ឈ្មោះ]])-SEARCH(" ",Table146[[#This Row],[ឈ្មោះ]]))</f>
        <v>តុំ</v>
      </c>
      <c r="E386" t="s">
        <v>1</v>
      </c>
      <c r="F386" t="s">
        <v>454</v>
      </c>
      <c r="G386" t="str">
        <f>IFERROR(VLOOKUP($B386,Tax_List!$H$3:$O$480,5,0),"***")</f>
        <v>20.05.1988</v>
      </c>
      <c r="H386" s="13" t="str">
        <f>IFERROR(VLOOKUP($B386,Tax_List!$H$3:$O$480,8,0),"***")</f>
        <v>150429520</v>
      </c>
      <c r="I386" s="2">
        <f>SUMIFS('Latex_Staff (2)'!$L$2:$L$486,'Latex_Staff (2)'!$K$2:$K$486,Table146[[#This Row],[ឈ្មោះ]])</f>
        <v>378100</v>
      </c>
      <c r="J386" s="2" t="s">
        <v>1979</v>
      </c>
      <c r="L386">
        <f>IFERROR(VLOOKUP(Table146[[#This Row],[ឈ្មោះ]],Table1[[ឈ្មោះ]:[សម្គាល់]],8,0),"0")</f>
        <v>1123400</v>
      </c>
      <c r="M386" s="16">
        <f>L386-Table146[[#This Row],[បៀវត្សសរុប]]</f>
        <v>745300</v>
      </c>
      <c r="O386" t="str">
        <f>IFERROR(VLOOKUP($B386,Sheet1!$B$4:$J$550,6,0),"***")</f>
        <v>1988-05-20</v>
      </c>
      <c r="P386" t="str">
        <f>IFERROR(VLOOKUP($B386,Sheet1!$B$4:$J$550,7,0),"***")</f>
        <v>20.05.1988</v>
      </c>
    </row>
    <row r="387" spans="1:16" x14ac:dyDescent="0.55000000000000004">
      <c r="A387" s="1">
        <v>351</v>
      </c>
      <c r="B387" t="s">
        <v>318</v>
      </c>
      <c r="C387" t="str">
        <f>LEFT(Table146[[#This Row],[ឈ្មោះ]],SEARCH(" ",Table146[[#This Row],[ឈ្មោះ]])-1)</f>
        <v>ជឿន</v>
      </c>
      <c r="D387" t="str">
        <f>RIGHT(Table146[[#This Row],[ឈ្មោះ]],LEN(Table146[[#This Row],[ឈ្មោះ]])-SEARCH(" ",Table146[[#This Row],[ឈ្មោះ]]))</f>
        <v>គឹមយី</v>
      </c>
      <c r="E387" t="s">
        <v>2</v>
      </c>
      <c r="F387" t="s">
        <v>454</v>
      </c>
      <c r="G387" t="str">
        <f>IFERROR(VLOOKUP($B387,Tax_List!$H$3:$O$480,5,0),"***")</f>
        <v>13.10.1992</v>
      </c>
      <c r="H387" s="13" t="str">
        <f>IFERROR(VLOOKUP($B387,Tax_List!$H$3:$O$480,8,0),"***")</f>
        <v>IDR00129</v>
      </c>
      <c r="I387" s="2">
        <f>SUMIFS('Latex_Staff (2)'!$L$2:$L$486,'Latex_Staff (2)'!$K$2:$K$486,Table146[[#This Row],[ឈ្មោះ]])</f>
        <v>363200</v>
      </c>
      <c r="J387" s="2" t="s">
        <v>1979</v>
      </c>
      <c r="L387">
        <f>IFERROR(VLOOKUP(Table146[[#This Row],[ឈ្មោះ]],Table1[[ឈ្មោះ]:[សម្គាល់]],8,0),"0")</f>
        <v>1179600</v>
      </c>
      <c r="M387" s="16">
        <f>L387-Table146[[#This Row],[បៀវត្សសរុប]]</f>
        <v>816400</v>
      </c>
      <c r="O387" t="str">
        <f>IFERROR(VLOOKUP($B387,Sheet1!$B$4:$J$550,6,0),"***")</f>
        <v>1992-10-13</v>
      </c>
      <c r="P387" t="str">
        <f>IFERROR(VLOOKUP($B387,Sheet1!$B$4:$J$550,7,0),"***")</f>
        <v>13.10.1992</v>
      </c>
    </row>
    <row r="388" spans="1:16" x14ac:dyDescent="0.55000000000000004">
      <c r="A388" s="1">
        <v>351</v>
      </c>
      <c r="B388" t="s">
        <v>316</v>
      </c>
      <c r="C388" t="str">
        <f>LEFT(Table146[[#This Row],[ឈ្មោះ]],SEARCH(" ",Table146[[#This Row],[ឈ្មោះ]])-1)</f>
        <v>ភីន</v>
      </c>
      <c r="D388" t="str">
        <f>RIGHT(Table146[[#This Row],[ឈ្មោះ]],LEN(Table146[[#This Row],[ឈ្មោះ]])-SEARCH(" ",Table146[[#This Row],[ឈ្មោះ]]))</f>
        <v>សុខខា</v>
      </c>
      <c r="E388" t="s">
        <v>2</v>
      </c>
      <c r="F388" t="s">
        <v>454</v>
      </c>
      <c r="G388" t="str">
        <f>IFERROR(VLOOKUP($B388,Tax_List!$H$3:$O$480,5,0),"***")</f>
        <v>02.10.1996</v>
      </c>
      <c r="H388" s="13">
        <f>IFERROR(VLOOKUP($B388,Tax_List!$H$3:$O$480,8,0),"***")</f>
        <v>62316223</v>
      </c>
      <c r="I388" s="2">
        <f>SUMIFS('Latex_Staff (2)'!$L$2:$L$486,'Latex_Staff (2)'!$K$2:$K$486,Table146[[#This Row],[ឈ្មោះ]])</f>
        <v>182200</v>
      </c>
      <c r="J388" s="2" t="s">
        <v>1980</v>
      </c>
      <c r="L388">
        <f>IFERROR(VLOOKUP(Table146[[#This Row],[ឈ្មោះ]],Table1[[ឈ្មោះ]:[សម្គាល់]],8,0),"0")</f>
        <v>1024200</v>
      </c>
      <c r="M388" s="16">
        <f>L388-Table146[[#This Row],[បៀវត្សសរុប]]</f>
        <v>842000</v>
      </c>
      <c r="O388" t="str">
        <f>IFERROR(VLOOKUP($B388,Sheet1!$B$4:$J$550,6,0),"***")</f>
        <v>1996-10-02</v>
      </c>
      <c r="P388" t="str">
        <f>IFERROR(VLOOKUP($B388,Sheet1!$B$4:$J$550,7,0),"***")</f>
        <v>02.10.1996</v>
      </c>
    </row>
    <row r="389" spans="1:16" x14ac:dyDescent="0.55000000000000004">
      <c r="A389" s="1">
        <v>352</v>
      </c>
      <c r="B389" t="s">
        <v>317</v>
      </c>
      <c r="C389" t="str">
        <f>LEFT(Table146[[#This Row],[ឈ្មោះ]],SEARCH(" ",Table146[[#This Row],[ឈ្មោះ]])-1)</f>
        <v>ហ៊ាត</v>
      </c>
      <c r="D389" t="str">
        <f>RIGHT(Table146[[#This Row],[ឈ្មោះ]],LEN(Table146[[#This Row],[ឈ្មោះ]])-SEARCH(" ",Table146[[#This Row],[ឈ្មោះ]]))</f>
        <v>ខូ</v>
      </c>
      <c r="E389" t="s">
        <v>2</v>
      </c>
      <c r="F389" t="s">
        <v>454</v>
      </c>
      <c r="G389" t="str">
        <f>IFERROR(VLOOKUP($B389,Tax_List!$H$3:$O$480,5,0),"***")</f>
        <v>06.02.1991</v>
      </c>
      <c r="H389" s="13" t="str">
        <f>IFERROR(VLOOKUP($B389,Tax_List!$H$3:$O$480,8,0),"***")</f>
        <v>150533834</v>
      </c>
      <c r="I389" s="2">
        <f>SUMIFS('Latex_Staff (2)'!$L$2:$L$486,'Latex_Staff (2)'!$K$2:$K$486,Table146[[#This Row],[ឈ្មោះ]])</f>
        <v>485800</v>
      </c>
      <c r="J389" s="2"/>
      <c r="L389">
        <f>IFERROR(VLOOKUP(Table146[[#This Row],[ឈ្មោះ]],Table1[[ឈ្មោះ]:[សម្គាល់]],8,0),"0")</f>
        <v>1241400</v>
      </c>
      <c r="M389" s="16">
        <f>L389-Table146[[#This Row],[បៀវត្សសរុប]]</f>
        <v>755600</v>
      </c>
      <c r="O389" t="str">
        <f>IFERROR(VLOOKUP($B389,Sheet1!$B$4:$J$550,6,0),"***")</f>
        <v>1991-02-06</v>
      </c>
      <c r="P389" t="str">
        <f>IFERROR(VLOOKUP($B389,Sheet1!$B$4:$J$550,7,0),"***")</f>
        <v>06.02.1991</v>
      </c>
    </row>
    <row r="390" spans="1:16" x14ac:dyDescent="0.55000000000000004">
      <c r="A390" s="1">
        <v>353</v>
      </c>
      <c r="B390" t="s">
        <v>366</v>
      </c>
      <c r="C390" t="str">
        <f>LEFT(Table146[[#This Row],[ឈ្មោះ]],SEARCH(" ",Table146[[#This Row],[ឈ្មោះ]])-1)</f>
        <v>ជឿន</v>
      </c>
      <c r="D390" t="str">
        <f>RIGHT(Table146[[#This Row],[ឈ្មោះ]],LEN(Table146[[#This Row],[ឈ្មោះ]])-SEARCH(" ",Table146[[#This Row],[ឈ្មោះ]]))</f>
        <v>សិត</v>
      </c>
      <c r="E390" t="s">
        <v>1</v>
      </c>
      <c r="F390" t="s">
        <v>454</v>
      </c>
      <c r="G390" t="str">
        <f>IFERROR(VLOOKUP($B390,Tax_List!$H$3:$O$480,5,0),"***")</f>
        <v>27.07.1995</v>
      </c>
      <c r="H390" s="13" t="str">
        <f>IFERROR(VLOOKUP($B390,Tax_List!$H$3:$O$480,8,0),"***")</f>
        <v>IDR00041</v>
      </c>
      <c r="I390" s="2">
        <f>SUMIFS('Latex_Staff (2)'!$L$2:$L$486,'Latex_Staff (2)'!$K$2:$K$486,Table146[[#This Row],[ឈ្មោះ]])</f>
        <v>423000</v>
      </c>
      <c r="J390" s="2"/>
      <c r="L390">
        <f>IFERROR(VLOOKUP(Table146[[#This Row],[ឈ្មោះ]],Table1[[ឈ្មោះ]:[សម្គាល់]],8,0),"0")</f>
        <v>1078500</v>
      </c>
      <c r="M390" s="16">
        <f>L390-Table146[[#This Row],[បៀវត្សសរុប]]</f>
        <v>655500</v>
      </c>
      <c r="O390" t="str">
        <f>IFERROR(VLOOKUP($B390,Sheet1!$B$4:$J$550,6,0),"***")</f>
        <v>1995-07-27</v>
      </c>
      <c r="P390" t="str">
        <f>IFERROR(VLOOKUP($B390,Sheet1!$B$4:$J$550,7,0),"***")</f>
        <v>27.07.1995</v>
      </c>
    </row>
    <row r="391" spans="1:16" x14ac:dyDescent="0.55000000000000004">
      <c r="A391" s="1">
        <v>354</v>
      </c>
      <c r="B391" t="s">
        <v>319</v>
      </c>
      <c r="C391" t="str">
        <f>LEFT(Table146[[#This Row],[ឈ្មោះ]],SEARCH(" ",Table146[[#This Row],[ឈ្មោះ]])-1)</f>
        <v>កន</v>
      </c>
      <c r="D391" t="str">
        <f>RIGHT(Table146[[#This Row],[ឈ្មោះ]],LEN(Table146[[#This Row],[ឈ្មោះ]])-SEARCH(" ",Table146[[#This Row],[ឈ្មោះ]]))</f>
        <v>ភាវុន</v>
      </c>
      <c r="E391" t="s">
        <v>1</v>
      </c>
      <c r="F391" t="s">
        <v>454</v>
      </c>
      <c r="G391" t="str">
        <f>IFERROR(VLOOKUP($B391,Tax_List!$H$3:$O$480,5,0),"***")</f>
        <v>06.06.1998</v>
      </c>
      <c r="H391" s="13" t="str">
        <f>IFERROR(VLOOKUP($B391,Tax_List!$H$3:$O$480,8,0),"***")</f>
        <v>IDR00117</v>
      </c>
      <c r="I391" s="2">
        <f>SUMIFS('Latex_Staff (2)'!$L$2:$L$486,'Latex_Staff (2)'!$K$2:$K$486,Table146[[#This Row],[ឈ្មោះ]])</f>
        <v>307300</v>
      </c>
      <c r="J391" s="2"/>
      <c r="L391">
        <f>IFERROR(VLOOKUP(Table146[[#This Row],[ឈ្មោះ]],Table1[[ឈ្មោះ]:[សម្គាល់]],8,0),"0")</f>
        <v>1143700</v>
      </c>
      <c r="M391" s="16">
        <f>L391-Table146[[#This Row],[បៀវត្សសរុប]]</f>
        <v>836400</v>
      </c>
      <c r="O391" t="str">
        <f>IFERROR(VLOOKUP($B391,Sheet1!$B$4:$J$550,6,0),"***")</f>
        <v>1998-06-06</v>
      </c>
      <c r="P391" t="str">
        <f>IFERROR(VLOOKUP($B391,Sheet1!$B$4:$J$550,7,0),"***")</f>
        <v>06.06.1998</v>
      </c>
    </row>
    <row r="392" spans="1:16" x14ac:dyDescent="0.55000000000000004">
      <c r="A392" s="1">
        <v>357</v>
      </c>
      <c r="B392" t="s">
        <v>320</v>
      </c>
      <c r="C392" t="str">
        <f>LEFT(Table146[[#This Row],[ឈ្មោះ]],SEARCH(" ",Table146[[#This Row],[ឈ្មោះ]])-1)</f>
        <v>ជឿន</v>
      </c>
      <c r="D392" t="str">
        <f>RIGHT(Table146[[#This Row],[ឈ្មោះ]],LEN(Table146[[#This Row],[ឈ្មោះ]])-SEARCH(" ",Table146[[#This Row],[ឈ្មោះ]]))</f>
        <v>ជូន</v>
      </c>
      <c r="E392" t="s">
        <v>2</v>
      </c>
      <c r="F392" t="s">
        <v>454</v>
      </c>
      <c r="G392" t="str">
        <f>IFERROR(VLOOKUP($B392,Tax_List!$H$3:$O$480,5,0),"***")</f>
        <v>03.08.1984</v>
      </c>
      <c r="H392" s="13">
        <f>IFERROR(VLOOKUP($B392,Tax_List!$H$3:$O$480,8,0),"***")</f>
        <v>150784303</v>
      </c>
      <c r="I392" s="2">
        <f>SUMIFS('Latex_Staff (2)'!$L$2:$L$486,'Latex_Staff (2)'!$K$2:$K$486,Table146[[#This Row],[ឈ្មោះ]])</f>
        <v>454800</v>
      </c>
      <c r="J392" s="2"/>
      <c r="L392">
        <f>IFERROR(VLOOKUP(Table146[[#This Row],[ឈ្មោះ]],Table1[[ឈ្មោះ]:[សម្គាល់]],8,0),"0")</f>
        <v>1269000</v>
      </c>
      <c r="M392" s="16">
        <f>L392-Table146[[#This Row],[បៀវត្សសរុប]]</f>
        <v>814200</v>
      </c>
      <c r="O392" t="str">
        <f>IFERROR(VLOOKUP($B392,Sheet1!$B$4:$J$550,6,0),"***")</f>
        <v>1984-08-03</v>
      </c>
      <c r="P392" t="str">
        <f>IFERROR(VLOOKUP($B392,Sheet1!$B$4:$J$550,7,0),"***")</f>
        <v>03.08.1984</v>
      </c>
    </row>
    <row r="393" spans="1:16" x14ac:dyDescent="0.55000000000000004">
      <c r="A393" s="1">
        <v>358</v>
      </c>
      <c r="B393" t="s">
        <v>1972</v>
      </c>
      <c r="C393" t="str">
        <f>LEFT(Table146[[#This Row],[ឈ្មោះ]],SEARCH(" ",Table146[[#This Row],[ឈ្មោះ]])-1)</f>
        <v>ស៊ាន</v>
      </c>
      <c r="D393" t="str">
        <f>RIGHT(Table146[[#This Row],[ឈ្មោះ]],LEN(Table146[[#This Row],[ឈ្មោះ]])-SEARCH(" ",Table146[[#This Row],[ឈ្មោះ]]))</f>
        <v>សូល</v>
      </c>
      <c r="E393" t="s">
        <v>1</v>
      </c>
      <c r="F393" t="s">
        <v>454</v>
      </c>
      <c r="G393" t="str">
        <f>IFERROR(VLOOKUP($B393,Tax_List!$H$3:$O$480,5,0),"***")</f>
        <v>03.05.1989</v>
      </c>
      <c r="H393" s="13">
        <f>IFERROR(VLOOKUP($B393,Tax_List!$H$3:$O$480,8,0),"***")</f>
        <v>150782458</v>
      </c>
      <c r="I393" s="2">
        <f>SUMIFS('Latex_Staff (2)'!$L$2:$L$486,'Latex_Staff (2)'!$K$2:$K$486,Table146[[#This Row],[ឈ្មោះ]])</f>
        <v>446100</v>
      </c>
      <c r="J393" s="2"/>
      <c r="L393">
        <f>IFERROR(VLOOKUP(Table146[[#This Row],[ឈ្មោះ]],Table1[[ឈ្មោះ]:[សម្គាល់]],8,0),"0")</f>
        <v>1175700</v>
      </c>
      <c r="M393" s="16">
        <f>L393-Table146[[#This Row],[បៀវត្សសរុប]]</f>
        <v>729600</v>
      </c>
      <c r="O393" t="str">
        <f>IFERROR(VLOOKUP($B393,Sheet1!$B$4:$J$550,6,0),"***")</f>
        <v>***</v>
      </c>
      <c r="P393" t="str">
        <f>IFERROR(VLOOKUP($B393,Sheet1!$B$4:$J$550,7,0),"***")</f>
        <v>***</v>
      </c>
    </row>
    <row r="394" spans="1:16" x14ac:dyDescent="0.55000000000000004">
      <c r="A394" s="1">
        <v>359</v>
      </c>
      <c r="B394" t="s">
        <v>303</v>
      </c>
      <c r="C394" t="str">
        <f>LEFT(Table146[[#This Row],[ឈ្មោះ]],SEARCH(" ",Table146[[#This Row],[ឈ្មោះ]])-1)</f>
        <v>គួក</v>
      </c>
      <c r="D394" t="str">
        <f>RIGHT(Table146[[#This Row],[ឈ្មោះ]],LEN(Table146[[#This Row],[ឈ្មោះ]])-SEARCH(" ",Table146[[#This Row],[ឈ្មោះ]]))</f>
        <v>កុយ</v>
      </c>
      <c r="E394" t="s">
        <v>2</v>
      </c>
      <c r="F394" t="s">
        <v>454</v>
      </c>
      <c r="G394" t="str">
        <f>IFERROR(VLOOKUP($B394,Tax_List!$H$3:$O$480,5,0),"***")</f>
        <v>12.02.1988</v>
      </c>
      <c r="H394" s="13" t="str">
        <f>IFERROR(VLOOKUP($B394,Tax_List!$H$3:$O$480,8,0),"***")</f>
        <v>061456562</v>
      </c>
      <c r="I394" s="2">
        <f>SUMIFS('Latex_Staff (2)'!$L$2:$L$486,'Latex_Staff (2)'!$K$2:$K$486,Table146[[#This Row],[ឈ្មោះ]])</f>
        <v>238000</v>
      </c>
      <c r="J394" s="2" t="s">
        <v>1979</v>
      </c>
      <c r="L394">
        <f>IFERROR(VLOOKUP(Table146[[#This Row],[ឈ្មោះ]],Table1[[ឈ្មោះ]:[សម្គាល់]],8,0),"0")</f>
        <v>1051800</v>
      </c>
      <c r="M394" s="16">
        <f>L394-Table146[[#This Row],[បៀវត្សសរុប]]</f>
        <v>813800</v>
      </c>
      <c r="O394" t="str">
        <f>IFERROR(VLOOKUP($B394,Sheet1!$B$4:$J$550,6,0),"***")</f>
        <v>1988-02-12</v>
      </c>
      <c r="P394" t="str">
        <f>IFERROR(VLOOKUP($B394,Sheet1!$B$4:$J$550,7,0),"***")</f>
        <v>12.02.1988</v>
      </c>
    </row>
    <row r="395" spans="1:16" x14ac:dyDescent="0.55000000000000004">
      <c r="A395" s="1">
        <v>359</v>
      </c>
      <c r="B395" t="s">
        <v>321</v>
      </c>
      <c r="C395" t="str">
        <f>LEFT(Table146[[#This Row],[ឈ្មោះ]],SEARCH(" ",Table146[[#This Row],[ឈ្មោះ]])-1)</f>
        <v>ជូន</v>
      </c>
      <c r="D395" t="str">
        <f>RIGHT(Table146[[#This Row],[ឈ្មោះ]],LEN(Table146[[#This Row],[ឈ្មោះ]])-SEARCH(" ",Table146[[#This Row],[ឈ្មោះ]]))</f>
        <v>វីនជីង</v>
      </c>
      <c r="E395" t="s">
        <v>2</v>
      </c>
      <c r="F395" t="s">
        <v>454</v>
      </c>
      <c r="G395" t="str">
        <f>IFERROR(VLOOKUP($B395,Tax_List!$H$3:$O$480,5,0),"***")</f>
        <v>24.02.1994</v>
      </c>
      <c r="H395" s="13">
        <f>IFERROR(VLOOKUP($B395,Tax_List!$H$3:$O$480,8,0),"***")</f>
        <v>150981820</v>
      </c>
      <c r="I395" s="2">
        <f>SUMIFS('Latex_Staff (2)'!$L$2:$L$486,'Latex_Staff (2)'!$K$2:$K$486,Table146[[#This Row],[ឈ្មោះ]])</f>
        <v>163700</v>
      </c>
      <c r="J395" s="2" t="s">
        <v>1980</v>
      </c>
      <c r="L395">
        <f>IFERROR(VLOOKUP(Table146[[#This Row],[ឈ្មោះ]],Table1[[ឈ្មោះ]:[សម្គាល់]],8,0),"0")</f>
        <v>1220500</v>
      </c>
      <c r="M395" s="16">
        <f>L395-Table146[[#This Row],[បៀវត្សសរុប]]</f>
        <v>1056800</v>
      </c>
      <c r="O395" t="str">
        <f>IFERROR(VLOOKUP($B395,Sheet1!$B$4:$J$550,6,0),"***")</f>
        <v>1994-02-24</v>
      </c>
      <c r="P395" t="str">
        <f>IFERROR(VLOOKUP($B395,Sheet1!$B$4:$J$550,7,0),"***")</f>
        <v>24.02.1994</v>
      </c>
    </row>
    <row r="396" spans="1:16" hidden="1" x14ac:dyDescent="0.55000000000000004">
      <c r="A396" s="1">
        <v>360</v>
      </c>
      <c r="B396" t="s">
        <v>1973</v>
      </c>
      <c r="C396" t="str">
        <f>LEFT(Table146[[#This Row],[ឈ្មោះ]],SEARCH(" ",Table146[[#This Row],[ឈ្មោះ]])-1)</f>
        <v>លឹង</v>
      </c>
      <c r="D396" t="str">
        <f>RIGHT(Table146[[#This Row],[ឈ្មោះ]],LEN(Table146[[#This Row],[ឈ្មោះ]])-SEARCH(" ",Table146[[#This Row],[ឈ្មោះ]]))</f>
        <v>ម៉ៅ</v>
      </c>
      <c r="E396" t="s">
        <v>2</v>
      </c>
      <c r="F396" t="s">
        <v>454</v>
      </c>
      <c r="G396" t="str">
        <f>IFERROR(VLOOKUP($B396,Tax_List!$H$3:$O$480,5,0),"***")</f>
        <v>***</v>
      </c>
      <c r="H396" s="13" t="str">
        <f>IFERROR(VLOOKUP($B396,Tax_List!$H$3:$O$480,8,0),"***")</f>
        <v>***</v>
      </c>
      <c r="I396" s="2">
        <f>SUMIFS('Latex_Staff (2)'!$L$2:$L$486,'Latex_Staff (2)'!$K$2:$K$486,Table146[[#This Row],[ឈ្មោះ]])</f>
        <v>263600</v>
      </c>
      <c r="J396" s="2"/>
      <c r="L396">
        <f>IFERROR(VLOOKUP(Table146[[#This Row],[ឈ្មោះ]],Table1[[ឈ្មោះ]:[សម្គាល់]],8,0),"0")</f>
        <v>1191300</v>
      </c>
      <c r="M396" s="16">
        <f>L396-Table146[[#This Row],[បៀវត្សសរុប]]</f>
        <v>927700</v>
      </c>
      <c r="O396" t="str">
        <f>IFERROR(VLOOKUP($B396,Sheet1!$B$4:$J$550,6,0),"***")</f>
        <v>***</v>
      </c>
      <c r="P396" t="str">
        <f>IFERROR(VLOOKUP($B396,Sheet1!$B$4:$J$550,7,0),"***")</f>
        <v>***</v>
      </c>
    </row>
    <row r="397" spans="1:16" hidden="1" x14ac:dyDescent="0.55000000000000004">
      <c r="A397" s="1">
        <v>361</v>
      </c>
      <c r="B397" t="s">
        <v>1950</v>
      </c>
      <c r="C397" t="str">
        <f>LEFT(Table146[[#This Row],[ឈ្មោះ]],SEARCH(" ",Table146[[#This Row],[ឈ្មោះ]])-1)</f>
        <v>ឈឹន</v>
      </c>
      <c r="D397" t="str">
        <f>RIGHT(Table146[[#This Row],[ឈ្មោះ]],LEN(Table146[[#This Row],[ឈ្មោះ]])-SEARCH(" ",Table146[[#This Row],[ឈ្មោះ]]))</f>
        <v>សុខច័ន្ទ</v>
      </c>
      <c r="E397" t="s">
        <v>2</v>
      </c>
      <c r="F397" t="s">
        <v>454</v>
      </c>
      <c r="G397" t="str">
        <f>IFERROR(VLOOKUP($B397,Tax_List!$H$3:$O$480,5,0),"***")</f>
        <v>***</v>
      </c>
      <c r="H397" s="13" t="str">
        <f>IFERROR(VLOOKUP($B397,Tax_List!$H$3:$O$480,8,0),"***")</f>
        <v>***</v>
      </c>
      <c r="I397" s="2">
        <f>SUMIFS('Latex_Staff (2)'!$L$2:$L$486,'Latex_Staff (2)'!$K$2:$K$486,Table146[[#This Row],[ឈ្មោះ]])</f>
        <v>630900</v>
      </c>
      <c r="J397" s="2"/>
      <c r="L397">
        <f>IFERROR(VLOOKUP(Table146[[#This Row],[ឈ្មោះ]],Table1[[ឈ្មោះ]:[សម្គាល់]],8,0),"0")</f>
        <v>1153500</v>
      </c>
      <c r="M397" s="16">
        <f>L397-Table146[[#This Row],[បៀវត្សសរុប]]</f>
        <v>522600</v>
      </c>
      <c r="O397" t="str">
        <f>IFERROR(VLOOKUP($B397,Sheet1!$B$4:$J$550,6,0),"***")</f>
        <v>***</v>
      </c>
      <c r="P397" t="str">
        <f>IFERROR(VLOOKUP($B397,Sheet1!$B$4:$J$550,7,0),"***")</f>
        <v>***</v>
      </c>
    </row>
    <row r="398" spans="1:16" hidden="1" x14ac:dyDescent="0.55000000000000004">
      <c r="A398" s="1">
        <v>362</v>
      </c>
      <c r="B398" t="s">
        <v>2069</v>
      </c>
      <c r="C398" t="str">
        <f>LEFT(Table146[[#This Row],[ឈ្មោះ]],SEARCH(" ",Table146[[#This Row],[ឈ្មោះ]])-1)</f>
        <v>សាន</v>
      </c>
      <c r="D398" t="str">
        <f>RIGHT(Table146[[#This Row],[ឈ្មោះ]],LEN(Table146[[#This Row],[ឈ្មោះ]])-SEARCH(" ",Table146[[#This Row],[ឈ្មោះ]]))</f>
        <v>រដ្ឋា</v>
      </c>
      <c r="E398" t="s">
        <v>2</v>
      </c>
      <c r="F398" t="s">
        <v>454</v>
      </c>
      <c r="G398" t="str">
        <f>IFERROR(VLOOKUP($B398,Tax_List!$H$3:$O$480,5,0),"***")</f>
        <v>***</v>
      </c>
      <c r="H398" s="13" t="str">
        <f>IFERROR(VLOOKUP($B398,Tax_List!$H$3:$O$480,8,0),"***")</f>
        <v>***</v>
      </c>
      <c r="I398" s="2">
        <f>SUMIFS('Latex_Staff (2)'!$L$2:$L$486,'Latex_Staff (2)'!$K$2:$K$486,Table146[[#This Row],[ឈ្មោះ]])</f>
        <v>297200</v>
      </c>
      <c r="J398" s="2" t="s">
        <v>1979</v>
      </c>
      <c r="L398" t="str">
        <f>IFERROR(VLOOKUP(Table146[[#This Row],[ឈ្មោះ]],Table1[[ឈ្មោះ]:[សម្គាល់]],8,0),"0")</f>
        <v>0</v>
      </c>
      <c r="M398" s="16">
        <f>L398-Table146[[#This Row],[បៀវត្សសរុប]]</f>
        <v>-297200</v>
      </c>
      <c r="O398" t="str">
        <f>IFERROR(VLOOKUP($B398,Sheet1!$B$4:$J$550,6,0),"***")</f>
        <v>***</v>
      </c>
      <c r="P398" t="str">
        <f>IFERROR(VLOOKUP($B398,Sheet1!$B$4:$J$550,7,0),"***")</f>
        <v>***</v>
      </c>
    </row>
    <row r="399" spans="1:16" x14ac:dyDescent="0.55000000000000004">
      <c r="A399" s="1">
        <v>362</v>
      </c>
      <c r="B399" t="s">
        <v>322</v>
      </c>
      <c r="C399" t="str">
        <f>LEFT(Table146[[#This Row],[ឈ្មោះ]],SEARCH(" ",Table146[[#This Row],[ឈ្មោះ]])-1)</f>
        <v>ឡាម</v>
      </c>
      <c r="D399" t="str">
        <f>RIGHT(Table146[[#This Row],[ឈ្មោះ]],LEN(Table146[[#This Row],[ឈ្មោះ]])-SEARCH(" ",Table146[[#This Row],[ឈ្មោះ]]))</f>
        <v xml:space="preserve">វង្ស </v>
      </c>
      <c r="E399" t="s">
        <v>2</v>
      </c>
      <c r="F399" t="s">
        <v>454</v>
      </c>
      <c r="G399" t="str">
        <f>IFERROR(VLOOKUP($B399,Tax_List!$H$3:$O$480,5,0),"***")</f>
        <v>10.12.1994</v>
      </c>
      <c r="H399" s="13" t="str">
        <f>IFERROR(VLOOKUP($B399,Tax_List!$H$3:$O$480,8,0),"***")</f>
        <v>150469699</v>
      </c>
      <c r="I399" s="2">
        <f>SUMIFS('Latex_Staff (2)'!$L$2:$L$486,'Latex_Staff (2)'!$K$2:$K$486,Table146[[#This Row],[ឈ្មោះ]])</f>
        <v>0</v>
      </c>
      <c r="J399" s="2" t="s">
        <v>1980</v>
      </c>
      <c r="L399">
        <f>IFERROR(VLOOKUP(Table146[[#This Row],[ឈ្មោះ]],Table1[[ឈ្មោះ]:[សម្គាល់]],8,0),"0")</f>
        <v>1137100</v>
      </c>
      <c r="M399" s="16">
        <f>L399-Table146[[#This Row],[បៀវត្សសរុប]]</f>
        <v>1137100</v>
      </c>
      <c r="O399" t="str">
        <f>IFERROR(VLOOKUP($B399,Sheet1!$B$4:$J$550,6,0),"***")</f>
        <v>***</v>
      </c>
      <c r="P399" t="str">
        <f>IFERROR(VLOOKUP($B399,Sheet1!$B$4:$J$550,7,0),"***")</f>
        <v>***</v>
      </c>
    </row>
    <row r="400" spans="1:16" hidden="1" x14ac:dyDescent="0.55000000000000004">
      <c r="A400" s="1">
        <v>363</v>
      </c>
      <c r="B400" t="s">
        <v>1927</v>
      </c>
      <c r="C400" t="str">
        <f>LEFT(Table146[[#This Row],[ឈ្មោះ]],SEARCH(" ",Table146[[#This Row],[ឈ្មោះ]])-1)</f>
        <v>ជុំ</v>
      </c>
      <c r="D400" t="str">
        <f>RIGHT(Table146[[#This Row],[ឈ្មោះ]],LEN(Table146[[#This Row],[ឈ្មោះ]])-SEARCH(" ",Table146[[#This Row],[ឈ្មោះ]]))</f>
        <v>នីន</v>
      </c>
      <c r="E400" t="s">
        <v>2</v>
      </c>
      <c r="F400" t="s">
        <v>454</v>
      </c>
      <c r="G400" t="str">
        <f>IFERROR(VLOOKUP($B400,Tax_List!$H$3:$O$480,5,0),"***")</f>
        <v>***</v>
      </c>
      <c r="H400" s="13" t="str">
        <f>IFERROR(VLOOKUP($B400,Tax_List!$H$3:$O$480,8,0),"***")</f>
        <v>***</v>
      </c>
      <c r="I400" s="2">
        <f>SUMIFS('Latex_Staff (2)'!$L$2:$L$486,'Latex_Staff (2)'!$K$2:$K$486,Table146[[#This Row],[ឈ្មោះ]])</f>
        <v>306000</v>
      </c>
      <c r="J400" s="2"/>
      <c r="L400">
        <f>IFERROR(VLOOKUP(Table146[[#This Row],[ឈ្មោះ]],Table1[[ឈ្មោះ]:[សម្គាល់]],8,0),"0")</f>
        <v>1204400</v>
      </c>
      <c r="M400" s="16">
        <f>L400-Table146[[#This Row],[បៀវត្សសរុប]]</f>
        <v>898400</v>
      </c>
      <c r="O400" t="str">
        <f>IFERROR(VLOOKUP($B400,Sheet1!$B$4:$J$550,6,0),"***")</f>
        <v>***-**-**</v>
      </c>
      <c r="P400" t="str">
        <f>IFERROR(VLOOKUP($B400,Sheet1!$B$4:$J$550,7,0),"***")</f>
        <v>***</v>
      </c>
    </row>
    <row r="401" spans="1:16" x14ac:dyDescent="0.55000000000000004">
      <c r="A401" s="1">
        <v>364</v>
      </c>
      <c r="B401" t="s">
        <v>246</v>
      </c>
      <c r="C401" t="str">
        <f>LEFT(Table146[[#This Row],[ឈ្មោះ]],SEARCH(" ",Table146[[#This Row],[ឈ្មោះ]])-1)</f>
        <v>ចាន់</v>
      </c>
      <c r="D401" t="str">
        <f>RIGHT(Table146[[#This Row],[ឈ្មោះ]],LEN(Table146[[#This Row],[ឈ្មោះ]])-SEARCH(" ",Table146[[#This Row],[ឈ្មោះ]]))</f>
        <v>រស់</v>
      </c>
      <c r="E401" t="s">
        <v>1</v>
      </c>
      <c r="F401" t="s">
        <v>454</v>
      </c>
      <c r="G401" t="str">
        <f>IFERROR(VLOOKUP($B401,Tax_List!$H$3:$O$480,5,0),"***")</f>
        <v>05.01.1985</v>
      </c>
      <c r="H401" s="13" t="str">
        <f>IFERROR(VLOOKUP($B401,Tax_List!$H$3:$O$480,8,0),"***")</f>
        <v>150940791</v>
      </c>
      <c r="I401" s="2">
        <f>SUMIFS('Latex_Staff (2)'!$L$2:$L$486,'Latex_Staff (2)'!$K$2:$K$486,Table146[[#This Row],[ឈ្មោះ]])</f>
        <v>292000</v>
      </c>
      <c r="J401" s="2" t="s">
        <v>1979</v>
      </c>
      <c r="L401">
        <f>IFERROR(VLOOKUP(Table146[[#This Row],[ឈ្មោះ]],Table1[[ឈ្មោះ]:[សម្គាល់]],8,0),"0")</f>
        <v>1018100</v>
      </c>
      <c r="M401" s="16">
        <f>L401-Table146[[#This Row],[បៀវត្សសរុប]]</f>
        <v>726100</v>
      </c>
      <c r="O401" t="str">
        <f>IFERROR(VLOOKUP($B401,Sheet1!$B$4:$J$550,6,0),"***")</f>
        <v>1985-01-05</v>
      </c>
      <c r="P401" t="str">
        <f>IFERROR(VLOOKUP($B401,Sheet1!$B$4:$J$550,7,0),"***")</f>
        <v>05.01.1985</v>
      </c>
    </row>
    <row r="402" spans="1:16" x14ac:dyDescent="0.55000000000000004">
      <c r="A402" s="1">
        <v>364</v>
      </c>
      <c r="B402" t="s">
        <v>323</v>
      </c>
      <c r="C402" t="str">
        <f>LEFT(Table146[[#This Row],[ឈ្មោះ]],SEARCH(" ",Table146[[#This Row],[ឈ្មោះ]])-1)</f>
        <v>ស</v>
      </c>
      <c r="D402" t="str">
        <f>RIGHT(Table146[[#This Row],[ឈ្មោះ]],LEN(Table146[[#This Row],[ឈ្មោះ]])-SEARCH(" ",Table146[[#This Row],[ឈ្មោះ]]))</f>
        <v>ធុច</v>
      </c>
      <c r="E402" t="s">
        <v>1</v>
      </c>
      <c r="F402" t="s">
        <v>454</v>
      </c>
      <c r="G402" t="str">
        <f>IFERROR(VLOOKUP($B402,Tax_List!$H$3:$O$480,5,0),"***")</f>
        <v>01.06.1970</v>
      </c>
      <c r="H402" s="13">
        <f>IFERROR(VLOOKUP($B402,Tax_List!$H$3:$O$480,8,0),"***")</f>
        <v>150777522</v>
      </c>
      <c r="I402" s="2">
        <f>SUMIFS('Latex_Staff (2)'!$L$2:$L$486,'Latex_Staff (2)'!$K$2:$K$486,Table146[[#This Row],[ឈ្មោះ]])</f>
        <v>178500</v>
      </c>
      <c r="J402" s="2" t="s">
        <v>1980</v>
      </c>
      <c r="L402">
        <f>IFERROR(VLOOKUP(Table146[[#This Row],[ឈ្មោះ]],Table1[[ឈ្មោះ]:[សម្គាល់]],8,0),"0")</f>
        <v>1204000</v>
      </c>
      <c r="M402" s="16">
        <f>L402-Table146[[#This Row],[បៀវត្សសរុប]]</f>
        <v>1025500</v>
      </c>
      <c r="O402" t="str">
        <f>IFERROR(VLOOKUP($B402,Sheet1!$B$4:$J$550,6,0),"***")</f>
        <v>1970-06-01</v>
      </c>
      <c r="P402" t="str">
        <f>IFERROR(VLOOKUP($B402,Sheet1!$B$4:$J$550,7,0),"***")</f>
        <v>01.06.1970</v>
      </c>
    </row>
    <row r="403" spans="1:16" x14ac:dyDescent="0.55000000000000004">
      <c r="A403" s="1">
        <v>365</v>
      </c>
      <c r="B403" t="s">
        <v>324</v>
      </c>
      <c r="C403" t="str">
        <f>LEFT(Table146[[#This Row],[ឈ្មោះ]],SEARCH(" ",Table146[[#This Row],[ឈ្មោះ]])-1)</f>
        <v>ឈីវ</v>
      </c>
      <c r="D403" t="str">
        <f>RIGHT(Table146[[#This Row],[ឈ្មោះ]],LEN(Table146[[#This Row],[ឈ្មោះ]])-SEARCH(" ",Table146[[#This Row],[ឈ្មោះ]]))</f>
        <v>ឈី</v>
      </c>
      <c r="E403" t="s">
        <v>2</v>
      </c>
      <c r="F403" t="s">
        <v>454</v>
      </c>
      <c r="G403" t="str">
        <f>IFERROR(VLOOKUP($B403,Tax_List!$H$3:$O$480,5,0),"***")</f>
        <v>26.06.1970</v>
      </c>
      <c r="H403" s="13">
        <f>IFERROR(VLOOKUP($B403,Tax_List!$H$3:$O$480,8,0),"***")</f>
        <v>150777521</v>
      </c>
      <c r="I403" s="2">
        <f>SUMIFS('Latex_Staff (2)'!$L$2:$L$486,'Latex_Staff (2)'!$K$2:$K$486,Table146[[#This Row],[ឈ្មោះ]])</f>
        <v>171500</v>
      </c>
      <c r="J403" s="2" t="s">
        <v>1980</v>
      </c>
      <c r="L403">
        <f>IFERROR(VLOOKUP(Table146[[#This Row],[ឈ្មោះ]],Table1[[ឈ្មោះ]:[សម្គាល់]],8,0),"0")</f>
        <v>1161100</v>
      </c>
      <c r="M403" s="16">
        <f>L403-Table146[[#This Row],[បៀវត្សសរុប]]</f>
        <v>989600</v>
      </c>
      <c r="O403" t="str">
        <f>IFERROR(VLOOKUP($B403,Sheet1!$B$4:$J$550,6,0),"***")</f>
        <v>1970-06-26</v>
      </c>
      <c r="P403" t="str">
        <f>IFERROR(VLOOKUP($B403,Sheet1!$B$4:$J$550,7,0),"***")</f>
        <v>26.06.1970</v>
      </c>
    </row>
    <row r="404" spans="1:16" hidden="1" x14ac:dyDescent="0.55000000000000004">
      <c r="A404" s="1">
        <v>365</v>
      </c>
      <c r="B404" t="s">
        <v>2070</v>
      </c>
      <c r="C404" t="str">
        <f>LEFT(Table146[[#This Row],[ឈ្មោះ]],SEARCH(" ",Table146[[#This Row],[ឈ្មោះ]])-1)</f>
        <v>រស់</v>
      </c>
      <c r="D404" t="str">
        <f>RIGHT(Table146[[#This Row],[ឈ្មោះ]],LEN(Table146[[#This Row],[ឈ្មោះ]])-SEARCH(" ",Table146[[#This Row],[ឈ្មោះ]]))</f>
        <v>បូរី</v>
      </c>
      <c r="E404" t="s">
        <v>2</v>
      </c>
      <c r="F404" t="s">
        <v>454</v>
      </c>
      <c r="G404" t="str">
        <f>IFERROR(VLOOKUP($B404,Tax_List!$H$3:$O$480,5,0),"***")</f>
        <v>***</v>
      </c>
      <c r="H404" s="13" t="str">
        <f>IFERROR(VLOOKUP($B404,Tax_List!$H$3:$O$480,8,0),"***")</f>
        <v>***</v>
      </c>
      <c r="I404" s="2">
        <f>SUMIFS('Latex_Staff (2)'!$L$2:$L$486,'Latex_Staff (2)'!$K$2:$K$486,Table146[[#This Row],[ឈ្មោះ]])</f>
        <v>305100</v>
      </c>
      <c r="J404" s="2" t="s">
        <v>1979</v>
      </c>
      <c r="L404" t="str">
        <f>IFERROR(VLOOKUP(Table146[[#This Row],[ឈ្មោះ]],Table1[[ឈ្មោះ]:[សម្គាល់]],8,0),"0")</f>
        <v>0</v>
      </c>
      <c r="M404" s="16">
        <f>L404-Table146[[#This Row],[បៀវត្សសរុប]]</f>
        <v>-305100</v>
      </c>
      <c r="O404" t="str">
        <f>IFERROR(VLOOKUP($B404,Sheet1!$B$4:$J$550,6,0),"***")</f>
        <v>***</v>
      </c>
      <c r="P404" t="str">
        <f>IFERROR(VLOOKUP($B404,Sheet1!$B$4:$J$550,7,0),"***")</f>
        <v>***</v>
      </c>
    </row>
    <row r="405" spans="1:16" x14ac:dyDescent="0.55000000000000004">
      <c r="A405" s="1">
        <v>366</v>
      </c>
      <c r="B405" t="s">
        <v>325</v>
      </c>
      <c r="C405" t="str">
        <f>LEFT(Table146[[#This Row],[ឈ្មោះ]],SEARCH(" ",Table146[[#This Row],[ឈ្មោះ]])-1)</f>
        <v>សុន</v>
      </c>
      <c r="D405" t="str">
        <f>RIGHT(Table146[[#This Row],[ឈ្មោះ]],LEN(Table146[[#This Row],[ឈ្មោះ]])-SEARCH(" ",Table146[[#This Row],[ឈ្មោះ]]))</f>
        <v>វិសាល</v>
      </c>
      <c r="E405" t="s">
        <v>2</v>
      </c>
      <c r="F405" t="s">
        <v>454</v>
      </c>
      <c r="G405" t="str">
        <f>IFERROR(VLOOKUP($B405,Tax_List!$H$3:$O$480,5,0),"***")</f>
        <v>06.06.1997</v>
      </c>
      <c r="H405" s="13" t="str">
        <f>IFERROR(VLOOKUP($B405,Tax_List!$H$3:$O$480,8,0),"***")</f>
        <v>IDR00106</v>
      </c>
      <c r="I405" s="2">
        <f>SUMIFS('Latex_Staff (2)'!$L$2:$L$486,'Latex_Staff (2)'!$K$2:$K$486,Table146[[#This Row],[ឈ្មោះ]])</f>
        <v>452100</v>
      </c>
      <c r="J405" s="2"/>
      <c r="L405">
        <f>IFERROR(VLOOKUP(Table146[[#This Row],[ឈ្មោះ]],Table1[[ឈ្មោះ]:[សម្គាល់]],8,0),"0")</f>
        <v>1244700</v>
      </c>
      <c r="M405" s="16">
        <f>L405-Table146[[#This Row],[បៀវត្សសរុប]]</f>
        <v>792600</v>
      </c>
      <c r="O405" t="str">
        <f>IFERROR(VLOOKUP($B405,Sheet1!$B$4:$J$550,6,0),"***")</f>
        <v>1997-06-06</v>
      </c>
      <c r="P405" t="str">
        <f>IFERROR(VLOOKUP($B405,Sheet1!$B$4:$J$550,7,0),"***")</f>
        <v>06.06.1997</v>
      </c>
    </row>
    <row r="406" spans="1:16" x14ac:dyDescent="0.55000000000000004">
      <c r="A406" s="1">
        <v>367</v>
      </c>
      <c r="B406" t="s">
        <v>342</v>
      </c>
      <c r="C406" t="str">
        <f>LEFT(Table146[[#This Row],[ឈ្មោះ]],SEARCH(" ",Table146[[#This Row],[ឈ្មោះ]])-1)</f>
        <v>ណាន</v>
      </c>
      <c r="D406" t="str">
        <f>RIGHT(Table146[[#This Row],[ឈ្មោះ]],LEN(Table146[[#This Row],[ឈ្មោះ]])-SEARCH(" ",Table146[[#This Row],[ឈ្មោះ]]))</f>
        <v>សុខណេន</v>
      </c>
      <c r="E406" t="s">
        <v>1</v>
      </c>
      <c r="F406" t="s">
        <v>454</v>
      </c>
      <c r="G406" t="str">
        <f>IFERROR(VLOOKUP($B406,Tax_List!$H$3:$O$480,5,0),"***")</f>
        <v>15.08.1990</v>
      </c>
      <c r="H406" s="13">
        <f>IFERROR(VLOOKUP($B406,Tax_List!$H$3:$O$480,8,0),"***")</f>
        <v>95238162</v>
      </c>
      <c r="I406" s="2">
        <f>SUMIFS('Latex_Staff (2)'!$L$2:$L$486,'Latex_Staff (2)'!$K$2:$K$486,Table146[[#This Row],[ឈ្មោះ]])</f>
        <v>431900</v>
      </c>
      <c r="J406" s="2" t="s">
        <v>1979</v>
      </c>
      <c r="L406">
        <f>IFERROR(VLOOKUP(Table146[[#This Row],[ឈ្មោះ]],Table1[[ឈ្មោះ]:[សម្គាល់]],8,0),"0")</f>
        <v>1100300</v>
      </c>
      <c r="M406" s="16">
        <f>L406-Table146[[#This Row],[បៀវត្សសរុប]]</f>
        <v>668400</v>
      </c>
      <c r="O406" t="str">
        <f>IFERROR(VLOOKUP($B406,Sheet1!$B$4:$J$550,6,0),"***")</f>
        <v>1990-08-15</v>
      </c>
      <c r="P406" t="str">
        <f>IFERROR(VLOOKUP($B406,Sheet1!$B$4:$J$550,7,0),"***")</f>
        <v>15.08.1990</v>
      </c>
    </row>
    <row r="407" spans="1:16" x14ac:dyDescent="0.55000000000000004">
      <c r="A407" s="1">
        <v>367</v>
      </c>
      <c r="B407" t="s">
        <v>326</v>
      </c>
      <c r="C407" t="str">
        <f>LEFT(Table146[[#This Row],[ឈ្មោះ]],SEARCH(" ",Table146[[#This Row],[ឈ្មោះ]])-1)</f>
        <v>សុន</v>
      </c>
      <c r="D407" t="str">
        <f>RIGHT(Table146[[#This Row],[ឈ្មោះ]],LEN(Table146[[#This Row],[ឈ្មោះ]])-SEARCH(" ",Table146[[#This Row],[ឈ្មោះ]]))</f>
        <v>មិថុនា</v>
      </c>
      <c r="E407" t="s">
        <v>1</v>
      </c>
      <c r="F407" t="s">
        <v>454</v>
      </c>
      <c r="G407" t="str">
        <f>IFERROR(VLOOKUP($B407,Tax_List!$H$3:$O$480,5,0),"***")</f>
        <v>03.06.2003</v>
      </c>
      <c r="H407" s="13">
        <f>IFERROR(VLOOKUP($B407,Tax_List!$H$3:$O$480,8,0),"***")</f>
        <v>150935145</v>
      </c>
      <c r="I407" s="2">
        <f>SUMIFS('Latex_Staff (2)'!$L$2:$L$486,'Latex_Staff (2)'!$K$2:$K$486,Table146[[#This Row],[ឈ្មោះ]])</f>
        <v>158500</v>
      </c>
      <c r="J407" s="2" t="s">
        <v>1980</v>
      </c>
      <c r="L407">
        <f>IFERROR(VLOOKUP(Table146[[#This Row],[ឈ្មោះ]],Table1[[ឈ្មោះ]:[សម្គាល់]],8,0),"0")</f>
        <v>1290500</v>
      </c>
      <c r="M407" s="16">
        <f>L407-Table146[[#This Row],[បៀវត្សសរុប]]</f>
        <v>1132000</v>
      </c>
      <c r="O407" t="str">
        <f>IFERROR(VLOOKUP($B407,Sheet1!$B$4:$J$550,6,0),"***")</f>
        <v>2003-06-03</v>
      </c>
      <c r="P407" t="str">
        <f>IFERROR(VLOOKUP($B407,Sheet1!$B$4:$J$550,7,0),"***")</f>
        <v>03.06.2003</v>
      </c>
    </row>
    <row r="408" spans="1:16" x14ac:dyDescent="0.55000000000000004">
      <c r="A408" s="1">
        <v>368</v>
      </c>
      <c r="B408" t="s">
        <v>327</v>
      </c>
      <c r="C408" t="str">
        <f>LEFT(Table146[[#This Row],[ឈ្មោះ]],SEARCH(" ",Table146[[#This Row],[ឈ្មោះ]])-1)</f>
        <v>សែន</v>
      </c>
      <c r="D408" t="str">
        <f>RIGHT(Table146[[#This Row],[ឈ្មោះ]],LEN(Table146[[#This Row],[ឈ្មោះ]])-SEARCH(" ",Table146[[#This Row],[ឈ្មោះ]]))</f>
        <v>សាត</v>
      </c>
      <c r="E408" t="s">
        <v>1</v>
      </c>
      <c r="F408" t="s">
        <v>454</v>
      </c>
      <c r="G408" t="str">
        <f>IFERROR(VLOOKUP($B408,Tax_List!$H$3:$O$480,5,0),"***")</f>
        <v>12.06.1981</v>
      </c>
      <c r="H408" s="13">
        <f>IFERROR(VLOOKUP($B408,Tax_List!$H$3:$O$480,8,0),"***")</f>
        <v>506114119</v>
      </c>
      <c r="I408" s="2">
        <f>SUMIFS('Latex_Staff (2)'!$L$2:$L$486,'Latex_Staff (2)'!$K$2:$K$486,Table146[[#This Row],[ឈ្មោះ]])</f>
        <v>451200</v>
      </c>
      <c r="J408" s="2"/>
      <c r="L408">
        <f>IFERROR(VLOOKUP(Table146[[#This Row],[ឈ្មោះ]],Table1[[ឈ្មោះ]:[សម្គាល់]],8,0),"0")</f>
        <v>1283200</v>
      </c>
      <c r="M408" s="16">
        <f>L408-Table146[[#This Row],[បៀវត្សសរុប]]</f>
        <v>832000</v>
      </c>
      <c r="O408" t="str">
        <f>IFERROR(VLOOKUP($B408,Sheet1!$B$4:$J$550,6,0),"***")</f>
        <v>1981-06-12</v>
      </c>
      <c r="P408" t="str">
        <f>IFERROR(VLOOKUP($B408,Sheet1!$B$4:$J$550,7,0),"***")</f>
        <v>12.06.1981</v>
      </c>
    </row>
    <row r="409" spans="1:16" x14ac:dyDescent="0.55000000000000004">
      <c r="A409" s="1">
        <v>369</v>
      </c>
      <c r="B409" t="s">
        <v>328</v>
      </c>
      <c r="C409" t="str">
        <f>LEFT(Table146[[#This Row],[ឈ្មោះ]],SEARCH(" ",Table146[[#This Row],[ឈ្មោះ]])-1)</f>
        <v>ណាក់</v>
      </c>
      <c r="D409" t="str">
        <f>RIGHT(Table146[[#This Row],[ឈ្មោះ]],LEN(Table146[[#This Row],[ឈ្មោះ]])-SEARCH(" ",Table146[[#This Row],[ឈ្មោះ]]))</f>
        <v>ណាន</v>
      </c>
      <c r="E409" t="s">
        <v>2</v>
      </c>
      <c r="F409" t="s">
        <v>454</v>
      </c>
      <c r="G409" t="str">
        <f>IFERROR(VLOOKUP($B409,Tax_List!$H$3:$O$480,5,0),"***")</f>
        <v>02.03.1984</v>
      </c>
      <c r="H409" s="13">
        <f>IFERROR(VLOOKUP($B409,Tax_List!$H$3:$O$480,8,0),"***")</f>
        <v>150611449</v>
      </c>
      <c r="I409" s="2">
        <f>SUMIFS('Latex_Staff (2)'!$L$2:$L$486,'Latex_Staff (2)'!$K$2:$K$486,Table146[[#This Row],[ឈ្មោះ]])</f>
        <v>444800</v>
      </c>
      <c r="J409" s="2"/>
      <c r="L409">
        <f>IFERROR(VLOOKUP(Table146[[#This Row],[ឈ្មោះ]],Table1[[ឈ្មោះ]:[សម្គាល់]],8,0),"0")</f>
        <v>1169300</v>
      </c>
      <c r="M409" s="16">
        <f>L409-Table146[[#This Row],[បៀវត្សសរុប]]</f>
        <v>724500</v>
      </c>
      <c r="O409" t="str">
        <f>IFERROR(VLOOKUP($B409,Sheet1!$B$4:$J$550,6,0),"***")</f>
        <v>1984-03-02</v>
      </c>
      <c r="P409" t="str">
        <f>IFERROR(VLOOKUP($B409,Sheet1!$B$4:$J$550,7,0),"***")</f>
        <v>02.03.1984</v>
      </c>
    </row>
    <row r="410" spans="1:16" hidden="1" x14ac:dyDescent="0.55000000000000004">
      <c r="A410" s="1">
        <v>370</v>
      </c>
      <c r="B410" t="s">
        <v>1974</v>
      </c>
      <c r="C410" t="str">
        <f>LEFT(Table146[[#This Row],[ឈ្មោះ]],SEARCH(" ",Table146[[#This Row],[ឈ្មោះ]])-1)</f>
        <v>យ៉ុង</v>
      </c>
      <c r="D410" t="str">
        <f>RIGHT(Table146[[#This Row],[ឈ្មោះ]],LEN(Table146[[#This Row],[ឈ្មោះ]])-SEARCH(" ",Table146[[#This Row],[ឈ្មោះ]]))</f>
        <v>យុទ្ធ</v>
      </c>
      <c r="E410" t="s">
        <v>2</v>
      </c>
      <c r="F410" t="s">
        <v>454</v>
      </c>
      <c r="G410" t="str">
        <f>IFERROR(VLOOKUP($B410,Tax_List!$H$3:$O$480,5,0),"***")</f>
        <v>***</v>
      </c>
      <c r="H410" s="13" t="str">
        <f>IFERROR(VLOOKUP($B410,Tax_List!$H$3:$O$480,8,0),"***")</f>
        <v>***</v>
      </c>
      <c r="I410" s="2">
        <f>SUMIFS('Latex_Staff (2)'!$L$2:$L$486,'Latex_Staff (2)'!$K$2:$K$486,Table146[[#This Row],[ឈ្មោះ]])</f>
        <v>398400</v>
      </c>
      <c r="J410" s="2"/>
      <c r="L410">
        <f>IFERROR(VLOOKUP(Table146[[#This Row],[ឈ្មោះ]],Table1[[ឈ្មោះ]:[សម្គាល់]],8,0),"0")</f>
        <v>89200</v>
      </c>
      <c r="M410" s="16">
        <f>L410-Table146[[#This Row],[បៀវត្សសរុប]]</f>
        <v>-309200</v>
      </c>
      <c r="O410" t="str">
        <f>IFERROR(VLOOKUP($B410,Sheet1!$B$4:$J$550,6,0),"***")</f>
        <v>***</v>
      </c>
      <c r="P410" t="str">
        <f>IFERROR(VLOOKUP($B410,Sheet1!$B$4:$J$550,7,0),"***")</f>
        <v>***</v>
      </c>
    </row>
    <row r="411" spans="1:16" hidden="1" x14ac:dyDescent="0.55000000000000004">
      <c r="A411" s="1">
        <v>371</v>
      </c>
      <c r="B411" t="s">
        <v>2071</v>
      </c>
      <c r="C411" t="str">
        <f>LEFT(Table146[[#This Row],[ឈ្មោះ]],SEARCH(" ",Table146[[#This Row],[ឈ្មោះ]])-1)</f>
        <v>ញ៉ុង</v>
      </c>
      <c r="D411" t="str">
        <f>RIGHT(Table146[[#This Row],[ឈ្មោះ]],LEN(Table146[[#This Row],[ឈ្មោះ]])-SEARCH(" ",Table146[[#This Row],[ឈ្មោះ]]))</f>
        <v>ទិន</v>
      </c>
      <c r="E411" t="s">
        <v>2</v>
      </c>
      <c r="F411" t="s">
        <v>454</v>
      </c>
      <c r="G411" t="str">
        <f>IFERROR(VLOOKUP($B411,Tax_List!$H$3:$O$480,5,0),"***")</f>
        <v>***</v>
      </c>
      <c r="H411" s="13" t="str">
        <f>IFERROR(VLOOKUP($B411,Tax_List!$H$3:$O$480,8,0),"***")</f>
        <v>***</v>
      </c>
      <c r="I411" s="2">
        <f>SUMIFS('Latex_Staff (2)'!$L$2:$L$486,'Latex_Staff (2)'!$K$2:$K$486,Table146[[#This Row],[ឈ្មោះ]])</f>
        <v>277600</v>
      </c>
      <c r="J411" s="2" t="s">
        <v>1979</v>
      </c>
      <c r="L411" t="str">
        <f>IFERROR(VLOOKUP(Table146[[#This Row],[ឈ្មោះ]],Table1[[ឈ្មោះ]:[សម្គាល់]],8,0),"0")</f>
        <v>0</v>
      </c>
      <c r="M411" s="16">
        <f>L411-Table146[[#This Row],[បៀវត្សសរុប]]</f>
        <v>-277600</v>
      </c>
      <c r="O411" t="str">
        <f>IFERROR(VLOOKUP($B411,Sheet1!$B$4:$J$550,6,0),"***")</f>
        <v>***</v>
      </c>
      <c r="P411" t="str">
        <f>IFERROR(VLOOKUP($B411,Sheet1!$B$4:$J$550,7,0),"***")</f>
        <v>***</v>
      </c>
    </row>
    <row r="412" spans="1:16" x14ac:dyDescent="0.55000000000000004">
      <c r="A412" s="1">
        <v>371</v>
      </c>
      <c r="B412" t="s">
        <v>330</v>
      </c>
      <c r="C412" t="str">
        <f>LEFT(Table146[[#This Row],[ឈ្មោះ]],SEARCH(" ",Table146[[#This Row],[ឈ្មោះ]])-1)</f>
        <v>ប្រុស</v>
      </c>
      <c r="D412" t="str">
        <f>RIGHT(Table146[[#This Row],[ឈ្មោះ]],LEN(Table146[[#This Row],[ឈ្មោះ]])-SEARCH(" ",Table146[[#This Row],[ឈ្មោះ]]))</f>
        <v>បញ្ញាធីត</v>
      </c>
      <c r="E412" t="s">
        <v>2</v>
      </c>
      <c r="F412" t="s">
        <v>454</v>
      </c>
      <c r="G412" t="str">
        <f>IFERROR(VLOOKUP($B412,Tax_List!$H$3:$O$480,5,0),"***")</f>
        <v>11.01.1990</v>
      </c>
      <c r="H412" s="13">
        <f>IFERROR(VLOOKUP($B412,Tax_List!$H$3:$O$480,8,0),"***")</f>
        <v>250351537</v>
      </c>
      <c r="I412" s="2">
        <f>SUMIFS('Latex_Staff (2)'!$L$2:$L$486,'Latex_Staff (2)'!$K$2:$K$486,Table146[[#This Row],[ឈ្មោះ]])</f>
        <v>59600</v>
      </c>
      <c r="J412" s="2" t="s">
        <v>1980</v>
      </c>
      <c r="L412">
        <f>IFERROR(VLOOKUP(Table146[[#This Row],[ឈ្មោះ]],Table1[[ឈ្មោះ]:[សម្គាល់]],8,0),"0")</f>
        <v>1160500</v>
      </c>
      <c r="M412" s="16">
        <f>L412-Table146[[#This Row],[បៀវត្សសរុប]]</f>
        <v>1100900</v>
      </c>
      <c r="O412" t="str">
        <f>IFERROR(VLOOKUP($B412,Sheet1!$B$4:$J$550,6,0),"***")</f>
        <v>1990-01-11</v>
      </c>
      <c r="P412" t="str">
        <f>IFERROR(VLOOKUP($B412,Sheet1!$B$4:$J$550,7,0),"***")</f>
        <v>11.01.1990</v>
      </c>
    </row>
    <row r="413" spans="1:16" hidden="1" x14ac:dyDescent="0.55000000000000004">
      <c r="A413" s="1">
        <v>372</v>
      </c>
      <c r="B413" t="s">
        <v>2072</v>
      </c>
      <c r="C413" t="str">
        <f>LEFT(Table146[[#This Row],[ឈ្មោះ]],SEARCH(" ",Table146[[#This Row],[ឈ្មោះ]])-1)</f>
        <v>ជឿយ</v>
      </c>
      <c r="D413" t="str">
        <f>RIGHT(Table146[[#This Row],[ឈ្មោះ]],LEN(Table146[[#This Row],[ឈ្មោះ]])-SEARCH(" ",Table146[[#This Row],[ឈ្មោះ]]))</f>
        <v>ខ្វាក់</v>
      </c>
      <c r="E413" t="s">
        <v>1</v>
      </c>
      <c r="F413" t="s">
        <v>454</v>
      </c>
      <c r="G413" t="str">
        <f>IFERROR(VLOOKUP($B413,Tax_List!$H$3:$O$480,5,0),"***")</f>
        <v>***</v>
      </c>
      <c r="H413" s="13" t="str">
        <f>IFERROR(VLOOKUP($B413,Tax_List!$H$3:$O$480,8,0),"***")</f>
        <v>***</v>
      </c>
      <c r="I413" s="2">
        <f>SUMIFS('Latex_Staff (2)'!$L$2:$L$486,'Latex_Staff (2)'!$K$2:$K$486,Table146[[#This Row],[ឈ្មោះ]])</f>
        <v>290600</v>
      </c>
      <c r="J413" s="2" t="s">
        <v>1979</v>
      </c>
      <c r="L413" t="str">
        <f>IFERROR(VLOOKUP(Table146[[#This Row],[ឈ្មោះ]],Table1[[ឈ្មោះ]:[សម្គាល់]],8,0),"0")</f>
        <v>0</v>
      </c>
      <c r="M413" s="16">
        <f>L413-Table146[[#This Row],[បៀវត្សសរុប]]</f>
        <v>-290600</v>
      </c>
      <c r="O413" t="str">
        <f>IFERROR(VLOOKUP($B413,Sheet1!$B$4:$J$550,6,0),"***")</f>
        <v>***</v>
      </c>
      <c r="P413" t="str">
        <f>IFERROR(VLOOKUP($B413,Sheet1!$B$4:$J$550,7,0),"***")</f>
        <v>***</v>
      </c>
    </row>
    <row r="414" spans="1:16" x14ac:dyDescent="0.55000000000000004">
      <c r="A414" s="1">
        <v>372</v>
      </c>
      <c r="B414" t="s">
        <v>331</v>
      </c>
      <c r="C414" t="str">
        <f>LEFT(Table146[[#This Row],[ឈ្មោះ]],SEARCH(" ",Table146[[#This Row],[ឈ្មោះ]])-1)</f>
        <v>សុន</v>
      </c>
      <c r="D414" t="str">
        <f>RIGHT(Table146[[#This Row],[ឈ្មោះ]],LEN(Table146[[#This Row],[ឈ្មោះ]])-SEARCH(" ",Table146[[#This Row],[ឈ្មោះ]]))</f>
        <v>សុខឡេង</v>
      </c>
      <c r="E414" t="s">
        <v>1</v>
      </c>
      <c r="F414" t="s">
        <v>454</v>
      </c>
      <c r="G414" t="str">
        <f>IFERROR(VLOOKUP($B414,Tax_List!$H$3:$O$480,5,0),"***")</f>
        <v>06.06.1994</v>
      </c>
      <c r="H414" s="13" t="str">
        <f>IFERROR(VLOOKUP($B414,Tax_List!$H$3:$O$480,8,0),"***")</f>
        <v>070210016</v>
      </c>
      <c r="I414" s="2">
        <f>SUMIFS('Latex_Staff (2)'!$L$2:$L$486,'Latex_Staff (2)'!$K$2:$K$486,Table146[[#This Row],[ឈ្មោះ]])</f>
        <v>42500</v>
      </c>
      <c r="J414" s="2" t="s">
        <v>1980</v>
      </c>
      <c r="L414">
        <f>IFERROR(VLOOKUP(Table146[[#This Row],[ឈ្មោះ]],Table1[[ឈ្មោះ]:[សម្គាល់]],8,0),"0")</f>
        <v>1257200</v>
      </c>
      <c r="M414" s="16">
        <f>L414-Table146[[#This Row],[បៀវត្សសរុប]]</f>
        <v>1214700</v>
      </c>
      <c r="O414" t="str">
        <f>IFERROR(VLOOKUP($B414,Sheet1!$B$4:$J$550,6,0),"***")</f>
        <v>1994-06-06</v>
      </c>
      <c r="P414" t="str">
        <f>IFERROR(VLOOKUP($B414,Sheet1!$B$4:$J$550,7,0),"***")</f>
        <v>06.06.1994</v>
      </c>
    </row>
    <row r="415" spans="1:16" hidden="1" x14ac:dyDescent="0.55000000000000004">
      <c r="A415" s="1">
        <v>373</v>
      </c>
      <c r="B415" t="s">
        <v>1975</v>
      </c>
      <c r="C415" t="str">
        <f>LEFT(Table146[[#This Row],[ឈ្មោះ]],SEARCH(" ",Table146[[#This Row],[ឈ្មោះ]])-1)</f>
        <v>យឺន</v>
      </c>
      <c r="D415" t="str">
        <f>RIGHT(Table146[[#This Row],[ឈ្មោះ]],LEN(Table146[[#This Row],[ឈ្មោះ]])-SEARCH(" ",Table146[[#This Row],[ឈ្មោះ]]))</f>
        <v>ទុំ</v>
      </c>
      <c r="E415" t="s">
        <v>2</v>
      </c>
      <c r="F415" t="s">
        <v>454</v>
      </c>
      <c r="G415" t="str">
        <f>IFERROR(VLOOKUP($B415,Tax_List!$H$3:$O$480,5,0),"***")</f>
        <v>***</v>
      </c>
      <c r="H415" s="13" t="str">
        <f>IFERROR(VLOOKUP($B415,Tax_List!$H$3:$O$480,8,0),"***")</f>
        <v>***</v>
      </c>
      <c r="I415" s="2">
        <f>SUMIFS('Latex_Staff (2)'!$L$2:$L$486,'Latex_Staff (2)'!$K$2:$K$486,Table146[[#This Row],[ឈ្មោះ]])</f>
        <v>444600</v>
      </c>
      <c r="J415" s="17"/>
      <c r="L415">
        <f>IFERROR(VLOOKUP(Table146[[#This Row],[ឈ្មោះ]],Table1[[ឈ្មោះ]:[សម្គាល់]],8,0),"0")</f>
        <v>398700</v>
      </c>
      <c r="M415" s="16">
        <f>L415-Table146[[#This Row],[បៀវត្សសរុប]]</f>
        <v>-45900</v>
      </c>
      <c r="O415" t="str">
        <f>IFERROR(VLOOKUP($B415,Sheet1!$B$4:$J$550,6,0),"***")</f>
        <v>***</v>
      </c>
      <c r="P415" t="str">
        <f>IFERROR(VLOOKUP($B415,Sheet1!$B$4:$J$550,7,0),"***")</f>
        <v>***</v>
      </c>
    </row>
    <row r="416" spans="1:16" hidden="1" x14ac:dyDescent="0.55000000000000004">
      <c r="A416" s="1">
        <v>374</v>
      </c>
      <c r="B416" t="s">
        <v>1976</v>
      </c>
      <c r="C416" t="str">
        <f>LEFT(Table146[[#This Row],[ឈ្មោះ]],SEARCH(" ",Table146[[#This Row],[ឈ្មោះ]])-1)</f>
        <v>យ៉ន</v>
      </c>
      <c r="D416" t="str">
        <f>RIGHT(Table146[[#This Row],[ឈ្មោះ]],LEN(Table146[[#This Row],[ឈ្មោះ]])-SEARCH(" ",Table146[[#This Row],[ឈ្មោះ]]))</f>
        <v>យ៉យ</v>
      </c>
      <c r="E416" t="s">
        <v>2</v>
      </c>
      <c r="F416" t="s">
        <v>454</v>
      </c>
      <c r="G416" t="str">
        <f>IFERROR(VLOOKUP($B416,Tax_List!$H$3:$O$480,5,0),"***")</f>
        <v>***</v>
      </c>
      <c r="H416" s="13" t="str">
        <f>IFERROR(VLOOKUP($B416,Tax_List!$H$3:$O$480,8,0),"***")</f>
        <v>***</v>
      </c>
      <c r="I416" s="2">
        <f>SUMIFS('Latex_Staff (2)'!$L$2:$L$486,'Latex_Staff (2)'!$K$2:$K$486,Table146[[#This Row],[ឈ្មោះ]])</f>
        <v>446400</v>
      </c>
      <c r="J416" s="17"/>
      <c r="L416">
        <f>IFERROR(VLOOKUP(Table146[[#This Row],[ឈ្មោះ]],Table1[[ឈ្មោះ]:[សម្គាល់]],8,0),"0")</f>
        <v>403000</v>
      </c>
      <c r="M416" s="16">
        <f>L416-Table146[[#This Row],[បៀវត្សសរុប]]</f>
        <v>-43400</v>
      </c>
      <c r="O416" t="str">
        <f>IFERROR(VLOOKUP($B416,Sheet1!$B$4:$J$550,6,0),"***")</f>
        <v>***</v>
      </c>
      <c r="P416" t="str">
        <f>IFERROR(VLOOKUP($B416,Sheet1!$B$4:$J$550,7,0),"***")</f>
        <v>***</v>
      </c>
    </row>
    <row r="417" spans="1:16" hidden="1" x14ac:dyDescent="0.55000000000000004">
      <c r="A417" s="1">
        <v>376</v>
      </c>
      <c r="B417" t="s">
        <v>334</v>
      </c>
      <c r="C417" t="str">
        <f>LEFT(Table146[[#This Row],[ឈ្មោះ]],SEARCH(" ",Table146[[#This Row],[ឈ្មោះ]])-1)</f>
        <v>ឆែម</v>
      </c>
      <c r="D417" t="str">
        <f>RIGHT(Table146[[#This Row],[ឈ្មោះ]],LEN(Table146[[#This Row],[ឈ្មោះ]])-SEARCH(" ",Table146[[#This Row],[ឈ្មោះ]]))</f>
        <v>ភាព</v>
      </c>
      <c r="E417" t="s">
        <v>1</v>
      </c>
      <c r="F417" t="s">
        <v>454</v>
      </c>
      <c r="G417" t="str">
        <f>IFERROR(VLOOKUP($B417,Tax_List!$H$3:$O$480,5,0),"***")</f>
        <v>***</v>
      </c>
      <c r="H417" s="13" t="str">
        <f>IFERROR(VLOOKUP($B417,Tax_List!$H$3:$O$480,8,0),"***")</f>
        <v>***</v>
      </c>
      <c r="I417" s="2">
        <f>SUMIFS('Latex_Staff (2)'!$L$2:$L$486,'Latex_Staff (2)'!$K$2:$K$486,Table146[[#This Row],[ឈ្មោះ]])</f>
        <v>451100</v>
      </c>
      <c r="J417" s="17"/>
      <c r="L417">
        <f>IFERROR(VLOOKUP(Table146[[#This Row],[ឈ្មោះ]],Table1[[ឈ្មោះ]:[សម្គាល់]],8,0),"0")</f>
        <v>1133500</v>
      </c>
      <c r="M417" s="16">
        <f>L417-Table146[[#This Row],[បៀវត្សសរុប]]</f>
        <v>682400</v>
      </c>
      <c r="O417" t="str">
        <f>IFERROR(VLOOKUP($B417,Sheet1!$B$4:$J$550,6,0),"***")</f>
        <v>***-**-**</v>
      </c>
      <c r="P417" t="str">
        <f>IFERROR(VLOOKUP($B417,Sheet1!$B$4:$J$550,7,0),"***")</f>
        <v>***</v>
      </c>
    </row>
    <row r="418" spans="1:16" x14ac:dyDescent="0.55000000000000004">
      <c r="A418" s="1">
        <v>377</v>
      </c>
      <c r="B418" t="s">
        <v>335</v>
      </c>
      <c r="C418" t="str">
        <f>LEFT(Table146[[#This Row],[ឈ្មោះ]],SEARCH(" ",Table146[[#This Row],[ឈ្មោះ]])-1)</f>
        <v>ប៉ឹង</v>
      </c>
      <c r="D418" t="str">
        <f>RIGHT(Table146[[#This Row],[ឈ្មោះ]],LEN(Table146[[#This Row],[ឈ្មោះ]])-SEARCH(" ",Table146[[#This Row],[ឈ្មោះ]]))</f>
        <v>ឆេង</v>
      </c>
      <c r="E418" t="s">
        <v>1</v>
      </c>
      <c r="F418" t="s">
        <v>454</v>
      </c>
      <c r="G418" t="str">
        <f>IFERROR(VLOOKUP($B418,Tax_List!$H$3:$O$480,5,0),"***")</f>
        <v>16.02.1997</v>
      </c>
      <c r="H418" s="13">
        <f>IFERROR(VLOOKUP($B418,Tax_List!$H$3:$O$480,8,0),"***")</f>
        <v>150941353</v>
      </c>
      <c r="I418" s="2">
        <f>SUMIFS('Latex_Staff (2)'!$L$2:$L$486,'Latex_Staff (2)'!$K$2:$K$486,Table146[[#This Row],[ឈ្មោះ]])</f>
        <v>88000</v>
      </c>
      <c r="J418" s="17" t="s">
        <v>1980</v>
      </c>
      <c r="L418">
        <f>IFERROR(VLOOKUP(Table146[[#This Row],[ឈ្មោះ]],Table1[[ឈ្មោះ]:[សម្គាល់]],8,0),"0")</f>
        <v>1232000</v>
      </c>
      <c r="M418" s="16">
        <f>L418-Table146[[#This Row],[បៀវត្សសរុប]]</f>
        <v>1144000</v>
      </c>
      <c r="O418" t="str">
        <f>IFERROR(VLOOKUP($B418,Sheet1!$B$4:$J$550,6,0),"***")</f>
        <v>1997-02-16</v>
      </c>
      <c r="P418" t="str">
        <f>IFERROR(VLOOKUP($B418,Sheet1!$B$4:$J$550,7,0),"***")</f>
        <v>16.02.1997</v>
      </c>
    </row>
    <row r="419" spans="1:16" x14ac:dyDescent="0.55000000000000004">
      <c r="A419" s="1">
        <v>377</v>
      </c>
      <c r="B419" t="s">
        <v>343</v>
      </c>
      <c r="C419" t="str">
        <f>LEFT(Table146[[#This Row],[ឈ្មោះ]],SEARCH(" ",Table146[[#This Row],[ឈ្មោះ]])-1)</f>
        <v>លី</v>
      </c>
      <c r="D419" t="str">
        <f>RIGHT(Table146[[#This Row],[ឈ្មោះ]],LEN(Table146[[#This Row],[ឈ្មោះ]])-SEARCH(" ",Table146[[#This Row],[ឈ្មោះ]]))</f>
        <v>ស៊ឹង</v>
      </c>
      <c r="E419" t="s">
        <v>1</v>
      </c>
      <c r="F419" t="s">
        <v>454</v>
      </c>
      <c r="G419" t="str">
        <f>IFERROR(VLOOKUP($B419,Tax_List!$H$3:$O$480,5,0),"***")</f>
        <v>09.05.1997</v>
      </c>
      <c r="H419" s="13">
        <f>IFERROR(VLOOKUP($B419,Tax_List!$H$3:$O$480,8,0),"***")</f>
        <v>150868625</v>
      </c>
      <c r="I419" s="2">
        <f>SUMIFS('Latex_Staff (2)'!$L$2:$L$486,'Latex_Staff (2)'!$K$2:$K$486,Table146[[#This Row],[ឈ្មោះ]])</f>
        <v>723900</v>
      </c>
      <c r="J419" s="17" t="s">
        <v>1979</v>
      </c>
      <c r="L419">
        <f>IFERROR(VLOOKUP(Table146[[#This Row],[ឈ្មោះ]],Table1[[ឈ្មោះ]:[សម្គាល់]],8,0),"0")</f>
        <v>972600</v>
      </c>
      <c r="M419" s="16">
        <f>L419-Table146[[#This Row],[បៀវត្សសរុប]]</f>
        <v>248700</v>
      </c>
      <c r="O419" t="str">
        <f>IFERROR(VLOOKUP($B419,Sheet1!$B$4:$J$550,6,0),"***")</f>
        <v>***-**-**</v>
      </c>
      <c r="P419" t="str">
        <f>IFERROR(VLOOKUP($B419,Sheet1!$B$4:$J$550,7,0),"***")</f>
        <v>***</v>
      </c>
    </row>
    <row r="420" spans="1:16" x14ac:dyDescent="0.55000000000000004">
      <c r="A420" s="1">
        <v>378</v>
      </c>
      <c r="B420" t="s">
        <v>336</v>
      </c>
      <c r="C420" t="str">
        <f>LEFT(Table146[[#This Row],[ឈ្មោះ]],SEARCH(" ",Table146[[#This Row],[ឈ្មោះ]])-1)</f>
        <v>ច្រឹង</v>
      </c>
      <c r="D420" t="str">
        <f>RIGHT(Table146[[#This Row],[ឈ្មោះ]],LEN(Table146[[#This Row],[ឈ្មោះ]])-SEARCH(" ",Table146[[#This Row],[ឈ្មោះ]]))</f>
        <v>ថា</v>
      </c>
      <c r="E420" t="s">
        <v>2</v>
      </c>
      <c r="F420" t="s">
        <v>454</v>
      </c>
      <c r="G420" t="str">
        <f>IFERROR(VLOOKUP($B420,Tax_List!$H$3:$O$480,5,0),"***")</f>
        <v>01.02.1991</v>
      </c>
      <c r="H420" s="13">
        <f>IFERROR(VLOOKUP($B420,Tax_List!$H$3:$O$480,8,0),"***")</f>
        <v>190705146</v>
      </c>
      <c r="I420" s="2">
        <f>SUMIFS('Latex_Staff (2)'!$L$2:$L$486,'Latex_Staff (2)'!$K$2:$K$486,Table146[[#This Row],[ឈ្មោះ]])</f>
        <v>74700</v>
      </c>
      <c r="J420" s="17" t="s">
        <v>1980</v>
      </c>
      <c r="L420">
        <f>IFERROR(VLOOKUP(Table146[[#This Row],[ឈ្មោះ]],Table1[[ឈ្មោះ]:[សម្គាល់]],8,0),"0")</f>
        <v>1122400</v>
      </c>
      <c r="M420" s="16">
        <f>L420-Table146[[#This Row],[បៀវត្សសរុប]]</f>
        <v>1047700</v>
      </c>
      <c r="O420" t="str">
        <f>IFERROR(VLOOKUP($B420,Sheet1!$B$4:$J$550,6,0),"***")</f>
        <v>1991-02-01</v>
      </c>
      <c r="P420" t="str">
        <f>IFERROR(VLOOKUP($B420,Sheet1!$B$4:$J$550,7,0),"***")</f>
        <v>01.02.1991</v>
      </c>
    </row>
    <row r="421" spans="1:16" x14ac:dyDescent="0.55000000000000004">
      <c r="A421" s="1">
        <v>378</v>
      </c>
      <c r="B421" t="s">
        <v>344</v>
      </c>
      <c r="C421" t="str">
        <f>LEFT(Table146[[#This Row],[ឈ្មោះ]],SEARCH(" ",Table146[[#This Row],[ឈ្មោះ]])-1)</f>
        <v>ឈាង</v>
      </c>
      <c r="D421" t="str">
        <f>RIGHT(Table146[[#This Row],[ឈ្មោះ]],LEN(Table146[[#This Row],[ឈ្មោះ]])-SEARCH(" ",Table146[[#This Row],[ឈ្មោះ]]))</f>
        <v>ឆេន</v>
      </c>
      <c r="E421" t="s">
        <v>2</v>
      </c>
      <c r="F421" t="s">
        <v>454</v>
      </c>
      <c r="G421" t="str">
        <f>IFERROR(VLOOKUP($B421,Tax_List!$H$3:$O$480,5,0),"***")</f>
        <v>02.05.1982</v>
      </c>
      <c r="H421" s="13">
        <f>IFERROR(VLOOKUP($B421,Tax_List!$H$3:$O$480,8,0),"***")</f>
        <v>150853546</v>
      </c>
      <c r="I421" s="2">
        <f>SUMIFS('Latex_Staff (2)'!$L$2:$L$486,'Latex_Staff (2)'!$K$2:$K$486,Table146[[#This Row],[ឈ្មោះ]])</f>
        <v>274900</v>
      </c>
      <c r="J421" s="17" t="s">
        <v>1979</v>
      </c>
      <c r="L421">
        <f>IFERROR(VLOOKUP(Table146[[#This Row],[ឈ្មោះ]],Table1[[ឈ្មោះ]:[សម្គាល់]],8,0),"0")</f>
        <v>979700</v>
      </c>
      <c r="M421" s="16">
        <f>L421-Table146[[#This Row],[បៀវត្សសរុប]]</f>
        <v>704800</v>
      </c>
      <c r="O421" t="str">
        <f>IFERROR(VLOOKUP($B421,Sheet1!$B$4:$J$550,6,0),"***")</f>
        <v>1982-05-02</v>
      </c>
      <c r="P421" t="str">
        <f>IFERROR(VLOOKUP($B421,Sheet1!$B$4:$J$550,7,0),"***")</f>
        <v>02.05.1982</v>
      </c>
    </row>
    <row r="422" spans="1:16" x14ac:dyDescent="0.55000000000000004">
      <c r="A422" s="1">
        <v>380</v>
      </c>
      <c r="B422" t="s">
        <v>337</v>
      </c>
      <c r="C422" t="str">
        <f>LEFT(Table146[[#This Row],[ឈ្មោះ]],SEARCH(" ",Table146[[#This Row],[ឈ្មោះ]])-1)</f>
        <v>ឈាង</v>
      </c>
      <c r="D422" t="str">
        <f>RIGHT(Table146[[#This Row],[ឈ្មោះ]],LEN(Table146[[#This Row],[ឈ្មោះ]])-SEARCH(" ",Table146[[#This Row],[ឈ្មោះ]]))</f>
        <v>វាសនា</v>
      </c>
      <c r="E422" t="s">
        <v>2</v>
      </c>
      <c r="F422" t="s">
        <v>454</v>
      </c>
      <c r="G422" t="str">
        <f>IFERROR(VLOOKUP($B422,Tax_List!$H$3:$O$480,5,0),"***")</f>
        <v>21.04.1984</v>
      </c>
      <c r="H422" s="13">
        <f>IFERROR(VLOOKUP($B422,Tax_List!$H$3:$O$480,8,0),"***")</f>
        <v>150952475</v>
      </c>
      <c r="I422" s="2">
        <f>SUMIFS('Latex_Staff (2)'!$L$2:$L$486,'Latex_Staff (2)'!$K$2:$K$486,Table146[[#This Row],[ឈ្មោះ]])</f>
        <v>454500</v>
      </c>
      <c r="J422" s="17"/>
      <c r="L422">
        <f>IFERROR(VLOOKUP(Table146[[#This Row],[ឈ្មោះ]],Table1[[ឈ្មោះ]:[សម្គាល់]],8,0),"0")</f>
        <v>1242500</v>
      </c>
      <c r="M422" s="16">
        <f>L422-Table146[[#This Row],[បៀវត្សសរុប]]</f>
        <v>788000</v>
      </c>
      <c r="O422" t="str">
        <f>IFERROR(VLOOKUP($B422,Sheet1!$B$4:$J$550,6,0),"***")</f>
        <v>1984-04-21</v>
      </c>
      <c r="P422" t="str">
        <f>IFERROR(VLOOKUP($B422,Sheet1!$B$4:$J$550,7,0),"***")</f>
        <v>21.04.1984</v>
      </c>
    </row>
    <row r="423" spans="1:16" x14ac:dyDescent="0.55000000000000004">
      <c r="A423" s="1">
        <v>381</v>
      </c>
      <c r="B423" t="s">
        <v>338</v>
      </c>
      <c r="C423" t="str">
        <f>LEFT(Table146[[#This Row],[ឈ្មោះ]],SEARCH(" ",Table146[[#This Row],[ឈ្មោះ]])-1)</f>
        <v>ផល់</v>
      </c>
      <c r="D423" t="str">
        <f>RIGHT(Table146[[#This Row],[ឈ្មោះ]],LEN(Table146[[#This Row],[ឈ្មោះ]])-SEARCH(" ",Table146[[#This Row],[ឈ្មោះ]]))</f>
        <v>សំអាត</v>
      </c>
      <c r="E423" t="s">
        <v>2</v>
      </c>
      <c r="F423" t="s">
        <v>454</v>
      </c>
      <c r="G423" t="str">
        <f>IFERROR(VLOOKUP($B423,Tax_List!$H$3:$O$480,5,0),"***")</f>
        <v>25.01.1995</v>
      </c>
      <c r="H423" s="13">
        <f>IFERROR(VLOOKUP($B423,Tax_List!$H$3:$O$480,8,0),"***")</f>
        <v>150522735</v>
      </c>
      <c r="I423" s="2">
        <f>SUMIFS('Latex_Staff (2)'!$L$2:$L$486,'Latex_Staff (2)'!$K$2:$K$486,Table146[[#This Row],[ឈ្មោះ]])</f>
        <v>538100</v>
      </c>
      <c r="J423" s="17"/>
      <c r="L423">
        <f>IFERROR(VLOOKUP(Table146[[#This Row],[ឈ្មោះ]],Table1[[ឈ្មោះ]:[សម្គាល់]],8,0),"0")</f>
        <v>1198700</v>
      </c>
      <c r="M423" s="16">
        <f>L423-Table146[[#This Row],[បៀវត្សសរុប]]</f>
        <v>660600</v>
      </c>
      <c r="O423" t="str">
        <f>IFERROR(VLOOKUP($B423,Sheet1!$B$4:$J$550,6,0),"***")</f>
        <v>1995-01-25</v>
      </c>
      <c r="P423" t="str">
        <f>IFERROR(VLOOKUP($B423,Sheet1!$B$4:$J$550,7,0),"***")</f>
        <v>25.01.1995</v>
      </c>
    </row>
    <row r="424" spans="1:16" x14ac:dyDescent="0.55000000000000004">
      <c r="A424" s="1">
        <v>382</v>
      </c>
      <c r="B424" t="s">
        <v>339</v>
      </c>
      <c r="C424" t="str">
        <f>LEFT(Table146[[#This Row],[ឈ្មោះ]],SEARCH(" ",Table146[[#This Row],[ឈ្មោះ]])-1)</f>
        <v>ឆាន</v>
      </c>
      <c r="D424" t="str">
        <f>RIGHT(Table146[[#This Row],[ឈ្មោះ]],LEN(Table146[[#This Row],[ឈ្មោះ]])-SEARCH(" ",Table146[[#This Row],[ឈ្មោះ]]))</f>
        <v>ណាត</v>
      </c>
      <c r="E424" t="s">
        <v>1</v>
      </c>
      <c r="F424" t="s">
        <v>454</v>
      </c>
      <c r="G424" t="str">
        <f>IFERROR(VLOOKUP($B424,Tax_List!$H$3:$O$480,5,0),"***")</f>
        <v>08.04.1989</v>
      </c>
      <c r="H424" s="13">
        <f>IFERROR(VLOOKUP($B424,Tax_List!$H$3:$O$480,8,0),"***")</f>
        <v>150657886</v>
      </c>
      <c r="I424" s="2">
        <f>SUMIFS('Latex_Staff (2)'!$L$2:$L$486,'Latex_Staff (2)'!$K$2:$K$486,Table146[[#This Row],[ឈ្មោះ]])</f>
        <v>552800</v>
      </c>
      <c r="J424" s="17"/>
      <c r="L424">
        <f>IFERROR(VLOOKUP(Table146[[#This Row],[ឈ្មោះ]],Table1[[ឈ្មោះ]:[សម្គាល់]],8,0),"0")</f>
        <v>1207200</v>
      </c>
      <c r="M424" s="16">
        <f>L424-Table146[[#This Row],[បៀវត្សសរុប]]</f>
        <v>654400</v>
      </c>
      <c r="O424" t="str">
        <f>IFERROR(VLOOKUP($B424,Sheet1!$B$4:$J$550,6,0),"***")</f>
        <v>1989-04-08</v>
      </c>
      <c r="P424" t="str">
        <f>IFERROR(VLOOKUP($B424,Sheet1!$B$4:$J$550,7,0),"***")</f>
        <v>08.04.1989</v>
      </c>
    </row>
    <row r="425" spans="1:16" x14ac:dyDescent="0.55000000000000004">
      <c r="A425" s="1">
        <v>383</v>
      </c>
      <c r="B425" t="s">
        <v>340</v>
      </c>
      <c r="C425" t="str">
        <f>LEFT(Table146[[#This Row],[ឈ្មោះ]],SEARCH(" ",Table146[[#This Row],[ឈ្មោះ]])-1)</f>
        <v>លាត</v>
      </c>
      <c r="D425" t="str">
        <f>RIGHT(Table146[[#This Row],[ឈ្មោះ]],LEN(Table146[[#This Row],[ឈ្មោះ]])-SEARCH(" ",Table146[[#This Row],[ឈ្មោះ]]))</f>
        <v>លីម</v>
      </c>
      <c r="E425" t="s">
        <v>2</v>
      </c>
      <c r="F425" t="s">
        <v>454</v>
      </c>
      <c r="G425" t="str">
        <f>IFERROR(VLOOKUP($B425,Tax_List!$H$3:$O$480,5,0),"***")</f>
        <v>10.02.1990</v>
      </c>
      <c r="H425" s="13">
        <f>IFERROR(VLOOKUP($B425,Tax_List!$H$3:$O$480,8,0),"***")</f>
        <v>150927968</v>
      </c>
      <c r="I425" s="2">
        <f>SUMIFS('Latex_Staff (2)'!$L$2:$L$486,'Latex_Staff (2)'!$K$2:$K$486,Table146[[#This Row],[ឈ្មោះ]])</f>
        <v>531800</v>
      </c>
      <c r="J425" s="17"/>
      <c r="L425">
        <f>IFERROR(VLOOKUP(Table146[[#This Row],[ឈ្មោះ]],Table1[[ឈ្មោះ]:[សម្គាល់]],8,0),"0")</f>
        <v>1131100</v>
      </c>
      <c r="M425" s="16">
        <f>L425-Table146[[#This Row],[បៀវត្សសរុប]]</f>
        <v>599300</v>
      </c>
      <c r="O425" t="str">
        <f>IFERROR(VLOOKUP($B425,Sheet1!$B$4:$J$550,6,0),"***")</f>
        <v>1990-02-10</v>
      </c>
      <c r="P425" t="str">
        <f>IFERROR(VLOOKUP($B425,Sheet1!$B$4:$J$550,7,0),"***")</f>
        <v>10.02.1990</v>
      </c>
    </row>
    <row r="426" spans="1:16" x14ac:dyDescent="0.55000000000000004">
      <c r="A426" s="1">
        <v>384</v>
      </c>
      <c r="B426" t="s">
        <v>341</v>
      </c>
      <c r="C426" t="str">
        <f>LEFT(Table146[[#This Row],[ឈ្មោះ]],SEARCH(" ",Table146[[#This Row],[ឈ្មោះ]])-1)</f>
        <v>ចន</v>
      </c>
      <c r="D426" t="str">
        <f>RIGHT(Table146[[#This Row],[ឈ្មោះ]],LEN(Table146[[#This Row],[ឈ្មោះ]])-SEARCH(" ",Table146[[#This Row],[ឈ្មោះ]]))</f>
        <v>ស្រីពុំ</v>
      </c>
      <c r="E426" t="s">
        <v>1</v>
      </c>
      <c r="F426" t="s">
        <v>454</v>
      </c>
      <c r="G426" t="str">
        <f>IFERROR(VLOOKUP($B426,Tax_List!$H$3:$O$480,5,0),"***")</f>
        <v>11.11.1993</v>
      </c>
      <c r="H426" s="13" t="str">
        <f>IFERROR(VLOOKUP($B426,Tax_List!$H$3:$O$480,8,0),"***")</f>
        <v>150469715</v>
      </c>
      <c r="I426" s="2">
        <f>SUMIFS('Latex_Staff (2)'!$L$2:$L$486,'Latex_Staff (2)'!$K$2:$K$486,Table146[[#This Row],[ឈ្មោះ]])</f>
        <v>524600</v>
      </c>
      <c r="J426" s="17"/>
      <c r="L426">
        <f>IFERROR(VLOOKUP(Table146[[#This Row],[ឈ្មោះ]],Table1[[ឈ្មោះ]:[សម្គាល់]],8,0),"0")</f>
        <v>1229100</v>
      </c>
      <c r="M426" s="16">
        <f>L426-Table146[[#This Row],[បៀវត្សសរុប]]</f>
        <v>704500</v>
      </c>
      <c r="O426" t="str">
        <f>IFERROR(VLOOKUP($B426,Sheet1!$B$4:$J$550,6,0),"***")</f>
        <v>1993-11-11</v>
      </c>
      <c r="P426" t="str">
        <f>IFERROR(VLOOKUP($B426,Sheet1!$B$4:$J$550,7,0),"***")</f>
        <v>11.11.1993</v>
      </c>
    </row>
    <row r="427" spans="1:16" x14ac:dyDescent="0.55000000000000004">
      <c r="A427" s="1">
        <v>385</v>
      </c>
      <c r="B427" t="s">
        <v>242</v>
      </c>
      <c r="C427" t="str">
        <f>LEFT(Table146[[#This Row],[ឈ្មោះ]],SEARCH(" ",Table146[[#This Row],[ឈ្មោះ]])-1)</f>
        <v>អន</v>
      </c>
      <c r="D427" t="str">
        <f>RIGHT(Table146[[#This Row],[ឈ្មោះ]],LEN(Table146[[#This Row],[ឈ្មោះ]])-SEARCH(" ",Table146[[#This Row],[ឈ្មោះ]]))</f>
        <v>សំអាត</v>
      </c>
      <c r="E427" t="s">
        <v>2</v>
      </c>
      <c r="F427" t="s">
        <v>454</v>
      </c>
      <c r="G427" t="str">
        <f>IFERROR(VLOOKUP($B427,Tax_List!$H$3:$O$480,5,0),"***")</f>
        <v>01.03.1995</v>
      </c>
      <c r="H427" s="13" t="str">
        <f>IFERROR(VLOOKUP($B427,Tax_List!$H$3:$O$480,8,0),"***")</f>
        <v>150538303</v>
      </c>
      <c r="I427" s="2">
        <f>SUMIFS('Latex_Staff (2)'!$L$2:$L$486,'Latex_Staff (2)'!$K$2:$K$486,Table146[[#This Row],[ឈ្មោះ]])</f>
        <v>431700</v>
      </c>
      <c r="J427" s="17"/>
      <c r="L427">
        <f>IFERROR(VLOOKUP(Table146[[#This Row],[ឈ្មោះ]],Table1[[ឈ្មោះ]:[សម្គាល់]],8,0),"0")</f>
        <v>1200500</v>
      </c>
      <c r="M427" s="16">
        <f>L427-Table146[[#This Row],[បៀវត្សសរុប]]</f>
        <v>768800</v>
      </c>
      <c r="O427" t="str">
        <f>IFERROR(VLOOKUP($B427,Sheet1!$B$4:$J$550,6,0),"***")</f>
        <v>1995-03-01</v>
      </c>
      <c r="P427" t="str">
        <f>IFERROR(VLOOKUP($B427,Sheet1!$B$4:$J$550,7,0),"***")</f>
        <v>01.03.1995</v>
      </c>
    </row>
    <row r="428" spans="1:16" hidden="1" x14ac:dyDescent="0.55000000000000004">
      <c r="A428" s="1">
        <v>386</v>
      </c>
      <c r="B428" t="s">
        <v>1930</v>
      </c>
      <c r="C428" t="str">
        <f>LEFT(Table146[[#This Row],[ឈ្មោះ]],SEARCH(" ",Table146[[#This Row],[ឈ្មោះ]])-1)</f>
        <v>យ៉ុង</v>
      </c>
      <c r="D428" t="str">
        <f>RIGHT(Table146[[#This Row],[ឈ្មោះ]],LEN(Table146[[#This Row],[ឈ្មោះ]])-SEARCH(" ",Table146[[#This Row],[ឈ្មោះ]]))</f>
        <v>ពីសី</v>
      </c>
      <c r="E428" t="s">
        <v>2</v>
      </c>
      <c r="F428" t="s">
        <v>454</v>
      </c>
      <c r="G428" t="str">
        <f>IFERROR(VLOOKUP($B428,Tax_List!$H$3:$O$480,5,0),"***")</f>
        <v>***</v>
      </c>
      <c r="H428" s="13" t="str">
        <f>IFERROR(VLOOKUP($B428,Tax_List!$H$3:$O$480,8,0),"***")</f>
        <v>***</v>
      </c>
      <c r="I428" s="2">
        <f>SUMIFS('Latex_Staff (2)'!$L$2:$L$486,'Latex_Staff (2)'!$K$2:$K$486,Table146[[#This Row],[ឈ្មោះ]])</f>
        <v>419300</v>
      </c>
      <c r="J428" s="17"/>
      <c r="L428">
        <f>IFERROR(VLOOKUP(Table146[[#This Row],[ឈ្មោះ]],Table1[[ឈ្មោះ]:[សម្គាល់]],8,0),"0")</f>
        <v>1181900</v>
      </c>
      <c r="M428" s="16">
        <f>L428-Table146[[#This Row],[បៀវត្សសរុប]]</f>
        <v>762600</v>
      </c>
      <c r="O428" t="str">
        <f>IFERROR(VLOOKUP($B428,Sheet1!$B$4:$J$550,6,0),"***")</f>
        <v>***-**-**</v>
      </c>
      <c r="P428" t="str">
        <f>IFERROR(VLOOKUP($B428,Sheet1!$B$4:$J$550,7,0),"***")</f>
        <v>***</v>
      </c>
    </row>
    <row r="429" spans="1:16" hidden="1" x14ac:dyDescent="0.55000000000000004">
      <c r="A429" s="1">
        <v>387</v>
      </c>
      <c r="B429" t="s">
        <v>2073</v>
      </c>
      <c r="C429" t="str">
        <f>LEFT(Table146[[#This Row],[ឈ្មោះ]],SEARCH(" ",Table146[[#This Row],[ឈ្មោះ]])-1)</f>
        <v>ផល</v>
      </c>
      <c r="D429" t="str">
        <f>RIGHT(Table146[[#This Row],[ឈ្មោះ]],LEN(Table146[[#This Row],[ឈ្មោះ]])-SEARCH(" ",Table146[[#This Row],[ឈ្មោះ]]))</f>
        <v>អាយ</v>
      </c>
      <c r="E429" t="s">
        <v>1</v>
      </c>
      <c r="F429" t="s">
        <v>454</v>
      </c>
      <c r="G429" t="str">
        <f>IFERROR(VLOOKUP($B429,Tax_List!$H$3:$O$480,5,0),"***")</f>
        <v>***</v>
      </c>
      <c r="H429" s="13" t="str">
        <f>IFERROR(VLOOKUP($B429,Tax_List!$H$3:$O$480,8,0),"***")</f>
        <v>***</v>
      </c>
      <c r="I429" s="2">
        <f>SUMIFS('Latex_Staff (2)'!$L$2:$L$486,'Latex_Staff (2)'!$K$2:$K$486,Table146[[#This Row],[ឈ្មោះ]])</f>
        <v>301200</v>
      </c>
      <c r="J429" s="17"/>
      <c r="L429" t="str">
        <f>IFERROR(VLOOKUP(Table146[[#This Row],[ឈ្មោះ]],Table1[[ឈ្មោះ]:[សម្គាល់]],8,0),"0")</f>
        <v>0</v>
      </c>
      <c r="M429" s="16">
        <f>L429-Table146[[#This Row],[បៀវត្សសរុប]]</f>
        <v>-301200</v>
      </c>
      <c r="O429" t="str">
        <f>IFERROR(VLOOKUP($B429,Sheet1!$B$4:$J$550,6,0),"***")</f>
        <v>***</v>
      </c>
      <c r="P429" t="str">
        <f>IFERROR(VLOOKUP($B429,Sheet1!$B$4:$J$550,7,0),"***")</f>
        <v>***</v>
      </c>
    </row>
    <row r="430" spans="1:16" hidden="1" x14ac:dyDescent="0.55000000000000004">
      <c r="A430" s="1">
        <v>388</v>
      </c>
      <c r="B430" t="s">
        <v>2074</v>
      </c>
      <c r="C430" t="str">
        <f>LEFT(Table146[[#This Row],[ឈ្មោះ]],SEARCH(" ",Table146[[#This Row],[ឈ្មោះ]])-1)</f>
        <v>រិន</v>
      </c>
      <c r="D430" t="str">
        <f>RIGHT(Table146[[#This Row],[ឈ្មោះ]],LEN(Table146[[#This Row],[ឈ្មោះ]])-SEARCH(" ",Table146[[#This Row],[ឈ្មោះ]]))</f>
        <v>រ័ត្នធី</v>
      </c>
      <c r="E430" t="s">
        <v>1</v>
      </c>
      <c r="G430" t="str">
        <f>IFERROR(VLOOKUP($B430,Tax_List!$H$3:$O$480,5,0),"***")</f>
        <v>***</v>
      </c>
      <c r="H430" s="13" t="str">
        <f>IFERROR(VLOOKUP($B430,Tax_List!$H$3:$O$480,8,0),"***")</f>
        <v>***</v>
      </c>
      <c r="I430" s="2">
        <f>SUMIFS('Latex_Staff (2)'!$L$2:$L$486,'Latex_Staff (2)'!$K$2:$K$486,Table146[[#This Row],[ឈ្មោះ]])</f>
        <v>542400</v>
      </c>
      <c r="J430" s="17"/>
      <c r="L430" t="str">
        <f>IFERROR(VLOOKUP(Table146[[#This Row],[ឈ្មោះ]],Table1[[ឈ្មោះ]:[សម្គាល់]],8,0),"0")</f>
        <v>0</v>
      </c>
      <c r="M430" s="16">
        <f>L430-Table146[[#This Row],[បៀវត្សសរុប]]</f>
        <v>-542400</v>
      </c>
      <c r="O430" t="str">
        <f>IFERROR(VLOOKUP($B430,Sheet1!$B$4:$J$550,6,0),"***")</f>
        <v>***</v>
      </c>
      <c r="P430" t="str">
        <f>IFERROR(VLOOKUP($B430,Sheet1!$B$4:$J$550,7,0),"***")</f>
        <v>***</v>
      </c>
    </row>
    <row r="431" spans="1:16" hidden="1" x14ac:dyDescent="0.55000000000000004">
      <c r="A431" s="1">
        <v>389</v>
      </c>
      <c r="B431" t="s">
        <v>2075</v>
      </c>
      <c r="C431" t="str">
        <f>LEFT(Table146[[#This Row],[ឈ្មោះ]],SEARCH(" ",Table146[[#This Row],[ឈ្មោះ]])-1)</f>
        <v>សី</v>
      </c>
      <c r="D431" t="str">
        <f>RIGHT(Table146[[#This Row],[ឈ្មោះ]],LEN(Table146[[#This Row],[ឈ្មោះ]])-SEARCH(" ",Table146[[#This Row],[ឈ្មោះ]]))</f>
        <v>សិទ្ធ</v>
      </c>
      <c r="E431" t="s">
        <v>2</v>
      </c>
      <c r="G431" t="str">
        <f>IFERROR(VLOOKUP($B431,Tax_List!$H$3:$O$480,5,0),"***")</f>
        <v>***</v>
      </c>
      <c r="H431" s="13" t="str">
        <f>IFERROR(VLOOKUP($B431,Tax_List!$H$3:$O$480,8,0),"***")</f>
        <v>***</v>
      </c>
      <c r="I431" s="2">
        <f>SUMIFS('Latex_Staff (2)'!$L$2:$L$486,'Latex_Staff (2)'!$K$2:$K$486,Table146[[#This Row],[ឈ្មោះ]])</f>
        <v>533800</v>
      </c>
      <c r="J431" s="17"/>
      <c r="L431" t="str">
        <f>IFERROR(VLOOKUP(Table146[[#This Row],[ឈ្មោះ]],Table1[[ឈ្មោះ]:[សម្គាល់]],8,0),"0")</f>
        <v>0</v>
      </c>
      <c r="M431" s="16">
        <f>L431-Table146[[#This Row],[បៀវត្សសរុប]]</f>
        <v>-533800</v>
      </c>
      <c r="O431" t="str">
        <f>IFERROR(VLOOKUP($B431,Sheet1!$B$4:$J$550,6,0),"***")</f>
        <v>***</v>
      </c>
      <c r="P431" t="str">
        <f>IFERROR(VLOOKUP($B431,Sheet1!$B$4:$J$550,7,0),"***")</f>
        <v>***</v>
      </c>
    </row>
    <row r="432" spans="1:16" x14ac:dyDescent="0.55000000000000004">
      <c r="A432" s="1">
        <v>390</v>
      </c>
      <c r="B432" t="s">
        <v>345</v>
      </c>
      <c r="C432" t="str">
        <f>LEFT(Table146[[#This Row],[ឈ្មោះ]],SEARCH(" ",Table146[[#This Row],[ឈ្មោះ]])-1)</f>
        <v>រ៉ា</v>
      </c>
      <c r="D432" t="str">
        <f>RIGHT(Table146[[#This Row],[ឈ្មោះ]],LEN(Table146[[#This Row],[ឈ្មោះ]])-SEARCH(" ",Table146[[#This Row],[ឈ្មោះ]]))</f>
        <v>ចាន់រី</v>
      </c>
      <c r="E432" t="s">
        <v>1</v>
      </c>
      <c r="G432" t="str">
        <f>IFERROR(VLOOKUP($B432,Tax_List!$H$3:$O$480,5,0),"***")</f>
        <v>02.11.1986</v>
      </c>
      <c r="H432" s="13" t="str">
        <f>IFERROR(VLOOKUP($B432,Tax_List!$H$3:$O$480,8,0),"***")</f>
        <v>150408078</v>
      </c>
      <c r="I432" s="2">
        <f>SUMIFS('Latex_Staff (2)'!$L$2:$L$486,'Latex_Staff (2)'!$K$2:$K$486,Table146[[#This Row],[ឈ្មោះ]])</f>
        <v>433700</v>
      </c>
      <c r="J432" s="17"/>
      <c r="L432">
        <f>IFERROR(VLOOKUP(Table146[[#This Row],[ឈ្មោះ]],Table1[[ឈ្មោះ]:[សម្គាល់]],8,0),"0")</f>
        <v>1115000</v>
      </c>
      <c r="M432" s="16">
        <f>L432-Table146[[#This Row],[បៀវត្សសរុប]]</f>
        <v>681300</v>
      </c>
      <c r="O432" t="str">
        <f>IFERROR(VLOOKUP($B432,Sheet1!$B$4:$J$550,6,0),"***")</f>
        <v>1986-11-02</v>
      </c>
      <c r="P432" t="str">
        <f>IFERROR(VLOOKUP($B432,Sheet1!$B$4:$J$550,7,0),"***")</f>
        <v>02.11.1986</v>
      </c>
    </row>
    <row r="433" spans="1:16" x14ac:dyDescent="0.55000000000000004">
      <c r="A433" s="1">
        <v>391</v>
      </c>
      <c r="B433" t="s">
        <v>346</v>
      </c>
      <c r="C433" t="str">
        <f>LEFT(Table146[[#This Row],[ឈ្មោះ]],SEARCH(" ",Table146[[#This Row],[ឈ្មោះ]])-1)</f>
        <v>អួង</v>
      </c>
      <c r="D433" t="str">
        <f>RIGHT(Table146[[#This Row],[ឈ្មោះ]],LEN(Table146[[#This Row],[ឈ្មោះ]])-SEARCH(" ",Table146[[#This Row],[ឈ្មោះ]]))</f>
        <v>លាប</v>
      </c>
      <c r="E433" t="s">
        <v>2</v>
      </c>
      <c r="G433" t="str">
        <f>IFERROR(VLOOKUP($B433,Tax_List!$H$3:$O$480,5,0),"***")</f>
        <v>17.09.1974</v>
      </c>
      <c r="H433" s="13">
        <f>IFERROR(VLOOKUP($B433,Tax_List!$H$3:$O$480,8,0),"***")</f>
        <v>60746532</v>
      </c>
      <c r="I433" s="2">
        <f>SUMIFS('Latex_Staff (2)'!$L$2:$L$486,'Latex_Staff (2)'!$K$2:$K$486,Table146[[#This Row],[ឈ្មោះ]])</f>
        <v>431300</v>
      </c>
      <c r="J433" s="17"/>
      <c r="L433">
        <f>IFERROR(VLOOKUP(Table146[[#This Row],[ឈ្មោះ]],Table1[[ឈ្មោះ]:[សម្គាល់]],8,0),"0")</f>
        <v>1082000</v>
      </c>
      <c r="M433" s="16">
        <f>L433-Table146[[#This Row],[បៀវត្សសរុប]]</f>
        <v>650700</v>
      </c>
      <c r="O433" t="str">
        <f>IFERROR(VLOOKUP($B433,Sheet1!$B$4:$J$550,6,0),"***")</f>
        <v>1974-09-17</v>
      </c>
      <c r="P433" t="str">
        <f>IFERROR(VLOOKUP($B433,Sheet1!$B$4:$J$550,7,0),"***")</f>
        <v>17.09.1974</v>
      </c>
    </row>
    <row r="434" spans="1:16" x14ac:dyDescent="0.55000000000000004">
      <c r="A434" s="1">
        <v>392</v>
      </c>
      <c r="B434" t="s">
        <v>347</v>
      </c>
      <c r="C434" t="str">
        <f>LEFT(Table146[[#This Row],[ឈ្មោះ]],SEARCH(" ",Table146[[#This Row],[ឈ្មោះ]])-1)</f>
        <v>ខ្លូត</v>
      </c>
      <c r="D434" t="str">
        <f>RIGHT(Table146[[#This Row],[ឈ្មោះ]],LEN(Table146[[#This Row],[ឈ្មោះ]])-SEARCH(" ",Table146[[#This Row],[ឈ្មោះ]]))</f>
        <v>ផល្លីន</v>
      </c>
      <c r="E434" t="s">
        <v>1</v>
      </c>
      <c r="G434" t="str">
        <f>IFERROR(VLOOKUP($B434,Tax_List!$H$3:$O$480,5,0),"***")</f>
        <v>09.07.1986</v>
      </c>
      <c r="H434" s="13">
        <f>IFERROR(VLOOKUP($B434,Tax_List!$H$3:$O$480,8,0),"***")</f>
        <v>220193885</v>
      </c>
      <c r="I434" s="2">
        <f>SUMIFS('Latex_Staff (2)'!$L$2:$L$486,'Latex_Staff (2)'!$K$2:$K$486,Table146[[#This Row],[ឈ្មោះ]])</f>
        <v>376100</v>
      </c>
      <c r="J434" s="17"/>
      <c r="L434">
        <f>IFERROR(VLOOKUP(Table146[[#This Row],[ឈ្មោះ]],Table1[[ឈ្មោះ]:[សម្គាល់]],8,0),"0")</f>
        <v>1155700</v>
      </c>
      <c r="M434" s="16">
        <f>L434-Table146[[#This Row],[បៀវត្សសរុប]]</f>
        <v>779600</v>
      </c>
      <c r="O434" t="str">
        <f>IFERROR(VLOOKUP($B434,Sheet1!$B$4:$J$550,6,0),"***")</f>
        <v>1986-07-09</v>
      </c>
      <c r="P434" t="str">
        <f>IFERROR(VLOOKUP($B434,Sheet1!$B$4:$J$550,7,0),"***")</f>
        <v>09.07.1986</v>
      </c>
    </row>
    <row r="435" spans="1:16" x14ac:dyDescent="0.55000000000000004">
      <c r="A435" s="1">
        <v>393</v>
      </c>
      <c r="B435" t="s">
        <v>348</v>
      </c>
      <c r="C435" t="str">
        <f>LEFT(Table146[[#This Row],[ឈ្មោះ]],SEARCH(" ",Table146[[#This Row],[ឈ្មោះ]])-1)</f>
        <v>ណង</v>
      </c>
      <c r="D435" t="str">
        <f>RIGHT(Table146[[#This Row],[ឈ្មោះ]],LEN(Table146[[#This Row],[ឈ្មោះ]])-SEARCH(" ",Table146[[#This Row],[ឈ្មោះ]]))</f>
        <v>ពៅ</v>
      </c>
      <c r="E435" t="s">
        <v>2</v>
      </c>
      <c r="G435" t="str">
        <f>IFERROR(VLOOKUP($B435,Tax_List!$H$3:$O$480,5,0),"***")</f>
        <v>05.11.1985</v>
      </c>
      <c r="H435" s="13" t="str">
        <f>IFERROR(VLOOKUP($B435,Tax_List!$H$3:$O$480,8,0),"***")</f>
        <v>220211423</v>
      </c>
      <c r="I435" s="2">
        <f>SUMIFS('Latex_Staff (2)'!$L$2:$L$486,'Latex_Staff (2)'!$K$2:$K$486,Table146[[#This Row],[ឈ្មោះ]])</f>
        <v>374100</v>
      </c>
      <c r="J435" s="17"/>
      <c r="L435">
        <f>IFERROR(VLOOKUP(Table146[[#This Row],[ឈ្មោះ]],Table1[[ឈ្មោះ]:[សម្គាល់]],8,0),"0")</f>
        <v>1154000</v>
      </c>
      <c r="M435" s="16">
        <f>L435-Table146[[#This Row],[បៀវត្សសរុប]]</f>
        <v>779900</v>
      </c>
      <c r="O435" t="str">
        <f>IFERROR(VLOOKUP($B435,Sheet1!$B$4:$J$550,6,0),"***")</f>
        <v>1985-11-05</v>
      </c>
      <c r="P435" t="str">
        <f>IFERROR(VLOOKUP($B435,Sheet1!$B$4:$J$550,7,0),"***")</f>
        <v>05.11.1985</v>
      </c>
    </row>
    <row r="436" spans="1:16" x14ac:dyDescent="0.55000000000000004">
      <c r="A436" s="1">
        <v>394</v>
      </c>
      <c r="B436" t="s">
        <v>349</v>
      </c>
      <c r="C436" t="str">
        <f>LEFT(Table146[[#This Row],[ឈ្មោះ]],SEARCH(" ",Table146[[#This Row],[ឈ្មោះ]])-1)</f>
        <v>ចេង</v>
      </c>
      <c r="D436" t="str">
        <f>RIGHT(Table146[[#This Row],[ឈ្មោះ]],LEN(Table146[[#This Row],[ឈ្មោះ]])-SEARCH(" ",Table146[[#This Row],[ឈ្មោះ]]))</f>
        <v>គឿន</v>
      </c>
      <c r="E436" t="s">
        <v>2</v>
      </c>
      <c r="G436" t="str">
        <f>IFERROR(VLOOKUP($B436,Tax_List!$H$3:$O$480,5,0),"***")</f>
        <v>10.11.1996</v>
      </c>
      <c r="H436" s="13" t="str">
        <f>IFERROR(VLOOKUP($B436,Tax_List!$H$3:$O$480,8,0),"***")</f>
        <v>220175418</v>
      </c>
      <c r="I436" s="2">
        <f>SUMIFS('Latex_Staff (2)'!$L$2:$L$486,'Latex_Staff (2)'!$K$2:$K$486,Table146[[#This Row],[ឈ្មោះ]])</f>
        <v>499500</v>
      </c>
      <c r="J436" s="17"/>
      <c r="L436">
        <f>IFERROR(VLOOKUP(Table146[[#This Row],[ឈ្មោះ]],Table1[[ឈ្មោះ]:[សម្គាល់]],8,0),"0")</f>
        <v>1208500</v>
      </c>
      <c r="M436" s="16">
        <f>L436-Table146[[#This Row],[បៀវត្សសរុប]]</f>
        <v>709000</v>
      </c>
      <c r="O436" t="str">
        <f>IFERROR(VLOOKUP($B436,Sheet1!$B$4:$J$550,6,0),"***")</f>
        <v>1996-11-10</v>
      </c>
      <c r="P436" t="str">
        <f>IFERROR(VLOOKUP($B436,Sheet1!$B$4:$J$550,7,0),"***")</f>
        <v>10.11.1996</v>
      </c>
    </row>
    <row r="437" spans="1:16" hidden="1" x14ac:dyDescent="0.55000000000000004">
      <c r="A437" s="1">
        <v>395</v>
      </c>
      <c r="B437" t="s">
        <v>2076</v>
      </c>
      <c r="C437" t="str">
        <f>LEFT(Table146[[#This Row],[ឈ្មោះ]],SEARCH(" ",Table146[[#This Row],[ឈ្មោះ]])-1)</f>
        <v>ថា</v>
      </c>
      <c r="D437" t="str">
        <f>RIGHT(Table146[[#This Row],[ឈ្មោះ]],LEN(Table146[[#This Row],[ឈ្មោះ]])-SEARCH(" ",Table146[[#This Row],[ឈ្មោះ]]))</f>
        <v>សុខៃ</v>
      </c>
      <c r="E437" t="s">
        <v>2</v>
      </c>
      <c r="G437" t="str">
        <f>IFERROR(VLOOKUP($B437,Tax_List!$H$3:$O$480,5,0),"***")</f>
        <v>***</v>
      </c>
      <c r="H437" s="13" t="str">
        <f>IFERROR(VLOOKUP($B437,Tax_List!$H$3:$O$480,8,0),"***")</f>
        <v>***</v>
      </c>
      <c r="I437" s="2">
        <f>SUMIFS('Latex_Staff (2)'!$L$2:$L$486,'Latex_Staff (2)'!$K$2:$K$486,Table146[[#This Row],[ឈ្មោះ]])</f>
        <v>101900</v>
      </c>
      <c r="J437" s="17"/>
      <c r="L437" t="str">
        <f>IFERROR(VLOOKUP(Table146[[#This Row],[ឈ្មោះ]],Table1[[ឈ្មោះ]:[សម្គាល់]],8,0),"0")</f>
        <v>0</v>
      </c>
      <c r="M437" s="16">
        <f>L437-Table146[[#This Row],[បៀវត្សសរុប]]</f>
        <v>-101900</v>
      </c>
      <c r="O437" t="str">
        <f>IFERROR(VLOOKUP($B437,Sheet1!$B$4:$J$550,6,0),"***")</f>
        <v>***</v>
      </c>
      <c r="P437" t="str">
        <f>IFERROR(VLOOKUP($B437,Sheet1!$B$4:$J$550,7,0),"***")</f>
        <v>***</v>
      </c>
    </row>
    <row r="438" spans="1:16" hidden="1" x14ac:dyDescent="0.55000000000000004">
      <c r="A438" s="1">
        <v>396</v>
      </c>
      <c r="B438" t="s">
        <v>1931</v>
      </c>
      <c r="C438" t="str">
        <f>LEFT(Table146[[#This Row],[ឈ្មោះ]],SEARCH(" ",Table146[[#This Row],[ឈ្មោះ]])-1)</f>
        <v>ចេង</v>
      </c>
      <c r="D438" t="str">
        <f>RIGHT(Table146[[#This Row],[ឈ្មោះ]],LEN(Table146[[#This Row],[ឈ្មោះ]])-SEARCH(" ",Table146[[#This Row],[ឈ្មោះ]]))</f>
        <v>សុខេត</v>
      </c>
      <c r="E438" t="s">
        <v>1</v>
      </c>
      <c r="G438" t="str">
        <f>IFERROR(VLOOKUP($B438,Tax_List!$H$3:$O$480,5,0),"***")</f>
        <v>***</v>
      </c>
      <c r="H438" s="13" t="str">
        <f>IFERROR(VLOOKUP($B438,Tax_List!$H$3:$O$480,8,0),"***")</f>
        <v>***</v>
      </c>
      <c r="I438" s="2">
        <f>SUMIFS('Latex_Staff (2)'!$L$2:$L$486,'Latex_Staff (2)'!$K$2:$K$486,Table146[[#This Row],[ឈ្មោះ]])</f>
        <v>428900</v>
      </c>
      <c r="J438" s="17"/>
      <c r="L438">
        <f>IFERROR(VLOOKUP(Table146[[#This Row],[ឈ្មោះ]],Table1[[ឈ្មោះ]:[សម្គាល់]],8,0),"0")</f>
        <v>1167000</v>
      </c>
      <c r="M438" s="16">
        <f>L438-Table146[[#This Row],[បៀវត្សសរុប]]</f>
        <v>738100</v>
      </c>
      <c r="O438" t="str">
        <f>IFERROR(VLOOKUP($B438,Sheet1!$B$4:$J$550,6,0),"***")</f>
        <v>***-**-**</v>
      </c>
      <c r="P438" t="str">
        <f>IFERROR(VLOOKUP($B438,Sheet1!$B$4:$J$550,7,0),"***")</f>
        <v>***</v>
      </c>
    </row>
    <row r="439" spans="1:16" x14ac:dyDescent="0.55000000000000004">
      <c r="A439" s="1">
        <v>397</v>
      </c>
      <c r="B439" t="s">
        <v>351</v>
      </c>
      <c r="C439" t="str">
        <f>LEFT(Table146[[#This Row],[ឈ្មោះ]],SEARCH(" ",Table146[[#This Row],[ឈ្មោះ]])-1)</f>
        <v>ថា</v>
      </c>
      <c r="D439" t="str">
        <f>RIGHT(Table146[[#This Row],[ឈ្មោះ]],LEN(Table146[[#This Row],[ឈ្មោះ]])-SEARCH(" ",Table146[[#This Row],[ឈ្មោះ]]))</f>
        <v>អ៊ីម</v>
      </c>
      <c r="E439" t="s">
        <v>1</v>
      </c>
      <c r="G439" t="str">
        <f>IFERROR(VLOOKUP($B439,Tax_List!$H$3:$O$480,5,0),"***")</f>
        <v>01.06.1995</v>
      </c>
      <c r="H439" s="13" t="str">
        <f>IFERROR(VLOOKUP($B439,Tax_List!$H$3:$O$480,8,0),"***")</f>
        <v>150523374</v>
      </c>
      <c r="I439" s="2">
        <f>SUMIFS('Latex_Staff (2)'!$L$2:$L$486,'Latex_Staff (2)'!$K$2:$K$486,Table146[[#This Row],[ឈ្មោះ]])</f>
        <v>160700</v>
      </c>
      <c r="J439" s="17"/>
      <c r="L439">
        <f>IFERROR(VLOOKUP(Table146[[#This Row],[ឈ្មោះ]],Table1[[ឈ្មោះ]:[សម្គាល់]],8,0),"0")</f>
        <v>1082200</v>
      </c>
      <c r="M439" s="16">
        <f>L439-Table146[[#This Row],[បៀវត្សសរុប]]</f>
        <v>921500</v>
      </c>
      <c r="O439" t="str">
        <f>IFERROR(VLOOKUP($B439,Sheet1!$B$4:$J$550,6,0),"***")</f>
        <v>1995-06-01</v>
      </c>
      <c r="P439" t="str">
        <f>IFERROR(VLOOKUP($B439,Sheet1!$B$4:$J$550,7,0),"***")</f>
        <v>01.06.1995</v>
      </c>
    </row>
    <row r="440" spans="1:16" x14ac:dyDescent="0.55000000000000004">
      <c r="A440" s="1">
        <v>398</v>
      </c>
      <c r="B440" t="s">
        <v>352</v>
      </c>
      <c r="C440" t="str">
        <f>LEFT(Table146[[#This Row],[ឈ្មោះ]],SEARCH(" ",Table146[[#This Row],[ឈ្មោះ]])-1)</f>
        <v>ហ៊ុយ</v>
      </c>
      <c r="D440" t="str">
        <f>RIGHT(Table146[[#This Row],[ឈ្មោះ]],LEN(Table146[[#This Row],[ឈ្មោះ]])-SEARCH(" ",Table146[[#This Row],[ឈ្មោះ]]))</f>
        <v>ណាក់</v>
      </c>
      <c r="E440" t="s">
        <v>2</v>
      </c>
      <c r="G440" t="str">
        <f>IFERROR(VLOOKUP($B440,Tax_List!$H$3:$O$480,5,0),"***")</f>
        <v>27.10.1994</v>
      </c>
      <c r="H440" s="13" t="str">
        <f>IFERROR(VLOOKUP($B440,Tax_List!$H$3:$O$480,8,0),"***")</f>
        <v>150469855</v>
      </c>
      <c r="I440" s="2">
        <f>SUMIFS('Latex_Staff (2)'!$L$2:$L$486,'Latex_Staff (2)'!$K$2:$K$486,Table146[[#This Row],[ឈ្មោះ]])</f>
        <v>163500</v>
      </c>
      <c r="J440" s="17"/>
      <c r="L440">
        <f>IFERROR(VLOOKUP(Table146[[#This Row],[ឈ្មោះ]],Table1[[ឈ្មោះ]:[សម្គាល់]],8,0),"0")</f>
        <v>1105000</v>
      </c>
      <c r="M440" s="16">
        <f>L440-Table146[[#This Row],[បៀវត្សសរុប]]</f>
        <v>941500</v>
      </c>
      <c r="O440" t="str">
        <f>IFERROR(VLOOKUP($B440,Sheet1!$B$4:$J$550,6,0),"***")</f>
        <v>1994-10-27</v>
      </c>
      <c r="P440" t="str">
        <f>IFERROR(VLOOKUP($B440,Sheet1!$B$4:$J$550,7,0),"***")</f>
        <v>27.10.1994</v>
      </c>
    </row>
    <row r="441" spans="1:16" x14ac:dyDescent="0.55000000000000004">
      <c r="A441" s="1">
        <v>399</v>
      </c>
      <c r="B441" t="s">
        <v>353</v>
      </c>
      <c r="C441" t="str">
        <f>LEFT(Table146[[#This Row],[ឈ្មោះ]],SEARCH(" ",Table146[[#This Row],[ឈ្មោះ]])-1)</f>
        <v>ថា</v>
      </c>
      <c r="D441" t="str">
        <f>RIGHT(Table146[[#This Row],[ឈ្មោះ]],LEN(Table146[[#This Row],[ឈ្មោះ]])-SEARCH(" ",Table146[[#This Row],[ឈ្មោះ]]))</f>
        <v>ខន</v>
      </c>
      <c r="E441" t="s">
        <v>1</v>
      </c>
      <c r="G441" t="str">
        <f>IFERROR(VLOOKUP($B441,Tax_List!$H$3:$O$480,5,0),"***")</f>
        <v>07.06.1999</v>
      </c>
      <c r="H441" s="13">
        <f>IFERROR(VLOOKUP($B441,Tax_List!$H$3:$O$480,8,0),"***")</f>
        <v>150648496</v>
      </c>
      <c r="I441" s="2">
        <f>SUMIFS('Latex_Staff (2)'!$L$2:$L$486,'Latex_Staff (2)'!$K$2:$K$486,Table146[[#This Row],[ឈ្មោះ]])</f>
        <v>171200</v>
      </c>
      <c r="J441" s="17"/>
      <c r="L441">
        <f>IFERROR(VLOOKUP(Table146[[#This Row],[ឈ្មោះ]],Table1[[ឈ្មោះ]:[សម្គាល់]],8,0),"0")</f>
        <v>1088700</v>
      </c>
      <c r="M441" s="16">
        <f>L441-Table146[[#This Row],[បៀវត្សសរុប]]</f>
        <v>917500</v>
      </c>
      <c r="O441" t="str">
        <f>IFERROR(VLOOKUP($B441,Sheet1!$B$4:$J$550,6,0),"***")</f>
        <v>1999-06-07</v>
      </c>
      <c r="P441" t="str">
        <f>IFERROR(VLOOKUP($B441,Sheet1!$B$4:$J$550,7,0),"***")</f>
        <v>07.06.1999</v>
      </c>
    </row>
    <row r="442" spans="1:16" x14ac:dyDescent="0.55000000000000004">
      <c r="A442" s="1">
        <v>400</v>
      </c>
      <c r="B442" t="s">
        <v>354</v>
      </c>
      <c r="C442" t="str">
        <f>LEFT(Table146[[#This Row],[ឈ្មោះ]],SEARCH(" ",Table146[[#This Row],[ឈ្មោះ]])-1)</f>
        <v>សាន</v>
      </c>
      <c r="D442" t="str">
        <f>RIGHT(Table146[[#This Row],[ឈ្មោះ]],LEN(Table146[[#This Row],[ឈ្មោះ]])-SEARCH(" ",Table146[[#This Row],[ឈ្មោះ]]))</f>
        <v>ភារំ</v>
      </c>
      <c r="E442" t="s">
        <v>2</v>
      </c>
      <c r="G442" t="str">
        <f>IFERROR(VLOOKUP($B442,Tax_List!$H$3:$O$480,5,0),"***")</f>
        <v>07.04.1992</v>
      </c>
      <c r="H442" s="13">
        <f>IFERROR(VLOOKUP($B442,Tax_List!$H$3:$O$480,8,0),"***")</f>
        <v>150978860</v>
      </c>
      <c r="I442" s="2">
        <f>SUMIFS('Latex_Staff (2)'!$L$2:$L$486,'Latex_Staff (2)'!$K$2:$K$486,Table146[[#This Row],[ឈ្មោះ]])</f>
        <v>165600</v>
      </c>
      <c r="J442" s="17"/>
      <c r="L442">
        <f>IFERROR(VLOOKUP(Table146[[#This Row],[ឈ្មោះ]],Table1[[ឈ្មោះ]:[សម្គាល់]],8,0),"0")</f>
        <v>1161000</v>
      </c>
      <c r="M442" s="16">
        <f>L442-Table146[[#This Row],[បៀវត្សសរុប]]</f>
        <v>995400</v>
      </c>
      <c r="O442" t="str">
        <f>IFERROR(VLOOKUP($B442,Sheet1!$B$4:$J$550,6,0),"***")</f>
        <v>1992-04-07</v>
      </c>
      <c r="P442" t="str">
        <f>IFERROR(VLOOKUP($B442,Sheet1!$B$4:$J$550,7,0),"***")</f>
        <v>07.04.1992</v>
      </c>
    </row>
    <row r="443" spans="1:16" x14ac:dyDescent="0.55000000000000004">
      <c r="A443" s="1">
        <v>401</v>
      </c>
      <c r="B443" t="s">
        <v>355</v>
      </c>
      <c r="C443" t="str">
        <f>LEFT(Table146[[#This Row],[ឈ្មោះ]],SEARCH(" ",Table146[[#This Row],[ឈ្មោះ]])-1)</f>
        <v>ភី</v>
      </c>
      <c r="D443" t="str">
        <f>RIGHT(Table146[[#This Row],[ឈ្មោះ]],LEN(Table146[[#This Row],[ឈ្មោះ]])-SEARCH(" ",Table146[[#This Row],[ឈ្មោះ]]))</f>
        <v>ភាព</v>
      </c>
      <c r="E443" t="s">
        <v>2</v>
      </c>
      <c r="G443" t="str">
        <f>IFERROR(VLOOKUP($B443,Tax_List!$H$3:$O$480,5,0),"***")</f>
        <v>06.03.1998</v>
      </c>
      <c r="H443" s="13" t="str">
        <f>IFERROR(VLOOKUP($B443,Tax_List!$H$3:$O$480,8,0),"***")</f>
        <v>150657933</v>
      </c>
      <c r="I443" s="2">
        <f>SUMIFS('Latex_Staff (2)'!$L$2:$L$486,'Latex_Staff (2)'!$K$2:$K$486,Table146[[#This Row],[ឈ្មោះ]])</f>
        <v>215500</v>
      </c>
      <c r="J443" s="17"/>
      <c r="L443">
        <f>IFERROR(VLOOKUP(Table146[[#This Row],[ឈ្មោះ]],Table1[[ឈ្មោះ]:[សម្គាល់]],8,0),"0")</f>
        <v>1005500</v>
      </c>
      <c r="M443" s="16">
        <f>L443-Table146[[#This Row],[បៀវត្សសរុប]]</f>
        <v>790000</v>
      </c>
      <c r="O443" t="str">
        <f>IFERROR(VLOOKUP($B443,Sheet1!$B$4:$J$550,6,0),"***")</f>
        <v>1998-03-06</v>
      </c>
      <c r="P443" t="str">
        <f>IFERROR(VLOOKUP($B443,Sheet1!$B$4:$J$550,7,0),"***")</f>
        <v>06.03.1998</v>
      </c>
    </row>
    <row r="444" spans="1:16" hidden="1" x14ac:dyDescent="0.55000000000000004">
      <c r="A444" s="1">
        <v>402</v>
      </c>
      <c r="B444" t="s">
        <v>1977</v>
      </c>
      <c r="C444" t="str">
        <f>LEFT(Table146[[#This Row],[ឈ្មោះ]],SEARCH(" ",Table146[[#This Row],[ឈ្មោះ]])-1)</f>
        <v>ឡុង</v>
      </c>
      <c r="D444" t="str">
        <f>RIGHT(Table146[[#This Row],[ឈ្មោះ]],LEN(Table146[[#This Row],[ឈ្មោះ]])-SEARCH(" ",Table146[[#This Row],[ឈ្មោះ]]))</f>
        <v>ឡុំ</v>
      </c>
      <c r="E444" t="s">
        <v>2</v>
      </c>
      <c r="G444" t="str">
        <f>IFERROR(VLOOKUP($B444,Tax_List!$H$3:$O$480,5,0),"***")</f>
        <v>***</v>
      </c>
      <c r="H444" s="13" t="str">
        <f>IFERROR(VLOOKUP($B444,Tax_List!$H$3:$O$480,8,0),"***")</f>
        <v>***</v>
      </c>
      <c r="I444" s="2">
        <f>SUMIFS('Latex_Staff (2)'!$L$2:$L$486,'Latex_Staff (2)'!$K$2:$K$486,Table146[[#This Row],[ឈ្មោះ]])</f>
        <v>460500</v>
      </c>
      <c r="J444" s="17"/>
      <c r="L444">
        <f>IFERROR(VLOOKUP(Table146[[#This Row],[ឈ្មោះ]],Table1[[ឈ្មោះ]:[សម្គាល់]],8,0),"0")</f>
        <v>413300</v>
      </c>
      <c r="M444" s="16">
        <f>L444-Table146[[#This Row],[បៀវត្សសរុប]]</f>
        <v>-47200</v>
      </c>
      <c r="O444" t="str">
        <f>IFERROR(VLOOKUP($B444,Sheet1!$B$4:$J$550,6,0),"***")</f>
        <v>***</v>
      </c>
      <c r="P444" t="str">
        <f>IFERROR(VLOOKUP($B444,Sheet1!$B$4:$J$550,7,0),"***")</f>
        <v>***</v>
      </c>
    </row>
    <row r="445" spans="1:16" x14ac:dyDescent="0.55000000000000004">
      <c r="A445" s="1">
        <v>403</v>
      </c>
      <c r="B445" t="s">
        <v>357</v>
      </c>
      <c r="C445" t="str">
        <f>LEFT(Table146[[#This Row],[ឈ្មោះ]],SEARCH(" ",Table146[[#This Row],[ឈ្មោះ]])-1)</f>
        <v>ជន</v>
      </c>
      <c r="D445" t="str">
        <f>RIGHT(Table146[[#This Row],[ឈ្មោះ]],LEN(Table146[[#This Row],[ឈ្មោះ]])-SEARCH(" ",Table146[[#This Row],[ឈ្មោះ]]))</f>
        <v>ប៊ុនថៃ</v>
      </c>
      <c r="E445" t="s">
        <v>2</v>
      </c>
      <c r="G445" t="str">
        <f>IFERROR(VLOOKUP($B445,Tax_List!$H$3:$O$480,5,0),"***")</f>
        <v>09.01.1998</v>
      </c>
      <c r="H445" s="13" t="str">
        <f>IFERROR(VLOOKUP($B445,Tax_List!$H$3:$O$480,8,0),"***")</f>
        <v>34403704</v>
      </c>
      <c r="I445" s="2">
        <f>SUMIFS('Latex_Staff (2)'!$L$2:$L$486,'Latex_Staff (2)'!$K$2:$K$486,Table146[[#This Row],[ឈ្មោះ]])</f>
        <v>155000</v>
      </c>
      <c r="J445" s="17" t="s">
        <v>1980</v>
      </c>
      <c r="L445">
        <f>IFERROR(VLOOKUP(Table146[[#This Row],[ឈ្មោះ]],Table1[[ឈ្មោះ]:[សម្គាល់]],8,0),"0")</f>
        <v>1096800</v>
      </c>
      <c r="M445" s="16">
        <f>L445-Table146[[#This Row],[បៀវត្សសរុប]]</f>
        <v>941800</v>
      </c>
      <c r="O445" t="str">
        <f>IFERROR(VLOOKUP($B445,Sheet1!$B$4:$J$550,6,0),"***")</f>
        <v>1998-01-09</v>
      </c>
      <c r="P445" t="str">
        <f>IFERROR(VLOOKUP($B445,Sheet1!$B$4:$J$550,7,0),"***")</f>
        <v>09.01.1998</v>
      </c>
    </row>
    <row r="446" spans="1:16" hidden="1" x14ac:dyDescent="0.55000000000000004">
      <c r="A446" s="1">
        <v>403</v>
      </c>
      <c r="B446" t="s">
        <v>2077</v>
      </c>
      <c r="C446" t="str">
        <f>LEFT(Table146[[#This Row],[ឈ្មោះ]],SEARCH(" ",Table146[[#This Row],[ឈ្មោះ]])-1)</f>
        <v>រស់</v>
      </c>
      <c r="D446" t="str">
        <f>RIGHT(Table146[[#This Row],[ឈ្មោះ]],LEN(Table146[[#This Row],[ឈ្មោះ]])-SEARCH(" ",Table146[[#This Row],[ឈ្មោះ]]))</f>
        <v>លិស</v>
      </c>
      <c r="E446" t="s">
        <v>2</v>
      </c>
      <c r="G446" t="str">
        <f>IFERROR(VLOOKUP($B446,Tax_List!$H$3:$O$480,5,0),"***")</f>
        <v>***</v>
      </c>
      <c r="H446" s="13" t="str">
        <f>IFERROR(VLOOKUP($B446,Tax_List!$H$3:$O$480,8,0),"***")</f>
        <v>***</v>
      </c>
      <c r="I446" s="2">
        <f>SUMIFS('Latex_Staff (2)'!$L$2:$L$486,'Latex_Staff (2)'!$K$2:$K$486,Table146[[#This Row],[ឈ្មោះ]])</f>
        <v>273000</v>
      </c>
      <c r="J446" s="17" t="s">
        <v>1979</v>
      </c>
      <c r="L446" t="str">
        <f>IFERROR(VLOOKUP(Table146[[#This Row],[ឈ្មោះ]],Table1[[ឈ្មោះ]:[សម្គាល់]],8,0),"0")</f>
        <v>0</v>
      </c>
      <c r="M446" s="16">
        <f>L446-Table146[[#This Row],[បៀវត្សសរុប]]</f>
        <v>-273000</v>
      </c>
      <c r="O446" t="str">
        <f>IFERROR(VLOOKUP($B446,Sheet1!$B$4:$J$550,6,0),"***")</f>
        <v>***</v>
      </c>
      <c r="P446" t="str">
        <f>IFERROR(VLOOKUP($B446,Sheet1!$B$4:$J$550,7,0),"***")</f>
        <v>***</v>
      </c>
    </row>
    <row r="447" spans="1:16" x14ac:dyDescent="0.55000000000000004">
      <c r="A447" s="1">
        <v>406</v>
      </c>
      <c r="B447" t="s">
        <v>358</v>
      </c>
      <c r="C447" t="str">
        <f>LEFT(Table146[[#This Row],[ឈ្មោះ]],SEARCH(" ",Table146[[#This Row],[ឈ្មោះ]])-1)</f>
        <v>ជាង</v>
      </c>
      <c r="D447" t="str">
        <f>RIGHT(Table146[[#This Row],[ឈ្មោះ]],LEN(Table146[[#This Row],[ឈ្មោះ]])-SEARCH(" ",Table146[[#This Row],[ឈ្មោះ]]))</f>
        <v>ជាតិ</v>
      </c>
      <c r="E447" t="s">
        <v>904</v>
      </c>
      <c r="G447" t="str">
        <f>IFERROR(VLOOKUP($B447,Tax_List!$H$3:$O$480,5,0),"***")</f>
        <v>01.01.1985</v>
      </c>
      <c r="H447" s="13">
        <f>IFERROR(VLOOKUP($B447,Tax_List!$H$3:$O$480,8,0),"***")</f>
        <v>62035704</v>
      </c>
      <c r="I447" s="2">
        <f>SUMIFS('Latex_Staff (2)'!$L$2:$L$486,'Latex_Staff (2)'!$K$2:$K$486,Table146[[#This Row],[ឈ្មោះ]])</f>
        <v>557100</v>
      </c>
      <c r="J447" s="17"/>
      <c r="L447">
        <f>IFERROR(VLOOKUP(Table146[[#This Row],[ឈ្មោះ]],Table1[[ឈ្មោះ]:[សម្គាល់]],8,0),"0")</f>
        <v>1114700</v>
      </c>
      <c r="M447" s="16">
        <f>L447-Table146[[#This Row],[បៀវត្សសរុប]]</f>
        <v>557600</v>
      </c>
      <c r="O447" t="str">
        <f>IFERROR(VLOOKUP($B447,Sheet1!$B$4:$J$550,6,0),"***")</f>
        <v>***-**-**</v>
      </c>
      <c r="P447" t="str">
        <f>IFERROR(VLOOKUP($B447,Sheet1!$B$4:$J$550,7,0),"***")</f>
        <v>***</v>
      </c>
    </row>
    <row r="448" spans="1:16" x14ac:dyDescent="0.55000000000000004">
      <c r="A448" s="1">
        <v>407</v>
      </c>
      <c r="B448" t="s">
        <v>359</v>
      </c>
      <c r="C448" t="str">
        <f>LEFT(Table146[[#This Row],[ឈ្មោះ]],SEARCH(" ",Table146[[#This Row],[ឈ្មោះ]])-1)</f>
        <v>ចក់</v>
      </c>
      <c r="D448" t="str">
        <f>RIGHT(Table146[[#This Row],[ឈ្មោះ]],LEN(Table146[[#This Row],[ឈ្មោះ]])-SEARCH(" ",Table146[[#This Row],[ឈ្មោះ]]))</f>
        <v>សុភាព</v>
      </c>
      <c r="E448" t="s">
        <v>892</v>
      </c>
      <c r="G448" t="str">
        <f>IFERROR(VLOOKUP($B448,Tax_List!$H$3:$O$480,5,0),"***")</f>
        <v>17.11.1994</v>
      </c>
      <c r="H448" s="13">
        <f>IFERROR(VLOOKUP($B448,Tax_List!$H$3:$O$480,8,0),"***")</f>
        <v>61918909</v>
      </c>
      <c r="I448" s="2">
        <f>SUMIFS('Latex_Staff (2)'!$L$2:$L$486,'Latex_Staff (2)'!$K$2:$K$486,Table146[[#This Row],[ឈ្មោះ]])</f>
        <v>284700</v>
      </c>
      <c r="J448" s="17"/>
      <c r="L448">
        <f>IFERROR(VLOOKUP(Table146[[#This Row],[ឈ្មោះ]],Table1[[ឈ្មោះ]:[សម្គាល់]],8,0),"0")</f>
        <v>1140200</v>
      </c>
      <c r="M448" s="16">
        <f>L448-Table146[[#This Row],[បៀវត្សសរុប]]</f>
        <v>855500</v>
      </c>
      <c r="O448" t="str">
        <f>IFERROR(VLOOKUP($B448,Sheet1!$B$4:$J$550,6,0),"***")</f>
        <v>1994-11-17</v>
      </c>
      <c r="P448" t="str">
        <f>IFERROR(VLOOKUP($B448,Sheet1!$B$4:$J$550,7,0),"***")</f>
        <v>17.11.1994</v>
      </c>
    </row>
    <row r="449" spans="1:16" x14ac:dyDescent="0.55000000000000004">
      <c r="A449" s="1">
        <v>408</v>
      </c>
      <c r="B449" t="s">
        <v>360</v>
      </c>
      <c r="C449" t="str">
        <f>LEFT(Table146[[#This Row],[ឈ្មោះ]],SEARCH(" ",Table146[[#This Row],[ឈ្មោះ]])-1)</f>
        <v>យ៉ុង</v>
      </c>
      <c r="D449" t="str">
        <f>RIGHT(Table146[[#This Row],[ឈ្មោះ]],LEN(Table146[[#This Row],[ឈ្មោះ]])-SEARCH(" ",Table146[[#This Row],[ឈ្មោះ]]))</f>
        <v>យ៉ុន</v>
      </c>
      <c r="E449" t="s">
        <v>2</v>
      </c>
      <c r="G449" t="str">
        <f>IFERROR(VLOOKUP($B449,Tax_List!$H$3:$O$480,5,0),"***")</f>
        <v>06.11.1988</v>
      </c>
      <c r="H449" s="13">
        <f>IFERROR(VLOOKUP($B449,Tax_List!$H$3:$O$480,8,0),"***")</f>
        <v>62094147</v>
      </c>
      <c r="I449" s="2">
        <f>SUMIFS('Latex_Staff (2)'!$L$2:$L$486,'Latex_Staff (2)'!$K$2:$K$486,Table146[[#This Row],[ឈ្មោះ]])</f>
        <v>776200</v>
      </c>
      <c r="J449" s="17"/>
      <c r="L449">
        <f>IFERROR(VLOOKUP(Table146[[#This Row],[ឈ្មោះ]],Table1[[ឈ្មោះ]:[សម្គាល់]],8,0),"0")</f>
        <v>1272000</v>
      </c>
      <c r="M449" s="16">
        <f>L449-Table146[[#This Row],[បៀវត្សសរុប]]</f>
        <v>495800</v>
      </c>
      <c r="O449" t="str">
        <f>IFERROR(VLOOKUP($B449,Sheet1!$B$4:$J$550,6,0),"***")</f>
        <v>1988-11-06</v>
      </c>
      <c r="P449" t="str">
        <f>IFERROR(VLOOKUP($B449,Sheet1!$B$4:$J$550,7,0),"***")</f>
        <v>06.11.1988</v>
      </c>
    </row>
    <row r="450" spans="1:16" x14ac:dyDescent="0.55000000000000004">
      <c r="A450" s="1">
        <v>409</v>
      </c>
      <c r="B450" t="s">
        <v>361</v>
      </c>
      <c r="C450" t="str">
        <f>LEFT(Table146[[#This Row],[ឈ្មោះ]],SEARCH(" ",Table146[[#This Row],[ឈ្មោះ]])-1)</f>
        <v>វណ្ណា</v>
      </c>
      <c r="D450" t="str">
        <f>RIGHT(Table146[[#This Row],[ឈ្មោះ]],LEN(Table146[[#This Row],[ឈ្មោះ]])-SEARCH(" ",Table146[[#This Row],[ឈ្មោះ]]))</f>
        <v>ហឿន</v>
      </c>
      <c r="E450" t="s">
        <v>1</v>
      </c>
      <c r="G450" t="str">
        <f>IFERROR(VLOOKUP($B450,Tax_List!$H$3:$O$480,5,0),"***")</f>
        <v>08.01.2000</v>
      </c>
      <c r="H450" s="13" t="str">
        <f>IFERROR(VLOOKUP($B450,Tax_List!$H$3:$O$480,8,0),"***")</f>
        <v>IDR00107</v>
      </c>
      <c r="I450" s="2">
        <f>SUMIFS('Latex_Staff (2)'!$L$2:$L$486,'Latex_Staff (2)'!$K$2:$K$486,Table146[[#This Row],[ឈ្មោះ]])</f>
        <v>753000</v>
      </c>
      <c r="J450" s="17"/>
      <c r="L450">
        <f>IFERROR(VLOOKUP(Table146[[#This Row],[ឈ្មោះ]],Table1[[ឈ្មោះ]:[សម្គាល់]],8,0),"0")</f>
        <v>1176700</v>
      </c>
      <c r="M450" s="16">
        <f>L450-Table146[[#This Row],[បៀវត្សសរុប]]</f>
        <v>423700</v>
      </c>
      <c r="O450" t="str">
        <f>IFERROR(VLOOKUP($B450,Sheet1!$B$4:$J$550,6,0),"***")</f>
        <v>2000-01-08</v>
      </c>
      <c r="P450" t="str">
        <f>IFERROR(VLOOKUP($B450,Sheet1!$B$4:$J$550,7,0),"***")</f>
        <v>08.01.2000</v>
      </c>
    </row>
    <row r="451" spans="1:16" x14ac:dyDescent="0.55000000000000004">
      <c r="A451" s="1">
        <v>410</v>
      </c>
      <c r="B451" t="s">
        <v>362</v>
      </c>
      <c r="C451" t="str">
        <f>LEFT(Table146[[#This Row],[ឈ្មោះ]],SEARCH(" ",Table146[[#This Row],[ឈ្មោះ]])-1)</f>
        <v>ចក់</v>
      </c>
      <c r="D451" t="str">
        <f>RIGHT(Table146[[#This Row],[ឈ្មោះ]],LEN(Table146[[#This Row],[ឈ្មោះ]])-SEARCH(" ",Table146[[#This Row],[ឈ្មោះ]]))</f>
        <v>កំសត់</v>
      </c>
      <c r="E451" t="s">
        <v>1</v>
      </c>
      <c r="G451" t="str">
        <f>IFERROR(VLOOKUP($B451,Tax_List!$H$3:$O$480,5,0),"***")</f>
        <v>05.09.1995</v>
      </c>
      <c r="H451" s="13">
        <f>IFERROR(VLOOKUP($B451,Tax_List!$H$3:$O$480,8,0),"***")</f>
        <v>61617320</v>
      </c>
      <c r="I451" s="2">
        <f>SUMIFS('Latex_Staff (2)'!$L$2:$L$486,'Latex_Staff (2)'!$K$2:$K$486,Table146[[#This Row],[ឈ្មោះ]])</f>
        <v>486500</v>
      </c>
      <c r="J451" s="17"/>
      <c r="L451">
        <f>IFERROR(VLOOKUP(Table146[[#This Row],[ឈ្មោះ]],Table1[[ឈ្មោះ]:[សម្គាល់]],8,0),"0")</f>
        <v>1159500</v>
      </c>
      <c r="M451" s="16">
        <f>L451-Table146[[#This Row],[បៀវត្សសរុប]]</f>
        <v>673000</v>
      </c>
      <c r="O451" t="str">
        <f>IFERROR(VLOOKUP($B451,Sheet1!$B$4:$J$550,6,0),"***")</f>
        <v>1995-09-05</v>
      </c>
      <c r="P451" t="str">
        <f>IFERROR(VLOOKUP($B451,Sheet1!$B$4:$J$550,7,0),"***")</f>
        <v>05.09.1995</v>
      </c>
    </row>
    <row r="452" spans="1:16" x14ac:dyDescent="0.55000000000000004">
      <c r="A452" s="1">
        <v>411</v>
      </c>
      <c r="B452" t="s">
        <v>363</v>
      </c>
      <c r="C452" t="str">
        <f>LEFT(Table146[[#This Row],[ឈ្មោះ]],SEARCH(" ",Table146[[#This Row],[ឈ្មោះ]])-1)</f>
        <v>វណ្ណា</v>
      </c>
      <c r="D452" t="str">
        <f>RIGHT(Table146[[#This Row],[ឈ្មោះ]],LEN(Table146[[#This Row],[ឈ្មោះ]])-SEARCH(" ",Table146[[#This Row],[ឈ្មោះ]]))</f>
        <v>ឃាន</v>
      </c>
      <c r="E452" t="s">
        <v>2</v>
      </c>
      <c r="G452" t="str">
        <f>IFERROR(VLOOKUP($B452,Tax_List!$H$3:$O$480,5,0),"***")</f>
        <v>03.04.1994</v>
      </c>
      <c r="H452" s="13" t="str">
        <f>IFERROR(VLOOKUP($B452,Tax_List!$H$3:$O$480,8,0),"***")</f>
        <v>061528362</v>
      </c>
      <c r="I452" s="2">
        <f>SUMIFS('Latex_Staff (2)'!$L$2:$L$486,'Latex_Staff (2)'!$K$2:$K$486,Table146[[#This Row],[ឈ្មោះ]])</f>
        <v>778900</v>
      </c>
      <c r="J452" s="17"/>
      <c r="L452">
        <f>IFERROR(VLOOKUP(Table146[[#This Row],[ឈ្មោះ]],Table1[[ឈ្មោះ]:[សម្គាល់]],8,0),"0")</f>
        <v>1120000</v>
      </c>
      <c r="M452" s="16">
        <f>L452-Table146[[#This Row],[បៀវត្សសរុប]]</f>
        <v>341100</v>
      </c>
      <c r="O452" t="str">
        <f>IFERROR(VLOOKUP($B452,Sheet1!$B$4:$J$550,6,0),"***")</f>
        <v>***-**-**</v>
      </c>
      <c r="P452" t="str">
        <f>IFERROR(VLOOKUP($B452,Sheet1!$B$4:$J$550,7,0),"***")</f>
        <v>***</v>
      </c>
    </row>
    <row r="453" spans="1:16" hidden="1" x14ac:dyDescent="0.55000000000000004">
      <c r="A453" s="1">
        <v>412</v>
      </c>
      <c r="B453" t="s">
        <v>2078</v>
      </c>
      <c r="C453" t="str">
        <f>LEFT(Table146[[#This Row],[ឈ្មោះ]],SEARCH(" ",Table146[[#This Row],[ឈ្មោះ]])-1)</f>
        <v>ម៉ិច</v>
      </c>
      <c r="D453" t="str">
        <f>RIGHT(Table146[[#This Row],[ឈ្មោះ]],LEN(Table146[[#This Row],[ឈ្មោះ]])-SEARCH(" ",Table146[[#This Row],[ឈ្មោះ]]))</f>
        <v>មករា</v>
      </c>
      <c r="E453" t="s">
        <v>1</v>
      </c>
      <c r="G453" t="str">
        <f>IFERROR(VLOOKUP($B453,Tax_List!$H$3:$O$480,5,0),"***")</f>
        <v>***</v>
      </c>
      <c r="H453" s="13" t="str">
        <f>IFERROR(VLOOKUP($B453,Tax_List!$H$3:$O$480,8,0),"***")</f>
        <v>***</v>
      </c>
      <c r="I453" s="2">
        <f>SUMIFS('Latex_Staff (2)'!$L$2:$L$486,'Latex_Staff (2)'!$K$2:$K$486,Table146[[#This Row],[ឈ្មោះ]])</f>
        <v>302600</v>
      </c>
      <c r="J453" s="17"/>
      <c r="L453" t="str">
        <f>IFERROR(VLOOKUP(Table146[[#This Row],[ឈ្មោះ]],Table1[[ឈ្មោះ]:[សម្គាល់]],8,0),"0")</f>
        <v>0</v>
      </c>
      <c r="M453" s="16">
        <f>L453-Table146[[#This Row],[បៀវត្សសរុប]]</f>
        <v>-302600</v>
      </c>
      <c r="O453" t="str">
        <f>IFERROR(VLOOKUP($B453,Sheet1!$B$4:$J$550,6,0),"***")</f>
        <v>***</v>
      </c>
      <c r="P453" t="str">
        <f>IFERROR(VLOOKUP($B453,Sheet1!$B$4:$J$550,7,0),"***")</f>
        <v>***</v>
      </c>
    </row>
    <row r="454" spans="1:16" x14ac:dyDescent="0.55000000000000004">
      <c r="A454" s="1">
        <v>413</v>
      </c>
      <c r="B454" t="s">
        <v>365</v>
      </c>
      <c r="C454" t="str">
        <f>LEFT(Table146[[#This Row],[ឈ្មោះ]],SEARCH(" ",Table146[[#This Row],[ឈ្មោះ]])-1)</f>
        <v>គ្រី</v>
      </c>
      <c r="D454" t="str">
        <f>RIGHT(Table146[[#This Row],[ឈ្មោះ]],LEN(Table146[[#This Row],[ឈ្មោះ]])-SEARCH(" ",Table146[[#This Row],[ឈ្មោះ]]))</f>
        <v>ស្រីនុត</v>
      </c>
      <c r="E454" t="s">
        <v>1</v>
      </c>
      <c r="G454" t="str">
        <f>IFERROR(VLOOKUP($B454,Tax_List!$H$3:$O$480,5,0),"***")</f>
        <v>25.02.1997</v>
      </c>
      <c r="H454" s="13" t="str">
        <f>IFERROR(VLOOKUP($B454,Tax_List!$H$3:$O$480,8,0),"***")</f>
        <v>IDR00108</v>
      </c>
      <c r="I454" s="2">
        <f>SUMIFS('Latex_Staff (2)'!$L$2:$L$486,'Latex_Staff (2)'!$K$2:$K$486,Table146[[#This Row],[ឈ្មោះ]])</f>
        <v>404600</v>
      </c>
      <c r="J454" s="17"/>
      <c r="L454">
        <f>IFERROR(VLOOKUP(Table146[[#This Row],[ឈ្មោះ]],Table1[[ឈ្មោះ]:[សម្គាល់]],8,0),"0")</f>
        <v>1184500</v>
      </c>
      <c r="M454" s="16">
        <f>L454-Table146[[#This Row],[បៀវត្សសរុប]]</f>
        <v>779900</v>
      </c>
      <c r="O454" t="str">
        <f>IFERROR(VLOOKUP($B454,Sheet1!$B$4:$J$550,6,0),"***")</f>
        <v>1997-02-25</v>
      </c>
      <c r="P454" t="str">
        <f>IFERROR(VLOOKUP($B454,Sheet1!$B$4:$J$550,7,0),"***")</f>
        <v>25.02.1997</v>
      </c>
    </row>
    <row r="455" spans="1:16" hidden="1" x14ac:dyDescent="0.55000000000000004">
      <c r="A455" s="1">
        <v>414</v>
      </c>
      <c r="B455" t="s">
        <v>2079</v>
      </c>
      <c r="C455" t="str">
        <f>LEFT(Table146[[#This Row],[ឈ្មោះ]],SEARCH(" ",Table146[[#This Row],[ឈ្មោះ]])-1)</f>
        <v>ប៊ី</v>
      </c>
      <c r="D455" t="str">
        <f>RIGHT(Table146[[#This Row],[ឈ្មោះ]],LEN(Table146[[#This Row],[ឈ្មោះ]])-SEARCH(" ",Table146[[#This Row],[ឈ្មោះ]]))</f>
        <v>ភាគ់</v>
      </c>
      <c r="E455" t="s">
        <v>2</v>
      </c>
      <c r="G455" t="str">
        <f>IFERROR(VLOOKUP($B455,Tax_List!$H$3:$O$480,5,0),"***")</f>
        <v>***</v>
      </c>
      <c r="H455" s="13" t="str">
        <f>IFERROR(VLOOKUP($B455,Tax_List!$H$3:$O$480,8,0),"***")</f>
        <v>***</v>
      </c>
      <c r="I455" s="2">
        <f>SUMIFS('Latex_Staff (2)'!$L$2:$L$486,'Latex_Staff (2)'!$K$2:$K$486,Table146[[#This Row],[ឈ្មោះ]])</f>
        <v>298200</v>
      </c>
      <c r="J455" s="17"/>
      <c r="L455" t="str">
        <f>IFERROR(VLOOKUP(Table146[[#This Row],[ឈ្មោះ]],Table1[[ឈ្មោះ]:[សម្គាល់]],8,0),"0")</f>
        <v>0</v>
      </c>
      <c r="M455" s="16">
        <f>L455-Table146[[#This Row],[បៀវត្សសរុប]]</f>
        <v>-298200</v>
      </c>
      <c r="O455" t="str">
        <f>IFERROR(VLOOKUP($B455,Sheet1!$B$4:$J$550,6,0),"***")</f>
        <v>***</v>
      </c>
      <c r="P455" t="str">
        <f>IFERROR(VLOOKUP($B455,Sheet1!$B$4:$J$550,7,0),"***")</f>
        <v>***</v>
      </c>
    </row>
    <row r="456" spans="1:16" x14ac:dyDescent="0.55000000000000004">
      <c r="A456" s="1">
        <v>415</v>
      </c>
      <c r="B456" t="s">
        <v>367</v>
      </c>
      <c r="C456" t="str">
        <f>LEFT(Table146[[#This Row],[ឈ្មោះ]],SEARCH(" ",Table146[[#This Row],[ឈ្មោះ]])-1)</f>
        <v>យ៉ុង</v>
      </c>
      <c r="D456" t="str">
        <f>RIGHT(Table146[[#This Row],[ឈ្មោះ]],LEN(Table146[[#This Row],[ឈ្មោះ]])-SEARCH(" ",Table146[[#This Row],[ឈ្មោះ]]))</f>
        <v>ស្រីពៅ</v>
      </c>
      <c r="E456" t="s">
        <v>1</v>
      </c>
      <c r="G456" t="str">
        <f>IFERROR(VLOOKUP($B456,Tax_List!$H$3:$O$480,5,0),"***")</f>
        <v>10.10.2001</v>
      </c>
      <c r="H456" s="13" t="str">
        <f>IFERROR(VLOOKUP($B456,Tax_List!$H$3:$O$480,8,0),"***")</f>
        <v>IDR00109</v>
      </c>
      <c r="I456" s="2">
        <f>SUMIFS('Latex_Staff (2)'!$L$2:$L$486,'Latex_Staff (2)'!$K$2:$K$486,Table146[[#This Row],[ឈ្មោះ]])</f>
        <v>464100</v>
      </c>
      <c r="J456" s="17"/>
      <c r="L456">
        <f>IFERROR(VLOOKUP(Table146[[#This Row],[ឈ្មោះ]],Table1[[ឈ្មោះ]:[សម្គាល់]],8,0),"0")</f>
        <v>1173900</v>
      </c>
      <c r="M456" s="16">
        <f>L456-Table146[[#This Row],[បៀវត្សសរុប]]</f>
        <v>709800</v>
      </c>
      <c r="O456" t="str">
        <f>IFERROR(VLOOKUP($B456,Sheet1!$B$4:$J$550,6,0),"***")</f>
        <v>2001-10-10</v>
      </c>
      <c r="P456" t="str">
        <f>IFERROR(VLOOKUP($B456,Sheet1!$B$4:$J$550,7,0),"***")</f>
        <v>10.10.2001</v>
      </c>
    </row>
    <row r="457" spans="1:16" x14ac:dyDescent="0.55000000000000004">
      <c r="A457" s="1">
        <v>416</v>
      </c>
      <c r="B457" t="s">
        <v>368</v>
      </c>
      <c r="C457" t="str">
        <f>LEFT(Table146[[#This Row],[ឈ្មោះ]],SEARCH(" ",Table146[[#This Row],[ឈ្មោះ]])-1)</f>
        <v>ម៉ៅ</v>
      </c>
      <c r="D457" t="str">
        <f>RIGHT(Table146[[#This Row],[ឈ្មោះ]],LEN(Table146[[#This Row],[ឈ្មោះ]])-SEARCH(" ",Table146[[#This Row],[ឈ្មោះ]]))</f>
        <v>វណ្ណា</v>
      </c>
      <c r="E457" t="s">
        <v>2</v>
      </c>
      <c r="G457" t="str">
        <f>IFERROR(VLOOKUP($B457,Tax_List!$H$3:$O$480,5,0),"***")</f>
        <v>02.08.1997</v>
      </c>
      <c r="H457" s="13" t="str">
        <f>IFERROR(VLOOKUP($B457,Tax_List!$H$3:$O$480,8,0),"***")</f>
        <v>IDR00043</v>
      </c>
      <c r="I457" s="2">
        <f>SUMIFS('Latex_Staff (2)'!$L$2:$L$486,'Latex_Staff (2)'!$K$2:$K$486,Table146[[#This Row],[ឈ្មោះ]])</f>
        <v>494900</v>
      </c>
      <c r="J457" s="17"/>
      <c r="L457">
        <f>IFERROR(VLOOKUP(Table146[[#This Row],[ឈ្មោះ]],Table1[[ឈ្មោះ]:[សម្គាល់]],8,0),"0")</f>
        <v>1099900</v>
      </c>
      <c r="M457" s="16">
        <f>L457-Table146[[#This Row],[បៀវត្សសរុប]]</f>
        <v>605000</v>
      </c>
      <c r="O457" t="str">
        <f>IFERROR(VLOOKUP($B457,Sheet1!$B$4:$J$550,6,0),"***")</f>
        <v>1997-08-02</v>
      </c>
      <c r="P457" t="str">
        <f>IFERROR(VLOOKUP($B457,Sheet1!$B$4:$J$550,7,0),"***")</f>
        <v>02.08.1997</v>
      </c>
    </row>
    <row r="458" spans="1:16" hidden="1" x14ac:dyDescent="0.55000000000000004">
      <c r="A458" s="1">
        <v>417</v>
      </c>
      <c r="B458" t="s">
        <v>1934</v>
      </c>
      <c r="C458" t="str">
        <f>LEFT(Table146[[#This Row],[ឈ្មោះ]],SEARCH(" ",Table146[[#This Row],[ឈ្មោះ]])-1)</f>
        <v>សុក</v>
      </c>
      <c r="D458" t="str">
        <f>RIGHT(Table146[[#This Row],[ឈ្មោះ]],LEN(Table146[[#This Row],[ឈ្មោះ]])-SEARCH(" ",Table146[[#This Row],[ឈ្មោះ]]))</f>
        <v>ចូក</v>
      </c>
      <c r="E458" t="s">
        <v>2</v>
      </c>
      <c r="G458" t="str">
        <f>IFERROR(VLOOKUP($B458,Tax_List!$H$3:$O$480,5,0),"***")</f>
        <v>***</v>
      </c>
      <c r="H458" s="13" t="str">
        <f>IFERROR(VLOOKUP($B458,Tax_List!$H$3:$O$480,8,0),"***")</f>
        <v>***</v>
      </c>
      <c r="I458" s="2">
        <f>SUMIFS('Latex_Staff (2)'!$L$2:$L$486,'Latex_Staff (2)'!$K$2:$K$486,Table146[[#This Row],[ឈ្មោះ]])</f>
        <v>1050200</v>
      </c>
      <c r="J458" s="17"/>
      <c r="L458">
        <f>IFERROR(VLOOKUP(Table146[[#This Row],[ឈ្មោះ]],Table1[[ឈ្មោះ]:[សម្គាល់]],8,0),"0")</f>
        <v>1552700</v>
      </c>
      <c r="M458" s="16">
        <f>L458-Table146[[#This Row],[បៀវត្សសរុប]]</f>
        <v>502500</v>
      </c>
      <c r="O458" t="str">
        <f>IFERROR(VLOOKUP($B458,Sheet1!$B$4:$J$550,6,0),"***")</f>
        <v>***-**-**</v>
      </c>
      <c r="P458" t="str">
        <f>IFERROR(VLOOKUP($B458,Sheet1!$B$4:$J$550,7,0),"***")</f>
        <v>***</v>
      </c>
    </row>
    <row r="459" spans="1:16" x14ac:dyDescent="0.55000000000000004">
      <c r="A459" s="1">
        <v>418</v>
      </c>
      <c r="B459" t="s">
        <v>369</v>
      </c>
      <c r="C459" t="str">
        <f>LEFT(Table146[[#This Row],[ឈ្មោះ]],SEARCH(" ",Table146[[#This Row],[ឈ្មោះ]])-1)</f>
        <v>សែម</v>
      </c>
      <c r="D459" t="str">
        <f>RIGHT(Table146[[#This Row],[ឈ្មោះ]],LEN(Table146[[#This Row],[ឈ្មោះ]])-SEARCH(" ",Table146[[#This Row],[ឈ្មោះ]]))</f>
        <v>មុំ</v>
      </c>
      <c r="E459" t="s">
        <v>1</v>
      </c>
      <c r="G459" t="str">
        <f>IFERROR(VLOOKUP($B459,Tax_List!$H$3:$O$480,5,0),"***")</f>
        <v>15.01.1987</v>
      </c>
      <c r="H459" s="13" t="str">
        <f>IFERROR(VLOOKUP($B459,Tax_List!$H$3:$O$480,8,0),"***")</f>
        <v>180838374</v>
      </c>
      <c r="I459" s="2">
        <f>SUMIFS('Latex_Staff (2)'!$L$2:$L$486,'Latex_Staff (2)'!$K$2:$K$486,Table146[[#This Row],[ឈ្មោះ]])</f>
        <v>876000</v>
      </c>
      <c r="J459" s="17"/>
      <c r="L459">
        <f>IFERROR(VLOOKUP(Table146[[#This Row],[ឈ្មោះ]],Table1[[ឈ្មោះ]:[សម្គាល់]],8,0),"0")</f>
        <v>1138500</v>
      </c>
      <c r="M459" s="16">
        <f>L459-Table146[[#This Row],[បៀវត្សសរុប]]</f>
        <v>262500</v>
      </c>
      <c r="O459" t="str">
        <f>IFERROR(VLOOKUP($B459,Sheet1!$B$4:$J$550,6,0),"***")</f>
        <v>1987-01-15</v>
      </c>
      <c r="P459" t="str">
        <f>IFERROR(VLOOKUP($B459,Sheet1!$B$4:$J$550,7,0),"***")</f>
        <v>15.01.1987</v>
      </c>
    </row>
    <row r="460" spans="1:16" x14ac:dyDescent="0.55000000000000004">
      <c r="A460" s="1">
        <v>421</v>
      </c>
      <c r="B460" t="s">
        <v>370</v>
      </c>
      <c r="C460" t="str">
        <f>LEFT(Table146[[#This Row],[ឈ្មោះ]],SEARCH(" ",Table146[[#This Row],[ឈ្មោះ]])-1)</f>
        <v>សេន</v>
      </c>
      <c r="D460" t="str">
        <f>RIGHT(Table146[[#This Row],[ឈ្មោះ]],LEN(Table146[[#This Row],[ឈ្មោះ]])-SEARCH(" ",Table146[[#This Row],[ឈ្មោះ]]))</f>
        <v>រីកា</v>
      </c>
      <c r="E460" t="s">
        <v>1</v>
      </c>
      <c r="G460" t="str">
        <f>IFERROR(VLOOKUP($B460,Tax_List!$H$3:$O$480,5,0),"***")</f>
        <v>09.11.2002</v>
      </c>
      <c r="H460" s="13">
        <f>IFERROR(VLOOKUP($B460,Tax_List!$H$3:$O$480,8,0),"***")</f>
        <v>150938068</v>
      </c>
      <c r="I460" s="2">
        <f>SUMIFS('Latex_Staff (2)'!$L$2:$L$486,'Latex_Staff (2)'!$K$2:$K$486,Table146[[#This Row],[ឈ្មោះ]])</f>
        <v>372400</v>
      </c>
      <c r="J460" s="17"/>
      <c r="L460">
        <f>IFERROR(VLOOKUP(Table146[[#This Row],[ឈ្មោះ]],Table1[[ឈ្មោះ]:[សម្គាល់]],8,0),"0")</f>
        <v>1196700</v>
      </c>
      <c r="M460" s="16">
        <f>L460-Table146[[#This Row],[បៀវត្សសរុប]]</f>
        <v>824300</v>
      </c>
      <c r="O460" t="str">
        <f>IFERROR(VLOOKUP($B460,Sheet1!$B$4:$J$550,6,0),"***")</f>
        <v>2002-11-09</v>
      </c>
      <c r="P460" t="str">
        <f>IFERROR(VLOOKUP($B460,Sheet1!$B$4:$J$550,7,0),"***")</f>
        <v>09.11.2002</v>
      </c>
    </row>
    <row r="464" spans="1:16" x14ac:dyDescent="0.55000000000000004">
      <c r="I464" s="16">
        <f>SUM(Table146[បៀវត្សសរុប])</f>
        <v>179401150</v>
      </c>
    </row>
    <row r="465" spans="9:9" x14ac:dyDescent="0.55000000000000004">
      <c r="I465" s="16">
        <v>179401150</v>
      </c>
    </row>
    <row r="467" spans="9:9" x14ac:dyDescent="0.55000000000000004">
      <c r="I467" s="16">
        <f>I464-I465</f>
        <v>0</v>
      </c>
    </row>
  </sheetData>
  <conditionalFormatting sqref="A2:A460">
    <cfRule type="duplicateValues" dxfId="22" priority="42"/>
  </conditionalFormatting>
  <conditionalFormatting sqref="A2:F460 J2:J460">
    <cfRule type="expression" dxfId="21" priority="7">
      <formula>$J2="បុគ្គលិកឈប់"</formula>
    </cfRule>
    <cfRule type="expression" dxfId="20" priority="8">
      <formula>$J2="បុគ្គលិកចូលថ្មី"</formula>
    </cfRule>
  </conditionalFormatting>
  <conditionalFormatting sqref="B1:B1048576">
    <cfRule type="duplicateValues" dxfId="19" priority="3"/>
  </conditionalFormatting>
  <conditionalFormatting sqref="G2:I460">
    <cfRule type="expression" dxfId="18" priority="1">
      <formula>$J2="បុគ្គលិកឈប់"</formula>
    </cfRule>
    <cfRule type="expression" dxfId="17" priority="2">
      <formula>$J2="បុគ្គលិកចូលថ្មី"</formula>
    </cfRule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E6103-0B6D-4395-9C9E-A06FD2847B1E}">
  <dimension ref="A1:Q60"/>
  <sheetViews>
    <sheetView topLeftCell="A37" workbookViewId="0">
      <selection activeCell="M23" sqref="M23"/>
    </sheetView>
  </sheetViews>
  <sheetFormatPr defaultRowHeight="19.5" x14ac:dyDescent="0.55000000000000004"/>
  <cols>
    <col min="2" max="2" width="10.28515625" bestFit="1" customWidth="1"/>
    <col min="4" max="4" width="12.140625" bestFit="1" customWidth="1"/>
    <col min="5" max="5" width="19.5703125" customWidth="1"/>
    <col min="6" max="6" width="19.5703125" bestFit="1" customWidth="1"/>
    <col min="7" max="7" width="19.5703125" customWidth="1"/>
    <col min="8" max="8" width="16.42578125" bestFit="1" customWidth="1"/>
    <col min="9" max="9" width="21" bestFit="1" customWidth="1"/>
    <col min="10" max="11" width="21" customWidth="1"/>
    <col min="12" max="12" width="21" bestFit="1" customWidth="1"/>
    <col min="16" max="16" width="13.7109375" customWidth="1"/>
    <col min="17" max="17" width="16.5703125" bestFit="1" customWidth="1"/>
  </cols>
  <sheetData>
    <row r="1" spans="1:17" x14ac:dyDescent="0.55000000000000004">
      <c r="A1" s="3" t="s">
        <v>375</v>
      </c>
      <c r="B1" s="3" t="s">
        <v>372</v>
      </c>
      <c r="C1" s="3" t="s">
        <v>1873</v>
      </c>
      <c r="D1" s="3" t="s">
        <v>1874</v>
      </c>
      <c r="E1" s="3" t="s">
        <v>373</v>
      </c>
      <c r="F1" s="3" t="s">
        <v>376</v>
      </c>
      <c r="G1" s="3" t="s">
        <v>2306</v>
      </c>
      <c r="H1" s="3" t="s">
        <v>456</v>
      </c>
      <c r="I1" s="3" t="s">
        <v>1869</v>
      </c>
      <c r="J1" s="3" t="s">
        <v>377</v>
      </c>
      <c r="K1" s="3" t="s">
        <v>2081</v>
      </c>
      <c r="P1" s="32" t="s">
        <v>456</v>
      </c>
      <c r="Q1" s="32" t="s">
        <v>1869</v>
      </c>
    </row>
    <row r="2" spans="1:17" x14ac:dyDescent="0.55000000000000004">
      <c r="A2" s="1">
        <v>1</v>
      </c>
      <c r="B2" t="s">
        <v>378</v>
      </c>
      <c r="C2" t="str">
        <f t="shared" ref="C2:C52" si="0">LEFT(B2,FIND(" ",B2,1))</f>
        <v xml:space="preserve">អ៊ុំ </v>
      </c>
      <c r="D2" t="str">
        <f t="shared" ref="D2:D52" si="1">RIGHT(B2,LEN(B2)-FIND(" ",B2,1))</f>
        <v>ខុល</v>
      </c>
      <c r="E2" s="1" t="s">
        <v>2</v>
      </c>
      <c r="F2" t="s">
        <v>2086</v>
      </c>
      <c r="G2" t="str">
        <f t="shared" ref="G2:G33" si="2">RIGHT(H2,4)&amp;"-"&amp;RIGHT(LEFT(H2,5),2)&amp;"-"&amp;LEFT(H2,2)</f>
        <v>1995-06-09</v>
      </c>
      <c r="H2" t="str">
        <f>IFERROR(VLOOKUP($B2,Tax_List!$H$3:$O$1000,5,0),"***")</f>
        <v>09.06.1995</v>
      </c>
      <c r="I2">
        <f>IFERROR(VLOOKUP($B2,Tax_List!$H$3:$O$1000,8,0),"***")</f>
        <v>150734657</v>
      </c>
      <c r="J2" s="2">
        <v>1949600</v>
      </c>
      <c r="P2">
        <f>IFERROR(VLOOKUP($B2,Sheet1!$B$4:$J$550,6,0),"***")</f>
        <v>0</v>
      </c>
      <c r="Q2">
        <f>IFERROR(VLOOKUP($B2,Sheet1!$B$4:$J$550,7,0),"***")</f>
        <v>201037756</v>
      </c>
    </row>
    <row r="3" spans="1:17" x14ac:dyDescent="0.55000000000000004">
      <c r="A3" s="1">
        <v>2</v>
      </c>
      <c r="B3" t="s">
        <v>379</v>
      </c>
      <c r="C3" t="str">
        <f t="shared" si="0"/>
        <v xml:space="preserve">យៀត </v>
      </c>
      <c r="D3" t="str">
        <f t="shared" si="1"/>
        <v>សុជាតិ</v>
      </c>
      <c r="E3" s="1" t="s">
        <v>2</v>
      </c>
      <c r="F3" t="s">
        <v>425</v>
      </c>
      <c r="G3" t="str">
        <f t="shared" si="2"/>
        <v>1998-10-09</v>
      </c>
      <c r="H3" t="str">
        <f>IFERROR(VLOOKUP($B3,Tax_List!$H$3:$O$1000,5,0),"***")</f>
        <v>09.10.1998</v>
      </c>
      <c r="I3">
        <f>IFERROR(VLOOKUP($B3,Tax_List!$H$3:$O$1000,8,0),"***")</f>
        <v>201037756</v>
      </c>
      <c r="J3" s="2">
        <v>1626600</v>
      </c>
      <c r="P3">
        <f>IFERROR(VLOOKUP($B3,Sheet1!$B$4:$J$550,6,0),"***")</f>
        <v>0</v>
      </c>
      <c r="Q3">
        <f>IFERROR(VLOOKUP($B3,Sheet1!$B$4:$J$550,7,0),"***")</f>
        <v>150821650</v>
      </c>
    </row>
    <row r="4" spans="1:17" x14ac:dyDescent="0.55000000000000004">
      <c r="A4" s="1">
        <v>3</v>
      </c>
      <c r="B4" t="s">
        <v>2084</v>
      </c>
      <c r="C4" t="str">
        <f t="shared" si="0"/>
        <v xml:space="preserve">ជន </v>
      </c>
      <c r="D4" t="str">
        <f t="shared" si="1"/>
        <v>វ៉ានដា</v>
      </c>
      <c r="E4" s="1" t="s">
        <v>2</v>
      </c>
      <c r="F4" t="s">
        <v>2087</v>
      </c>
      <c r="G4" t="str">
        <f t="shared" si="2"/>
        <v>***-**-**</v>
      </c>
      <c r="H4" t="str">
        <f>IFERROR(VLOOKUP($B4,Tax_List!$H$3:$O$1000,5,0),"***")</f>
        <v>***</v>
      </c>
      <c r="I4" t="str">
        <f>IFERROR(VLOOKUP($B4,Tax_List!$H$3:$O$1000,8,0),"***")</f>
        <v>***</v>
      </c>
      <c r="J4" s="2">
        <v>814200</v>
      </c>
      <c r="K4" s="2" t="s">
        <v>1979</v>
      </c>
      <c r="P4" t="str">
        <f>IFERROR(VLOOKUP($B4,Sheet1!$B$4:$J$550,6,0),"***")</f>
        <v>***</v>
      </c>
      <c r="Q4" t="str">
        <f>IFERROR(VLOOKUP($B4,Sheet1!$B$4:$J$550,7,0),"***")</f>
        <v>***</v>
      </c>
    </row>
    <row r="5" spans="1:17" x14ac:dyDescent="0.55000000000000004">
      <c r="A5" s="1">
        <v>4</v>
      </c>
      <c r="B5" t="s">
        <v>380</v>
      </c>
      <c r="C5" t="str">
        <f t="shared" si="0"/>
        <v xml:space="preserve">ង៉ែត </v>
      </c>
      <c r="D5" t="str">
        <f t="shared" si="1"/>
        <v>ងឿន</v>
      </c>
      <c r="E5" s="1" t="s">
        <v>2</v>
      </c>
      <c r="F5" t="s">
        <v>426</v>
      </c>
      <c r="G5" t="str">
        <f t="shared" si="2"/>
        <v>1999-04-10</v>
      </c>
      <c r="H5" t="str">
        <f>IFERROR(VLOOKUP($B5,Tax_List!$H$3:$O$1000,5,0),"***")</f>
        <v>10.04.1999</v>
      </c>
      <c r="I5">
        <f>IFERROR(VLOOKUP($B5,Tax_List!$H$3:$O$1000,8,0),"***")</f>
        <v>150821650</v>
      </c>
      <c r="J5" s="2">
        <v>920000</v>
      </c>
      <c r="P5">
        <f>IFERROR(VLOOKUP($B5,Sheet1!$B$4:$J$550,6,0),"***")</f>
        <v>0</v>
      </c>
      <c r="Q5">
        <f>IFERROR(VLOOKUP($B5,Sheet1!$B$4:$J$550,7,0),"***")</f>
        <v>150920508</v>
      </c>
    </row>
    <row r="6" spans="1:17" x14ac:dyDescent="0.55000000000000004">
      <c r="A6" s="1">
        <v>5</v>
      </c>
      <c r="B6" t="s">
        <v>381</v>
      </c>
      <c r="C6" t="str">
        <f>LEFT(B6,FIND(" ",B6,1))</f>
        <v xml:space="preserve">សេន </v>
      </c>
      <c r="D6" t="str">
        <f>RIGHT(B6,LEN(B6)-FIND(" ",B6,1))</f>
        <v>ឡា</v>
      </c>
      <c r="E6" s="1" t="s">
        <v>2</v>
      </c>
      <c r="F6" t="s">
        <v>1989</v>
      </c>
      <c r="G6" t="str">
        <f t="shared" si="2"/>
        <v>2001-01-10</v>
      </c>
      <c r="H6" t="str">
        <f>IFERROR(VLOOKUP($B6,Tax_List!$H$3:$O$1000,5,0),"***")</f>
        <v>10.01.2001</v>
      </c>
      <c r="I6">
        <f>IFERROR(VLOOKUP($B6,Tax_List!$H$3:$O$1000,8,0),"***")</f>
        <v>150920508</v>
      </c>
      <c r="J6" s="2">
        <v>1316500</v>
      </c>
      <c r="P6">
        <f>IFERROR(VLOOKUP($B6,Sheet1!$B$4:$J$550,6,0),"***")</f>
        <v>0</v>
      </c>
      <c r="Q6" t="str">
        <f>IFERROR(VLOOKUP($B6,Sheet1!$B$4:$J$550,7,0),"***")</f>
        <v>***</v>
      </c>
    </row>
    <row r="7" spans="1:17" x14ac:dyDescent="0.55000000000000004">
      <c r="A7" s="1">
        <v>6</v>
      </c>
      <c r="B7" t="s">
        <v>1985</v>
      </c>
      <c r="C7" t="str">
        <f t="shared" si="0"/>
        <v xml:space="preserve">កង </v>
      </c>
      <c r="D7" t="str">
        <f t="shared" si="1"/>
        <v>សារ៉ន</v>
      </c>
      <c r="E7" s="1" t="s">
        <v>1</v>
      </c>
      <c r="F7" t="s">
        <v>1895</v>
      </c>
      <c r="G7" t="str">
        <f t="shared" si="2"/>
        <v>***-**-**</v>
      </c>
      <c r="H7" t="str">
        <f>IFERROR(VLOOKUP($B7,Tax_List!$H$3:$O$1000,5,0),"***")</f>
        <v>***</v>
      </c>
      <c r="I7" t="str">
        <f>IFERROR(VLOOKUP($B7,Tax_List!$H$3:$O$1000,8,0),"***")</f>
        <v>***</v>
      </c>
      <c r="J7" s="2">
        <v>1050000</v>
      </c>
      <c r="P7" t="str">
        <f>IFERROR(VLOOKUP($B7,Sheet1!$B$4:$J$550,6,0),"***")</f>
        <v>***</v>
      </c>
      <c r="Q7" t="str">
        <f>IFERROR(VLOOKUP($B7,Sheet1!$B$4:$J$550,7,0),"***")</f>
        <v>***</v>
      </c>
    </row>
    <row r="8" spans="1:17" x14ac:dyDescent="0.55000000000000004">
      <c r="A8" s="1">
        <v>7</v>
      </c>
      <c r="B8" t="s">
        <v>1986</v>
      </c>
      <c r="C8" t="str">
        <f t="shared" si="0"/>
        <v xml:space="preserve">ភិន </v>
      </c>
      <c r="D8" t="str">
        <f t="shared" si="1"/>
        <v>មុត</v>
      </c>
      <c r="E8" s="1" t="s">
        <v>1</v>
      </c>
      <c r="F8" t="s">
        <v>1895</v>
      </c>
      <c r="G8" t="str">
        <f t="shared" si="2"/>
        <v>***-**-**</v>
      </c>
      <c r="H8" t="str">
        <f>IFERROR(VLOOKUP($B8,Tax_List!$H$3:$O$1000,5,0),"***")</f>
        <v>***</v>
      </c>
      <c r="I8" t="str">
        <f>IFERROR(VLOOKUP($B8,Tax_List!$H$3:$O$1000,8,0),"***")</f>
        <v>***</v>
      </c>
      <c r="J8" s="2">
        <v>1050000</v>
      </c>
      <c r="P8" t="str">
        <f>IFERROR(VLOOKUP($B8,Sheet1!$B$4:$J$550,6,0),"***")</f>
        <v>***</v>
      </c>
      <c r="Q8" t="str">
        <f>IFERROR(VLOOKUP($B8,Sheet1!$B$4:$J$550,7,0),"***")</f>
        <v>***</v>
      </c>
    </row>
    <row r="9" spans="1:17" x14ac:dyDescent="0.55000000000000004">
      <c r="A9" s="1">
        <v>8</v>
      </c>
      <c r="B9" t="s">
        <v>2085</v>
      </c>
      <c r="C9" t="str">
        <f t="shared" si="0"/>
        <v xml:space="preserve">ធឿន </v>
      </c>
      <c r="D9" t="str">
        <f t="shared" si="1"/>
        <v>ធៀប</v>
      </c>
      <c r="E9" s="1" t="s">
        <v>1</v>
      </c>
      <c r="F9" t="s">
        <v>1895</v>
      </c>
      <c r="G9" t="str">
        <f t="shared" si="2"/>
        <v>***-**-**</v>
      </c>
      <c r="H9" t="str">
        <f>IFERROR(VLOOKUP($B9,Tax_List!$H$3:$O$1000,5,0),"***")</f>
        <v>***</v>
      </c>
      <c r="I9" t="str">
        <f>IFERROR(VLOOKUP($B9,Tax_List!$H$3:$O$1000,8,0),"***")</f>
        <v>***</v>
      </c>
      <c r="J9" s="2">
        <v>634200</v>
      </c>
      <c r="K9" s="2" t="s">
        <v>1979</v>
      </c>
      <c r="P9" t="str">
        <f>IFERROR(VLOOKUP($B9,Sheet1!$B$4:$J$550,6,0),"***")</f>
        <v>***</v>
      </c>
      <c r="Q9" t="str">
        <f>IFERROR(VLOOKUP($B9,Sheet1!$B$4:$J$550,7,0),"***")</f>
        <v>***</v>
      </c>
    </row>
    <row r="10" spans="1:17" x14ac:dyDescent="0.55000000000000004">
      <c r="A10" s="1">
        <v>9</v>
      </c>
      <c r="B10" t="s">
        <v>102</v>
      </c>
      <c r="C10" t="str">
        <f t="shared" si="0"/>
        <v xml:space="preserve">ចែម </v>
      </c>
      <c r="D10" t="str">
        <f t="shared" si="1"/>
        <v>រ៉េន</v>
      </c>
      <c r="E10" s="1" t="s">
        <v>1</v>
      </c>
      <c r="F10" t="s">
        <v>1895</v>
      </c>
      <c r="G10" t="str">
        <f t="shared" si="2"/>
        <v>***-**-**</v>
      </c>
      <c r="H10" t="str">
        <f>IFERROR(VLOOKUP($B10,Tax_List!$H$3:$O$1000,5,0),"***")</f>
        <v>***</v>
      </c>
      <c r="I10" t="str">
        <f>IFERROR(VLOOKUP($B10,Tax_List!$H$3:$O$1000,8,0),"***")</f>
        <v>***</v>
      </c>
      <c r="J10" s="2">
        <v>357100</v>
      </c>
      <c r="K10" s="2" t="s">
        <v>1979</v>
      </c>
      <c r="P10" t="str">
        <f>IFERROR(VLOOKUP($B10,Sheet1!$B$4:$J$550,6,0),"***")</f>
        <v>***-**-**</v>
      </c>
      <c r="Q10" t="str">
        <f>IFERROR(VLOOKUP($B10,Sheet1!$B$4:$J$550,7,0),"***")</f>
        <v>***</v>
      </c>
    </row>
    <row r="11" spans="1:17" x14ac:dyDescent="0.55000000000000004">
      <c r="A11" s="1">
        <v>10</v>
      </c>
      <c r="B11" t="s">
        <v>382</v>
      </c>
      <c r="C11" t="str">
        <f t="shared" si="0"/>
        <v xml:space="preserve">សែម </v>
      </c>
      <c r="D11" t="str">
        <f t="shared" si="1"/>
        <v>ពិសិដ្ឋ</v>
      </c>
      <c r="E11" s="1" t="s">
        <v>2</v>
      </c>
      <c r="F11" t="s">
        <v>427</v>
      </c>
      <c r="G11" t="str">
        <f t="shared" si="2"/>
        <v>1995-11-09</v>
      </c>
      <c r="H11" t="str">
        <f>IFERROR(VLOOKUP($B11,Tax_List!$H$3:$O$1000,5,0),"***")</f>
        <v>09.11.1995</v>
      </c>
      <c r="I11" t="str">
        <f>IFERROR(VLOOKUP($B11,Tax_List!$H$3:$O$1000,8,0),"***")</f>
        <v>070328759</v>
      </c>
      <c r="J11" s="2">
        <v>940000</v>
      </c>
      <c r="P11">
        <f>IFERROR(VLOOKUP($B11,Sheet1!$B$4:$J$550,6,0),"***")</f>
        <v>0</v>
      </c>
      <c r="Q11">
        <f>IFERROR(VLOOKUP($B11,Sheet1!$B$4:$J$550,7,0),"***")</f>
        <v>150898028</v>
      </c>
    </row>
    <row r="12" spans="1:17" x14ac:dyDescent="0.55000000000000004">
      <c r="A12" s="1">
        <v>11</v>
      </c>
      <c r="B12" t="s">
        <v>383</v>
      </c>
      <c r="C12" t="str">
        <f t="shared" si="0"/>
        <v xml:space="preserve">សាម៉ាត់ </v>
      </c>
      <c r="D12" t="str">
        <f t="shared" si="1"/>
        <v>ស្លេះ</v>
      </c>
      <c r="E12" s="1" t="s">
        <v>2</v>
      </c>
      <c r="F12" t="s">
        <v>428</v>
      </c>
      <c r="G12" t="str">
        <f t="shared" si="2"/>
        <v>1983-03-09</v>
      </c>
      <c r="H12" t="str">
        <f>IFERROR(VLOOKUP($B12,Tax_List!$H$3:$O$1000,5,0),"***")</f>
        <v>09.03.1983</v>
      </c>
      <c r="I12">
        <f>IFERROR(VLOOKUP($B12,Tax_List!$H$3:$O$1000,8,0),"***")</f>
        <v>150898028</v>
      </c>
      <c r="J12" s="2">
        <v>1676800</v>
      </c>
      <c r="P12">
        <f>IFERROR(VLOOKUP($B12,Sheet1!$B$4:$J$550,6,0),"***")</f>
        <v>0</v>
      </c>
      <c r="Q12">
        <f>IFERROR(VLOOKUP($B12,Sheet1!$B$4:$J$550,7,0),"***")</f>
        <v>1506616131</v>
      </c>
    </row>
    <row r="13" spans="1:17" x14ac:dyDescent="0.55000000000000004">
      <c r="A13" s="1">
        <v>12</v>
      </c>
      <c r="B13" t="s">
        <v>384</v>
      </c>
      <c r="C13" t="str">
        <f t="shared" si="0"/>
        <v xml:space="preserve">សុខ​ </v>
      </c>
      <c r="D13" t="str">
        <f t="shared" si="1"/>
        <v>ថាន់</v>
      </c>
      <c r="E13" s="1" t="s">
        <v>2</v>
      </c>
      <c r="F13" t="s">
        <v>429</v>
      </c>
      <c r="G13" t="str">
        <f t="shared" si="2"/>
        <v>***-**-**</v>
      </c>
      <c r="H13" t="str">
        <f>IFERROR(VLOOKUP($B13,Tax_List!$H$3:$O$1000,5,0),"***")</f>
        <v>***</v>
      </c>
      <c r="I13" t="str">
        <f>IFERROR(VLOOKUP($B13,Tax_List!$H$3:$O$1000,8,0),"***")</f>
        <v>***</v>
      </c>
      <c r="J13" s="2">
        <v>1080000</v>
      </c>
      <c r="P13" t="str">
        <f>IFERROR(VLOOKUP($B13,Sheet1!$B$4:$J$550,6,0),"***")</f>
        <v>***</v>
      </c>
      <c r="Q13" t="str">
        <f>IFERROR(VLOOKUP($B13,Sheet1!$B$4:$J$550,7,0),"***")</f>
        <v>***</v>
      </c>
    </row>
    <row r="14" spans="1:17" x14ac:dyDescent="0.55000000000000004">
      <c r="A14" s="1">
        <v>13</v>
      </c>
      <c r="B14" t="s">
        <v>385</v>
      </c>
      <c r="C14" t="str">
        <f t="shared" si="0"/>
        <v xml:space="preserve">ចែម​ </v>
      </c>
      <c r="D14" t="str">
        <f t="shared" si="1"/>
        <v>អាន</v>
      </c>
      <c r="E14" s="1" t="s">
        <v>2</v>
      </c>
      <c r="F14" t="s">
        <v>429</v>
      </c>
      <c r="G14" t="str">
        <f t="shared" si="2"/>
        <v>1989-07-06</v>
      </c>
      <c r="H14" t="str">
        <f>IFERROR(VLOOKUP($B14,Tax_List!$H$3:$O$1000,5,0),"***")</f>
        <v>06.07.1989</v>
      </c>
      <c r="I14">
        <f>IFERROR(VLOOKUP($B14,Tax_List!$H$3:$O$1000,8,0),"***")</f>
        <v>150430568</v>
      </c>
      <c r="J14" s="2">
        <v>1420000</v>
      </c>
      <c r="P14">
        <f>IFERROR(VLOOKUP($B14,Sheet1!$B$4:$J$550,6,0),"***")</f>
        <v>0</v>
      </c>
      <c r="Q14">
        <f>IFERROR(VLOOKUP($B14,Sheet1!$B$4:$J$550,7,0),"***")</f>
        <v>150430568</v>
      </c>
    </row>
    <row r="15" spans="1:17" x14ac:dyDescent="0.55000000000000004">
      <c r="A15" s="1">
        <v>14</v>
      </c>
      <c r="B15" t="s">
        <v>386</v>
      </c>
      <c r="C15" t="str">
        <f t="shared" si="0"/>
        <v xml:space="preserve">សែម </v>
      </c>
      <c r="D15" t="str">
        <f t="shared" si="1"/>
        <v>ពិសី</v>
      </c>
      <c r="E15" s="1" t="s">
        <v>2</v>
      </c>
      <c r="F15" t="s">
        <v>430</v>
      </c>
      <c r="G15" t="str">
        <f t="shared" si="2"/>
        <v>2003-10-14</v>
      </c>
      <c r="H15" t="str">
        <f>IFERROR(VLOOKUP($B15,Tax_List!$H$3:$O$1000,5,0),"***")</f>
        <v>14.10.2003</v>
      </c>
      <c r="I15">
        <f>IFERROR(VLOOKUP($B15,Tax_List!$H$3:$O$1000,8,0),"***")</f>
        <v>972293958</v>
      </c>
      <c r="J15" s="2">
        <v>1210000</v>
      </c>
      <c r="P15">
        <f>IFERROR(VLOOKUP($B15,Sheet1!$B$4:$J$550,6,0),"***")</f>
        <v>0</v>
      </c>
      <c r="Q15">
        <f>IFERROR(VLOOKUP($B15,Sheet1!$B$4:$J$550,7,0),"***")</f>
        <v>972293958</v>
      </c>
    </row>
    <row r="16" spans="1:17" x14ac:dyDescent="0.55000000000000004">
      <c r="A16" s="1">
        <v>15</v>
      </c>
      <c r="B16" t="s">
        <v>2088</v>
      </c>
      <c r="C16" t="str">
        <f t="shared" si="0"/>
        <v xml:space="preserve">សេង </v>
      </c>
      <c r="D16" t="str">
        <f t="shared" si="1"/>
        <v>កំសត់</v>
      </c>
      <c r="E16" s="1" t="s">
        <v>2</v>
      </c>
      <c r="F16" t="s">
        <v>429</v>
      </c>
      <c r="G16" t="str">
        <f t="shared" si="2"/>
        <v>***-**-**</v>
      </c>
      <c r="H16" t="str">
        <f>IFERROR(VLOOKUP($B16,Tax_List!$H$3:$O$1000,5,0),"***")</f>
        <v>***</v>
      </c>
      <c r="I16" t="str">
        <f>IFERROR(VLOOKUP($B16,Tax_List!$H$3:$O$1000,8,0),"***")</f>
        <v>***</v>
      </c>
      <c r="J16" s="2">
        <v>1200000</v>
      </c>
      <c r="P16" t="str">
        <f>IFERROR(VLOOKUP($B16,Sheet1!$B$4:$J$550,6,0),"***")</f>
        <v>***</v>
      </c>
      <c r="Q16" t="str">
        <f>IFERROR(VLOOKUP($B16,Sheet1!$B$4:$J$550,7,0),"***")</f>
        <v>***</v>
      </c>
    </row>
    <row r="17" spans="1:17" x14ac:dyDescent="0.55000000000000004">
      <c r="A17" s="1">
        <v>16</v>
      </c>
      <c r="B17" t="s">
        <v>387</v>
      </c>
      <c r="C17" t="str">
        <f t="shared" si="0"/>
        <v xml:space="preserve">ទេស </v>
      </c>
      <c r="D17" t="str">
        <f t="shared" si="1"/>
        <v>សែម</v>
      </c>
      <c r="E17" s="1" t="s">
        <v>2</v>
      </c>
      <c r="F17" t="s">
        <v>431</v>
      </c>
      <c r="G17" t="str">
        <f t="shared" si="2"/>
        <v>***-**-**</v>
      </c>
      <c r="H17" t="str">
        <f>IFERROR(VLOOKUP($B17,Tax_List!$H$3:$O$1000,5,0),"***")</f>
        <v>***</v>
      </c>
      <c r="I17" t="str">
        <f>IFERROR(VLOOKUP($B17,Tax_List!$H$3:$O$1000,8,0),"***")</f>
        <v>***</v>
      </c>
      <c r="J17" s="2">
        <v>2080000</v>
      </c>
      <c r="P17" t="str">
        <f>IFERROR(VLOOKUP($B17,Sheet1!$B$4:$J$550,6,0),"***")</f>
        <v>***</v>
      </c>
      <c r="Q17" t="str">
        <f>IFERROR(VLOOKUP($B17,Sheet1!$B$4:$J$550,7,0),"***")</f>
        <v>***</v>
      </c>
    </row>
    <row r="18" spans="1:17" x14ac:dyDescent="0.55000000000000004">
      <c r="A18" s="1">
        <v>17</v>
      </c>
      <c r="B18" t="s">
        <v>388</v>
      </c>
      <c r="C18" t="str">
        <f t="shared" si="0"/>
        <v xml:space="preserve">វ៉ាន់ </v>
      </c>
      <c r="D18" t="str">
        <f t="shared" si="1"/>
        <v>ឃួច</v>
      </c>
      <c r="E18" s="1" t="s">
        <v>2</v>
      </c>
      <c r="F18" t="s">
        <v>432</v>
      </c>
      <c r="G18" t="str">
        <f t="shared" si="2"/>
        <v>1970-02-03</v>
      </c>
      <c r="H18" t="str">
        <f>IFERROR(VLOOKUP($B18,Tax_List!$H$3:$O$1000,5,0),"***")</f>
        <v>03.02.1970</v>
      </c>
      <c r="I18">
        <f>IFERROR(VLOOKUP($B18,Tax_List!$H$3:$O$1000,8,0),"***")</f>
        <v>150116418</v>
      </c>
      <c r="J18" s="2">
        <v>677500</v>
      </c>
      <c r="P18">
        <f>IFERROR(VLOOKUP($B18,Sheet1!$B$4:$J$550,6,0),"***")</f>
        <v>0</v>
      </c>
      <c r="Q18">
        <f>IFERROR(VLOOKUP($B18,Sheet1!$B$4:$J$550,7,0),"***")</f>
        <v>150116418</v>
      </c>
    </row>
    <row r="19" spans="1:17" x14ac:dyDescent="0.55000000000000004">
      <c r="A19" s="1">
        <v>18</v>
      </c>
      <c r="B19" t="s">
        <v>389</v>
      </c>
      <c r="C19" t="str">
        <f t="shared" si="0"/>
        <v xml:space="preserve">ផាត​ </v>
      </c>
      <c r="D19" t="str">
        <f t="shared" si="1"/>
        <v>ផុន</v>
      </c>
      <c r="E19" s="1" t="s">
        <v>2</v>
      </c>
      <c r="F19" t="s">
        <v>432</v>
      </c>
      <c r="G19" t="str">
        <f t="shared" si="2"/>
        <v>1953-10-27</v>
      </c>
      <c r="H19" t="str">
        <f>IFERROR(VLOOKUP($B19,Tax_List!$H$3:$O$1000,5,0),"***")</f>
        <v>27.10.1953</v>
      </c>
      <c r="I19">
        <f>IFERROR(VLOOKUP($B19,Tax_List!$H$3:$O$1000,8,0),"***")</f>
        <v>101263789</v>
      </c>
      <c r="J19" s="2">
        <v>649100</v>
      </c>
      <c r="P19">
        <f>IFERROR(VLOOKUP($B19,Sheet1!$B$4:$J$550,6,0),"***")</f>
        <v>0</v>
      </c>
      <c r="Q19">
        <f>IFERROR(VLOOKUP($B19,Sheet1!$B$4:$J$550,7,0),"***")</f>
        <v>101263789</v>
      </c>
    </row>
    <row r="20" spans="1:17" x14ac:dyDescent="0.55000000000000004">
      <c r="A20" s="1">
        <v>19</v>
      </c>
      <c r="B20" t="s">
        <v>390</v>
      </c>
      <c r="C20" t="str">
        <f t="shared" si="0"/>
        <v xml:space="preserve">សុខ </v>
      </c>
      <c r="D20" t="str">
        <f t="shared" si="1"/>
        <v>ជុត</v>
      </c>
      <c r="E20" s="1" t="s">
        <v>2</v>
      </c>
      <c r="F20" t="s">
        <v>432</v>
      </c>
      <c r="G20" t="str">
        <f t="shared" si="2"/>
        <v>1964-02-05</v>
      </c>
      <c r="H20" t="str">
        <f>IFERROR(VLOOKUP($B20,Tax_List!$H$3:$O$1000,5,0),"***")</f>
        <v>05.02.1964</v>
      </c>
      <c r="I20">
        <f>IFERROR(VLOOKUP($B20,Tax_List!$H$3:$O$1000,8,0),"***")</f>
        <v>170331308</v>
      </c>
      <c r="J20" s="2">
        <v>894600</v>
      </c>
      <c r="P20">
        <f>IFERROR(VLOOKUP($B20,Sheet1!$B$4:$J$550,6,0),"***")</f>
        <v>0</v>
      </c>
      <c r="Q20">
        <f>IFERROR(VLOOKUP($B20,Sheet1!$B$4:$J$550,7,0),"***")</f>
        <v>170331308</v>
      </c>
    </row>
    <row r="21" spans="1:17" x14ac:dyDescent="0.55000000000000004">
      <c r="A21" s="1">
        <v>20</v>
      </c>
      <c r="B21" t="s">
        <v>391</v>
      </c>
      <c r="C21" t="str">
        <f t="shared" si="0"/>
        <v xml:space="preserve">សន </v>
      </c>
      <c r="D21" t="str">
        <f t="shared" si="1"/>
        <v>សៅ</v>
      </c>
      <c r="E21" s="1" t="s">
        <v>2</v>
      </c>
      <c r="F21" t="s">
        <v>433</v>
      </c>
      <c r="G21" t="str">
        <f t="shared" si="2"/>
        <v>1971-12-07</v>
      </c>
      <c r="H21" t="str">
        <f>IFERROR(VLOOKUP($B21,Tax_List!$H$3:$O$1000,5,0),"***")</f>
        <v>07.12.1971</v>
      </c>
      <c r="I21">
        <f>IFERROR(VLOOKUP($B21,Tax_List!$H$3:$O$1000,8,0),"***")</f>
        <v>150639022</v>
      </c>
      <c r="J21" s="2">
        <v>1240000</v>
      </c>
      <c r="P21">
        <f>IFERROR(VLOOKUP($B21,Sheet1!$B$4:$J$550,6,0),"***")</f>
        <v>0</v>
      </c>
      <c r="Q21">
        <f>IFERROR(VLOOKUP($B21,Sheet1!$B$4:$J$550,7,0),"***")</f>
        <v>150639022</v>
      </c>
    </row>
    <row r="22" spans="1:17" x14ac:dyDescent="0.55000000000000004">
      <c r="A22" s="1">
        <v>21</v>
      </c>
      <c r="B22" t="s">
        <v>1894</v>
      </c>
      <c r="C22" t="str">
        <f t="shared" si="0"/>
        <v xml:space="preserve">ធួក </v>
      </c>
      <c r="D22" t="str">
        <f t="shared" si="1"/>
        <v>នាង</v>
      </c>
      <c r="E22" s="1" t="s">
        <v>2</v>
      </c>
      <c r="F22" t="s">
        <v>432</v>
      </c>
      <c r="G22" t="str">
        <f t="shared" si="2"/>
        <v>***-**-**</v>
      </c>
      <c r="H22" t="str">
        <f>IFERROR(VLOOKUP($B22,Tax_List!$H$3:$O$1000,5,0),"***")</f>
        <v>***</v>
      </c>
      <c r="I22" t="str">
        <f>IFERROR(VLOOKUP($B22,Tax_List!$H$3:$O$1000,8,0),"***")</f>
        <v>***</v>
      </c>
      <c r="J22" s="2">
        <v>756000</v>
      </c>
      <c r="P22">
        <f>IFERROR(VLOOKUP($B22,Sheet1!$B$4:$J$550,6,0),"***")</f>
        <v>0</v>
      </c>
      <c r="Q22" t="str">
        <f>IFERROR(VLOOKUP($B22,Sheet1!$B$4:$J$550,7,0),"***")</f>
        <v>***</v>
      </c>
    </row>
    <row r="23" spans="1:17" x14ac:dyDescent="0.55000000000000004">
      <c r="A23" s="1">
        <v>22</v>
      </c>
      <c r="B23" t="s">
        <v>392</v>
      </c>
      <c r="C23" t="str">
        <f t="shared" si="0"/>
        <v xml:space="preserve">សៀ </v>
      </c>
      <c r="D23" t="str">
        <f t="shared" si="1"/>
        <v>ស៊ីម</v>
      </c>
      <c r="E23" s="1" t="s">
        <v>2</v>
      </c>
      <c r="F23" t="s">
        <v>432</v>
      </c>
      <c r="G23" t="str">
        <f t="shared" si="2"/>
        <v>1978-04-13</v>
      </c>
      <c r="H23" t="str">
        <f>IFERROR(VLOOKUP($B23,Tax_List!$H$3:$O$1000,5,0),"***")</f>
        <v>13.04.1978</v>
      </c>
      <c r="I23">
        <f>IFERROR(VLOOKUP($B23,Tax_List!$H$3:$O$1000,8,0),"***")</f>
        <v>150791143</v>
      </c>
      <c r="J23" s="2">
        <v>932000</v>
      </c>
      <c r="P23">
        <f>IFERROR(VLOOKUP($B23,Sheet1!$B$4:$J$550,6,0),"***")</f>
        <v>0</v>
      </c>
      <c r="Q23">
        <f>IFERROR(VLOOKUP($B23,Sheet1!$B$4:$J$550,7,0),"***")</f>
        <v>150791143</v>
      </c>
    </row>
    <row r="24" spans="1:17" x14ac:dyDescent="0.55000000000000004">
      <c r="A24" s="1">
        <v>23</v>
      </c>
      <c r="B24" t="s">
        <v>2089</v>
      </c>
      <c r="C24" t="str">
        <f t="shared" si="0"/>
        <v xml:space="preserve">សឿន </v>
      </c>
      <c r="D24" t="str">
        <f t="shared" si="1"/>
        <v>សៃណា</v>
      </c>
      <c r="E24" s="1" t="s">
        <v>2</v>
      </c>
      <c r="F24" t="s">
        <v>432</v>
      </c>
      <c r="G24" t="str">
        <f t="shared" si="2"/>
        <v>***-**-**</v>
      </c>
      <c r="H24" t="str">
        <f>IFERROR(VLOOKUP($B24,Tax_List!$H$3:$O$1000,5,0),"***")</f>
        <v>***</v>
      </c>
      <c r="I24" t="str">
        <f>IFERROR(VLOOKUP($B24,Tax_List!$H$3:$O$1000,8,0),"***")</f>
        <v>***</v>
      </c>
      <c r="J24" s="2">
        <v>732000</v>
      </c>
      <c r="P24" t="str">
        <f>IFERROR(VLOOKUP($B24,Sheet1!$B$4:$J$550,6,0),"***")</f>
        <v>***</v>
      </c>
      <c r="Q24" t="str">
        <f>IFERROR(VLOOKUP($B24,Sheet1!$B$4:$J$550,7,0),"***")</f>
        <v>***</v>
      </c>
    </row>
    <row r="25" spans="1:17" x14ac:dyDescent="0.55000000000000004">
      <c r="A25" s="1">
        <v>24</v>
      </c>
      <c r="B25" t="s">
        <v>393</v>
      </c>
      <c r="C25" t="str">
        <f t="shared" si="0"/>
        <v xml:space="preserve">សេង </v>
      </c>
      <c r="D25" t="str">
        <f t="shared" si="1"/>
        <v>សារ៉ាន់</v>
      </c>
      <c r="E25" s="1" t="s">
        <v>2</v>
      </c>
      <c r="F25" t="s">
        <v>434</v>
      </c>
      <c r="G25" t="str">
        <f t="shared" si="2"/>
        <v>1952-10-15</v>
      </c>
      <c r="H25" t="str">
        <f>IFERROR(VLOOKUP($B25,Tax_List!$H$3:$O$1000,5,0),"***")</f>
        <v>15.10.1952</v>
      </c>
      <c r="I25">
        <f>IFERROR(VLOOKUP($B25,Tax_List!$H$3:$O$1000,8,0),"***")</f>
        <v>250196813</v>
      </c>
      <c r="J25" s="2">
        <v>2508100</v>
      </c>
      <c r="P25">
        <f>IFERROR(VLOOKUP($B25,Sheet1!$B$4:$J$550,6,0),"***")</f>
        <v>0</v>
      </c>
      <c r="Q25">
        <f>IFERROR(VLOOKUP($B25,Sheet1!$B$4:$J$550,7,0),"***")</f>
        <v>150734657</v>
      </c>
    </row>
    <row r="26" spans="1:17" x14ac:dyDescent="0.55000000000000004">
      <c r="A26" s="1">
        <v>25</v>
      </c>
      <c r="B26" t="s">
        <v>394</v>
      </c>
      <c r="C26" t="str">
        <f t="shared" si="0"/>
        <v xml:space="preserve">កង </v>
      </c>
      <c r="D26" t="str">
        <f t="shared" si="1"/>
        <v>សារ៉ា</v>
      </c>
      <c r="E26" s="1" t="s">
        <v>1</v>
      </c>
      <c r="F26" t="s">
        <v>435</v>
      </c>
      <c r="G26" t="str">
        <f t="shared" si="2"/>
        <v>1984-07-06</v>
      </c>
      <c r="H26" t="str">
        <f>IFERROR(VLOOKUP($B26,Tax_List!$H$3:$O$1000,5,0),"***")</f>
        <v>06.07.1984</v>
      </c>
      <c r="I26">
        <f>IFERROR(VLOOKUP($B26,Tax_List!$H$3:$O$1000,8,0),"***")</f>
        <v>150310042</v>
      </c>
      <c r="J26" s="2">
        <v>1709800</v>
      </c>
      <c r="P26">
        <f>IFERROR(VLOOKUP($B26,Sheet1!$B$4:$J$550,6,0),"***")</f>
        <v>0</v>
      </c>
      <c r="Q26">
        <f>IFERROR(VLOOKUP($B26,Sheet1!$B$4:$J$550,7,0),"***")</f>
        <v>150310042</v>
      </c>
    </row>
    <row r="27" spans="1:17" x14ac:dyDescent="0.55000000000000004">
      <c r="A27" s="1">
        <v>26</v>
      </c>
      <c r="B27" t="s">
        <v>395</v>
      </c>
      <c r="C27" t="str">
        <f t="shared" si="0"/>
        <v xml:space="preserve">យ៉េត </v>
      </c>
      <c r="D27" t="str">
        <f t="shared" si="1"/>
        <v>ប្រុស</v>
      </c>
      <c r="E27" s="1" t="s">
        <v>2</v>
      </c>
      <c r="F27" t="s">
        <v>436</v>
      </c>
      <c r="G27" t="str">
        <f t="shared" si="2"/>
        <v>1982-03-04</v>
      </c>
      <c r="H27" t="str">
        <f>IFERROR(VLOOKUP($B27,Tax_List!$H$3:$O$1000,5,0),"***")</f>
        <v>04.03.1982</v>
      </c>
      <c r="I27" t="str">
        <f>IFERROR(VLOOKUP($B27,Tax_List!$H$3:$O$1000,8,0),"***")</f>
        <v>061943336</v>
      </c>
      <c r="J27" s="2">
        <v>2510000</v>
      </c>
      <c r="P27">
        <f>IFERROR(VLOOKUP($B27,Sheet1!$B$4:$J$550,6,0),"***")</f>
        <v>0</v>
      </c>
      <c r="Q27" t="str">
        <f>IFERROR(VLOOKUP($B27,Sheet1!$B$4:$J$550,7,0),"***")</f>
        <v>061943336</v>
      </c>
    </row>
    <row r="28" spans="1:17" x14ac:dyDescent="0.55000000000000004">
      <c r="A28" s="1">
        <v>27</v>
      </c>
      <c r="B28" t="s">
        <v>396</v>
      </c>
      <c r="C28" t="str">
        <f t="shared" si="0"/>
        <v xml:space="preserve">សែន </v>
      </c>
      <c r="D28" t="str">
        <f t="shared" si="1"/>
        <v>ចាន់ស៊ីន</v>
      </c>
      <c r="E28" s="1" t="s">
        <v>2</v>
      </c>
      <c r="F28" t="s">
        <v>437</v>
      </c>
      <c r="G28" t="str">
        <f t="shared" si="2"/>
        <v>1985-05-10</v>
      </c>
      <c r="H28" t="str">
        <f>IFERROR(VLOOKUP($B28,Tax_List!$H$3:$O$1000,5,0),"***")</f>
        <v>10.05.1985</v>
      </c>
      <c r="I28">
        <f>IFERROR(VLOOKUP($B28,Tax_List!$H$3:$O$1000,8,0),"***")</f>
        <v>150904923</v>
      </c>
      <c r="J28" s="2">
        <v>1404700</v>
      </c>
      <c r="P28">
        <f>IFERROR(VLOOKUP($B28,Sheet1!$B$4:$J$550,6,0),"***")</f>
        <v>0</v>
      </c>
      <c r="Q28">
        <f>IFERROR(VLOOKUP($B28,Sheet1!$B$4:$J$550,7,0),"***")</f>
        <v>150904923</v>
      </c>
    </row>
    <row r="29" spans="1:17" x14ac:dyDescent="0.55000000000000004">
      <c r="A29" s="1">
        <v>28</v>
      </c>
      <c r="B29" t="s">
        <v>397</v>
      </c>
      <c r="C29" t="str">
        <f t="shared" si="0"/>
        <v xml:space="preserve">ផាន់ </v>
      </c>
      <c r="D29" t="str">
        <f t="shared" si="1"/>
        <v>រ៉ា</v>
      </c>
      <c r="E29" s="1" t="s">
        <v>2</v>
      </c>
      <c r="F29" t="s">
        <v>438</v>
      </c>
      <c r="G29" t="str">
        <f t="shared" si="2"/>
        <v>1995-04-01</v>
      </c>
      <c r="H29" t="str">
        <f>IFERROR(VLOOKUP($B29,Tax_List!$H$3:$O$1000,5,0),"***")</f>
        <v>01.04.1995</v>
      </c>
      <c r="I29" t="str">
        <f>IFERROR(VLOOKUP($B29,Tax_List!$H$3:$O$1000,8,0),"***")</f>
        <v>061442264</v>
      </c>
      <c r="J29" s="2">
        <v>1776800</v>
      </c>
      <c r="P29">
        <f>IFERROR(VLOOKUP($B29,Sheet1!$B$4:$J$550,6,0),"***")</f>
        <v>0</v>
      </c>
      <c r="Q29" t="str">
        <f>IFERROR(VLOOKUP($B29,Sheet1!$B$4:$J$550,7,0),"***")</f>
        <v>061442264</v>
      </c>
    </row>
    <row r="30" spans="1:17" x14ac:dyDescent="0.55000000000000004">
      <c r="A30" s="1">
        <v>29</v>
      </c>
      <c r="B30" t="s">
        <v>398</v>
      </c>
      <c r="C30" t="str">
        <f t="shared" si="0"/>
        <v xml:space="preserve">អិត </v>
      </c>
      <c r="D30" t="str">
        <f t="shared" si="1"/>
        <v>ស្រីលីន</v>
      </c>
      <c r="E30" s="1" t="s">
        <v>1</v>
      </c>
      <c r="F30" t="s">
        <v>439</v>
      </c>
      <c r="G30" t="str">
        <f t="shared" si="2"/>
        <v>1997-05-02</v>
      </c>
      <c r="H30" t="str">
        <f>IFERROR(VLOOKUP($B30,Tax_List!$H$3:$O$1000,5,0),"***")</f>
        <v>02.05.1997</v>
      </c>
      <c r="I30" t="str">
        <f>IFERROR(VLOOKUP($B30,Tax_List!$H$3:$O$1000,8,0),"***")</f>
        <v>IDR00048</v>
      </c>
      <c r="J30" s="2">
        <v>1050500</v>
      </c>
      <c r="P30">
        <f>IFERROR(VLOOKUP($B30,Sheet1!$B$4:$J$550,6,0),"***")</f>
        <v>0</v>
      </c>
      <c r="Q30" t="str">
        <f>IFERROR(VLOOKUP($B30,Sheet1!$B$4:$J$550,7,0),"***")</f>
        <v>IDR00048</v>
      </c>
    </row>
    <row r="31" spans="1:17" x14ac:dyDescent="0.55000000000000004">
      <c r="A31" s="1">
        <v>30</v>
      </c>
      <c r="B31" t="s">
        <v>399</v>
      </c>
      <c r="C31" t="str">
        <f t="shared" si="0"/>
        <v xml:space="preserve">សៀ </v>
      </c>
      <c r="D31" t="str">
        <f t="shared" si="1"/>
        <v>សុខ</v>
      </c>
      <c r="E31" s="1" t="s">
        <v>1</v>
      </c>
      <c r="F31" t="s">
        <v>440</v>
      </c>
      <c r="G31" t="str">
        <f t="shared" si="2"/>
        <v>1999-11-10</v>
      </c>
      <c r="H31" t="str">
        <f>IFERROR(VLOOKUP($B31,Tax_List!$H$3:$O$1000,5,0),"***")</f>
        <v>10.11.1999</v>
      </c>
      <c r="I31">
        <f>IFERROR(VLOOKUP($B31,Tax_List!$H$3:$O$1000,8,0),"***")</f>
        <v>220175238</v>
      </c>
      <c r="J31" s="2">
        <v>956000</v>
      </c>
      <c r="P31">
        <f>IFERROR(VLOOKUP($B31,Sheet1!$B$4:$J$550,6,0),"***")</f>
        <v>0</v>
      </c>
      <c r="Q31">
        <f>IFERROR(VLOOKUP($B31,Sheet1!$B$4:$J$550,7,0),"***")</f>
        <v>220175238</v>
      </c>
    </row>
    <row r="32" spans="1:17" x14ac:dyDescent="0.55000000000000004">
      <c r="A32" s="1">
        <v>31</v>
      </c>
      <c r="B32" t="s">
        <v>400</v>
      </c>
      <c r="C32" t="str">
        <f t="shared" si="0"/>
        <v xml:space="preserve">វុន </v>
      </c>
      <c r="D32" t="str">
        <f t="shared" si="1"/>
        <v>ចាន់រ៉ាត់</v>
      </c>
      <c r="E32" s="1" t="s">
        <v>1</v>
      </c>
      <c r="F32" t="s">
        <v>441</v>
      </c>
      <c r="G32" t="str">
        <f t="shared" si="2"/>
        <v>1998-03-03</v>
      </c>
      <c r="H32" t="str">
        <f>IFERROR(VLOOKUP($B32,Tax_List!$H$3:$O$1000,5,0),"***")</f>
        <v>03.03.1998</v>
      </c>
      <c r="I32">
        <f>IFERROR(VLOOKUP($B32,Tax_List!$H$3:$O$1000,8,0),"***")</f>
        <v>150612256</v>
      </c>
      <c r="J32" s="2">
        <v>1456000</v>
      </c>
      <c r="P32">
        <f>IFERROR(VLOOKUP($B32,Sheet1!$B$4:$J$550,6,0),"***")</f>
        <v>0</v>
      </c>
      <c r="Q32">
        <f>IFERROR(VLOOKUP($B32,Sheet1!$B$4:$J$550,7,0),"***")</f>
        <v>150612256</v>
      </c>
    </row>
    <row r="33" spans="1:17" x14ac:dyDescent="0.55000000000000004">
      <c r="A33" s="1">
        <v>32</v>
      </c>
      <c r="B33" t="s">
        <v>401</v>
      </c>
      <c r="C33" t="str">
        <f t="shared" si="0"/>
        <v xml:space="preserve">កង </v>
      </c>
      <c r="D33" t="str">
        <f t="shared" si="1"/>
        <v>មីណា</v>
      </c>
      <c r="E33" s="1" t="s">
        <v>1</v>
      </c>
      <c r="F33" t="s">
        <v>442</v>
      </c>
      <c r="G33" t="str">
        <f t="shared" si="2"/>
        <v>1994-03-18</v>
      </c>
      <c r="H33" t="str">
        <f>IFERROR(VLOOKUP($B33,Tax_List!$H$3:$O$1000,5,0),"***")</f>
        <v>18.03.1994</v>
      </c>
      <c r="I33">
        <f>IFERROR(VLOOKUP($B33,Tax_List!$H$3:$O$1000,8,0),"***")</f>
        <v>150737287</v>
      </c>
      <c r="J33" s="2">
        <v>1170900</v>
      </c>
      <c r="P33">
        <f>IFERROR(VLOOKUP($B33,Sheet1!$B$4:$J$550,6,0),"***")</f>
        <v>0</v>
      </c>
      <c r="Q33">
        <f>IFERROR(VLOOKUP($B33,Sheet1!$B$4:$J$550,7,0),"***")</f>
        <v>150737287</v>
      </c>
    </row>
    <row r="34" spans="1:17" x14ac:dyDescent="0.55000000000000004">
      <c r="A34" s="1">
        <v>33</v>
      </c>
      <c r="B34" t="s">
        <v>402</v>
      </c>
      <c r="C34" t="str">
        <f t="shared" si="0"/>
        <v xml:space="preserve">ពេជ្រ </v>
      </c>
      <c r="D34" t="str">
        <f t="shared" si="1"/>
        <v>ចាន់រី</v>
      </c>
      <c r="E34" s="1" t="s">
        <v>2</v>
      </c>
      <c r="F34" t="s">
        <v>443</v>
      </c>
      <c r="G34" t="str">
        <f t="shared" ref="G34:G58" si="3">RIGHT(H34,4)&amp;"-"&amp;RIGHT(LEFT(H34,5),2)&amp;"-"&amp;LEFT(H34,2)</f>
        <v>2000-07-08</v>
      </c>
      <c r="H34" t="str">
        <f>IFERROR(VLOOKUP($B34,Tax_List!$H$3:$O$1000,5,0),"***")</f>
        <v>08.07.2000</v>
      </c>
      <c r="I34">
        <f>IFERROR(VLOOKUP($B34,Tax_List!$H$3:$O$1000,8,0),"***")</f>
        <v>220175205</v>
      </c>
      <c r="J34" s="2">
        <v>1578100</v>
      </c>
      <c r="P34">
        <f>IFERROR(VLOOKUP($B34,Sheet1!$B$4:$J$550,6,0),"***")</f>
        <v>0</v>
      </c>
      <c r="Q34">
        <f>IFERROR(VLOOKUP($B34,Sheet1!$B$4:$J$550,7,0),"***")</f>
        <v>220175205</v>
      </c>
    </row>
    <row r="35" spans="1:17" x14ac:dyDescent="0.55000000000000004">
      <c r="A35" s="1">
        <v>34</v>
      </c>
      <c r="B35" t="s">
        <v>403</v>
      </c>
      <c r="C35" t="str">
        <f t="shared" si="0"/>
        <v xml:space="preserve">អែម </v>
      </c>
      <c r="D35" t="str">
        <f t="shared" si="1"/>
        <v>គឹមតុង</v>
      </c>
      <c r="E35" s="1" t="s">
        <v>2</v>
      </c>
      <c r="F35" t="s">
        <v>444</v>
      </c>
      <c r="G35" t="str">
        <f t="shared" si="3"/>
        <v>1986-10-10</v>
      </c>
      <c r="H35" t="str">
        <f>IFERROR(VLOOKUP($B35,Tax_List!$H$3:$O$1000,5,0),"***")</f>
        <v>10.10.1986</v>
      </c>
      <c r="I35">
        <f>IFERROR(VLOOKUP($B35,Tax_List!$H$3:$O$1000,8,0),"***")</f>
        <v>220128935</v>
      </c>
      <c r="J35" s="2">
        <v>1435600</v>
      </c>
      <c r="P35">
        <f>IFERROR(VLOOKUP($B35,Sheet1!$B$4:$J$550,6,0),"***")</f>
        <v>0</v>
      </c>
      <c r="Q35">
        <f>IFERROR(VLOOKUP($B35,Sheet1!$B$4:$J$550,7,0),"***")</f>
        <v>220128935</v>
      </c>
    </row>
    <row r="36" spans="1:17" x14ac:dyDescent="0.55000000000000004">
      <c r="A36" s="1">
        <v>35</v>
      </c>
      <c r="B36" t="s">
        <v>404</v>
      </c>
      <c r="C36" t="str">
        <f t="shared" si="0"/>
        <v xml:space="preserve">ដៀប </v>
      </c>
      <c r="D36" t="str">
        <f t="shared" si="1"/>
        <v>សាម៉ាន</v>
      </c>
      <c r="E36" s="1" t="s">
        <v>2</v>
      </c>
      <c r="F36" t="s">
        <v>445</v>
      </c>
      <c r="G36" t="str">
        <f t="shared" si="3"/>
        <v>2000-03-31</v>
      </c>
      <c r="H36" t="str">
        <f>IFERROR(VLOOKUP($B36,Tax_List!$H$3:$O$1000,5,0),"***")</f>
        <v>31.03.2000</v>
      </c>
      <c r="I36">
        <f>IFERROR(VLOOKUP($B36,Tax_List!$H$3:$O$1000,8,0),"***")</f>
        <v>220194420</v>
      </c>
      <c r="J36" s="2">
        <v>1247000</v>
      </c>
      <c r="P36">
        <f>IFERROR(VLOOKUP($B36,Sheet1!$B$4:$J$550,6,0),"***")</f>
        <v>0</v>
      </c>
      <c r="Q36">
        <f>IFERROR(VLOOKUP($B36,Sheet1!$B$4:$J$550,7,0),"***")</f>
        <v>220194420</v>
      </c>
    </row>
    <row r="37" spans="1:17" x14ac:dyDescent="0.55000000000000004">
      <c r="A37" s="1">
        <v>36</v>
      </c>
      <c r="B37" t="s">
        <v>405</v>
      </c>
      <c r="C37" t="str">
        <f t="shared" si="0"/>
        <v xml:space="preserve">ចាន់ </v>
      </c>
      <c r="D37" t="str">
        <f t="shared" si="1"/>
        <v>សុថេន</v>
      </c>
      <c r="E37" s="1" t="s">
        <v>2</v>
      </c>
      <c r="F37" t="s">
        <v>446</v>
      </c>
      <c r="G37" t="str">
        <f t="shared" si="3"/>
        <v>1980-01-01</v>
      </c>
      <c r="H37" t="str">
        <f>IFERROR(VLOOKUP($B37,Tax_List!$H$3:$O$1000,5,0),"***")</f>
        <v>01.01.1980</v>
      </c>
      <c r="I37">
        <f>IFERROR(VLOOKUP($B37,Tax_List!$H$3:$O$1000,8,0),"***")</f>
        <v>220234362</v>
      </c>
      <c r="J37" s="2">
        <v>1197000</v>
      </c>
      <c r="P37">
        <f>IFERROR(VLOOKUP($B37,Sheet1!$B$4:$J$550,6,0),"***")</f>
        <v>0</v>
      </c>
      <c r="Q37">
        <f>IFERROR(VLOOKUP($B37,Sheet1!$B$4:$J$550,7,0),"***")</f>
        <v>220234362</v>
      </c>
    </row>
    <row r="38" spans="1:17" x14ac:dyDescent="0.55000000000000004">
      <c r="A38" s="1">
        <v>37</v>
      </c>
      <c r="B38" t="s">
        <v>406</v>
      </c>
      <c r="C38" t="str">
        <f t="shared" si="0"/>
        <v xml:space="preserve">ឈិន </v>
      </c>
      <c r="D38" t="str">
        <f t="shared" si="1"/>
        <v>ចាន់រី</v>
      </c>
      <c r="E38" s="1" t="s">
        <v>2</v>
      </c>
      <c r="F38" t="s">
        <v>447</v>
      </c>
      <c r="G38" t="str">
        <f t="shared" si="3"/>
        <v>2001-05-08</v>
      </c>
      <c r="H38" t="str">
        <f>IFERROR(VLOOKUP($B38,Tax_List!$H$3:$O$1000,5,0),"***")</f>
        <v>08.05.2001</v>
      </c>
      <c r="I38">
        <f>IFERROR(VLOOKUP($B38,Tax_List!$H$3:$O$1000,8,0),"***")</f>
        <v>150918125</v>
      </c>
      <c r="J38" s="2">
        <v>1192800</v>
      </c>
      <c r="P38">
        <f>IFERROR(VLOOKUP($B38,Sheet1!$B$4:$J$550,6,0),"***")</f>
        <v>0</v>
      </c>
      <c r="Q38">
        <f>IFERROR(VLOOKUP($B38,Sheet1!$B$4:$J$550,7,0),"***")</f>
        <v>150918125</v>
      </c>
    </row>
    <row r="39" spans="1:17" x14ac:dyDescent="0.55000000000000004">
      <c r="A39" s="1">
        <v>38</v>
      </c>
      <c r="B39" t="s">
        <v>407</v>
      </c>
      <c r="C39" t="str">
        <f t="shared" si="0"/>
        <v xml:space="preserve">សុន </v>
      </c>
      <c r="D39" t="str">
        <f t="shared" si="1"/>
        <v>កក្កដា</v>
      </c>
      <c r="E39" s="1" t="s">
        <v>1</v>
      </c>
      <c r="F39" t="s">
        <v>448</v>
      </c>
      <c r="G39" t="str">
        <f t="shared" si="3"/>
        <v>2000-07-15</v>
      </c>
      <c r="H39" t="str">
        <f>IFERROR(VLOOKUP($B39,Tax_List!$H$3:$O$1000,5,0),"***")</f>
        <v>15.07.2000</v>
      </c>
      <c r="I39">
        <f>IFERROR(VLOOKUP($B39,Tax_List!$H$3:$O$1000,8,0),"***")</f>
        <v>150771083</v>
      </c>
      <c r="J39" s="2">
        <v>1246100</v>
      </c>
      <c r="P39">
        <f>IFERROR(VLOOKUP($B39,Sheet1!$B$4:$J$550,6,0),"***")</f>
        <v>0</v>
      </c>
      <c r="Q39">
        <f>IFERROR(VLOOKUP($B39,Sheet1!$B$4:$J$550,7,0),"***")</f>
        <v>150771083</v>
      </c>
    </row>
    <row r="40" spans="1:17" x14ac:dyDescent="0.55000000000000004">
      <c r="A40" s="1">
        <v>39</v>
      </c>
      <c r="B40" t="s">
        <v>408</v>
      </c>
      <c r="C40" t="str">
        <f t="shared" si="0"/>
        <v xml:space="preserve">សាន </v>
      </c>
      <c r="D40" t="str">
        <f t="shared" si="1"/>
        <v>វិច្ឆិកា</v>
      </c>
      <c r="E40" s="1" t="s">
        <v>2</v>
      </c>
      <c r="F40" t="s">
        <v>449</v>
      </c>
      <c r="G40" t="str">
        <f t="shared" si="3"/>
        <v>1996-09-08</v>
      </c>
      <c r="H40" t="str">
        <f>IFERROR(VLOOKUP($B40,Tax_List!$H$3:$O$1000,5,0),"***")</f>
        <v>08.09.1996</v>
      </c>
      <c r="I40">
        <f>IFERROR(VLOOKUP($B40,Tax_List!$H$3:$O$1000,8,0),"***")</f>
        <v>150911068</v>
      </c>
      <c r="J40" s="2">
        <v>1162200</v>
      </c>
      <c r="P40">
        <f>IFERROR(VLOOKUP($B40,Sheet1!$B$4:$J$550,6,0),"***")</f>
        <v>0</v>
      </c>
      <c r="Q40">
        <f>IFERROR(VLOOKUP($B40,Sheet1!$B$4:$J$550,7,0),"***")</f>
        <v>150911068</v>
      </c>
    </row>
    <row r="41" spans="1:17" x14ac:dyDescent="0.55000000000000004">
      <c r="A41" s="1">
        <v>40</v>
      </c>
      <c r="B41" t="s">
        <v>409</v>
      </c>
      <c r="C41" t="str">
        <f t="shared" si="0"/>
        <v xml:space="preserve">អ៊ុល </v>
      </c>
      <c r="D41" t="str">
        <f t="shared" si="1"/>
        <v>ស៊ីនួន</v>
      </c>
      <c r="E41" s="1" t="s">
        <v>1</v>
      </c>
      <c r="F41" t="s">
        <v>450</v>
      </c>
      <c r="G41" t="str">
        <f t="shared" si="3"/>
        <v>2001-01-15</v>
      </c>
      <c r="H41" t="str">
        <f>IFERROR(VLOOKUP($B41,Tax_List!$H$3:$O$1000,5,0),"***")</f>
        <v>15.01.2001</v>
      </c>
      <c r="I41">
        <f>IFERROR(VLOOKUP($B41,Tax_List!$H$3:$O$1000,8,0),"***")</f>
        <v>150914128</v>
      </c>
      <c r="J41" s="2">
        <v>837300</v>
      </c>
      <c r="P41">
        <f>IFERROR(VLOOKUP($B41,Sheet1!$B$4:$J$550,6,0),"***")</f>
        <v>0</v>
      </c>
      <c r="Q41">
        <f>IFERROR(VLOOKUP($B41,Sheet1!$B$4:$J$550,7,0),"***")</f>
        <v>150914128</v>
      </c>
    </row>
    <row r="42" spans="1:17" x14ac:dyDescent="0.55000000000000004">
      <c r="A42" s="1">
        <v>41</v>
      </c>
      <c r="B42" t="s">
        <v>410</v>
      </c>
      <c r="C42" t="str">
        <f t="shared" si="0"/>
        <v xml:space="preserve">ឃីន </v>
      </c>
      <c r="D42" t="str">
        <f t="shared" si="1"/>
        <v>ហៀង</v>
      </c>
      <c r="E42" s="1" t="s">
        <v>1</v>
      </c>
      <c r="F42" t="s">
        <v>451</v>
      </c>
      <c r="G42" t="str">
        <f t="shared" si="3"/>
        <v>1966-02-03</v>
      </c>
      <c r="H42" t="str">
        <f>IFERROR(VLOOKUP($B42,Tax_List!$H$3:$O$1000,5,0),"***")</f>
        <v>03.02.1966</v>
      </c>
      <c r="I42">
        <f>IFERROR(VLOOKUP($B42,Tax_List!$H$3:$O$1000,8,0),"***")</f>
        <v>712837584</v>
      </c>
      <c r="J42" s="2">
        <v>880000</v>
      </c>
      <c r="P42">
        <f>IFERROR(VLOOKUP($B42,Sheet1!$B$4:$J$550,6,0),"***")</f>
        <v>0</v>
      </c>
      <c r="Q42">
        <f>IFERROR(VLOOKUP($B42,Sheet1!$B$4:$J$550,7,0),"***")</f>
        <v>712837584</v>
      </c>
    </row>
    <row r="43" spans="1:17" x14ac:dyDescent="0.55000000000000004">
      <c r="A43" s="1">
        <v>42</v>
      </c>
      <c r="B43" t="s">
        <v>411</v>
      </c>
      <c r="C43" t="str">
        <f t="shared" si="0"/>
        <v xml:space="preserve">ឃឹន </v>
      </c>
      <c r="D43" t="str">
        <f t="shared" si="1"/>
        <v>ស៊ីណេត</v>
      </c>
      <c r="E43" s="1" t="s">
        <v>1</v>
      </c>
      <c r="F43" t="s">
        <v>451</v>
      </c>
      <c r="G43" t="str">
        <f t="shared" si="3"/>
        <v>1971-12-07</v>
      </c>
      <c r="H43" t="str">
        <f>IFERROR(VLOOKUP($B43,Tax_List!$H$3:$O$1000,5,0),"***")</f>
        <v>07.12.1971</v>
      </c>
      <c r="I43">
        <f>IFERROR(VLOOKUP($B43,Tax_List!$H$3:$O$1000,8,0),"***")</f>
        <v>10265947</v>
      </c>
      <c r="J43" s="2">
        <v>869000</v>
      </c>
      <c r="P43">
        <f>IFERROR(VLOOKUP($B43,Sheet1!$B$4:$J$550,6,0),"***")</f>
        <v>0</v>
      </c>
      <c r="Q43">
        <f>IFERROR(VLOOKUP($B43,Sheet1!$B$4:$J$550,7,0),"***")</f>
        <v>10265947</v>
      </c>
    </row>
    <row r="44" spans="1:17" x14ac:dyDescent="0.55000000000000004">
      <c r="A44" s="1">
        <v>43</v>
      </c>
      <c r="B44" t="s">
        <v>1988</v>
      </c>
      <c r="C44" t="str">
        <f t="shared" si="0"/>
        <v xml:space="preserve">ឆាំ </v>
      </c>
      <c r="D44" t="str">
        <f t="shared" si="1"/>
        <v>ឆើត</v>
      </c>
      <c r="E44" s="1" t="s">
        <v>2</v>
      </c>
      <c r="F44" t="s">
        <v>451</v>
      </c>
      <c r="G44" t="str">
        <f t="shared" si="3"/>
        <v>1995-01-19</v>
      </c>
      <c r="H44" t="str">
        <f>IFERROR(VLOOKUP($B44,Tax_List!$H$3:$O$1000,5,0),"***")</f>
        <v>19.01.1995</v>
      </c>
      <c r="I44">
        <f>IFERROR(VLOOKUP($B44,Tax_List!$H$3:$O$1000,8,0),"***")</f>
        <v>150523520</v>
      </c>
      <c r="J44" s="2">
        <v>0</v>
      </c>
      <c r="K44" s="2" t="s">
        <v>1980</v>
      </c>
      <c r="P44" t="str">
        <f>IFERROR(VLOOKUP($B44,Sheet1!$B$4:$J$550,6,0),"***")</f>
        <v>***</v>
      </c>
      <c r="Q44" t="str">
        <f>IFERROR(VLOOKUP($B44,Sheet1!$B$4:$J$550,7,0),"***")</f>
        <v>***</v>
      </c>
    </row>
    <row r="45" spans="1:17" x14ac:dyDescent="0.55000000000000004">
      <c r="A45" s="1">
        <v>44</v>
      </c>
      <c r="B45" t="s">
        <v>412</v>
      </c>
      <c r="C45" t="str">
        <f t="shared" si="0"/>
        <v xml:space="preserve">ឃឹម​ </v>
      </c>
      <c r="D45" t="str">
        <f t="shared" si="1"/>
        <v>ឃន</v>
      </c>
      <c r="E45" s="1" t="s">
        <v>2</v>
      </c>
      <c r="F45" t="s">
        <v>452</v>
      </c>
      <c r="G45" t="str">
        <f t="shared" si="3"/>
        <v>1952-03-06</v>
      </c>
      <c r="H45" t="str">
        <f>IFERROR(VLOOKUP($B45,Tax_List!$H$3:$O$1000,5,0),"***")</f>
        <v>06.03.1952</v>
      </c>
      <c r="I45">
        <f>IFERROR(VLOOKUP($B45,Tax_List!$H$3:$O$1000,8,0),"***")</f>
        <v>150880369</v>
      </c>
      <c r="J45" s="2">
        <v>2097200</v>
      </c>
      <c r="P45" t="str">
        <f>IFERROR(VLOOKUP($B45,Sheet1!$B$4:$J$550,6,0),"***")</f>
        <v>***</v>
      </c>
      <c r="Q45" t="str">
        <f>IFERROR(VLOOKUP($B45,Sheet1!$B$4:$J$550,7,0),"***")</f>
        <v>***</v>
      </c>
    </row>
    <row r="46" spans="1:17" x14ac:dyDescent="0.55000000000000004">
      <c r="A46" s="1">
        <v>45</v>
      </c>
      <c r="B46" t="s">
        <v>413</v>
      </c>
      <c r="C46" t="str">
        <f t="shared" si="0"/>
        <v xml:space="preserve">ញ៉ែម </v>
      </c>
      <c r="D46" t="str">
        <f t="shared" si="1"/>
        <v>អន</v>
      </c>
      <c r="E46" s="1" t="s">
        <v>1</v>
      </c>
      <c r="F46" t="s">
        <v>453</v>
      </c>
      <c r="G46" t="str">
        <f t="shared" si="3"/>
        <v>1968-03-25</v>
      </c>
      <c r="H46" t="str">
        <f>IFERROR(VLOOKUP($B46,Tax_List!$H$3:$O$1000,5,0),"***")</f>
        <v>25.03.1968</v>
      </c>
      <c r="I46">
        <f>IFERROR(VLOOKUP($B46,Tax_List!$H$3:$O$1000,8,0),"***")</f>
        <v>201192803</v>
      </c>
      <c r="J46" s="2">
        <v>400000</v>
      </c>
      <c r="P46">
        <f>IFERROR(VLOOKUP($B46,Sheet1!$B$4:$J$550,6,0),"***")</f>
        <v>0</v>
      </c>
      <c r="Q46">
        <f>IFERROR(VLOOKUP($B46,Sheet1!$B$4:$J$550,7,0),"***")</f>
        <v>201192803</v>
      </c>
    </row>
    <row r="47" spans="1:17" x14ac:dyDescent="0.55000000000000004">
      <c r="A47" s="1">
        <v>46</v>
      </c>
      <c r="B47" t="s">
        <v>414</v>
      </c>
      <c r="C47" t="str">
        <f t="shared" si="0"/>
        <v xml:space="preserve">ស្រី </v>
      </c>
      <c r="D47" t="str">
        <f t="shared" si="1"/>
        <v>ម៉ៅ</v>
      </c>
      <c r="E47" s="1" t="s">
        <v>2</v>
      </c>
      <c r="F47" t="s">
        <v>453</v>
      </c>
      <c r="G47" t="str">
        <f t="shared" si="3"/>
        <v>1966-11-03</v>
      </c>
      <c r="H47" t="str">
        <f>IFERROR(VLOOKUP($B47,Tax_List!$H$3:$O$1000,5,0),"***")</f>
        <v>03.11.1966</v>
      </c>
      <c r="I47">
        <f>IFERROR(VLOOKUP($B47,Tax_List!$H$3:$O$1000,8,0),"***")</f>
        <v>140059191</v>
      </c>
      <c r="J47" s="2">
        <v>450000</v>
      </c>
      <c r="P47">
        <f>IFERROR(VLOOKUP($B47,Sheet1!$B$4:$J$550,6,0),"***")</f>
        <v>0</v>
      </c>
      <c r="Q47">
        <f>IFERROR(VLOOKUP($B47,Sheet1!$B$4:$J$550,7,0),"***")</f>
        <v>140059191</v>
      </c>
    </row>
    <row r="48" spans="1:17" x14ac:dyDescent="0.55000000000000004">
      <c r="A48" s="1">
        <v>47</v>
      </c>
      <c r="B48" t="s">
        <v>415</v>
      </c>
      <c r="C48" t="str">
        <f t="shared" si="0"/>
        <v xml:space="preserve">ខេង </v>
      </c>
      <c r="D48" t="str">
        <f t="shared" si="1"/>
        <v>ប៉ិច</v>
      </c>
      <c r="E48" s="1" t="s">
        <v>1</v>
      </c>
      <c r="F48" t="s">
        <v>453</v>
      </c>
      <c r="G48" t="str">
        <f t="shared" si="3"/>
        <v>1975-03-08</v>
      </c>
      <c r="H48" t="str">
        <f>IFERROR(VLOOKUP($B48,Tax_List!$H$3:$O$1000,5,0),"***")</f>
        <v>08.03.1975</v>
      </c>
      <c r="I48">
        <f>IFERROR(VLOOKUP($B48,Tax_List!$H$3:$O$1000,8,0),"***")</f>
        <v>220115781</v>
      </c>
      <c r="J48" s="2">
        <v>700000</v>
      </c>
      <c r="P48">
        <f>IFERROR(VLOOKUP($B48,Sheet1!$B$4:$J$550,6,0),"***")</f>
        <v>0</v>
      </c>
      <c r="Q48">
        <f>IFERROR(VLOOKUP($B48,Sheet1!$B$4:$J$550,7,0),"***")</f>
        <v>220115781</v>
      </c>
    </row>
    <row r="49" spans="1:17" x14ac:dyDescent="0.55000000000000004">
      <c r="A49" s="1">
        <v>48</v>
      </c>
      <c r="B49" t="s">
        <v>416</v>
      </c>
      <c r="C49" t="str">
        <f t="shared" si="0"/>
        <v xml:space="preserve">ភៀម </v>
      </c>
      <c r="D49" t="str">
        <f t="shared" si="1"/>
        <v>ភក្តី</v>
      </c>
      <c r="E49" s="1" t="s">
        <v>2</v>
      </c>
      <c r="F49" t="s">
        <v>453</v>
      </c>
      <c r="G49" t="str">
        <f t="shared" si="3"/>
        <v>2005-02-02</v>
      </c>
      <c r="H49" t="str">
        <f>IFERROR(VLOOKUP($B49,Tax_List!$H$3:$O$1000,5,0),"***")</f>
        <v>02.02.2005</v>
      </c>
      <c r="I49" t="str">
        <f>IFERROR(VLOOKUP($B49,Tax_List!$H$3:$O$1000,8,0),"***")</f>
        <v>IDR00044</v>
      </c>
      <c r="J49" s="2">
        <v>600000</v>
      </c>
      <c r="P49">
        <f>IFERROR(VLOOKUP($B49,Sheet1!$B$4:$J$550,6,0),"***")</f>
        <v>0</v>
      </c>
      <c r="Q49" t="str">
        <f>IFERROR(VLOOKUP($B49,Sheet1!$B$4:$J$550,7,0),"***")</f>
        <v>IDR00044</v>
      </c>
    </row>
    <row r="50" spans="1:17" x14ac:dyDescent="0.55000000000000004">
      <c r="A50" s="1">
        <v>49</v>
      </c>
      <c r="B50" t="s">
        <v>417</v>
      </c>
      <c r="C50" t="str">
        <f t="shared" si="0"/>
        <v xml:space="preserve">ស៊ុយ </v>
      </c>
      <c r="D50" t="str">
        <f t="shared" si="1"/>
        <v>សីហា</v>
      </c>
      <c r="E50" s="1" t="s">
        <v>2</v>
      </c>
      <c r="F50" t="s">
        <v>453</v>
      </c>
      <c r="G50" t="str">
        <f t="shared" si="3"/>
        <v>2006-08-13</v>
      </c>
      <c r="H50" t="str">
        <f>IFERROR(VLOOKUP($B50,Tax_List!$H$3:$O$1000,5,0),"***")</f>
        <v>13.08.2006</v>
      </c>
      <c r="I50" t="str">
        <f>IFERROR(VLOOKUP($B50,Tax_List!$H$3:$O$1000,8,0),"***")</f>
        <v>IDR00045</v>
      </c>
      <c r="J50" s="2">
        <v>800000</v>
      </c>
      <c r="P50">
        <f>IFERROR(VLOOKUP($B50,Sheet1!$B$4:$J$550,6,0),"***")</f>
        <v>0</v>
      </c>
      <c r="Q50" t="str">
        <f>IFERROR(VLOOKUP($B50,Sheet1!$B$4:$J$550,7,0),"***")</f>
        <v>IDR00045</v>
      </c>
    </row>
    <row r="51" spans="1:17" x14ac:dyDescent="0.55000000000000004">
      <c r="A51" s="1">
        <v>50</v>
      </c>
      <c r="B51" t="s">
        <v>418</v>
      </c>
      <c r="C51" t="str">
        <f t="shared" si="0"/>
        <v xml:space="preserve">ភៀម </v>
      </c>
      <c r="D51" t="str">
        <f t="shared" si="1"/>
        <v>ថាវី</v>
      </c>
      <c r="E51" s="1" t="s">
        <v>2</v>
      </c>
      <c r="F51" t="s">
        <v>453</v>
      </c>
      <c r="G51" t="str">
        <f t="shared" si="3"/>
        <v>2007-02-03</v>
      </c>
      <c r="H51" t="str">
        <f>IFERROR(VLOOKUP($B51,Tax_List!$H$3:$O$1000,5,0),"***")</f>
        <v>03.02.2007</v>
      </c>
      <c r="I51" t="str">
        <f>IFERROR(VLOOKUP($B51,Tax_List!$H$3:$O$1000,8,0),"***")</f>
        <v>IDR00046</v>
      </c>
      <c r="J51" s="2">
        <v>500000</v>
      </c>
      <c r="P51">
        <f>IFERROR(VLOOKUP($B51,Sheet1!$B$4:$J$550,6,0),"***")</f>
        <v>0</v>
      </c>
      <c r="Q51" t="str">
        <f>IFERROR(VLOOKUP($B51,Sheet1!$B$4:$J$550,7,0),"***")</f>
        <v>IDR00046</v>
      </c>
    </row>
    <row r="52" spans="1:17" x14ac:dyDescent="0.55000000000000004">
      <c r="A52" s="1">
        <v>51</v>
      </c>
      <c r="B52" t="s">
        <v>419</v>
      </c>
      <c r="C52" t="str">
        <f t="shared" si="0"/>
        <v xml:space="preserve">ភៀម </v>
      </c>
      <c r="D52" t="str">
        <f t="shared" si="1"/>
        <v>វ៉ង់</v>
      </c>
      <c r="E52" s="1" t="s">
        <v>2</v>
      </c>
      <c r="F52" t="s">
        <v>453</v>
      </c>
      <c r="G52" t="str">
        <f t="shared" si="3"/>
        <v>2004-01-25</v>
      </c>
      <c r="H52" t="str">
        <f>IFERROR(VLOOKUP($B52,Tax_List!$H$3:$O$1000,5,0),"***")</f>
        <v>25.01.2004</v>
      </c>
      <c r="I52" t="str">
        <f>IFERROR(VLOOKUP($B52,Tax_List!$H$3:$O$1000,8,0),"***")</f>
        <v>IDR00047</v>
      </c>
      <c r="J52" s="2">
        <v>500000</v>
      </c>
      <c r="P52">
        <f>IFERROR(VLOOKUP($B52,Sheet1!$B$4:$J$550,6,0),"***")</f>
        <v>0</v>
      </c>
      <c r="Q52" t="str">
        <f>IFERROR(VLOOKUP($B52,Sheet1!$B$4:$J$550,7,0),"***")</f>
        <v>IDR00047</v>
      </c>
    </row>
    <row r="53" spans="1:17" x14ac:dyDescent="0.55000000000000004">
      <c r="A53" s="1">
        <v>52</v>
      </c>
      <c r="B53" t="s">
        <v>420</v>
      </c>
      <c r="C53" t="str">
        <f>LEFT(B53,FIND(" ",B53,1))</f>
        <v xml:space="preserve">ហែម </v>
      </c>
      <c r="D53" t="str">
        <f>RIGHT(B53,LEN(B53)-FIND(" ",B53,1))</f>
        <v>ថោ</v>
      </c>
      <c r="E53" s="1" t="s">
        <v>2</v>
      </c>
      <c r="F53" t="s">
        <v>453</v>
      </c>
      <c r="G53" t="str">
        <f t="shared" si="3"/>
        <v>1992-08-04</v>
      </c>
      <c r="H53" t="str">
        <f>IFERROR(VLOOKUP($B53,Tax_List!$H$3:$O$1000,5,0),"***")</f>
        <v>04.08.1992</v>
      </c>
      <c r="I53">
        <f>IFERROR(VLOOKUP($B53,Tax_List!$H$3:$O$1000,8,0),"***")</f>
        <v>220157896</v>
      </c>
      <c r="J53" s="2">
        <v>500000</v>
      </c>
      <c r="P53">
        <f>IFERROR(VLOOKUP($B53,Sheet1!$B$4:$J$550,6,0),"***")</f>
        <v>0</v>
      </c>
      <c r="Q53">
        <f>IFERROR(VLOOKUP($B53,Sheet1!$B$4:$J$550,7,0),"***")</f>
        <v>220157896</v>
      </c>
    </row>
    <row r="54" spans="1:17" x14ac:dyDescent="0.55000000000000004">
      <c r="A54" s="1">
        <v>53</v>
      </c>
      <c r="B54" t="s">
        <v>421</v>
      </c>
      <c r="C54" t="str">
        <f t="shared" ref="C54:C58" si="4">LEFT(B54,FIND(" ",B54,1))</f>
        <v xml:space="preserve">ណា </v>
      </c>
      <c r="D54" t="str">
        <f t="shared" ref="D54:D58" si="5">RIGHT(B54,LEN(B54)-FIND(" ",B54,1))</f>
        <v>ណៃ</v>
      </c>
      <c r="E54" s="1" t="s">
        <v>1</v>
      </c>
      <c r="F54" t="s">
        <v>453</v>
      </c>
      <c r="G54" t="str">
        <f t="shared" si="3"/>
        <v>2005-04-25</v>
      </c>
      <c r="H54" t="str">
        <f>IFERROR(VLOOKUP($B54,Tax_List!$H$3:$O$1000,5,0),"***")</f>
        <v>25.04.2005</v>
      </c>
      <c r="I54">
        <f>IFERROR(VLOOKUP($B54,Tax_List!$H$3:$O$1000,8,0),"***")</f>
        <v>130238744</v>
      </c>
      <c r="J54" s="2">
        <v>680000</v>
      </c>
      <c r="P54">
        <f>IFERROR(VLOOKUP($B54,Sheet1!$B$4:$J$550,6,0),"***")</f>
        <v>0</v>
      </c>
      <c r="Q54">
        <f>IFERROR(VLOOKUP($B54,Sheet1!$B$4:$J$550,7,0),"***")</f>
        <v>130238744</v>
      </c>
    </row>
    <row r="55" spans="1:17" x14ac:dyDescent="0.55000000000000004">
      <c r="A55" s="1">
        <v>54</v>
      </c>
      <c r="B55" t="s">
        <v>422</v>
      </c>
      <c r="C55" t="str">
        <f t="shared" si="4"/>
        <v xml:space="preserve">ជុន </v>
      </c>
      <c r="D55" t="str">
        <f t="shared" si="5"/>
        <v>វទ្ធី</v>
      </c>
      <c r="E55" s="1" t="s">
        <v>2</v>
      </c>
      <c r="F55" t="s">
        <v>453</v>
      </c>
      <c r="G55" t="str">
        <f t="shared" si="3"/>
        <v>2000-01-11</v>
      </c>
      <c r="H55" t="str">
        <f>IFERROR(VLOOKUP($B55,Tax_List!$H$3:$O$1000,5,0),"***")</f>
        <v>11.01.2000</v>
      </c>
      <c r="I55">
        <f>IFERROR(VLOOKUP($B55,Tax_List!$H$3:$O$1000,8,0),"***")</f>
        <v>220209362</v>
      </c>
      <c r="J55" s="2">
        <v>600000</v>
      </c>
      <c r="P55">
        <f>IFERROR(VLOOKUP($B55,Sheet1!$B$4:$J$550,6,0),"***")</f>
        <v>0</v>
      </c>
      <c r="Q55">
        <f>IFERROR(VLOOKUP($B55,Sheet1!$B$4:$J$550,7,0),"***")</f>
        <v>220209362</v>
      </c>
    </row>
    <row r="56" spans="1:17" x14ac:dyDescent="0.55000000000000004">
      <c r="A56" s="1">
        <v>55</v>
      </c>
      <c r="B56" t="s">
        <v>423</v>
      </c>
      <c r="C56" t="str">
        <f t="shared" si="4"/>
        <v xml:space="preserve">គង់ </v>
      </c>
      <c r="D56" t="str">
        <f t="shared" si="5"/>
        <v>ណម</v>
      </c>
      <c r="E56" s="1" t="s">
        <v>2</v>
      </c>
      <c r="F56" t="s">
        <v>453</v>
      </c>
      <c r="G56" t="str">
        <f t="shared" si="3"/>
        <v>1968-06-13</v>
      </c>
      <c r="H56" t="str">
        <f>IFERROR(VLOOKUP($B56,Tax_List!$H$3:$O$1000,5,0),"***")</f>
        <v>13.06.1968</v>
      </c>
      <c r="I56">
        <f>IFERROR(VLOOKUP($B56,Tax_List!$H$3:$O$1000,8,0),"***")</f>
        <v>140059193</v>
      </c>
      <c r="J56" s="2">
        <v>800000</v>
      </c>
      <c r="P56">
        <f>IFERROR(VLOOKUP($B56,Sheet1!$B$4:$J$550,6,0),"***")</f>
        <v>0</v>
      </c>
      <c r="Q56">
        <f>IFERROR(VLOOKUP($B56,Sheet1!$B$4:$J$550,7,0),"***")</f>
        <v>140059193</v>
      </c>
    </row>
    <row r="57" spans="1:17" x14ac:dyDescent="0.55000000000000004">
      <c r="A57" s="1">
        <v>56</v>
      </c>
      <c r="B57" t="s">
        <v>2090</v>
      </c>
      <c r="C57" t="str">
        <f t="shared" si="4"/>
        <v xml:space="preserve">បឿន </v>
      </c>
      <c r="D57" t="str">
        <f t="shared" si="5"/>
        <v>ចាន់ណាក់</v>
      </c>
      <c r="E57" s="1" t="s">
        <v>2</v>
      </c>
      <c r="F57" t="s">
        <v>2092</v>
      </c>
      <c r="G57" t="str">
        <f t="shared" si="3"/>
        <v>***-**-**</v>
      </c>
      <c r="H57" t="str">
        <f>IFERROR(VLOOKUP($B57,Tax_List!$H$3:$O$1000,5,0),"***")</f>
        <v>***</v>
      </c>
      <c r="I57" t="str">
        <f>IFERROR(VLOOKUP($B57,Tax_List!$H$3:$O$1000,8,0),"***")</f>
        <v>***</v>
      </c>
      <c r="J57" s="2">
        <v>400000</v>
      </c>
      <c r="P57" t="str">
        <f>IFERROR(VLOOKUP($B57,Sheet1!$B$4:$J$550,6,0),"***")</f>
        <v>***</v>
      </c>
      <c r="Q57" t="str">
        <f>IFERROR(VLOOKUP($B57,Sheet1!$B$4:$J$550,7,0),"***")</f>
        <v>***</v>
      </c>
    </row>
    <row r="58" spans="1:17" x14ac:dyDescent="0.55000000000000004">
      <c r="A58" s="1">
        <v>57</v>
      </c>
      <c r="B58" t="s">
        <v>2091</v>
      </c>
      <c r="C58" t="str">
        <f t="shared" si="4"/>
        <v xml:space="preserve">ជួប </v>
      </c>
      <c r="D58" t="str">
        <f t="shared" si="5"/>
        <v>ណាត</v>
      </c>
      <c r="E58" s="1" t="s">
        <v>2</v>
      </c>
      <c r="F58" t="s">
        <v>2092</v>
      </c>
      <c r="G58" t="str">
        <f t="shared" si="3"/>
        <v>***-**-**</v>
      </c>
      <c r="H58" t="str">
        <f>IFERROR(VLOOKUP($B58,Tax_List!$H$3:$O$1000,5,0),"***")</f>
        <v>***</v>
      </c>
      <c r="I58" t="str">
        <f>IFERROR(VLOOKUP($B58,Tax_List!$H$3:$O$1000,8,0),"***")</f>
        <v>***</v>
      </c>
      <c r="J58" s="2">
        <v>400000</v>
      </c>
      <c r="P58" t="str">
        <f>IFERROR(VLOOKUP($B58,Sheet1!$B$4:$J$550,6,0),"***")</f>
        <v>***</v>
      </c>
      <c r="Q58" t="str">
        <f>IFERROR(VLOOKUP($B58,Sheet1!$B$4:$J$550,7,0),"***")</f>
        <v>***</v>
      </c>
    </row>
    <row r="60" spans="1:17" x14ac:dyDescent="0.55000000000000004">
      <c r="J60" s="16">
        <f>SUM(Table28[ទឹកប្រាក់ដែលត្រូវបើក])</f>
        <v>60821300</v>
      </c>
    </row>
  </sheetData>
  <conditionalFormatting sqref="K4">
    <cfRule type="expression" dxfId="16" priority="3">
      <formula>$K4="បុគ្គលិកឈប់"</formula>
    </cfRule>
    <cfRule type="expression" dxfId="15" priority="4">
      <formula>$K4="បុគ្គលិកចូលថ្មី"</formula>
    </cfRule>
  </conditionalFormatting>
  <conditionalFormatting sqref="K9:K10">
    <cfRule type="expression" dxfId="14" priority="1">
      <formula>$K9="បុគ្គលិកឈប់"</formula>
    </cfRule>
    <cfRule type="expression" dxfId="13" priority="2">
      <formula>$K9="បុគ្គលិកចូលថ្មី"</formula>
    </cfRule>
  </conditionalFormatting>
  <conditionalFormatting sqref="K44">
    <cfRule type="expression" dxfId="12" priority="5">
      <formula>$K44="បុគ្គលិកឈប់"</formula>
    </cfRule>
    <cfRule type="expression" dxfId="11" priority="6">
      <formula>$K44="បុគ្គលិកចូលថ្មី"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E61C5-E2E1-4338-96B1-86E0959D9035}">
  <dimension ref="A1:N491"/>
  <sheetViews>
    <sheetView workbookViewId="0">
      <selection activeCell="L490" sqref="L490"/>
    </sheetView>
  </sheetViews>
  <sheetFormatPr defaultRowHeight="19.5" x14ac:dyDescent="0.55000000000000004"/>
  <cols>
    <col min="1" max="1" width="9.5703125" style="1" customWidth="1"/>
    <col min="2" max="2" width="17.28515625" bestFit="1" customWidth="1"/>
    <col min="4" max="4" width="12.7109375" bestFit="1" customWidth="1"/>
    <col min="5" max="6" width="14.28515625" bestFit="1" customWidth="1"/>
    <col min="7" max="7" width="16.42578125" bestFit="1" customWidth="1"/>
    <col min="8" max="8" width="21.28515625" customWidth="1"/>
    <col min="9" max="10" width="21.7109375" customWidth="1"/>
    <col min="11" max="13" width="17.7109375" customWidth="1"/>
    <col min="14" max="14" width="15.42578125" customWidth="1"/>
  </cols>
  <sheetData>
    <row r="1" spans="1:14" x14ac:dyDescent="0.55000000000000004">
      <c r="A1" s="3" t="s">
        <v>371</v>
      </c>
      <c r="B1" s="3" t="s">
        <v>372</v>
      </c>
      <c r="C1" s="3" t="s">
        <v>1873</v>
      </c>
      <c r="D1" s="3" t="s">
        <v>1874</v>
      </c>
      <c r="E1" s="3" t="s">
        <v>373</v>
      </c>
      <c r="F1" s="3" t="s">
        <v>455</v>
      </c>
      <c r="G1" s="3" t="s">
        <v>456</v>
      </c>
      <c r="H1" s="3" t="s">
        <v>1869</v>
      </c>
      <c r="I1" s="3" t="s">
        <v>374</v>
      </c>
      <c r="J1" s="3" t="s">
        <v>1937</v>
      </c>
      <c r="K1" s="3" t="s">
        <v>2081</v>
      </c>
      <c r="L1" s="3" t="s">
        <v>374</v>
      </c>
      <c r="M1" s="14" t="s">
        <v>1875</v>
      </c>
      <c r="N1" s="14" t="s">
        <v>1876</v>
      </c>
    </row>
    <row r="2" spans="1:14" x14ac:dyDescent="0.55000000000000004">
      <c r="A2" s="1">
        <v>1</v>
      </c>
      <c r="B2" t="s">
        <v>0</v>
      </c>
      <c r="C2" t="str">
        <f>LEFT(Table14[[#This Row],[ឈ្មោះ]],SEARCH(" ",Table14[[#This Row],[ឈ្មោះ]])-1)</f>
        <v>ថៃ</v>
      </c>
      <c r="D2" t="str">
        <f>RIGHT(Table14[[#This Row],[ឈ្មោះ]],LEN(Table14[[#This Row],[ឈ្មោះ]])-SEARCH(" ",Table14[[#This Row],[ឈ្មោះ]]))</f>
        <v>លក្ខ័ណា</v>
      </c>
      <c r="E2" t="s">
        <v>1</v>
      </c>
      <c r="F2" t="s">
        <v>454</v>
      </c>
      <c r="G2" t="str">
        <f>IFERROR(VLOOKUP($B2,Tax_List!$H$3:$O$480,5,0),"***")</f>
        <v>21.08.1993</v>
      </c>
      <c r="H2" s="13" t="str">
        <f>IFERROR(VLOOKUP($B2,Tax_List!$H$3:$O$480,8,0),"***")</f>
        <v>150468220</v>
      </c>
      <c r="I2" s="2">
        <v>327300</v>
      </c>
      <c r="J2" s="2"/>
      <c r="K2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ថៃ លក្ខ័ណា</v>
      </c>
      <c r="L2">
        <v>327300</v>
      </c>
      <c r="M2">
        <f>VLOOKUP(Table14[[#This Row],[ឈ្មោះ]],Table1[[ឈ្មោះ]:[សម្គាល់]],8,0)</f>
        <v>1338200</v>
      </c>
      <c r="N2" s="16">
        <f>M2-Table14[[#This Row],[បៀវត្សសរុប]]</f>
        <v>1010900</v>
      </c>
    </row>
    <row r="3" spans="1:14" x14ac:dyDescent="0.55000000000000004">
      <c r="A3" s="1">
        <v>2</v>
      </c>
      <c r="B3" t="s">
        <v>1990</v>
      </c>
      <c r="C3" t="str">
        <f>LEFT(Table14[[#This Row],[ឈ្មោះ]],SEARCH(" ",Table14[[#This Row],[ឈ្មោះ]])-1)</f>
        <v>យ៉ង់</v>
      </c>
      <c r="D3" t="str">
        <f>RIGHT(Table14[[#This Row],[ឈ្មោះ]],LEN(Table14[[#This Row],[ឈ្មោះ]])-SEARCH(" ",Table14[[#This Row],[ឈ្មោះ]]))</f>
        <v>វីន</v>
      </c>
      <c r="F3" t="s">
        <v>454</v>
      </c>
      <c r="G3" t="str">
        <f>IFERROR(VLOOKUP($B3,Tax_List!$H$3:$O$480,5,0),"***")</f>
        <v>***</v>
      </c>
      <c r="H3" s="13" t="str">
        <f>IFERROR(VLOOKUP($B3,Tax_List!$H$3:$O$480,8,0),"***")</f>
        <v>***</v>
      </c>
      <c r="I3" s="2">
        <v>299100</v>
      </c>
      <c r="J3" s="2"/>
      <c r="K3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យ៉ង់ វីន</v>
      </c>
      <c r="L3">
        <v>299100</v>
      </c>
      <c r="M3" t="e">
        <f>VLOOKUP(Table14[[#This Row],[ឈ្មោះ]],Table1[[ឈ្មោះ]:[សម្គាល់]],8,0)</f>
        <v>#N/A</v>
      </c>
      <c r="N3" s="16" t="e">
        <f>M3-Table14[[#This Row],[បៀវត្សសរុប]]</f>
        <v>#N/A</v>
      </c>
    </row>
    <row r="4" spans="1:14" x14ac:dyDescent="0.55000000000000004">
      <c r="A4" s="1">
        <v>3</v>
      </c>
      <c r="B4" t="s">
        <v>1955</v>
      </c>
      <c r="C4" t="str">
        <f>LEFT(Table14[[#This Row],[ឈ្មោះ]],SEARCH(" ",Table14[[#This Row],[ឈ្មោះ]])-1)</f>
        <v>ខន</v>
      </c>
      <c r="D4" t="str">
        <f>RIGHT(Table14[[#This Row],[ឈ្មោះ]],LEN(Table14[[#This Row],[ឈ្មោះ]])-SEARCH(" ",Table14[[#This Row],[ឈ្មោះ]]))</f>
        <v>ចន្ធូ</v>
      </c>
      <c r="E4" t="s">
        <v>2</v>
      </c>
      <c r="F4" t="s">
        <v>454</v>
      </c>
      <c r="G4" t="str">
        <f>IFERROR(VLOOKUP($B4,Tax_List!$H$3:$O$480,5,0),"***")</f>
        <v>***</v>
      </c>
      <c r="H4" s="13" t="str">
        <f>IFERROR(VLOOKUP($B4,Tax_List!$H$3:$O$480,8,0),"***")</f>
        <v>***</v>
      </c>
      <c r="I4" s="2">
        <v>448100</v>
      </c>
      <c r="J4" s="2" t="s">
        <v>1979</v>
      </c>
      <c r="K4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ខន ចន្ធូ</v>
      </c>
      <c r="L4">
        <v>448100</v>
      </c>
      <c r="M4">
        <f>VLOOKUP(Table14[[#This Row],[ឈ្មោះ]],Table1[[ឈ្មោះ]:[សម្គាល់]],8,0)</f>
        <v>596500</v>
      </c>
      <c r="N4" s="16">
        <f>M4-Table14[[#This Row],[បៀវត្សសរុប]]</f>
        <v>148400</v>
      </c>
    </row>
    <row r="5" spans="1:14" x14ac:dyDescent="0.55000000000000004">
      <c r="A5" s="1">
        <v>3</v>
      </c>
      <c r="B5" t="s">
        <v>3</v>
      </c>
      <c r="C5" t="str">
        <f>LEFT(Table14[[#This Row],[ឈ្មោះ]],SEARCH(" ",Table14[[#This Row],[ឈ្មោះ]])-1)</f>
        <v>គឹម</v>
      </c>
      <c r="D5" t="str">
        <f>RIGHT(Table14[[#This Row],[ឈ្មោះ]],LEN(Table14[[#This Row],[ឈ្មោះ]])-SEARCH(" ",Table14[[#This Row],[ឈ្មោះ]]))</f>
        <v>និ</v>
      </c>
      <c r="E5" t="s">
        <v>2</v>
      </c>
      <c r="F5" t="s">
        <v>454</v>
      </c>
      <c r="G5" t="str">
        <f>IFERROR(VLOOKUP($B5,Tax_List!$H$3:$O$480,5,0),"***")</f>
        <v>18.03.1992</v>
      </c>
      <c r="H5" s="13" t="str">
        <f>IFERROR(VLOOKUP($B5,Tax_List!$H$3:$O$480,8,0),"***")</f>
        <v>IDR00049</v>
      </c>
      <c r="I5" s="2">
        <v>261200</v>
      </c>
      <c r="J5" s="2" t="s">
        <v>1980</v>
      </c>
      <c r="K5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គឹម និ</v>
      </c>
      <c r="L5">
        <v>261200</v>
      </c>
      <c r="M5">
        <f>VLOOKUP(Table14[[#This Row],[ឈ្មោះ]],Table1[[ឈ្មោះ]:[សម្គាល់]],8,0)</f>
        <v>1209200</v>
      </c>
      <c r="N5" s="16">
        <f>M5-Table14[[#This Row],[បៀវត្សសរុប]]</f>
        <v>948000</v>
      </c>
    </row>
    <row r="6" spans="1:14" x14ac:dyDescent="0.55000000000000004">
      <c r="A6" s="1">
        <v>4</v>
      </c>
      <c r="B6" t="s">
        <v>4</v>
      </c>
      <c r="C6" t="str">
        <f>LEFT(Table14[[#This Row],[ឈ្មោះ]],SEARCH(" ",Table14[[#This Row],[ឈ្មោះ]])-1)</f>
        <v>គឹម</v>
      </c>
      <c r="D6" t="str">
        <f>RIGHT(Table14[[#This Row],[ឈ្មោះ]],LEN(Table14[[#This Row],[ឈ្មោះ]])-SEARCH(" ",Table14[[#This Row],[ឈ្មោះ]]))</f>
        <v>នី</v>
      </c>
      <c r="E6" t="s">
        <v>2</v>
      </c>
      <c r="F6" t="s">
        <v>454</v>
      </c>
      <c r="G6" t="str">
        <f>IFERROR(VLOOKUP($B6,Tax_List!$H$3:$O$480,5,0),"***")</f>
        <v>15.12.1995</v>
      </c>
      <c r="H6" s="13" t="str">
        <f>IFERROR(VLOOKUP($B6,Tax_List!$H$3:$O$480,8,0),"***")</f>
        <v>IDR00050</v>
      </c>
      <c r="I6" s="2">
        <v>451200</v>
      </c>
      <c r="J6" s="2"/>
      <c r="K6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គឹម នី</v>
      </c>
      <c r="L6">
        <v>451200</v>
      </c>
      <c r="M6">
        <f>VLOOKUP(Table14[[#This Row],[ឈ្មោះ]],Table1[[ឈ្មោះ]:[សម្គាល់]],8,0)</f>
        <v>1301000</v>
      </c>
      <c r="N6" s="16">
        <f>M6-Table14[[#This Row],[បៀវត្សសរុប]]</f>
        <v>849800</v>
      </c>
    </row>
    <row r="7" spans="1:14" x14ac:dyDescent="0.55000000000000004">
      <c r="A7" s="1">
        <v>5</v>
      </c>
      <c r="B7" t="s">
        <v>1938</v>
      </c>
      <c r="C7" t="str">
        <f>LEFT(Table14[[#This Row],[ឈ្មោះ]],SEARCH(" ",Table14[[#This Row],[ឈ្មោះ]])-1)</f>
        <v>អ៊ុន</v>
      </c>
      <c r="D7" t="str">
        <f>RIGHT(Table14[[#This Row],[ឈ្មោះ]],LEN(Table14[[#This Row],[ឈ្មោះ]])-SEARCH(" ",Table14[[#This Row],[ឈ្មោះ]]))</f>
        <v>ចាន្នី</v>
      </c>
      <c r="E7" t="s">
        <v>1</v>
      </c>
      <c r="F7" t="s">
        <v>454</v>
      </c>
      <c r="G7" t="str">
        <f>IFERROR(VLOOKUP($B7,Tax_List!$H$3:$O$480,5,0),"***")</f>
        <v>***</v>
      </c>
      <c r="H7" s="13" t="str">
        <f>IFERROR(VLOOKUP($B7,Tax_List!$H$3:$O$480,8,0),"***")</f>
        <v>***</v>
      </c>
      <c r="I7" s="2">
        <v>453700</v>
      </c>
      <c r="J7" s="2"/>
      <c r="K7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អ៊ុន ចាន្នី</v>
      </c>
      <c r="L7">
        <v>453700</v>
      </c>
      <c r="M7">
        <f>VLOOKUP(Table14[[#This Row],[ឈ្មោះ]],Table1[[ឈ្មោះ]:[សម្គាល់]],8,0)</f>
        <v>817000</v>
      </c>
      <c r="N7" s="16">
        <f>M7-Table14[[#This Row],[បៀវត្សសរុប]]</f>
        <v>363300</v>
      </c>
    </row>
    <row r="8" spans="1:14" x14ac:dyDescent="0.55000000000000004">
      <c r="A8" s="1">
        <v>6</v>
      </c>
      <c r="B8" t="s">
        <v>6</v>
      </c>
      <c r="C8" t="str">
        <f>LEFT(Table14[[#This Row],[ឈ្មោះ]],SEARCH(" ",Table14[[#This Row],[ឈ្មោះ]])-1)</f>
        <v>អ៊ុត</v>
      </c>
      <c r="D8" t="str">
        <f>RIGHT(Table14[[#This Row],[ឈ្មោះ]],LEN(Table14[[#This Row],[ឈ្មោះ]])-SEARCH(" ",Table14[[#This Row],[ឈ្មោះ]]))</f>
        <v>អេន</v>
      </c>
      <c r="E8" t="s">
        <v>2</v>
      </c>
      <c r="F8" t="s">
        <v>454</v>
      </c>
      <c r="G8" t="str">
        <f>IFERROR(VLOOKUP($B8,Tax_List!$H$3:$O$480,5,0),"***")</f>
        <v>01.07.1993</v>
      </c>
      <c r="H8" s="13">
        <f>IFERROR(VLOOKUP($B8,Tax_List!$H$3:$O$480,8,0),"***")</f>
        <v>220198524</v>
      </c>
      <c r="I8" s="2">
        <v>300600</v>
      </c>
      <c r="J8" s="2"/>
      <c r="K8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អ៊ុត អេន</v>
      </c>
      <c r="L8">
        <v>300600</v>
      </c>
      <c r="M8">
        <f>VLOOKUP(Table14[[#This Row],[ឈ្មោះ]],Table1[[ឈ្មោះ]:[សម្គាល់]],8,0)</f>
        <v>1086200</v>
      </c>
      <c r="N8" s="16">
        <f>M8-Table14[[#This Row],[បៀវត្សសរុប]]</f>
        <v>785600</v>
      </c>
    </row>
    <row r="9" spans="1:14" x14ac:dyDescent="0.55000000000000004">
      <c r="A9" s="1">
        <v>7</v>
      </c>
      <c r="B9" t="s">
        <v>7</v>
      </c>
      <c r="C9" t="str">
        <f>LEFT(Table14[[#This Row],[ឈ្មោះ]],SEARCH(" ",Table14[[#This Row],[ឈ្មោះ]])-1)</f>
        <v>ទ្រី</v>
      </c>
      <c r="D9" t="str">
        <f>RIGHT(Table14[[#This Row],[ឈ្មោះ]],LEN(Table14[[#This Row],[ឈ្មោះ]])-SEARCH(" ",Table14[[#This Row],[ឈ្មោះ]]))</f>
        <v>អន</v>
      </c>
      <c r="E9" t="s">
        <v>1</v>
      </c>
      <c r="F9" t="s">
        <v>454</v>
      </c>
      <c r="G9" t="str">
        <f>IFERROR(VLOOKUP($B9,Tax_List!$H$3:$O$480,5,0),"***")</f>
        <v>06.11.1996</v>
      </c>
      <c r="H9" s="13">
        <f>IFERROR(VLOOKUP($B9,Tax_List!$H$3:$O$480,8,0),"***")</f>
        <v>150522922</v>
      </c>
      <c r="I9" s="2">
        <v>513600</v>
      </c>
      <c r="J9" s="2"/>
      <c r="K9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ទ្រី អន</v>
      </c>
      <c r="L9">
        <v>513600</v>
      </c>
      <c r="M9">
        <f>VLOOKUP(Table14[[#This Row],[ឈ្មោះ]],Table1[[ឈ្មោះ]:[សម្គាល់]],8,0)</f>
        <v>1059100</v>
      </c>
      <c r="N9" s="16">
        <f>M9-Table14[[#This Row],[បៀវត្សសរុប]]</f>
        <v>545500</v>
      </c>
    </row>
    <row r="10" spans="1:14" x14ac:dyDescent="0.55000000000000004">
      <c r="A10" s="1">
        <v>8</v>
      </c>
      <c r="B10" t="s">
        <v>1951</v>
      </c>
      <c r="C10" t="str">
        <f>LEFT(Table14[[#This Row],[ឈ្មោះ]],SEARCH(" ",Table14[[#This Row],[ឈ្មោះ]])-1)</f>
        <v>ឆក</v>
      </c>
      <c r="D10" t="str">
        <f>RIGHT(Table14[[#This Row],[ឈ្មោះ]],LEN(Table14[[#This Row],[ឈ្មោះ]])-SEARCH(" ",Table14[[#This Row],[ឈ្មោះ]]))</f>
        <v>លីផាក់</v>
      </c>
      <c r="E10" t="s">
        <v>2</v>
      </c>
      <c r="F10" t="s">
        <v>454</v>
      </c>
      <c r="G10" t="str">
        <f>IFERROR(VLOOKUP($B10,Tax_List!$H$3:$O$480,5,0),"***")</f>
        <v>***</v>
      </c>
      <c r="H10" s="13" t="str">
        <f>IFERROR(VLOOKUP($B10,Tax_List!$H$3:$O$480,8,0),"***")</f>
        <v>***</v>
      </c>
      <c r="I10" s="2">
        <v>432000</v>
      </c>
      <c r="J10" s="2"/>
      <c r="K10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ឆក លីផាក់</v>
      </c>
      <c r="L10">
        <v>432000</v>
      </c>
      <c r="M10">
        <f>VLOOKUP(Table14[[#This Row],[ឈ្មោះ]],Table1[[ឈ្មោះ]:[សម្គាល់]],8,0)</f>
        <v>584700</v>
      </c>
      <c r="N10" s="16">
        <f>M10-Table14[[#This Row],[បៀវត្សសរុប]]</f>
        <v>152700</v>
      </c>
    </row>
    <row r="11" spans="1:14" x14ac:dyDescent="0.55000000000000004">
      <c r="A11" s="1">
        <v>9</v>
      </c>
      <c r="B11" t="s">
        <v>9</v>
      </c>
      <c r="C11" t="str">
        <f>LEFT(Table14[[#This Row],[ឈ្មោះ]],SEARCH(" ",Table14[[#This Row],[ឈ្មោះ]])-1)</f>
        <v>ហុង</v>
      </c>
      <c r="D11" t="str">
        <f>RIGHT(Table14[[#This Row],[ឈ្មោះ]],LEN(Table14[[#This Row],[ឈ្មោះ]])-SEARCH(" ",Table14[[#This Row],[ឈ្មោះ]]))</f>
        <v>សារុន</v>
      </c>
      <c r="E11" t="s">
        <v>2</v>
      </c>
      <c r="F11" t="s">
        <v>454</v>
      </c>
      <c r="G11" t="str">
        <f>IFERROR(VLOOKUP($B11,Tax_List!$H$3:$O$480,5,0),"***")</f>
        <v>10.02.1987</v>
      </c>
      <c r="H11" s="13" t="str">
        <f>IFERROR(VLOOKUP($B11,Tax_List!$H$3:$O$480,8,0),"***")</f>
        <v>061324290</v>
      </c>
      <c r="I11" s="2">
        <v>483200</v>
      </c>
      <c r="J11" s="2"/>
      <c r="K11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ហុង សារុន</v>
      </c>
      <c r="L11">
        <v>483200</v>
      </c>
      <c r="M11">
        <f>VLOOKUP(Table14[[#This Row],[ឈ្មោះ]],Table1[[ឈ្មោះ]:[សម្គាល់]],8,0)</f>
        <v>1061500</v>
      </c>
      <c r="N11" s="16">
        <f>M11-Table14[[#This Row],[បៀវត្សសរុប]]</f>
        <v>578300</v>
      </c>
    </row>
    <row r="12" spans="1:14" x14ac:dyDescent="0.55000000000000004">
      <c r="A12" s="1">
        <v>10</v>
      </c>
      <c r="B12" t="s">
        <v>10</v>
      </c>
      <c r="C12" t="str">
        <f>LEFT(Table14[[#This Row],[ឈ្មោះ]],SEARCH(" ",Table14[[#This Row],[ឈ្មោះ]])-1)</f>
        <v>លន់</v>
      </c>
      <c r="D12" t="str">
        <f>RIGHT(Table14[[#This Row],[ឈ្មោះ]],LEN(Table14[[#This Row],[ឈ្មោះ]])-SEARCH(" ",Table14[[#This Row],[ឈ្មោះ]]))</f>
        <v>ច្រិប</v>
      </c>
      <c r="E12" t="s">
        <v>1</v>
      </c>
      <c r="F12" t="s">
        <v>454</v>
      </c>
      <c r="G12" t="str">
        <f>IFERROR(VLOOKUP($B12,Tax_List!$H$3:$O$480,5,0),"***")</f>
        <v>18.08.1994</v>
      </c>
      <c r="H12" s="13" t="str">
        <f>IFERROR(VLOOKUP($B12,Tax_List!$H$3:$O$480,8,0),"***")</f>
        <v>220175260</v>
      </c>
      <c r="I12" s="2">
        <v>293700</v>
      </c>
      <c r="J12" s="2"/>
      <c r="K12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លន់ ច្រិប</v>
      </c>
      <c r="L12">
        <v>293700</v>
      </c>
      <c r="M12">
        <f>VLOOKUP(Table14[[#This Row],[ឈ្មោះ]],Table1[[ឈ្មោះ]:[សម្គាល់]],8,0)</f>
        <v>1039500</v>
      </c>
      <c r="N12" s="16">
        <f>M12-Table14[[#This Row],[បៀវត្សសរុប]]</f>
        <v>745800</v>
      </c>
    </row>
    <row r="13" spans="1:14" x14ac:dyDescent="0.55000000000000004">
      <c r="A13" s="1">
        <v>11</v>
      </c>
      <c r="B13" t="s">
        <v>66</v>
      </c>
      <c r="C13" t="str">
        <f>LEFT(Table14[[#This Row],[ឈ្មោះ]],SEARCH(" ",Table14[[#This Row],[ឈ្មោះ]])-1)</f>
        <v>ជួន</v>
      </c>
      <c r="D13" t="str">
        <f>RIGHT(Table14[[#This Row],[ឈ្មោះ]],LEN(Table14[[#This Row],[ឈ្មោះ]])-SEARCH(" ",Table14[[#This Row],[ឈ្មោះ]]))</f>
        <v>យ៉ត់</v>
      </c>
      <c r="E13" t="s">
        <v>2</v>
      </c>
      <c r="F13" t="s">
        <v>454</v>
      </c>
      <c r="G13" t="str">
        <f>IFERROR(VLOOKUP($B13,Tax_List!$H$3:$O$480,5,0),"***")</f>
        <v>12.02.1987</v>
      </c>
      <c r="H13" s="13" t="str">
        <f>IFERROR(VLOOKUP($B13,Tax_List!$H$3:$O$480,8,0),"***")</f>
        <v>150352569</v>
      </c>
      <c r="I13" s="2">
        <v>391200</v>
      </c>
      <c r="J13" s="2"/>
      <c r="K13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ជួន យ៉ត់</v>
      </c>
      <c r="L13">
        <v>391200</v>
      </c>
      <c r="M13">
        <f>VLOOKUP(Table14[[#This Row],[ឈ្មោះ]],Table1[[ឈ្មោះ]:[សម្គាល់]],8,0)</f>
        <v>1126000</v>
      </c>
      <c r="N13" s="16">
        <f>M13-Table14[[#This Row],[បៀវត្សសរុប]]</f>
        <v>734800</v>
      </c>
    </row>
    <row r="14" spans="1:14" x14ac:dyDescent="0.55000000000000004">
      <c r="A14" s="1">
        <v>12</v>
      </c>
      <c r="B14" t="s">
        <v>1991</v>
      </c>
      <c r="C14" t="str">
        <f>LEFT(Table14[[#This Row],[ឈ្មោះ]],SEARCH(" ",Table14[[#This Row],[ឈ្មោះ]])-1)</f>
        <v>ប៉ុង</v>
      </c>
      <c r="D14" t="str">
        <f>RIGHT(Table14[[#This Row],[ឈ្មោះ]],LEN(Table14[[#This Row],[ឈ្មោះ]])-SEARCH(" ",Table14[[#This Row],[ឈ្មោះ]]))</f>
        <v>ហ៊ីម</v>
      </c>
      <c r="E14" t="s">
        <v>2</v>
      </c>
      <c r="F14" t="s">
        <v>454</v>
      </c>
      <c r="G14" t="str">
        <f>IFERROR(VLOOKUP($B14,Tax_List!$H$3:$O$480,5,0),"***")</f>
        <v>***</v>
      </c>
      <c r="H14" s="13" t="str">
        <f>IFERROR(VLOOKUP($B14,Tax_List!$H$3:$O$480,8,0),"***")</f>
        <v>***</v>
      </c>
      <c r="I14" s="2">
        <v>180700</v>
      </c>
      <c r="J14" s="2" t="s">
        <v>1979</v>
      </c>
      <c r="K14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ប៉ុង ហ៊ីម</v>
      </c>
      <c r="L14">
        <v>180700</v>
      </c>
      <c r="M14" t="e">
        <f>VLOOKUP(Table14[[#This Row],[ឈ្មោះ]],Table1[[ឈ្មោះ]:[សម្គាល់]],8,0)</f>
        <v>#N/A</v>
      </c>
      <c r="N14" s="16" t="e">
        <f>M14-Table14[[#This Row],[បៀវត្សសរុប]]</f>
        <v>#N/A</v>
      </c>
    </row>
    <row r="15" spans="1:14" x14ac:dyDescent="0.55000000000000004">
      <c r="A15" s="1">
        <v>12</v>
      </c>
      <c r="B15" t="s">
        <v>1992</v>
      </c>
      <c r="C15" t="str">
        <f>LEFT(Table14[[#This Row],[ឈ្មោះ]],SEARCH(" ",Table14[[#This Row],[ឈ្មោះ]])-1)</f>
        <v>លិន</v>
      </c>
      <c r="D15" t="str">
        <f>RIGHT(Table14[[#This Row],[ឈ្មោះ]],LEN(Table14[[#This Row],[ឈ្មោះ]])-SEARCH(" ",Table14[[#This Row],[ឈ្មោះ]]))</f>
        <v xml:space="preserve"> រី</v>
      </c>
      <c r="E15" t="s">
        <v>2</v>
      </c>
      <c r="F15" t="s">
        <v>454</v>
      </c>
      <c r="G15" t="str">
        <f>IFERROR(VLOOKUP($B15,Tax_List!$H$3:$O$480,5,0),"***")</f>
        <v>***</v>
      </c>
      <c r="H15" s="13" t="str">
        <f>IFERROR(VLOOKUP($B15,Tax_List!$H$3:$O$480,8,0),"***")</f>
        <v>***</v>
      </c>
      <c r="I15" s="2">
        <v>90200</v>
      </c>
      <c r="J15" s="2" t="s">
        <v>1980</v>
      </c>
      <c r="K15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លិន  រី</v>
      </c>
      <c r="L15">
        <v>90200</v>
      </c>
      <c r="M15" t="e">
        <f>VLOOKUP(Table14[[#This Row],[ឈ្មោះ]],Table1[[ឈ្មោះ]:[សម្គាល់]],8,0)</f>
        <v>#N/A</v>
      </c>
      <c r="N15" s="16" t="e">
        <f>M15-Table14[[#This Row],[បៀវត្សសរុប]]</f>
        <v>#N/A</v>
      </c>
    </row>
    <row r="16" spans="1:14" x14ac:dyDescent="0.55000000000000004">
      <c r="A16" s="1">
        <v>12</v>
      </c>
      <c r="B16" t="s">
        <v>1939</v>
      </c>
      <c r="C16" t="str">
        <f>LEFT(Table14[[#This Row],[ឈ្មោះ]],SEARCH(" ",Table14[[#This Row],[ឈ្មោះ]])-1)</f>
        <v>ជ័រ</v>
      </c>
      <c r="D16" t="str">
        <f>RIGHT(Table14[[#This Row],[ឈ្មោះ]],LEN(Table14[[#This Row],[ឈ្មោះ]])-SEARCH(" ",Table14[[#This Row],[ឈ្មោះ]]))</f>
        <v>សារត្ន័</v>
      </c>
      <c r="E16" t="s">
        <v>2</v>
      </c>
      <c r="F16" t="s">
        <v>454</v>
      </c>
      <c r="G16" t="str">
        <f>IFERROR(VLOOKUP($B16,Tax_List!$H$3:$O$480,5,0),"***")</f>
        <v>***</v>
      </c>
      <c r="H16" s="13" t="str">
        <f>IFERROR(VLOOKUP($B16,Tax_List!$H$3:$O$480,8,0),"***")</f>
        <v>***</v>
      </c>
      <c r="I16" s="2">
        <v>377000</v>
      </c>
      <c r="J16" s="2" t="s">
        <v>1980</v>
      </c>
      <c r="K16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ជ័រ សារត្ន័</v>
      </c>
      <c r="L16">
        <v>377000</v>
      </c>
      <c r="M16">
        <f>VLOOKUP(Table14[[#This Row],[ឈ្មោះ]],Table1[[ឈ្មោះ]:[សម្គាល់]],8,0)</f>
        <v>1094700</v>
      </c>
      <c r="N16" s="16">
        <f>M16-Table14[[#This Row],[បៀវត្សសរុប]]</f>
        <v>717700</v>
      </c>
    </row>
    <row r="17" spans="1:14" x14ac:dyDescent="0.55000000000000004">
      <c r="A17" s="1">
        <v>13</v>
      </c>
      <c r="B17" t="s">
        <v>1897</v>
      </c>
      <c r="C17" t="str">
        <f>LEFT(Table14[[#This Row],[ឈ្មោះ]],SEARCH(" ",Table14[[#This Row],[ឈ្មោះ]])-1)</f>
        <v>មិត</v>
      </c>
      <c r="D17" t="str">
        <f>RIGHT(Table14[[#This Row],[ឈ្មោះ]],LEN(Table14[[#This Row],[ឈ្មោះ]])-SEARCH(" ",Table14[[#This Row],[ឈ្មោះ]]))</f>
        <v>ប៉ុង</v>
      </c>
      <c r="E17" t="s">
        <v>1</v>
      </c>
      <c r="F17" t="s">
        <v>454</v>
      </c>
      <c r="G17" t="str">
        <f>IFERROR(VLOOKUP($B17,Tax_List!$H$3:$O$480,5,0),"***")</f>
        <v>***</v>
      </c>
      <c r="H17" s="13" t="str">
        <f>IFERROR(VLOOKUP($B17,Tax_List!$H$3:$O$480,8,0),"***")</f>
        <v>***</v>
      </c>
      <c r="I17" s="2">
        <v>492700</v>
      </c>
      <c r="J17" s="2"/>
      <c r="K17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មិត ប៉ុង</v>
      </c>
      <c r="L17">
        <v>492700</v>
      </c>
      <c r="M17">
        <f>VLOOKUP(Table14[[#This Row],[ឈ្មោះ]],Table1[[ឈ្មោះ]:[សម្គាល់]],8,0)</f>
        <v>1196400</v>
      </c>
      <c r="N17" s="16">
        <f>M17-Table14[[#This Row],[បៀវត្សសរុប]]</f>
        <v>703700</v>
      </c>
    </row>
    <row r="18" spans="1:14" x14ac:dyDescent="0.55000000000000004">
      <c r="A18" s="1">
        <v>14</v>
      </c>
      <c r="B18" t="s">
        <v>1993</v>
      </c>
      <c r="C18" t="str">
        <f>LEFT(Table14[[#This Row],[ឈ្មោះ]],SEARCH(" ",Table14[[#This Row],[ឈ្មោះ]])-1)</f>
        <v>(ទ្រី</v>
      </c>
      <c r="D18" t="str">
        <f>RIGHT(Table14[[#This Row],[ឈ្មោះ]],LEN(Table14[[#This Row],[ឈ្មោះ]])-SEARCH(" ",Table14[[#This Row],[ឈ្មោះ]]))</f>
        <v>ទុន)</v>
      </c>
      <c r="E18" t="s">
        <v>2</v>
      </c>
      <c r="F18" t="s">
        <v>454</v>
      </c>
      <c r="G18" t="str">
        <f>IFERROR(VLOOKUP($B18,Tax_List!$H$3:$O$480,5,0),"***")</f>
        <v>***</v>
      </c>
      <c r="H18" s="13" t="str">
        <f>IFERROR(VLOOKUP($B18,Tax_List!$H$3:$O$480,8,0),"***")</f>
        <v>***</v>
      </c>
      <c r="I18" s="2">
        <v>193600</v>
      </c>
      <c r="J18" s="2" t="s">
        <v>1979</v>
      </c>
      <c r="K18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ទ្រី ទុន</v>
      </c>
      <c r="L18">
        <v>193600</v>
      </c>
      <c r="M18" t="e">
        <f>VLOOKUP(Table14[[#This Row],[ឈ្មោះ]],Table1[[ឈ្មោះ]:[សម្គាល់]],8,0)</f>
        <v>#N/A</v>
      </c>
      <c r="N18" s="16" t="e">
        <f>M18-Table14[[#This Row],[បៀវត្សសរុប]]</f>
        <v>#N/A</v>
      </c>
    </row>
    <row r="19" spans="1:14" x14ac:dyDescent="0.55000000000000004">
      <c r="A19" s="1">
        <v>14</v>
      </c>
      <c r="B19" t="s">
        <v>1994</v>
      </c>
      <c r="C19" t="str">
        <f>LEFT(Table14[[#This Row],[ឈ្មោះ]],SEARCH(" ",Table14[[#This Row],[ឈ្មោះ]])-1)</f>
        <v>អួន</v>
      </c>
      <c r="D19" t="str">
        <f>RIGHT(Table14[[#This Row],[ឈ្មោះ]],LEN(Table14[[#This Row],[ឈ្មោះ]])-SEARCH(" ",Table14[[#This Row],[ឈ្មោះ]]))</f>
        <v>ធៀម</v>
      </c>
      <c r="E19" t="s">
        <v>2</v>
      </c>
      <c r="F19" t="s">
        <v>454</v>
      </c>
      <c r="G19" t="str">
        <f>IFERROR(VLOOKUP($B19,Tax_List!$H$3:$O$480,5,0),"***")</f>
        <v>***</v>
      </c>
      <c r="H19" s="13" t="str">
        <f>IFERROR(VLOOKUP($B19,Tax_List!$H$3:$O$480,8,0),"***")</f>
        <v>***</v>
      </c>
      <c r="I19" s="2">
        <v>96700</v>
      </c>
      <c r="J19" s="2" t="s">
        <v>1980</v>
      </c>
      <c r="K19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អួន ធៀម</v>
      </c>
      <c r="L19">
        <v>96700</v>
      </c>
      <c r="M19" t="e">
        <f>VLOOKUP(Table14[[#This Row],[ឈ្មោះ]],Table1[[ឈ្មោះ]:[សម្គាល់]],8,0)</f>
        <v>#N/A</v>
      </c>
      <c r="N19" s="16" t="e">
        <f>M19-Table14[[#This Row],[បៀវត្សសរុប]]</f>
        <v>#N/A</v>
      </c>
    </row>
    <row r="20" spans="1:14" x14ac:dyDescent="0.55000000000000004">
      <c r="A20" s="1">
        <v>14</v>
      </c>
      <c r="B20" t="s">
        <v>12</v>
      </c>
      <c r="C20" t="str">
        <f>LEFT(Table14[[#This Row],[ឈ្មោះ]],SEARCH(" ",Table14[[#This Row],[ឈ្មោះ]])-1)</f>
        <v>ទេព</v>
      </c>
      <c r="D20" t="str">
        <f>RIGHT(Table14[[#This Row],[ឈ្មោះ]],LEN(Table14[[#This Row],[ឈ្មោះ]])-SEARCH(" ",Table14[[#This Row],[ឈ្មោះ]]))</f>
        <v>ពេញ</v>
      </c>
      <c r="E20" t="s">
        <v>2</v>
      </c>
      <c r="F20" t="s">
        <v>454</v>
      </c>
      <c r="G20" t="str">
        <f>IFERROR(VLOOKUP($B20,Tax_List!$H$3:$O$480,5,0),"***")</f>
        <v>01.05.1995</v>
      </c>
      <c r="H20" s="13" t="str">
        <f>IFERROR(VLOOKUP($B20,Tax_List!$H$3:$O$480,8,0),"***")</f>
        <v>IDR000130</v>
      </c>
      <c r="I20" s="2">
        <v>94200</v>
      </c>
      <c r="J20" s="2" t="s">
        <v>1980</v>
      </c>
      <c r="K20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ទេព ពេញ</v>
      </c>
      <c r="L20">
        <v>94200</v>
      </c>
      <c r="M20">
        <f>VLOOKUP(Table14[[#This Row],[ឈ្មោះ]],Table1[[ឈ្មោះ]:[សម្គាល់]],8,0)</f>
        <v>1052800</v>
      </c>
      <c r="N20" s="16">
        <f>M20-Table14[[#This Row],[បៀវត្សសរុប]]</f>
        <v>958600</v>
      </c>
    </row>
    <row r="21" spans="1:14" x14ac:dyDescent="0.55000000000000004">
      <c r="A21" s="1">
        <v>15</v>
      </c>
      <c r="B21" t="s">
        <v>1940</v>
      </c>
      <c r="C21" t="str">
        <f>LEFT(Table14[[#This Row],[ឈ្មោះ]],SEARCH(" ",Table14[[#This Row],[ឈ្មោះ]])-1)</f>
        <v>អន</v>
      </c>
      <c r="D21" t="str">
        <f>RIGHT(Table14[[#This Row],[ឈ្មោះ]],LEN(Table14[[#This Row],[ឈ្មោះ]])-SEARCH(" ",Table14[[#This Row],[ឈ្មោះ]]))</f>
        <v>ស្រីលាង</v>
      </c>
      <c r="E21" t="s">
        <v>1</v>
      </c>
      <c r="F21" t="s">
        <v>454</v>
      </c>
      <c r="G21" t="str">
        <f>IFERROR(VLOOKUP($B21,Tax_List!$H$3:$O$480,5,0),"***")</f>
        <v>***</v>
      </c>
      <c r="H21" s="13" t="str">
        <f>IFERROR(VLOOKUP($B21,Tax_List!$H$3:$O$480,8,0),"***")</f>
        <v>***</v>
      </c>
      <c r="I21" s="2">
        <v>460600</v>
      </c>
      <c r="J21" s="2"/>
      <c r="K21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អន ស្រីលាង</v>
      </c>
      <c r="L21">
        <v>460600</v>
      </c>
      <c r="M21">
        <f>VLOOKUP(Table14[[#This Row],[ឈ្មោះ]],Table1[[ឈ្មោះ]:[សម្គាល់]],8,0)</f>
        <v>1123200</v>
      </c>
      <c r="N21" s="16">
        <f>M21-Table14[[#This Row],[បៀវត្សសរុប]]</f>
        <v>662600</v>
      </c>
    </row>
    <row r="22" spans="1:14" x14ac:dyDescent="0.55000000000000004">
      <c r="A22" s="1">
        <v>16</v>
      </c>
      <c r="B22" t="s">
        <v>13</v>
      </c>
      <c r="C22" t="str">
        <f>LEFT(Table14[[#This Row],[ឈ្មោះ]],SEARCH(" ",Table14[[#This Row],[ឈ្មោះ]])-1)</f>
        <v>ទ្រី</v>
      </c>
      <c r="D22" t="str">
        <f>RIGHT(Table14[[#This Row],[ឈ្មោះ]],LEN(Table14[[#This Row],[ឈ្មោះ]])-SEARCH(" ",Table14[[#This Row],[ឈ្មោះ]]))</f>
        <v>ទុន</v>
      </c>
      <c r="E22" t="s">
        <v>2</v>
      </c>
      <c r="F22" t="s">
        <v>454</v>
      </c>
      <c r="G22" t="str">
        <f>IFERROR(VLOOKUP($B22,Tax_List!$H$3:$O$480,5,0),"***")</f>
        <v>30.01.1984</v>
      </c>
      <c r="H22" s="13">
        <f>IFERROR(VLOOKUP($B22,Tax_List!$H$3:$O$480,8,0),"***")</f>
        <v>150574734</v>
      </c>
      <c r="I22" s="2">
        <v>433000</v>
      </c>
      <c r="J22" s="2"/>
      <c r="K22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ទ្រី ទុន</v>
      </c>
      <c r="L22">
        <v>433000</v>
      </c>
      <c r="M22">
        <f>VLOOKUP(Table14[[#This Row],[ឈ្មោះ]],Table1[[ឈ្មោះ]:[សម្គាល់]],8,0)</f>
        <v>1198700</v>
      </c>
      <c r="N22" s="16">
        <f>M22-Table14[[#This Row],[បៀវត្សសរុប]]</f>
        <v>765700</v>
      </c>
    </row>
    <row r="23" spans="1:14" x14ac:dyDescent="0.55000000000000004">
      <c r="A23" s="1">
        <v>17</v>
      </c>
      <c r="B23" t="s">
        <v>14</v>
      </c>
      <c r="C23" t="str">
        <f>LEFT(Table14[[#This Row],[ឈ្មោះ]],SEARCH(" ",Table14[[#This Row],[ឈ្មោះ]])-1)</f>
        <v>ប៊ន</v>
      </c>
      <c r="D23" t="str">
        <f>RIGHT(Table14[[#This Row],[ឈ្មោះ]],LEN(Table14[[#This Row],[ឈ្មោះ]])-SEARCH(" ",Table14[[#This Row],[ឈ្មោះ]]))</f>
        <v>ប៊ីន</v>
      </c>
      <c r="E23" t="s">
        <v>2</v>
      </c>
      <c r="F23" t="s">
        <v>454</v>
      </c>
      <c r="G23" t="str">
        <f>IFERROR(VLOOKUP($B23,Tax_List!$H$3:$O$480,5,0),"***")</f>
        <v>12.06.1981</v>
      </c>
      <c r="H23" s="13" t="str">
        <f>IFERROR(VLOOKUP($B23,Tax_List!$H$3:$O$480,8,0),"***")</f>
        <v>150111954</v>
      </c>
      <c r="I23" s="2">
        <v>456900</v>
      </c>
      <c r="J23" s="2"/>
      <c r="K23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ប៊ន ប៊ីន</v>
      </c>
      <c r="L23">
        <v>456900</v>
      </c>
      <c r="M23">
        <f>VLOOKUP(Table14[[#This Row],[ឈ្មោះ]],Table1[[ឈ្មោះ]:[សម្គាល់]],8,0)</f>
        <v>1257100</v>
      </c>
      <c r="N23" s="16">
        <f>M23-Table14[[#This Row],[បៀវត្សសរុប]]</f>
        <v>800200</v>
      </c>
    </row>
    <row r="24" spans="1:14" x14ac:dyDescent="0.55000000000000004">
      <c r="A24" s="1">
        <v>18</v>
      </c>
      <c r="B24" t="s">
        <v>15</v>
      </c>
      <c r="C24" t="str">
        <f>LEFT(Table14[[#This Row],[ឈ្មោះ]],SEARCH(" ",Table14[[#This Row],[ឈ្មោះ]])-1)</f>
        <v>ទ្រី</v>
      </c>
      <c r="D24" t="str">
        <f>RIGHT(Table14[[#This Row],[ឈ្មោះ]],LEN(Table14[[#This Row],[ឈ្មោះ]])-SEARCH(" ",Table14[[#This Row],[ឈ្មោះ]]))</f>
        <v>អម</v>
      </c>
      <c r="E24" t="s">
        <v>1</v>
      </c>
      <c r="F24" t="s">
        <v>454</v>
      </c>
      <c r="G24" t="str">
        <f>IFERROR(VLOOKUP($B24,Tax_List!$H$3:$O$480,5,0),"***")</f>
        <v>04.01.1981</v>
      </c>
      <c r="H24" s="13" t="str">
        <f>IFERROR(VLOOKUP($B24,Tax_List!$H$3:$O$480,8,0),"***")</f>
        <v>150331874</v>
      </c>
      <c r="I24" s="2">
        <v>431600</v>
      </c>
      <c r="J24" s="2"/>
      <c r="K24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ទ្រី អម</v>
      </c>
      <c r="L24">
        <v>431600</v>
      </c>
      <c r="M24">
        <f>VLOOKUP(Table14[[#This Row],[ឈ្មោះ]],Table1[[ឈ្មោះ]:[សម្គាល់]],8,0)</f>
        <v>995500</v>
      </c>
      <c r="N24" s="16">
        <f>M24-Table14[[#This Row],[បៀវត្សសរុប]]</f>
        <v>563900</v>
      </c>
    </row>
    <row r="25" spans="1:14" x14ac:dyDescent="0.55000000000000004">
      <c r="A25" s="1">
        <v>19</v>
      </c>
      <c r="B25" t="s">
        <v>16</v>
      </c>
      <c r="C25" t="str">
        <f>LEFT(Table14[[#This Row],[ឈ្មោះ]],SEARCH(" ",Table14[[#This Row],[ឈ្មោះ]])-1)</f>
        <v>ឡាញ់</v>
      </c>
      <c r="D25" t="str">
        <f>RIGHT(Table14[[#This Row],[ឈ្មោះ]],LEN(Table14[[#This Row],[ឈ្មោះ]])-SEARCH(" ",Table14[[#This Row],[ឈ្មោះ]]))</f>
        <v>លី</v>
      </c>
      <c r="E25" t="s">
        <v>1</v>
      </c>
      <c r="F25" t="s">
        <v>454</v>
      </c>
      <c r="G25" t="str">
        <f>IFERROR(VLOOKUP($B25,Tax_List!$H$3:$O$480,5,0),"***")</f>
        <v>02.02.1994</v>
      </c>
      <c r="H25" s="13">
        <f>IFERROR(VLOOKUP($B25,Tax_List!$H$3:$O$480,8,0),"***")</f>
        <v>150468203</v>
      </c>
      <c r="I25" s="2">
        <v>433000</v>
      </c>
      <c r="J25" s="2"/>
      <c r="K25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ឡាញ់ លី</v>
      </c>
      <c r="L25">
        <v>433000</v>
      </c>
      <c r="M25">
        <f>VLOOKUP(Table14[[#This Row],[ឈ្មោះ]],Table1[[ឈ្មោះ]:[សម្គាល់]],8,0)</f>
        <v>1109500</v>
      </c>
      <c r="N25" s="16">
        <f>M25-Table14[[#This Row],[បៀវត្សសរុប]]</f>
        <v>676500</v>
      </c>
    </row>
    <row r="26" spans="1:14" x14ac:dyDescent="0.55000000000000004">
      <c r="A26" s="1">
        <v>20</v>
      </c>
      <c r="B26" t="s">
        <v>17</v>
      </c>
      <c r="C26" t="str">
        <f>LEFT(Table14[[#This Row],[ឈ្មោះ]],SEARCH(" ",Table14[[#This Row],[ឈ្មោះ]])-1)</f>
        <v>អៀង</v>
      </c>
      <c r="D26" t="str">
        <f>RIGHT(Table14[[#This Row],[ឈ្មោះ]],LEN(Table14[[#This Row],[ឈ្មោះ]])-SEARCH(" ",Table14[[#This Row],[ឈ្មោះ]]))</f>
        <v>វី</v>
      </c>
      <c r="E26" t="s">
        <v>2</v>
      </c>
      <c r="F26" t="s">
        <v>454</v>
      </c>
      <c r="G26" t="str">
        <f>IFERROR(VLOOKUP($B26,Tax_List!$H$3:$O$480,5,0),"***")</f>
        <v>27.01.1993</v>
      </c>
      <c r="H26" s="13" t="str">
        <f>IFERROR(VLOOKUP($B26,Tax_List!$H$3:$O$480,8,0),"***")</f>
        <v>150468280</v>
      </c>
      <c r="I26" s="2">
        <v>417900</v>
      </c>
      <c r="J26" s="2"/>
      <c r="K26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អៀង វី</v>
      </c>
      <c r="L26">
        <v>417900</v>
      </c>
      <c r="M26">
        <f>VLOOKUP(Table14[[#This Row],[ឈ្មោះ]],Table1[[ឈ្មោះ]:[សម្គាល់]],8,0)</f>
        <v>1117600</v>
      </c>
      <c r="N26" s="16">
        <f>M26-Table14[[#This Row],[បៀវត្សសរុប]]</f>
        <v>699700</v>
      </c>
    </row>
    <row r="27" spans="1:14" x14ac:dyDescent="0.55000000000000004">
      <c r="A27" s="1">
        <v>21</v>
      </c>
      <c r="B27" t="s">
        <v>18</v>
      </c>
      <c r="C27" t="str">
        <f>LEFT(Table14[[#This Row],[ឈ្មោះ]],SEARCH(" ",Table14[[#This Row],[ឈ្មោះ]])-1)</f>
        <v>ឡាញ់</v>
      </c>
      <c r="D27" t="str">
        <f>RIGHT(Table14[[#This Row],[ឈ្មោះ]],LEN(Table14[[#This Row],[ឈ្មោះ]])-SEARCH(" ",Table14[[#This Row],[ឈ្មោះ]]))</f>
        <v>រ៉ុម</v>
      </c>
      <c r="E27" t="s">
        <v>2</v>
      </c>
      <c r="F27" t="s">
        <v>454</v>
      </c>
      <c r="G27" t="str">
        <f>IFERROR(VLOOKUP($B27,Tax_List!$H$3:$O$480,5,0),"***")</f>
        <v>12.01.1998</v>
      </c>
      <c r="H27" s="13">
        <f>IFERROR(VLOOKUP($B27,Tax_List!$H$3:$O$480,8,0),"***")</f>
        <v>150648462</v>
      </c>
      <c r="I27" s="2">
        <v>470100</v>
      </c>
      <c r="J27" s="2"/>
      <c r="K27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ឡាញ់ រ៉ុម</v>
      </c>
      <c r="L27">
        <v>470100</v>
      </c>
      <c r="M27">
        <f>VLOOKUP(Table14[[#This Row],[ឈ្មោះ]],Table1[[ឈ្មោះ]:[សម្គាល់]],8,0)</f>
        <v>1396100</v>
      </c>
      <c r="N27" s="16">
        <f>M27-Table14[[#This Row],[បៀវត្សសរុប]]</f>
        <v>926000</v>
      </c>
    </row>
    <row r="28" spans="1:14" x14ac:dyDescent="0.55000000000000004">
      <c r="A28" s="1">
        <v>22</v>
      </c>
      <c r="B28" t="s">
        <v>1952</v>
      </c>
      <c r="C28" t="str">
        <f>LEFT(Table14[[#This Row],[ឈ្មោះ]],SEARCH(" ",Table14[[#This Row],[ឈ្មោះ]])-1)</f>
        <v>ផាត់</v>
      </c>
      <c r="D28" t="str">
        <f>RIGHT(Table14[[#This Row],[ឈ្មោះ]],LEN(Table14[[#This Row],[ឈ្មោះ]])-SEARCH(" ",Table14[[#This Row],[ឈ្មោះ]]))</f>
        <v>រ៉ាន</v>
      </c>
      <c r="E28" t="s">
        <v>2</v>
      </c>
      <c r="F28" t="s">
        <v>454</v>
      </c>
      <c r="G28" t="str">
        <f>IFERROR(VLOOKUP($B28,Tax_List!$H$3:$O$480,5,0),"***")</f>
        <v>***</v>
      </c>
      <c r="H28" s="13" t="str">
        <f>IFERROR(VLOOKUP($B28,Tax_List!$H$3:$O$480,8,0),"***")</f>
        <v>***</v>
      </c>
      <c r="I28" s="2">
        <v>701900</v>
      </c>
      <c r="J28" s="2"/>
      <c r="K28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ផាត់ រ៉ាន</v>
      </c>
      <c r="L28">
        <v>701900</v>
      </c>
      <c r="M28">
        <f>VLOOKUP(Table14[[#This Row],[ឈ្មោះ]],Table1[[ឈ្មោះ]:[សម្គាល់]],8,0)</f>
        <v>1342400</v>
      </c>
      <c r="N28" s="16">
        <f>M28-Table14[[#This Row],[បៀវត្សសរុប]]</f>
        <v>640500</v>
      </c>
    </row>
    <row r="29" spans="1:14" x14ac:dyDescent="0.55000000000000004">
      <c r="A29" s="1">
        <v>23</v>
      </c>
      <c r="B29" t="s">
        <v>20</v>
      </c>
      <c r="C29" t="str">
        <f>LEFT(Table14[[#This Row],[ឈ្មោះ]],SEARCH(" ",Table14[[#This Row],[ឈ្មោះ]])-1)</f>
        <v>ម៉ម</v>
      </c>
      <c r="D29" t="str">
        <f>RIGHT(Table14[[#This Row],[ឈ្មោះ]],LEN(Table14[[#This Row],[ឈ្មោះ]])-SEARCH(" ",Table14[[#This Row],[ឈ្មោះ]]))</f>
        <v>ម៉េន</v>
      </c>
      <c r="E29" t="s">
        <v>2</v>
      </c>
      <c r="F29" t="s">
        <v>454</v>
      </c>
      <c r="G29" t="str">
        <f>IFERROR(VLOOKUP($B29,Tax_List!$H$3:$O$480,5,0),"***")</f>
        <v>12.02.1987</v>
      </c>
      <c r="H29" s="13" t="str">
        <f>IFERROR(VLOOKUP($B29,Tax_List!$H$3:$O$480,8,0),"***")</f>
        <v>150360206</v>
      </c>
      <c r="I29" s="2">
        <v>389000</v>
      </c>
      <c r="J29" s="2"/>
      <c r="K29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ម៉ម ម៉េន</v>
      </c>
      <c r="L29">
        <v>389000</v>
      </c>
      <c r="M29">
        <f>VLOOKUP(Table14[[#This Row],[ឈ្មោះ]],Table1[[ឈ្មោះ]:[សម្គាល់]],8,0)</f>
        <v>1261500</v>
      </c>
      <c r="N29" s="16">
        <f>M29-Table14[[#This Row],[បៀវត្សសរុប]]</f>
        <v>872500</v>
      </c>
    </row>
    <row r="30" spans="1:14" x14ac:dyDescent="0.55000000000000004">
      <c r="A30" s="1">
        <v>24</v>
      </c>
      <c r="B30" t="s">
        <v>21</v>
      </c>
      <c r="C30" t="str">
        <f>LEFT(Table14[[#This Row],[ឈ្មោះ]],SEARCH(" ",Table14[[#This Row],[ឈ្មោះ]])-1)</f>
        <v>ឃឹម</v>
      </c>
      <c r="D30" t="str">
        <f>RIGHT(Table14[[#This Row],[ឈ្មោះ]],LEN(Table14[[#This Row],[ឈ្មោះ]])-SEARCH(" ",Table14[[#This Row],[ឈ្មោះ]]))</f>
        <v>សាន</v>
      </c>
      <c r="E30" t="s">
        <v>2</v>
      </c>
      <c r="F30" t="s">
        <v>454</v>
      </c>
      <c r="G30" t="str">
        <f>IFERROR(VLOOKUP($B30,Tax_List!$H$3:$O$480,5,0),"***")</f>
        <v>02.11.1986</v>
      </c>
      <c r="H30" s="13">
        <f>IFERROR(VLOOKUP($B30,Tax_List!$H$3:$O$480,8,0),"***")</f>
        <v>150586088</v>
      </c>
      <c r="I30" s="2">
        <v>452800</v>
      </c>
      <c r="J30" s="2"/>
      <c r="K30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ឃឹម សាន</v>
      </c>
      <c r="L30">
        <v>452800</v>
      </c>
      <c r="M30">
        <f>VLOOKUP(Table14[[#This Row],[ឈ្មោះ]],Table1[[ឈ្មោះ]:[សម្គាល់]],8,0)</f>
        <v>1171700</v>
      </c>
      <c r="N30" s="16">
        <f>M30-Table14[[#This Row],[បៀវត្សសរុប]]</f>
        <v>718900</v>
      </c>
    </row>
    <row r="31" spans="1:14" x14ac:dyDescent="0.55000000000000004">
      <c r="A31" s="1">
        <v>25</v>
      </c>
      <c r="B31" t="s">
        <v>22</v>
      </c>
      <c r="C31" t="str">
        <f>LEFT(Table14[[#This Row],[ឈ្មោះ]],SEARCH(" ",Table14[[#This Row],[ឈ្មោះ]])-1)</f>
        <v>អេន</v>
      </c>
      <c r="D31" t="str">
        <f>RIGHT(Table14[[#This Row],[ឈ្មោះ]],LEN(Table14[[#This Row],[ឈ្មោះ]])-SEARCH(" ",Table14[[#This Row],[ឈ្មោះ]]))</f>
        <v>សំអាត</v>
      </c>
      <c r="E31" t="s">
        <v>1</v>
      </c>
      <c r="F31" t="s">
        <v>454</v>
      </c>
      <c r="G31" t="str">
        <f>IFERROR(VLOOKUP($B31,Tax_List!$H$3:$O$480,5,0),"***")</f>
        <v>03.11.2006</v>
      </c>
      <c r="H31" s="13">
        <f>IFERROR(VLOOKUP($B31,Tax_List!$H$3:$O$480,8,0),"***")</f>
        <v>437052016</v>
      </c>
      <c r="I31" s="2">
        <v>264600</v>
      </c>
      <c r="J31" s="2"/>
      <c r="K31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អេន សំអាត</v>
      </c>
      <c r="L31">
        <v>264600</v>
      </c>
      <c r="M31">
        <f>VLOOKUP(Table14[[#This Row],[ឈ្មោះ]],Table1[[ឈ្មោះ]:[សម្គាល់]],8,0)</f>
        <v>1115600</v>
      </c>
      <c r="N31" s="16">
        <f>M31-Table14[[#This Row],[បៀវត្សសរុប]]</f>
        <v>851000</v>
      </c>
    </row>
    <row r="32" spans="1:14" x14ac:dyDescent="0.55000000000000004">
      <c r="A32" s="1">
        <v>26</v>
      </c>
      <c r="B32" t="s">
        <v>1995</v>
      </c>
      <c r="C32" t="str">
        <f>LEFT(Table14[[#This Row],[ឈ្មោះ]],SEARCH(" ",Table14[[#This Row],[ឈ្មោះ]])-1)</f>
        <v>យ៉ង់</v>
      </c>
      <c r="D32" t="str">
        <f>RIGHT(Table14[[#This Row],[ឈ្មោះ]],LEN(Table14[[#This Row],[ឈ្មោះ]])-SEARCH(" ",Table14[[#This Row],[ឈ្មោះ]]))</f>
        <v>រុំ</v>
      </c>
      <c r="E32" t="s">
        <v>2</v>
      </c>
      <c r="F32" t="s">
        <v>454</v>
      </c>
      <c r="G32" t="str">
        <f>IFERROR(VLOOKUP($B32,Tax_List!$H$3:$O$480,5,0),"***")</f>
        <v>***</v>
      </c>
      <c r="H32" s="13" t="str">
        <f>IFERROR(VLOOKUP($B32,Tax_List!$H$3:$O$480,8,0),"***")</f>
        <v>***</v>
      </c>
      <c r="I32" s="2">
        <v>300300</v>
      </c>
      <c r="J32" s="2" t="s">
        <v>1979</v>
      </c>
      <c r="K32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យ៉ង់ រុំ</v>
      </c>
      <c r="L32">
        <v>300300</v>
      </c>
      <c r="M32" t="e">
        <f>VLOOKUP(Table14[[#This Row],[ឈ្មោះ]],Table1[[ឈ្មោះ]:[សម្គាល់]],8,0)</f>
        <v>#N/A</v>
      </c>
      <c r="N32" s="16" t="e">
        <f>M32-Table14[[#This Row],[បៀវត្សសរុប]]</f>
        <v>#N/A</v>
      </c>
    </row>
    <row r="33" spans="1:14" x14ac:dyDescent="0.55000000000000004">
      <c r="A33" s="1">
        <v>26</v>
      </c>
      <c r="B33" t="s">
        <v>23</v>
      </c>
      <c r="C33" t="str">
        <f>LEFT(Table14[[#This Row],[ឈ្មោះ]],SEARCH(" ",Table14[[#This Row],[ឈ្មោះ]])-1)</f>
        <v>កន</v>
      </c>
      <c r="D33" t="str">
        <f>RIGHT(Table14[[#This Row],[ឈ្មោះ]],LEN(Table14[[#This Row],[ឈ្មោះ]])-SEARCH(" ",Table14[[#This Row],[ឈ្មោះ]]))</f>
        <v>ភក្ដី</v>
      </c>
      <c r="E33" t="s">
        <v>2</v>
      </c>
      <c r="F33" t="s">
        <v>454</v>
      </c>
      <c r="G33" t="str">
        <f>IFERROR(VLOOKUP($B33,Tax_List!$H$3:$O$480,5,0),"***")</f>
        <v>14.02.1991</v>
      </c>
      <c r="H33" s="13" t="str">
        <f>IFERROR(VLOOKUP($B33,Tax_List!$H$3:$O$480,8,0),"***")</f>
        <v>IDR000119</v>
      </c>
      <c r="I33" s="2">
        <v>37500</v>
      </c>
      <c r="J33" s="2" t="s">
        <v>1980</v>
      </c>
      <c r="K33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កន ភក្ដី</v>
      </c>
      <c r="L33">
        <v>37500</v>
      </c>
      <c r="M33">
        <f>VLOOKUP(Table14[[#This Row],[ឈ្មោះ]],Table1[[ឈ្មោះ]:[សម្គាល់]],8,0)</f>
        <v>1345700</v>
      </c>
      <c r="N33" s="16">
        <f>M33-Table14[[#This Row],[បៀវត្សសរុប]]</f>
        <v>1308200</v>
      </c>
    </row>
    <row r="34" spans="1:14" x14ac:dyDescent="0.55000000000000004">
      <c r="A34" s="1">
        <v>27</v>
      </c>
      <c r="B34" t="s">
        <v>24</v>
      </c>
      <c r="C34" t="str">
        <f>LEFT(Table14[[#This Row],[ឈ្មោះ]],SEARCH(" ",Table14[[#This Row],[ឈ្មោះ]])-1)</f>
        <v>ឃុត</v>
      </c>
      <c r="D34" t="str">
        <f>RIGHT(Table14[[#This Row],[ឈ្មោះ]],LEN(Table14[[#This Row],[ឈ្មោះ]])-SEARCH(" ",Table14[[#This Row],[ឈ្មោះ]]))</f>
        <v>ឃី</v>
      </c>
      <c r="E34" t="s">
        <v>2</v>
      </c>
      <c r="F34" t="s">
        <v>454</v>
      </c>
      <c r="G34" t="str">
        <f>IFERROR(VLOOKUP($B34,Tax_List!$H$3:$O$480,5,0),"***")</f>
        <v>21.02.1980</v>
      </c>
      <c r="H34" s="13" t="str">
        <f>IFERROR(VLOOKUP($B34,Tax_List!$H$3:$O$480,8,0),"***")</f>
        <v>150111042</v>
      </c>
      <c r="I34" s="2">
        <v>465300</v>
      </c>
      <c r="J34" s="2"/>
      <c r="K34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ឃុត ឃី</v>
      </c>
      <c r="L34">
        <v>465300</v>
      </c>
      <c r="M34">
        <f>VLOOKUP(Table14[[#This Row],[ឈ្មោះ]],Table1[[ឈ្មោះ]:[សម្គាល់]],8,0)</f>
        <v>1221000</v>
      </c>
      <c r="N34" s="16">
        <f>M34-Table14[[#This Row],[បៀវត្សសរុប]]</f>
        <v>755700</v>
      </c>
    </row>
    <row r="35" spans="1:14" x14ac:dyDescent="0.55000000000000004">
      <c r="A35" s="1">
        <v>28</v>
      </c>
      <c r="B35" t="s">
        <v>25</v>
      </c>
      <c r="C35" t="str">
        <f>LEFT(Table14[[#This Row],[ឈ្មោះ]],SEARCH(" ",Table14[[#This Row],[ឈ្មោះ]])-1)</f>
        <v>ឆឹម</v>
      </c>
      <c r="D35" t="str">
        <f>RIGHT(Table14[[#This Row],[ឈ្មោះ]],LEN(Table14[[#This Row],[ឈ្មោះ]])-SEARCH(" ",Table14[[#This Row],[ឈ្មោះ]]))</f>
        <v>សុខខេន</v>
      </c>
      <c r="E35" t="s">
        <v>1</v>
      </c>
      <c r="F35" t="s">
        <v>454</v>
      </c>
      <c r="G35" t="str">
        <f>IFERROR(VLOOKUP($B35,Tax_List!$H$3:$O$480,5,0),"***")</f>
        <v>20.09.1995</v>
      </c>
      <c r="H35" s="13" t="str">
        <f>IFERROR(VLOOKUP($B35,Tax_List!$H$3:$O$480,8,0),"***")</f>
        <v>150429483</v>
      </c>
      <c r="I35" s="2">
        <v>423900</v>
      </c>
      <c r="J35" s="2"/>
      <c r="K35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ឆឹម សុខខេន</v>
      </c>
      <c r="L35">
        <v>423900</v>
      </c>
      <c r="M35">
        <f>VLOOKUP(Table14[[#This Row],[ឈ្មោះ]],Table1[[ឈ្មោះ]:[សម្គាល់]],8,0)</f>
        <v>1226700</v>
      </c>
      <c r="N35" s="16">
        <f>M35-Table14[[#This Row],[បៀវត្សសរុប]]</f>
        <v>802800</v>
      </c>
    </row>
    <row r="36" spans="1:14" x14ac:dyDescent="0.55000000000000004">
      <c r="A36" s="1">
        <v>29</v>
      </c>
      <c r="B36" t="s">
        <v>26</v>
      </c>
      <c r="C36" t="str">
        <f>LEFT(Table14[[#This Row],[ឈ្មោះ]],SEARCH(" ",Table14[[#This Row],[ឈ្មោះ]])-1)</f>
        <v>ស៊ីម</v>
      </c>
      <c r="D36" t="str">
        <f>RIGHT(Table14[[#This Row],[ឈ្មោះ]],LEN(Table14[[#This Row],[ឈ្មោះ]])-SEARCH(" ",Table14[[#This Row],[ឈ្មោះ]]))</f>
        <v>យ៉ង</v>
      </c>
      <c r="E36" t="s">
        <v>1</v>
      </c>
      <c r="F36" t="s">
        <v>454</v>
      </c>
      <c r="G36" t="str">
        <f>IFERROR(VLOOKUP($B36,Tax_List!$H$3:$O$480,5,0),"***")</f>
        <v>23.10.2000</v>
      </c>
      <c r="H36" s="13">
        <f>IFERROR(VLOOKUP($B36,Tax_List!$H$3:$O$480,8,0),"***")</f>
        <v>150639086</v>
      </c>
      <c r="I36" s="2">
        <v>450200</v>
      </c>
      <c r="J36" s="2"/>
      <c r="K36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ស៊ីម យ៉ង</v>
      </c>
      <c r="L36">
        <v>450200</v>
      </c>
      <c r="M36">
        <f>VLOOKUP(Table14[[#This Row],[ឈ្មោះ]],Table1[[ឈ្មោះ]:[សម្គាល់]],8,0)</f>
        <v>1101900</v>
      </c>
      <c r="N36" s="16">
        <f>M36-Table14[[#This Row],[បៀវត្សសរុប]]</f>
        <v>651700</v>
      </c>
    </row>
    <row r="37" spans="1:14" x14ac:dyDescent="0.55000000000000004">
      <c r="A37" s="1">
        <v>30</v>
      </c>
      <c r="B37" t="s">
        <v>1953</v>
      </c>
      <c r="C37" t="str">
        <f>LEFT(Table14[[#This Row],[ឈ្មោះ]],SEARCH(" ",Table14[[#This Row],[ឈ្មោះ]])-1)</f>
        <v>អ៊ីម</v>
      </c>
      <c r="D37" t="str">
        <f>RIGHT(Table14[[#This Row],[ឈ្មោះ]],LEN(Table14[[#This Row],[ឈ្មោះ]])-SEARCH(" ",Table14[[#This Row],[ឈ្មោះ]]))</f>
        <v>ថូ</v>
      </c>
      <c r="E37" t="s">
        <v>2</v>
      </c>
      <c r="F37" t="s">
        <v>454</v>
      </c>
      <c r="G37" t="str">
        <f>IFERROR(VLOOKUP($B37,Tax_List!$H$3:$O$480,5,0),"***")</f>
        <v>***</v>
      </c>
      <c r="H37" s="13" t="str">
        <f>IFERROR(VLOOKUP($B37,Tax_List!$H$3:$O$480,8,0),"***")</f>
        <v>***</v>
      </c>
      <c r="I37" s="2">
        <v>234900</v>
      </c>
      <c r="J37" s="2"/>
      <c r="K37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អ៊ីម ថូ</v>
      </c>
      <c r="L37">
        <v>234900</v>
      </c>
      <c r="M37">
        <f>VLOOKUP(Table14[[#This Row],[ឈ្មោះ]],Table1[[ឈ្មោះ]:[សម្គាល់]],8,0)</f>
        <v>1155700</v>
      </c>
      <c r="N37" s="16">
        <f>M37-Table14[[#This Row],[បៀវត្សសរុប]]</f>
        <v>920800</v>
      </c>
    </row>
    <row r="38" spans="1:14" x14ac:dyDescent="0.55000000000000004">
      <c r="A38" s="1">
        <v>31</v>
      </c>
      <c r="B38" t="s">
        <v>1996</v>
      </c>
      <c r="C38" t="str">
        <f>LEFT(Table14[[#This Row],[ឈ្មោះ]],SEARCH(" ",Table14[[#This Row],[ឈ្មោះ]])-1)</f>
        <v>ចន</v>
      </c>
      <c r="D38" t="str">
        <f>RIGHT(Table14[[#This Row],[ឈ្មោះ]],LEN(Table14[[#This Row],[ឈ្មោះ]])-SEARCH(" ",Table14[[#This Row],[ឈ្មោះ]]))</f>
        <v>អ៊ន់</v>
      </c>
      <c r="E38" t="s">
        <v>2</v>
      </c>
      <c r="F38" t="s">
        <v>454</v>
      </c>
      <c r="G38" t="str">
        <f>IFERROR(VLOOKUP($B38,Tax_List!$H$3:$O$480,5,0),"***")</f>
        <v>***</v>
      </c>
      <c r="H38" s="13" t="str">
        <f>IFERROR(VLOOKUP($B38,Tax_List!$H$3:$O$480,8,0),"***")</f>
        <v>***</v>
      </c>
      <c r="I38" s="2">
        <v>195600</v>
      </c>
      <c r="J38" s="2" t="s">
        <v>1979</v>
      </c>
      <c r="K38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ចន អ៊ន់</v>
      </c>
      <c r="L38">
        <v>195600</v>
      </c>
      <c r="M38" t="e">
        <f>VLOOKUP(Table14[[#This Row],[ឈ្មោះ]],Table1[[ឈ្មោះ]:[សម្គាល់]],8,0)</f>
        <v>#N/A</v>
      </c>
      <c r="N38" s="16" t="e">
        <f>M38-Table14[[#This Row],[បៀវត្សសរុប]]</f>
        <v>#N/A</v>
      </c>
    </row>
    <row r="39" spans="1:14" x14ac:dyDescent="0.55000000000000004">
      <c r="A39" s="1">
        <v>31</v>
      </c>
      <c r="B39" t="s">
        <v>1997</v>
      </c>
      <c r="C39" t="str">
        <f>LEFT(Table14[[#This Row],[ឈ្មោះ]],SEARCH(" ",Table14[[#This Row],[ឈ្មោះ]])-1)</f>
        <v>សៀន</v>
      </c>
      <c r="D39" t="str">
        <f>RIGHT(Table14[[#This Row],[ឈ្មោះ]],LEN(Table14[[#This Row],[ឈ្មោះ]])-SEARCH(" ",Table14[[#This Row],[ឈ្មោះ]]))</f>
        <v>ឃីម</v>
      </c>
      <c r="E39" t="s">
        <v>2</v>
      </c>
      <c r="F39" t="s">
        <v>454</v>
      </c>
      <c r="G39" t="str">
        <f>IFERROR(VLOOKUP($B39,Tax_List!$H$3:$O$480,5,0),"***")</f>
        <v>***</v>
      </c>
      <c r="H39" s="13" t="str">
        <f>IFERROR(VLOOKUP($B39,Tax_List!$H$3:$O$480,8,0),"***")</f>
        <v>***</v>
      </c>
      <c r="I39" s="2">
        <v>97700</v>
      </c>
      <c r="J39" s="2" t="s">
        <v>1980</v>
      </c>
      <c r="K39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សៀន ឃីម</v>
      </c>
      <c r="L39">
        <v>97700</v>
      </c>
      <c r="M39" t="e">
        <f>VLOOKUP(Table14[[#This Row],[ឈ្មោះ]],Table1[[ឈ្មោះ]:[សម្គាល់]],8,0)</f>
        <v>#N/A</v>
      </c>
      <c r="N39" s="16" t="e">
        <f>M39-Table14[[#This Row],[បៀវត្សសរុប]]</f>
        <v>#N/A</v>
      </c>
    </row>
    <row r="40" spans="1:14" x14ac:dyDescent="0.55000000000000004">
      <c r="A40" s="1">
        <v>31</v>
      </c>
      <c r="B40" t="s">
        <v>1941</v>
      </c>
      <c r="C40" t="str">
        <f>LEFT(Table14[[#This Row],[ឈ្មោះ]],SEARCH(" ",Table14[[#This Row],[ឈ្មោះ]])-1)</f>
        <v>ទ្រី</v>
      </c>
      <c r="D40" t="str">
        <f>RIGHT(Table14[[#This Row],[ឈ្មោះ]],LEN(Table14[[#This Row],[ឈ្មោះ]])-SEARCH(" ",Table14[[#This Row],[ឈ្មោះ]]))</f>
        <v>ម៉ាក់</v>
      </c>
      <c r="E40" t="s">
        <v>2</v>
      </c>
      <c r="F40" t="s">
        <v>454</v>
      </c>
      <c r="G40" t="str">
        <f>IFERROR(VLOOKUP($B40,Tax_List!$H$3:$O$480,5,0),"***")</f>
        <v>***</v>
      </c>
      <c r="H40" s="13" t="str">
        <f>IFERROR(VLOOKUP($B40,Tax_List!$H$3:$O$480,8,0),"***")</f>
        <v>***</v>
      </c>
      <c r="I40" s="2">
        <v>97200</v>
      </c>
      <c r="J40" s="2" t="s">
        <v>1980</v>
      </c>
      <c r="K40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ទ្រី ម៉ាក់</v>
      </c>
      <c r="L40">
        <v>97200</v>
      </c>
      <c r="M40">
        <f>VLOOKUP(Table14[[#This Row],[ឈ្មោះ]],Table1[[ឈ្មោះ]:[សម្គាល់]],8,0)</f>
        <v>970000</v>
      </c>
      <c r="N40" s="16">
        <f>M40-Table14[[#This Row],[បៀវត្សសរុប]]</f>
        <v>872800</v>
      </c>
    </row>
    <row r="41" spans="1:14" x14ac:dyDescent="0.55000000000000004">
      <c r="A41" s="1">
        <v>32</v>
      </c>
      <c r="B41" t="s">
        <v>1942</v>
      </c>
      <c r="C41" t="str">
        <f>LEFT(Table14[[#This Row],[ឈ្មោះ]],SEARCH(" ",Table14[[#This Row],[ឈ្មោះ]])-1)</f>
        <v>លីន</v>
      </c>
      <c r="D41" t="str">
        <f>RIGHT(Table14[[#This Row],[ឈ្មោះ]],LEN(Table14[[#This Row],[ឈ្មោះ]])-SEARCH(" ",Table14[[#This Row],[ឈ្មោះ]]))</f>
        <v>វៃ</v>
      </c>
      <c r="E41" t="s">
        <v>2</v>
      </c>
      <c r="F41" t="s">
        <v>454</v>
      </c>
      <c r="G41" t="str">
        <f>IFERROR(VLOOKUP($B41,Tax_List!$H$3:$O$480,5,0),"***")</f>
        <v>***</v>
      </c>
      <c r="H41" s="13" t="str">
        <f>IFERROR(VLOOKUP($B41,Tax_List!$H$3:$O$480,8,0),"***")</f>
        <v>***</v>
      </c>
      <c r="I41" s="2">
        <v>387200</v>
      </c>
      <c r="J41" s="2"/>
      <c r="K41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លីន វៃ</v>
      </c>
      <c r="L41">
        <v>387200</v>
      </c>
      <c r="M41">
        <f>VLOOKUP(Table14[[#This Row],[ឈ្មោះ]],Table1[[ឈ្មោះ]:[សម្គាល់]],8,0)</f>
        <v>880200</v>
      </c>
      <c r="N41" s="16">
        <f>M41-Table14[[#This Row],[បៀវត្សសរុប]]</f>
        <v>493000</v>
      </c>
    </row>
    <row r="42" spans="1:14" x14ac:dyDescent="0.55000000000000004">
      <c r="A42" s="1">
        <v>33</v>
      </c>
      <c r="B42" t="s">
        <v>1954</v>
      </c>
      <c r="C42" t="str">
        <f>LEFT(Table14[[#This Row],[ឈ្មោះ]],SEARCH(" ",Table14[[#This Row],[ឈ្មោះ]])-1)</f>
        <v>ជុំ</v>
      </c>
      <c r="D42" t="str">
        <f>RIGHT(Table14[[#This Row],[ឈ្មោះ]],LEN(Table14[[#This Row],[ឈ្មោះ]])-SEARCH(" ",Table14[[#This Row],[ឈ្មោះ]]))</f>
        <v>ផាត</v>
      </c>
      <c r="E42" t="s">
        <v>1</v>
      </c>
      <c r="F42" t="s">
        <v>454</v>
      </c>
      <c r="G42" t="str">
        <f>IFERROR(VLOOKUP($B42,Tax_List!$H$3:$O$480,5,0),"***")</f>
        <v>***</v>
      </c>
      <c r="H42" s="13" t="str">
        <f>IFERROR(VLOOKUP($B42,Tax_List!$H$3:$O$480,8,0),"***")</f>
        <v>***</v>
      </c>
      <c r="I42" s="2">
        <v>426800</v>
      </c>
      <c r="J42" s="2"/>
      <c r="K42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ជុំ ផាត</v>
      </c>
      <c r="L42">
        <v>426800</v>
      </c>
      <c r="M42">
        <f>VLOOKUP(Table14[[#This Row],[ឈ្មោះ]],Table1[[ឈ្មោះ]:[សម្គាល់]],8,0)</f>
        <v>599500</v>
      </c>
      <c r="N42" s="16">
        <f>M42-Table14[[#This Row],[បៀវត្សសរុប]]</f>
        <v>172700</v>
      </c>
    </row>
    <row r="43" spans="1:14" x14ac:dyDescent="0.55000000000000004">
      <c r="A43" s="1">
        <v>34</v>
      </c>
      <c r="B43" t="s">
        <v>1998</v>
      </c>
      <c r="C43" t="str">
        <f>LEFT(Table14[[#This Row],[ឈ្មោះ]],SEARCH(" ",Table14[[#This Row],[ឈ្មោះ]])-1)</f>
        <v>ឌន</v>
      </c>
      <c r="D43" t="str">
        <f>RIGHT(Table14[[#This Row],[ឈ្មោះ]],LEN(Table14[[#This Row],[ឈ្មោះ]])-SEARCH(" ",Table14[[#This Row],[ឈ្មោះ]]))</f>
        <v>ថៃ</v>
      </c>
      <c r="E43" t="s">
        <v>1</v>
      </c>
      <c r="F43" t="s">
        <v>454</v>
      </c>
      <c r="G43" t="str">
        <f>IFERROR(VLOOKUP($B43,Tax_List!$H$3:$O$480,5,0),"***")</f>
        <v>***</v>
      </c>
      <c r="H43" s="13" t="str">
        <f>IFERROR(VLOOKUP($B43,Tax_List!$H$3:$O$480,8,0),"***")</f>
        <v>***</v>
      </c>
      <c r="I43" s="2">
        <v>190500</v>
      </c>
      <c r="J43" s="2"/>
      <c r="K43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ឌន ថៃ</v>
      </c>
      <c r="L43">
        <v>190500</v>
      </c>
      <c r="M43" t="e">
        <f>VLOOKUP(Table14[[#This Row],[ឈ្មោះ]],Table1[[ឈ្មោះ]:[សម្គាល់]],8,0)</f>
        <v>#N/A</v>
      </c>
      <c r="N43" s="16" t="e">
        <f>M43-Table14[[#This Row],[បៀវត្សសរុប]]</f>
        <v>#N/A</v>
      </c>
    </row>
    <row r="44" spans="1:14" x14ac:dyDescent="0.55000000000000004">
      <c r="A44" s="1">
        <v>35</v>
      </c>
      <c r="B44" t="s">
        <v>1943</v>
      </c>
      <c r="C44" t="str">
        <f>LEFT(Table14[[#This Row],[ឈ្មោះ]],SEARCH(" ",Table14[[#This Row],[ឈ្មោះ]])-1)</f>
        <v>យ៉ន</v>
      </c>
      <c r="D44" t="str">
        <f>RIGHT(Table14[[#This Row],[ឈ្មោះ]],LEN(Table14[[#This Row],[ឈ្មោះ]])-SEARCH(" ",Table14[[#This Row],[ឈ្មោះ]]))</f>
        <v>ស្រីរី</v>
      </c>
      <c r="E44" t="s">
        <v>1</v>
      </c>
      <c r="F44" t="s">
        <v>454</v>
      </c>
      <c r="G44" t="str">
        <f>IFERROR(VLOOKUP($B44,Tax_List!$H$3:$O$480,5,0),"***")</f>
        <v>***</v>
      </c>
      <c r="H44" s="13" t="str">
        <f>IFERROR(VLOOKUP($B44,Tax_List!$H$3:$O$480,8,0),"***")</f>
        <v>***</v>
      </c>
      <c r="I44" s="2">
        <v>415200</v>
      </c>
      <c r="J44" s="2"/>
      <c r="K44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យ៉ន ស្រីរី</v>
      </c>
      <c r="L44">
        <v>415200</v>
      </c>
      <c r="M44">
        <f>VLOOKUP(Table14[[#This Row],[ឈ្មោះ]],Table1[[ឈ្មោះ]:[សម្គាល់]],8,0)</f>
        <v>422200</v>
      </c>
      <c r="N44" s="16">
        <f>M44-Table14[[#This Row],[បៀវត្សសរុប]]</f>
        <v>7000</v>
      </c>
    </row>
    <row r="45" spans="1:14" x14ac:dyDescent="0.55000000000000004">
      <c r="A45" s="1">
        <v>36</v>
      </c>
      <c r="B45" t="s">
        <v>1999</v>
      </c>
      <c r="C45" t="str">
        <f>LEFT(Table14[[#This Row],[ឈ្មោះ]],SEARCH(" ",Table14[[#This Row],[ឈ្មោះ]])-1)</f>
        <v>(ណន</v>
      </c>
      <c r="D45" t="str">
        <f>RIGHT(Table14[[#This Row],[ឈ្មោះ]],LEN(Table14[[#This Row],[ឈ្មោះ]])-SEARCH(" ",Table14[[#This Row],[ឈ្មោះ]]))</f>
        <v>ពៅ)</v>
      </c>
      <c r="E45" t="s">
        <v>1</v>
      </c>
      <c r="F45" t="s">
        <v>454</v>
      </c>
      <c r="G45" t="str">
        <f>IFERROR(VLOOKUP($B45,Tax_List!$H$3:$O$480,5,0),"***")</f>
        <v>***</v>
      </c>
      <c r="H45" s="13" t="str">
        <f>IFERROR(VLOOKUP($B45,Tax_List!$H$3:$O$480,8,0),"***")</f>
        <v>***</v>
      </c>
      <c r="I45" s="2">
        <v>285500</v>
      </c>
      <c r="J45" s="2" t="s">
        <v>1979</v>
      </c>
      <c r="K45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ណន ពៅ</v>
      </c>
      <c r="L45">
        <v>285500</v>
      </c>
      <c r="M45" t="e">
        <f>VLOOKUP(Table14[[#This Row],[ឈ្មោះ]],Table1[[ឈ្មោះ]:[សម្គាល់]],8,0)</f>
        <v>#N/A</v>
      </c>
      <c r="N45" s="16" t="e">
        <f>M45-Table14[[#This Row],[បៀវត្សសរុប]]</f>
        <v>#N/A</v>
      </c>
    </row>
    <row r="46" spans="1:14" x14ac:dyDescent="0.55000000000000004">
      <c r="A46" s="1">
        <v>36</v>
      </c>
      <c r="B46" t="s">
        <v>31</v>
      </c>
      <c r="C46" t="str">
        <f>LEFT(Table14[[#This Row],[ឈ្មោះ]],SEARCH(" ",Table14[[#This Row],[ឈ្មោះ]])-1)</f>
        <v>យឹម</v>
      </c>
      <c r="D46" t="str">
        <f>RIGHT(Table14[[#This Row],[ឈ្មោះ]],LEN(Table14[[#This Row],[ឈ្មោះ]])-SEARCH(" ",Table14[[#This Row],[ឈ្មោះ]]))</f>
        <v>ម៉ុម</v>
      </c>
      <c r="E46" t="s">
        <v>1</v>
      </c>
      <c r="F46" t="s">
        <v>454</v>
      </c>
      <c r="G46" t="str">
        <f>IFERROR(VLOOKUP($B46,Tax_List!$H$3:$O$480,5,0),"***")</f>
        <v>04.02.1982</v>
      </c>
      <c r="H46" s="13">
        <f>IFERROR(VLOOKUP($B46,Tax_List!$H$3:$O$480,8,0),"***")</f>
        <v>101244682</v>
      </c>
      <c r="I46" s="2">
        <v>145000</v>
      </c>
      <c r="J46" s="2" t="s">
        <v>1980</v>
      </c>
      <c r="K46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យឹម ម៉ុម</v>
      </c>
      <c r="L46">
        <v>145000</v>
      </c>
      <c r="M46">
        <f>VLOOKUP(Table14[[#This Row],[ឈ្មោះ]],Table1[[ឈ្មោះ]:[សម្គាល់]],8,0)</f>
        <v>1211200</v>
      </c>
      <c r="N46" s="16">
        <f>M46-Table14[[#This Row],[បៀវត្សសរុប]]</f>
        <v>1066200</v>
      </c>
    </row>
    <row r="47" spans="1:14" x14ac:dyDescent="0.55000000000000004">
      <c r="A47" s="1">
        <v>37</v>
      </c>
      <c r="B47" t="s">
        <v>2000</v>
      </c>
      <c r="C47" t="str">
        <f>LEFT(Table14[[#This Row],[ឈ្មោះ]],SEARCH(" ",Table14[[#This Row],[ឈ្មោះ]])-1)</f>
        <v>សេម</v>
      </c>
      <c r="D47" t="str">
        <f>RIGHT(Table14[[#This Row],[ឈ្មោះ]],LEN(Table14[[#This Row],[ឈ្មោះ]])-SEARCH(" ",Table14[[#This Row],[ឈ្មោះ]]))</f>
        <v>ធឿន</v>
      </c>
      <c r="E47" t="s">
        <v>2</v>
      </c>
      <c r="F47" t="s">
        <v>454</v>
      </c>
      <c r="G47" t="str">
        <f>IFERROR(VLOOKUP($B47,Tax_List!$H$3:$O$480,5,0),"***")</f>
        <v>***</v>
      </c>
      <c r="H47" s="13" t="str">
        <f>IFERROR(VLOOKUP($B47,Tax_List!$H$3:$O$480,8,0),"***")</f>
        <v>***</v>
      </c>
      <c r="I47" s="2">
        <v>276700</v>
      </c>
      <c r="J47" s="2" t="s">
        <v>1979</v>
      </c>
      <c r="K47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សេម ធឿន</v>
      </c>
      <c r="L47">
        <v>276700</v>
      </c>
      <c r="M47" t="e">
        <f>VLOOKUP(Table14[[#This Row],[ឈ្មោះ]],Table1[[ឈ្មោះ]:[សម្គាល់]],8,0)</f>
        <v>#N/A</v>
      </c>
      <c r="N47" s="16" t="e">
        <f>M47-Table14[[#This Row],[បៀវត្សសរុប]]</f>
        <v>#N/A</v>
      </c>
    </row>
    <row r="48" spans="1:14" x14ac:dyDescent="0.55000000000000004">
      <c r="A48" s="1">
        <v>37</v>
      </c>
      <c r="B48" t="s">
        <v>32</v>
      </c>
      <c r="C48" t="str">
        <f>LEFT(Table14[[#This Row],[ឈ្មោះ]],SEARCH(" ",Table14[[#This Row],[ឈ្មោះ]])-1)</f>
        <v>តុញ</v>
      </c>
      <c r="D48" t="str">
        <f>RIGHT(Table14[[#This Row],[ឈ្មោះ]],LEN(Table14[[#This Row],[ឈ្មោះ]])-SEARCH(" ",Table14[[#This Row],[ឈ្មោះ]]))</f>
        <v>គង់គា</v>
      </c>
      <c r="E48" t="s">
        <v>2</v>
      </c>
      <c r="F48" t="s">
        <v>454</v>
      </c>
      <c r="G48" t="str">
        <f>IFERROR(VLOOKUP($B48,Tax_List!$H$3:$O$480,5,0),"***")</f>
        <v>15.06.1998</v>
      </c>
      <c r="H48" s="13">
        <f>IFERROR(VLOOKUP($B48,Tax_List!$H$3:$O$480,8,0),"***")</f>
        <v>506441261</v>
      </c>
      <c r="I48" s="2">
        <v>135700</v>
      </c>
      <c r="J48" s="2" t="s">
        <v>1980</v>
      </c>
      <c r="K48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តុញ គង់គា</v>
      </c>
      <c r="L48">
        <v>135700</v>
      </c>
      <c r="M48">
        <f>VLOOKUP(Table14[[#This Row],[ឈ្មោះ]],Table1[[ឈ្មោះ]:[សម្គាល់]],8,0)</f>
        <v>1116500</v>
      </c>
      <c r="N48" s="16">
        <f>M48-Table14[[#This Row],[បៀវត្សសរុប]]</f>
        <v>980800</v>
      </c>
    </row>
    <row r="49" spans="1:14" x14ac:dyDescent="0.55000000000000004">
      <c r="A49" s="1">
        <v>38</v>
      </c>
      <c r="B49" t="s">
        <v>2001</v>
      </c>
      <c r="C49" t="str">
        <f>LEFT(Table14[[#This Row],[ឈ្មោះ]],SEARCH(" ",Table14[[#This Row],[ឈ្មោះ]])-1)</f>
        <v>ជុំ</v>
      </c>
      <c r="D49" t="str">
        <f>RIGHT(Table14[[#This Row],[ឈ្មោះ]],LEN(Table14[[#This Row],[ឈ្មោះ]])-SEARCH(" ",Table14[[#This Row],[ឈ្មោះ]]))</f>
        <v>មី</v>
      </c>
      <c r="F49" t="s">
        <v>454</v>
      </c>
      <c r="G49" t="str">
        <f>IFERROR(VLOOKUP($B49,Tax_List!$H$3:$O$480,5,0),"***")</f>
        <v>***</v>
      </c>
      <c r="H49" s="13" t="str">
        <f>IFERROR(VLOOKUP($B49,Tax_List!$H$3:$O$480,8,0),"***")</f>
        <v>***</v>
      </c>
      <c r="I49" s="2">
        <v>296000</v>
      </c>
      <c r="J49" s="2"/>
      <c r="K49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ជុំ មី</v>
      </c>
      <c r="L49">
        <v>296000</v>
      </c>
      <c r="M49" t="e">
        <f>VLOOKUP(Table14[[#This Row],[ឈ្មោះ]],Table1[[ឈ្មោះ]:[សម្គាល់]],8,0)</f>
        <v>#N/A</v>
      </c>
      <c r="N49" s="16" t="e">
        <f>M49-Table14[[#This Row],[បៀវត្សសរុប]]</f>
        <v>#N/A</v>
      </c>
    </row>
    <row r="50" spans="1:14" x14ac:dyDescent="0.55000000000000004">
      <c r="A50" s="1">
        <v>39</v>
      </c>
      <c r="B50" t="s">
        <v>34</v>
      </c>
      <c r="C50" t="str">
        <f>LEFT(Table14[[#This Row],[ឈ្មោះ]],SEARCH(" ",Table14[[#This Row],[ឈ្មោះ]])-1)</f>
        <v>សុខ</v>
      </c>
      <c r="D50" t="str">
        <f>RIGHT(Table14[[#This Row],[ឈ្មោះ]],LEN(Table14[[#This Row],[ឈ្មោះ]])-SEARCH(" ",Table14[[#This Row],[ឈ្មោះ]]))</f>
        <v>ឡូត</v>
      </c>
      <c r="E50" t="s">
        <v>2</v>
      </c>
      <c r="F50" t="s">
        <v>454</v>
      </c>
      <c r="G50" t="str">
        <f>IFERROR(VLOOKUP($B50,Tax_List!$H$3:$O$480,5,0),"***")</f>
        <v>10.10.2002</v>
      </c>
      <c r="H50" s="13" t="str">
        <f>IFERROR(VLOOKUP($B50,Tax_List!$H$3:$O$480,8,0),"***")</f>
        <v>160541152</v>
      </c>
      <c r="I50" s="2">
        <v>495300</v>
      </c>
      <c r="J50" s="2"/>
      <c r="K50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សុខ ឡូត</v>
      </c>
      <c r="L50">
        <v>495300</v>
      </c>
      <c r="M50">
        <f>VLOOKUP(Table14[[#This Row],[ឈ្មោះ]],Table1[[ឈ្មោះ]:[សម្គាល់]],8,0)</f>
        <v>1360700</v>
      </c>
      <c r="N50" s="16">
        <f>M50-Table14[[#This Row],[បៀវត្សសរុប]]</f>
        <v>865400</v>
      </c>
    </row>
    <row r="51" spans="1:14" x14ac:dyDescent="0.55000000000000004">
      <c r="A51" s="1">
        <v>40</v>
      </c>
      <c r="B51" t="s">
        <v>35</v>
      </c>
      <c r="C51" t="str">
        <f>LEFT(Table14[[#This Row],[ឈ្មោះ]],SEARCH(" ",Table14[[#This Row],[ឈ្មោះ]])-1)</f>
        <v>តុញ</v>
      </c>
      <c r="D51" t="str">
        <f>RIGHT(Table14[[#This Row],[ឈ្មោះ]],LEN(Table14[[#This Row],[ឈ្មោះ]])-SEARCH(" ",Table14[[#This Row],[ឈ្មោះ]]))</f>
        <v>សុខុម</v>
      </c>
      <c r="E51" t="s">
        <v>1</v>
      </c>
      <c r="F51" t="s">
        <v>454</v>
      </c>
      <c r="G51" t="str">
        <f>IFERROR(VLOOKUP($B51,Tax_List!$H$3:$O$480,5,0),"***")</f>
        <v>15.04.1995</v>
      </c>
      <c r="H51" s="13" t="str">
        <f>IFERROR(VLOOKUP($B51,Tax_List!$H$3:$O$480,8,0),"***")</f>
        <v>150641260</v>
      </c>
      <c r="I51" s="2">
        <v>434200</v>
      </c>
      <c r="J51" s="2"/>
      <c r="K51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តុញ សុខុម</v>
      </c>
      <c r="L51">
        <v>434200</v>
      </c>
      <c r="M51">
        <f>VLOOKUP(Table14[[#This Row],[ឈ្មោះ]],Table1[[ឈ្មោះ]:[សម្គាល់]],8,0)</f>
        <v>1203000</v>
      </c>
      <c r="N51" s="16">
        <f>M51-Table14[[#This Row],[បៀវត្សសរុប]]</f>
        <v>768800</v>
      </c>
    </row>
    <row r="52" spans="1:14" x14ac:dyDescent="0.55000000000000004">
      <c r="A52" s="1">
        <v>41</v>
      </c>
      <c r="B52" t="s">
        <v>2002</v>
      </c>
      <c r="C52" t="str">
        <f>LEFT(Table14[[#This Row],[ឈ្មោះ]],SEARCH(" ",Table14[[#This Row],[ឈ្មោះ]])-1)</f>
        <v>ហ៊ួត</v>
      </c>
      <c r="D52" t="str">
        <f>RIGHT(Table14[[#This Row],[ឈ្មោះ]],LEN(Table14[[#This Row],[ឈ្មោះ]])-SEARCH(" ",Table14[[#This Row],[ឈ្មោះ]]))</f>
        <v>ពិសិដ្ឋ</v>
      </c>
      <c r="E52" t="s">
        <v>2</v>
      </c>
      <c r="F52" t="s">
        <v>454</v>
      </c>
      <c r="G52" t="str">
        <f>IFERROR(VLOOKUP($B52,Tax_List!$H$3:$O$480,5,0),"***")</f>
        <v>***</v>
      </c>
      <c r="H52" s="13" t="str">
        <f>IFERROR(VLOOKUP($B52,Tax_List!$H$3:$O$480,8,0),"***")</f>
        <v>***</v>
      </c>
      <c r="I52" s="2">
        <v>128900</v>
      </c>
      <c r="J52" s="2"/>
      <c r="K52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ហ៊ួត ពិសិដ្ឋ</v>
      </c>
      <c r="L52">
        <v>128900</v>
      </c>
      <c r="M52" t="e">
        <f>VLOOKUP(Table14[[#This Row],[ឈ្មោះ]],Table1[[ឈ្មោះ]:[សម្គាល់]],8,0)</f>
        <v>#N/A</v>
      </c>
      <c r="N52" s="16" t="e">
        <f>M52-Table14[[#This Row],[បៀវត្សសរុប]]</f>
        <v>#N/A</v>
      </c>
    </row>
    <row r="53" spans="1:14" x14ac:dyDescent="0.55000000000000004">
      <c r="A53" s="1">
        <v>42</v>
      </c>
      <c r="B53" t="s">
        <v>1956</v>
      </c>
      <c r="C53" t="str">
        <f>LEFT(Table14[[#This Row],[ឈ្មោះ]],SEARCH(" ",Table14[[#This Row],[ឈ្មោះ]])-1)</f>
        <v>(ធុច</v>
      </c>
      <c r="D53" t="str">
        <f>RIGHT(Table14[[#This Row],[ឈ្មោះ]],LEN(Table14[[#This Row],[ឈ្មោះ]])-SEARCH(" ",Table14[[#This Row],[ឈ្មោះ]]))</f>
        <v>ចំប៉ា)</v>
      </c>
      <c r="E53" t="s">
        <v>1</v>
      </c>
      <c r="F53" t="s">
        <v>454</v>
      </c>
      <c r="G53" t="str">
        <f>IFERROR(VLOOKUP($B53,Tax_List!$H$3:$O$480,5,0),"***")</f>
        <v>***</v>
      </c>
      <c r="H53" s="13" t="str">
        <f>IFERROR(VLOOKUP($B53,Tax_List!$H$3:$O$480,8,0),"***")</f>
        <v>***</v>
      </c>
      <c r="I53" s="2">
        <v>448400</v>
      </c>
      <c r="J53" s="2"/>
      <c r="K53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ធុច ចំប៉ា</v>
      </c>
      <c r="L53">
        <v>448400</v>
      </c>
      <c r="M53">
        <f>VLOOKUP(Table14[[#This Row],[ឈ្មោះ]],Table1[[ឈ្មោះ]:[សម្គាល់]],8,0)</f>
        <v>611000</v>
      </c>
      <c r="N53" s="16">
        <f>M53-Table14[[#This Row],[បៀវត្សសរុប]]</f>
        <v>162600</v>
      </c>
    </row>
    <row r="54" spans="1:14" x14ac:dyDescent="0.55000000000000004">
      <c r="A54" s="1">
        <v>43</v>
      </c>
      <c r="B54" t="s">
        <v>38</v>
      </c>
      <c r="C54" t="str">
        <f>LEFT(Table14[[#This Row],[ឈ្មោះ]],SEARCH(" ",Table14[[#This Row],[ឈ្មោះ]])-1)</f>
        <v>សេរី</v>
      </c>
      <c r="D54" t="str">
        <f>RIGHT(Table14[[#This Row],[ឈ្មោះ]],LEN(Table14[[#This Row],[ឈ្មោះ]])-SEARCH(" ",Table14[[#This Row],[ឈ្មោះ]]))</f>
        <v>កុសល់</v>
      </c>
      <c r="E54" t="s">
        <v>2</v>
      </c>
      <c r="F54" t="s">
        <v>454</v>
      </c>
      <c r="G54" t="str">
        <f>IFERROR(VLOOKUP($B54,Tax_List!$H$3:$O$480,5,0),"***")</f>
        <v>05.08.2003</v>
      </c>
      <c r="H54" s="13" t="str">
        <f>IFERROR(VLOOKUP($B54,Tax_List!$H$3:$O$480,8,0),"***")</f>
        <v>IDR00056</v>
      </c>
      <c r="I54" s="2">
        <v>438400</v>
      </c>
      <c r="J54" s="2"/>
      <c r="K54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សេរី កុសល់</v>
      </c>
      <c r="L54">
        <v>438400</v>
      </c>
      <c r="M54">
        <f>VLOOKUP(Table14[[#This Row],[ឈ្មោះ]],Table1[[ឈ្មោះ]:[សម្គាល់]],8,0)</f>
        <v>1191000</v>
      </c>
      <c r="N54" s="16">
        <f>M54-Table14[[#This Row],[បៀវត្សសរុប]]</f>
        <v>752600</v>
      </c>
    </row>
    <row r="55" spans="1:14" x14ac:dyDescent="0.55000000000000004">
      <c r="A55" s="1">
        <v>44</v>
      </c>
      <c r="B55" t="s">
        <v>39</v>
      </c>
      <c r="C55" t="str">
        <f>LEFT(Table14[[#This Row],[ឈ្មោះ]],SEARCH(" ",Table14[[#This Row],[ឈ្មោះ]])-1)</f>
        <v>វ៉ាត់</v>
      </c>
      <c r="D55" t="str">
        <f>RIGHT(Table14[[#This Row],[ឈ្មោះ]],LEN(Table14[[#This Row],[ឈ្មោះ]])-SEARCH(" ",Table14[[#This Row],[ឈ្មោះ]]))</f>
        <v>នី</v>
      </c>
      <c r="E55" t="s">
        <v>2</v>
      </c>
      <c r="F55" t="s">
        <v>454</v>
      </c>
      <c r="G55" t="str">
        <f>IFERROR(VLOOKUP($B55,Tax_List!$H$3:$O$480,5,0),"***")</f>
        <v>10.09.1988</v>
      </c>
      <c r="H55" s="13" t="str">
        <f>IFERROR(VLOOKUP($B55,Tax_List!$H$3:$O$480,8,0),"***")</f>
        <v>150965488</v>
      </c>
      <c r="I55" s="2">
        <v>501100</v>
      </c>
      <c r="J55" s="2"/>
      <c r="K55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វ៉ាត់ នី</v>
      </c>
      <c r="L55">
        <v>501100</v>
      </c>
      <c r="M55">
        <f>VLOOKUP(Table14[[#This Row],[ឈ្មោះ]],Table1[[ឈ្មោះ]:[សម្គាល់]],8,0)</f>
        <v>1242700</v>
      </c>
      <c r="N55" s="16">
        <f>M55-Table14[[#This Row],[បៀវត្សសរុប]]</f>
        <v>741600</v>
      </c>
    </row>
    <row r="56" spans="1:14" x14ac:dyDescent="0.55000000000000004">
      <c r="A56" s="1">
        <v>45</v>
      </c>
      <c r="B56" t="s">
        <v>40</v>
      </c>
      <c r="C56" t="str">
        <f>LEFT(Table14[[#This Row],[ឈ្មោះ]],SEARCH(" ",Table14[[#This Row],[ឈ្មោះ]])-1)</f>
        <v>បឿង</v>
      </c>
      <c r="D56" t="str">
        <f>RIGHT(Table14[[#This Row],[ឈ្មោះ]],LEN(Table14[[#This Row],[ឈ្មោះ]])-SEARCH(" ",Table14[[#This Row],[ឈ្មោះ]]))</f>
        <v>សៀម</v>
      </c>
      <c r="E56" t="s">
        <v>1</v>
      </c>
      <c r="F56" t="s">
        <v>454</v>
      </c>
      <c r="G56" t="str">
        <f>IFERROR(VLOOKUP($B56,Tax_List!$H$3:$O$480,5,0),"***")</f>
        <v>15.04.1997</v>
      </c>
      <c r="H56" s="13" t="str">
        <f>IFERROR(VLOOKUP($B56,Tax_List!$H$3:$O$480,8,0),"***")</f>
        <v>180986234</v>
      </c>
      <c r="I56" s="2">
        <v>437400</v>
      </c>
      <c r="J56" s="2"/>
      <c r="K56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បឿង សៀម</v>
      </c>
      <c r="L56">
        <v>437400</v>
      </c>
      <c r="M56">
        <f>VLOOKUP(Table14[[#This Row],[ឈ្មោះ]],Table1[[ឈ្មោះ]:[សម្គាល់]],8,0)</f>
        <v>1143000</v>
      </c>
      <c r="N56" s="16">
        <f>M56-Table14[[#This Row],[បៀវត្សសរុប]]</f>
        <v>705600</v>
      </c>
    </row>
    <row r="57" spans="1:14" x14ac:dyDescent="0.55000000000000004">
      <c r="A57" s="1">
        <v>46</v>
      </c>
      <c r="B57" t="s">
        <v>2003</v>
      </c>
      <c r="C57" t="str">
        <f>LEFT(Table14[[#This Row],[ឈ្មោះ]],SEARCH(" ",Table14[[#This Row],[ឈ្មោះ]])-1)</f>
        <v>ផាត</v>
      </c>
      <c r="D57" t="str">
        <f>RIGHT(Table14[[#This Row],[ឈ្មោះ]],LEN(Table14[[#This Row],[ឈ្មោះ]])-SEARCH(" ",Table14[[#This Row],[ឈ្មោះ]]))</f>
        <v>រ៉ន</v>
      </c>
      <c r="E57" t="s">
        <v>2</v>
      </c>
      <c r="F57" t="s">
        <v>454</v>
      </c>
      <c r="G57" t="str">
        <f>IFERROR(VLOOKUP($B57,Tax_List!$H$3:$O$480,5,0),"***")</f>
        <v>***</v>
      </c>
      <c r="H57" s="13" t="str">
        <f>IFERROR(VLOOKUP($B57,Tax_List!$H$3:$O$480,8,0),"***")</f>
        <v>***</v>
      </c>
      <c r="I57" s="2">
        <v>278800</v>
      </c>
      <c r="J57" s="2" t="s">
        <v>1979</v>
      </c>
      <c r="K57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ផាត រ៉ន</v>
      </c>
      <c r="L57">
        <v>278800</v>
      </c>
      <c r="M57" t="e">
        <f>VLOOKUP(Table14[[#This Row],[ឈ្មោះ]],Table1[[ឈ្មោះ]:[សម្គាល់]],8,0)</f>
        <v>#N/A</v>
      </c>
      <c r="N57" s="16" t="e">
        <f>M57-Table14[[#This Row],[បៀវត្សសរុប]]</f>
        <v>#N/A</v>
      </c>
    </row>
    <row r="58" spans="1:14" x14ac:dyDescent="0.55000000000000004">
      <c r="A58" s="1">
        <v>46</v>
      </c>
      <c r="B58" t="s">
        <v>1944</v>
      </c>
      <c r="C58" t="str">
        <f>LEFT(Table14[[#This Row],[ឈ្មោះ]],SEARCH(" ",Table14[[#This Row],[ឈ្មោះ]])-1)</f>
        <v>ប៊ួយ</v>
      </c>
      <c r="D58" t="str">
        <f>RIGHT(Table14[[#This Row],[ឈ្មោះ]],LEN(Table14[[#This Row],[ឈ្មោះ]])-SEARCH(" ",Table14[[#This Row],[ឈ្មោះ]]))</f>
        <v>សុទ្ធ</v>
      </c>
      <c r="E58" t="s">
        <v>2</v>
      </c>
      <c r="F58" t="s">
        <v>454</v>
      </c>
      <c r="G58" t="str">
        <f>IFERROR(VLOOKUP($B58,Tax_List!$H$3:$O$480,5,0),"***")</f>
        <v>21.09.1994</v>
      </c>
      <c r="H58" s="13" t="str">
        <f>IFERROR(VLOOKUP($B58,Tax_List!$H$3:$O$480,8,0),"***")</f>
        <v>150641241</v>
      </c>
      <c r="I58" s="2">
        <v>155500</v>
      </c>
      <c r="J58" s="2" t="s">
        <v>1980</v>
      </c>
      <c r="K58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ប៊ួយ សុទ្ធ</v>
      </c>
      <c r="L58">
        <v>155500</v>
      </c>
      <c r="M58">
        <f>VLOOKUP(Table14[[#This Row],[ឈ្មោះ]],Table1[[ឈ្មោះ]:[សម្គាល់]],8,0)</f>
        <v>1289400</v>
      </c>
      <c r="N58" s="16">
        <f>M58-Table14[[#This Row],[បៀវត្សសរុប]]</f>
        <v>1133900</v>
      </c>
    </row>
    <row r="59" spans="1:14" x14ac:dyDescent="0.55000000000000004">
      <c r="A59" s="1">
        <v>47</v>
      </c>
      <c r="B59" t="s">
        <v>269</v>
      </c>
      <c r="C59" t="str">
        <f>LEFT(Table14[[#This Row],[ឈ្មោះ]],SEARCH(" ",Table14[[#This Row],[ឈ្មោះ]])-1)</f>
        <v>ដុង</v>
      </c>
      <c r="D59" t="str">
        <f>RIGHT(Table14[[#This Row],[ឈ្មោះ]],LEN(Table14[[#This Row],[ឈ្មោះ]])-SEARCH(" ",Table14[[#This Row],[ឈ្មោះ]]))</f>
        <v>ឆេងហ៊ាង</v>
      </c>
      <c r="E59" t="s">
        <v>2</v>
      </c>
      <c r="F59" t="s">
        <v>454</v>
      </c>
      <c r="G59" t="str">
        <f>IFERROR(VLOOKUP($B59,Tax_List!$H$3:$O$480,5,0),"***")</f>
        <v>18.02.1994</v>
      </c>
      <c r="H59" s="13">
        <f>IFERROR(VLOOKUP($B59,Tax_List!$H$3:$O$480,8,0),"***")</f>
        <v>62127176</v>
      </c>
      <c r="I59" s="2">
        <v>733000</v>
      </c>
      <c r="J59" s="2" t="s">
        <v>1979</v>
      </c>
      <c r="K59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ដុង ឆេងហ៊ាង</v>
      </c>
      <c r="L59">
        <v>733000</v>
      </c>
      <c r="M59">
        <f>VLOOKUP(Table14[[#This Row],[ឈ្មោះ]],Table1[[ឈ្មោះ]:[សម្គាល់]],8,0)</f>
        <v>1784900</v>
      </c>
      <c r="N59" s="16">
        <f>M59-Table14[[#This Row],[បៀវត្សសរុប]]</f>
        <v>1051900</v>
      </c>
    </row>
    <row r="60" spans="1:14" x14ac:dyDescent="0.55000000000000004">
      <c r="A60" s="1">
        <v>47</v>
      </c>
      <c r="B60" t="s">
        <v>1898</v>
      </c>
      <c r="C60" t="str">
        <f>LEFT(Table14[[#This Row],[ឈ្មោះ]],SEARCH(" ",Table14[[#This Row],[ឈ្មោះ]])-1)</f>
        <v>ផុន</v>
      </c>
      <c r="D60" t="str">
        <f>RIGHT(Table14[[#This Row],[ឈ្មោះ]],LEN(Table14[[#This Row],[ឈ្មោះ]])-SEARCH(" ",Table14[[#This Row],[ឈ្មោះ]]))</f>
        <v>ផាន</v>
      </c>
      <c r="E60" t="s">
        <v>2</v>
      </c>
      <c r="F60" t="s">
        <v>454</v>
      </c>
      <c r="G60" t="str">
        <f>IFERROR(VLOOKUP($B60,Tax_List!$H$3:$O$480,5,0),"***")</f>
        <v>***</v>
      </c>
      <c r="H60" s="13" t="str">
        <f>IFERROR(VLOOKUP($B60,Tax_List!$H$3:$O$480,8,0),"***")</f>
        <v>***</v>
      </c>
      <c r="I60" s="2">
        <v>46500</v>
      </c>
      <c r="J60" s="2" t="s">
        <v>1980</v>
      </c>
      <c r="K60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ផុន ផាន</v>
      </c>
      <c r="L60">
        <v>46500</v>
      </c>
      <c r="M60">
        <f>VLOOKUP(Table14[[#This Row],[ឈ្មោះ]],Table1[[ឈ្មោះ]:[សម្គាល់]],8,0)</f>
        <v>1232200</v>
      </c>
      <c r="N60" s="16">
        <f>M60-Table14[[#This Row],[បៀវត្សសរុប]]</f>
        <v>1185700</v>
      </c>
    </row>
    <row r="61" spans="1:14" x14ac:dyDescent="0.55000000000000004">
      <c r="A61" s="1">
        <v>48</v>
      </c>
      <c r="B61" t="s">
        <v>1957</v>
      </c>
      <c r="C61" t="str">
        <f>LEFT(Table14[[#This Row],[ឈ្មោះ]],SEARCH(" ",Table14[[#This Row],[ឈ្មោះ]])-1)</f>
        <v>(ដុង</v>
      </c>
      <c r="D61" t="str">
        <f>RIGHT(Table14[[#This Row],[ឈ្មោះ]],LEN(Table14[[#This Row],[ឈ្មោះ]])-SEARCH(" ",Table14[[#This Row],[ឈ្មោះ]]))</f>
        <v>ឆេងហ៊ាង)</v>
      </c>
      <c r="E61" t="s">
        <v>1</v>
      </c>
      <c r="F61" t="s">
        <v>454</v>
      </c>
      <c r="G61" t="str">
        <f>IFERROR(VLOOKUP($B61,Tax_List!$H$3:$O$480,5,0),"***")</f>
        <v>***</v>
      </c>
      <c r="H61" s="13" t="str">
        <f>IFERROR(VLOOKUP($B61,Tax_List!$H$3:$O$480,8,0),"***")</f>
        <v>***</v>
      </c>
      <c r="I61" s="2">
        <v>866500</v>
      </c>
      <c r="J61" s="2"/>
      <c r="K61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ដុង ឆេងហ៊ាង</v>
      </c>
      <c r="L61">
        <v>866500</v>
      </c>
      <c r="M61">
        <f>VLOOKUP(Table14[[#This Row],[ឈ្មោះ]],Table1[[ឈ្មោះ]:[សម្គាល់]],8,0)</f>
        <v>145700</v>
      </c>
      <c r="N61" s="16">
        <f>M61-Table14[[#This Row],[បៀវត្សសរុប]]</f>
        <v>-720800</v>
      </c>
    </row>
    <row r="62" spans="1:14" x14ac:dyDescent="0.55000000000000004">
      <c r="A62" s="1">
        <v>49</v>
      </c>
      <c r="B62" t="s">
        <v>42</v>
      </c>
      <c r="C62" t="str">
        <f>LEFT(Table14[[#This Row],[ឈ្មោះ]],SEARCH(" ",Table14[[#This Row],[ឈ្មោះ]])-1)</f>
        <v>ធុច</v>
      </c>
      <c r="D62" t="str">
        <f>RIGHT(Table14[[#This Row],[ឈ្មោះ]],LEN(Table14[[#This Row],[ឈ្មោះ]])-SEARCH(" ",Table14[[#This Row],[ឈ្មោះ]]))</f>
        <v>ចំប៉ា</v>
      </c>
      <c r="E62" t="s">
        <v>1</v>
      </c>
      <c r="F62" t="s">
        <v>454</v>
      </c>
      <c r="G62" t="str">
        <f>IFERROR(VLOOKUP($B62,Tax_List!$H$3:$O$480,5,0),"***")</f>
        <v>04.07.1980</v>
      </c>
      <c r="H62" s="13">
        <f>IFERROR(VLOOKUP($B62,Tax_List!$H$3:$O$480,8,0),"***")</f>
        <v>250201726</v>
      </c>
      <c r="I62" s="2">
        <v>426900</v>
      </c>
      <c r="J62" s="2"/>
      <c r="K62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ធុច ចំប៉ា</v>
      </c>
      <c r="L62">
        <v>426900</v>
      </c>
      <c r="M62">
        <f>VLOOKUP(Table14[[#This Row],[ឈ្មោះ]],Table1[[ឈ្មោះ]:[សម្គាល់]],8,0)</f>
        <v>1146600</v>
      </c>
      <c r="N62" s="16">
        <f>M62-Table14[[#This Row],[បៀវត្សសរុប]]</f>
        <v>719700</v>
      </c>
    </row>
    <row r="63" spans="1:14" x14ac:dyDescent="0.55000000000000004">
      <c r="A63" s="1">
        <v>50</v>
      </c>
      <c r="B63" t="s">
        <v>2004</v>
      </c>
      <c r="C63" t="str">
        <f>LEFT(Table14[[#This Row],[ឈ្មោះ]],SEARCH(" ",Table14[[#This Row],[ឈ្មោះ]])-1)</f>
        <v>(ឡា</v>
      </c>
      <c r="D63" t="str">
        <f>RIGHT(Table14[[#This Row],[ឈ្មោះ]],LEN(Table14[[#This Row],[ឈ្មោះ]])-SEARCH(" ",Table14[[#This Row],[ឈ្មោះ]]))</f>
        <v>លក្ខ័)</v>
      </c>
      <c r="F63" t="s">
        <v>454</v>
      </c>
      <c r="G63" t="str">
        <f>IFERROR(VLOOKUP($B63,Tax_List!$H$3:$O$480,5,0),"***")</f>
        <v>***</v>
      </c>
      <c r="H63" s="13" t="str">
        <f>IFERROR(VLOOKUP($B63,Tax_List!$H$3:$O$480,8,0),"***")</f>
        <v>***</v>
      </c>
      <c r="I63" s="2">
        <v>287000</v>
      </c>
      <c r="J63" s="2"/>
      <c r="K63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ឡា លក្ខ័</v>
      </c>
      <c r="L63">
        <v>287000</v>
      </c>
      <c r="M63" t="e">
        <f>VLOOKUP(Table14[[#This Row],[ឈ្មោះ]],Table1[[ឈ្មោះ]:[សម្គាល់]],8,0)</f>
        <v>#N/A</v>
      </c>
      <c r="N63" s="16" t="e">
        <f>M63-Table14[[#This Row],[បៀវត្សសរុប]]</f>
        <v>#N/A</v>
      </c>
    </row>
    <row r="64" spans="1:14" x14ac:dyDescent="0.55000000000000004">
      <c r="A64" s="1">
        <v>51</v>
      </c>
      <c r="B64" t="s">
        <v>44</v>
      </c>
      <c r="C64" t="str">
        <f>LEFT(Table14[[#This Row],[ឈ្មោះ]],SEARCH(" ",Table14[[#This Row],[ឈ្មោះ]])-1)</f>
        <v>ឡា</v>
      </c>
      <c r="D64" t="str">
        <f>RIGHT(Table14[[#This Row],[ឈ្មោះ]],LEN(Table14[[#This Row],[ឈ្មោះ]])-SEARCH(" ",Table14[[#This Row],[ឈ្មោះ]]))</f>
        <v>លក្ខ័</v>
      </c>
      <c r="E64" t="s">
        <v>2</v>
      </c>
      <c r="F64" t="s">
        <v>454</v>
      </c>
      <c r="G64" t="str">
        <f>IFERROR(VLOOKUP($B64,Tax_List!$H$3:$O$480,5,0),"***")</f>
        <v>17.06.1998</v>
      </c>
      <c r="H64" s="13" t="str">
        <f>IFERROR(VLOOKUP($B64,Tax_List!$H$3:$O$480,8,0),"***")</f>
        <v>150927409</v>
      </c>
      <c r="I64" s="2">
        <v>586000</v>
      </c>
      <c r="J64" s="2"/>
      <c r="K64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ឡា លក្ខ័</v>
      </c>
      <c r="L64">
        <v>586000</v>
      </c>
      <c r="M64">
        <f>VLOOKUP(Table14[[#This Row],[ឈ្មោះ]],Table1[[ឈ្មោះ]:[សម្គាល់]],8,0)</f>
        <v>1229300</v>
      </c>
      <c r="N64" s="16">
        <f>M64-Table14[[#This Row],[បៀវត្សសរុប]]</f>
        <v>643300</v>
      </c>
    </row>
    <row r="65" spans="1:14" x14ac:dyDescent="0.55000000000000004">
      <c r="A65" s="1">
        <v>52</v>
      </c>
      <c r="B65" t="s">
        <v>45</v>
      </c>
      <c r="C65" t="str">
        <f>LEFT(Table14[[#This Row],[ឈ្មោះ]],SEARCH(" ",Table14[[#This Row],[ឈ្មោះ]])-1)</f>
        <v>ហ៊ុន</v>
      </c>
      <c r="D65" t="str">
        <f>RIGHT(Table14[[#This Row],[ឈ្មោះ]],LEN(Table14[[#This Row],[ឈ្មោះ]])-SEARCH(" ",Table14[[#This Row],[ឈ្មោះ]]))</f>
        <v>អៃ</v>
      </c>
      <c r="E65" t="s">
        <v>1</v>
      </c>
      <c r="F65" t="s">
        <v>454</v>
      </c>
      <c r="G65" t="str">
        <f>IFERROR(VLOOKUP($B65,Tax_List!$H$3:$O$480,5,0),"***")</f>
        <v>19.08.1996</v>
      </c>
      <c r="H65" s="13" t="str">
        <f>IFERROR(VLOOKUP($B65,Tax_List!$H$3:$O$480,8,0),"***")</f>
        <v>150648560</v>
      </c>
      <c r="I65" s="2">
        <v>432900</v>
      </c>
      <c r="J65" s="2"/>
      <c r="K65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ហ៊ុន អៃ</v>
      </c>
      <c r="L65">
        <v>432900</v>
      </c>
      <c r="M65">
        <f>VLOOKUP(Table14[[#This Row],[ឈ្មោះ]],Table1[[ឈ្មោះ]:[សម្គាល់]],8,0)</f>
        <v>1263500</v>
      </c>
      <c r="N65" s="16">
        <f>M65-Table14[[#This Row],[បៀវត្សសរុប]]</f>
        <v>830600</v>
      </c>
    </row>
    <row r="66" spans="1:14" x14ac:dyDescent="0.55000000000000004">
      <c r="A66" s="1">
        <v>53</v>
      </c>
      <c r="B66" t="s">
        <v>46</v>
      </c>
      <c r="C66" t="str">
        <f>LEFT(Table14[[#This Row],[ឈ្មោះ]],SEARCH(" ",Table14[[#This Row],[ឈ្មោះ]])-1)</f>
        <v>ពី</v>
      </c>
      <c r="D66" t="str">
        <f>RIGHT(Table14[[#This Row],[ឈ្មោះ]],LEN(Table14[[#This Row],[ឈ្មោះ]])-SEARCH(" ",Table14[[#This Row],[ឈ្មោះ]]))</f>
        <v>ប៉ាត់</v>
      </c>
      <c r="E66" t="s">
        <v>2</v>
      </c>
      <c r="F66" t="s">
        <v>454</v>
      </c>
      <c r="G66" t="str">
        <f>IFERROR(VLOOKUP($B66,Tax_List!$H$3:$O$480,5,0),"***")</f>
        <v>05.07.1994</v>
      </c>
      <c r="H66" s="13">
        <f>IFERROR(VLOOKUP($B66,Tax_List!$H$3:$O$480,8,0),"***")</f>
        <v>150113904</v>
      </c>
      <c r="I66" s="2">
        <v>420300</v>
      </c>
      <c r="J66" s="2"/>
      <c r="K66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ពី ប៉ាត់</v>
      </c>
      <c r="L66">
        <v>420300</v>
      </c>
      <c r="M66">
        <f>VLOOKUP(Table14[[#This Row],[ឈ្មោះ]],Table1[[ឈ្មោះ]:[សម្គាល់]],8,0)</f>
        <v>1132700</v>
      </c>
      <c r="N66" s="16">
        <f>M66-Table14[[#This Row],[បៀវត្សសរុប]]</f>
        <v>712400</v>
      </c>
    </row>
    <row r="67" spans="1:14" x14ac:dyDescent="0.55000000000000004">
      <c r="A67" s="1">
        <v>54</v>
      </c>
      <c r="B67" t="s">
        <v>47</v>
      </c>
      <c r="C67" t="str">
        <f>LEFT(Table14[[#This Row],[ឈ្មោះ]],SEARCH(" ",Table14[[#This Row],[ឈ្មោះ]])-1)</f>
        <v>ព្រំ</v>
      </c>
      <c r="D67" t="str">
        <f>RIGHT(Table14[[#This Row],[ឈ្មោះ]],LEN(Table14[[#This Row],[ឈ្មោះ]])-SEARCH(" ",Table14[[#This Row],[ឈ្មោះ]]))</f>
        <v>ឈាន់</v>
      </c>
      <c r="E67" t="s">
        <v>2</v>
      </c>
      <c r="F67" t="s">
        <v>454</v>
      </c>
      <c r="G67" t="str">
        <f>IFERROR(VLOOKUP($B67,Tax_List!$H$3:$O$480,5,0),"***")</f>
        <v>***</v>
      </c>
      <c r="H67" s="13" t="str">
        <f>IFERROR(VLOOKUP($B67,Tax_List!$H$3:$O$480,8,0),"***")</f>
        <v>***</v>
      </c>
      <c r="I67" s="2">
        <v>460100</v>
      </c>
      <c r="J67" s="2"/>
      <c r="K67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ព្រំ ឈាន់</v>
      </c>
      <c r="L67">
        <v>460100</v>
      </c>
      <c r="M67">
        <f>VLOOKUP(Table14[[#This Row],[ឈ្មោះ]],Table1[[ឈ្មោះ]:[សម្គាល់]],8,0)</f>
        <v>1164200</v>
      </c>
      <c r="N67" s="16">
        <f>M67-Table14[[#This Row],[បៀវត្សសរុប]]</f>
        <v>704100</v>
      </c>
    </row>
    <row r="68" spans="1:14" x14ac:dyDescent="0.55000000000000004">
      <c r="A68" s="1">
        <v>55</v>
      </c>
      <c r="B68" t="s">
        <v>48</v>
      </c>
      <c r="C68" t="str">
        <f>LEFT(Table14[[#This Row],[ឈ្មោះ]],SEARCH(" ",Table14[[#This Row],[ឈ្មោះ]])-1)</f>
        <v>បៀន</v>
      </c>
      <c r="D68" t="str">
        <f>RIGHT(Table14[[#This Row],[ឈ្មោះ]],LEN(Table14[[#This Row],[ឈ្មោះ]])-SEARCH(" ",Table14[[#This Row],[ឈ្មោះ]]))</f>
        <v>សុខឌី</v>
      </c>
      <c r="E68" t="s">
        <v>1</v>
      </c>
      <c r="F68" t="s">
        <v>454</v>
      </c>
      <c r="G68" t="str">
        <f>IFERROR(VLOOKUP($B68,Tax_List!$H$3:$O$480,5,0),"***")</f>
        <v>***</v>
      </c>
      <c r="H68" s="13" t="str">
        <f>IFERROR(VLOOKUP($B68,Tax_List!$H$3:$O$480,8,0),"***")</f>
        <v>***</v>
      </c>
      <c r="I68" s="2">
        <v>443400</v>
      </c>
      <c r="J68" s="2"/>
      <c r="K68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បៀន សុខឌី</v>
      </c>
      <c r="L68">
        <v>443400</v>
      </c>
      <c r="M68">
        <f>VLOOKUP(Table14[[#This Row],[ឈ្មោះ]],Table1[[ឈ្មោះ]:[សម្គាល់]],8,0)</f>
        <v>1190000</v>
      </c>
      <c r="N68" s="16">
        <f>M68-Table14[[#This Row],[បៀវត្សសរុប]]</f>
        <v>746600</v>
      </c>
    </row>
    <row r="69" spans="1:14" x14ac:dyDescent="0.55000000000000004">
      <c r="A69" s="1">
        <v>56</v>
      </c>
      <c r="B69" t="s">
        <v>2005</v>
      </c>
      <c r="C69" t="str">
        <f>LEFT(Table14[[#This Row],[ឈ្មោះ]],SEARCH(" ",Table14[[#This Row],[ឈ្មោះ]])-1)</f>
        <v>អិន</v>
      </c>
      <c r="D69" t="str">
        <f>RIGHT(Table14[[#This Row],[ឈ្មោះ]],LEN(Table14[[#This Row],[ឈ្មោះ]])-SEARCH(" ",Table14[[#This Row],[ឈ្មោះ]]))</f>
        <v>នន</v>
      </c>
      <c r="F69" t="s">
        <v>454</v>
      </c>
      <c r="G69" t="str">
        <f>IFERROR(VLOOKUP($B69,Tax_List!$H$3:$O$480,5,0),"***")</f>
        <v>***</v>
      </c>
      <c r="H69" s="13" t="str">
        <f>IFERROR(VLOOKUP($B69,Tax_List!$H$3:$O$480,8,0),"***")</f>
        <v>***</v>
      </c>
      <c r="I69" s="2">
        <v>281100</v>
      </c>
      <c r="J69" s="2"/>
      <c r="K69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អិន នន</v>
      </c>
      <c r="L69">
        <v>281100</v>
      </c>
      <c r="M69" t="e">
        <f>VLOOKUP(Table14[[#This Row],[ឈ្មោះ]],Table1[[ឈ្មោះ]:[សម្គាល់]],8,0)</f>
        <v>#N/A</v>
      </c>
      <c r="N69" s="16" t="e">
        <f>M69-Table14[[#This Row],[បៀវត្សសរុប]]</f>
        <v>#N/A</v>
      </c>
    </row>
    <row r="70" spans="1:14" x14ac:dyDescent="0.55000000000000004">
      <c r="A70" s="1">
        <v>57</v>
      </c>
      <c r="B70" t="s">
        <v>49</v>
      </c>
      <c r="C70" t="str">
        <f>LEFT(Table14[[#This Row],[ឈ្មោះ]],SEARCH(" ",Table14[[#This Row],[ឈ្មោះ]])-1)</f>
        <v>កន</v>
      </c>
      <c r="D70" t="str">
        <f>RIGHT(Table14[[#This Row],[ឈ្មោះ]],LEN(Table14[[#This Row],[ឈ្មោះ]])-SEARCH(" ",Table14[[#This Row],[ឈ្មោះ]]))</f>
        <v>គីន</v>
      </c>
      <c r="E70" t="s">
        <v>2</v>
      </c>
      <c r="F70" t="s">
        <v>454</v>
      </c>
      <c r="G70" t="str">
        <f>IFERROR(VLOOKUP($B70,Tax_List!$H$3:$O$480,5,0),"***")</f>
        <v>06.10.1980</v>
      </c>
      <c r="H70" s="13">
        <f>IFERROR(VLOOKUP($B70,Tax_List!$H$3:$O$480,8,0),"***")</f>
        <v>150978918</v>
      </c>
      <c r="I70" s="2">
        <v>285000</v>
      </c>
      <c r="J70" s="2"/>
      <c r="K70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កន គីន</v>
      </c>
      <c r="L70">
        <v>285000</v>
      </c>
      <c r="M70">
        <f>VLOOKUP(Table14[[#This Row],[ឈ្មោះ]],Table1[[ឈ្មោះ]:[សម្គាល់]],8,0)</f>
        <v>1130700</v>
      </c>
      <c r="N70" s="16">
        <f>M70-Table14[[#This Row],[បៀវត្សសរុប]]</f>
        <v>845700</v>
      </c>
    </row>
    <row r="71" spans="1:14" x14ac:dyDescent="0.55000000000000004">
      <c r="A71" s="1">
        <v>58</v>
      </c>
      <c r="B71" t="s">
        <v>50</v>
      </c>
      <c r="C71" t="str">
        <f>LEFT(Table14[[#This Row],[ឈ្មោះ]],SEARCH(" ",Table14[[#This Row],[ឈ្មោះ]])-1)</f>
        <v>អឿន</v>
      </c>
      <c r="D71" t="str">
        <f>RIGHT(Table14[[#This Row],[ឈ្មោះ]],LEN(Table14[[#This Row],[ឈ្មោះ]])-SEARCH(" ",Table14[[#This Row],[ឈ្មោះ]]))</f>
        <v>ចាន់រី</v>
      </c>
      <c r="E71" t="s">
        <v>1</v>
      </c>
      <c r="F71" t="s">
        <v>454</v>
      </c>
      <c r="G71" t="str">
        <f>IFERROR(VLOOKUP($B71,Tax_List!$H$3:$O$480,5,0),"***")</f>
        <v>05.07.1984</v>
      </c>
      <c r="H71" s="13" t="str">
        <f>IFERROR(VLOOKUP($B71,Tax_List!$H$3:$O$480,8,0),"***")</f>
        <v>IDR00059</v>
      </c>
      <c r="I71" s="2">
        <v>418400</v>
      </c>
      <c r="J71" s="2"/>
      <c r="K71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អឿន ចាន់រី</v>
      </c>
      <c r="L71">
        <v>418400</v>
      </c>
      <c r="M71">
        <f>VLOOKUP(Table14[[#This Row],[ឈ្មោះ]],Table1[[ឈ្មោះ]:[សម្គាល់]],8,0)</f>
        <v>1158200</v>
      </c>
      <c r="N71" s="16">
        <f>M71-Table14[[#This Row],[បៀវត្សសរុប]]</f>
        <v>739800</v>
      </c>
    </row>
    <row r="72" spans="1:14" x14ac:dyDescent="0.55000000000000004">
      <c r="A72" s="1">
        <v>59</v>
      </c>
      <c r="B72" t="s">
        <v>51</v>
      </c>
      <c r="C72" t="str">
        <f>LEFT(Table14[[#This Row],[ឈ្មោះ]],SEARCH(" ",Table14[[#This Row],[ឈ្មោះ]])-1)</f>
        <v>គីន</v>
      </c>
      <c r="D72" t="str">
        <f>RIGHT(Table14[[#This Row],[ឈ្មោះ]],LEN(Table14[[#This Row],[ឈ្មោះ]])-SEARCH(" ",Table14[[#This Row],[ឈ្មោះ]]))</f>
        <v>បញ្ញា</v>
      </c>
      <c r="E72" t="s">
        <v>2</v>
      </c>
      <c r="F72" t="s">
        <v>454</v>
      </c>
      <c r="G72" t="str">
        <f>IFERROR(VLOOKUP($B72,Tax_List!$H$3:$O$480,5,0),"***")</f>
        <v>29.12.1990</v>
      </c>
      <c r="H72" s="13" t="str">
        <f>IFERROR(VLOOKUP($B72,Tax_List!$H$3:$O$480,8,0),"***")</f>
        <v>IDR00060</v>
      </c>
      <c r="I72" s="2">
        <v>385800</v>
      </c>
      <c r="J72" s="2"/>
      <c r="K72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គីន បញ្ញា</v>
      </c>
      <c r="L72">
        <v>385800</v>
      </c>
      <c r="M72">
        <f>VLOOKUP(Table14[[#This Row],[ឈ្មោះ]],Table1[[ឈ្មោះ]:[សម្គាល់]],8,0)</f>
        <v>1035200</v>
      </c>
      <c r="N72" s="16">
        <f>M72-Table14[[#This Row],[បៀវត្សសរុប]]</f>
        <v>649400</v>
      </c>
    </row>
    <row r="73" spans="1:14" x14ac:dyDescent="0.55000000000000004">
      <c r="A73" s="1">
        <v>60</v>
      </c>
      <c r="B73" t="s">
        <v>2006</v>
      </c>
      <c r="C73" t="str">
        <f>LEFT(Table14[[#This Row],[ឈ្មោះ]],SEARCH(" ",Table14[[#This Row],[ឈ្មោះ]])-1)</f>
        <v>គុណ</v>
      </c>
      <c r="D73" t="str">
        <f>RIGHT(Table14[[#This Row],[ឈ្មោះ]],LEN(Table14[[#This Row],[ឈ្មោះ]])-SEARCH(" ",Table14[[#This Row],[ឈ្មោះ]]))</f>
        <v>គឿន</v>
      </c>
      <c r="E73" t="s">
        <v>2</v>
      </c>
      <c r="F73" t="s">
        <v>454</v>
      </c>
      <c r="G73" t="str">
        <f>IFERROR(VLOOKUP($B73,Tax_List!$H$3:$O$480,5,0),"***")</f>
        <v>***</v>
      </c>
      <c r="H73" s="13" t="str">
        <f>IFERROR(VLOOKUP($B73,Tax_List!$H$3:$O$480,8,0),"***")</f>
        <v>***</v>
      </c>
      <c r="I73" s="2">
        <v>287100</v>
      </c>
      <c r="J73" s="2"/>
      <c r="K73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គុណ គឿន</v>
      </c>
      <c r="L73">
        <v>287100</v>
      </c>
      <c r="M73" t="e">
        <f>VLOOKUP(Table14[[#This Row],[ឈ្មោះ]],Table1[[ឈ្មោះ]:[សម្គាល់]],8,0)</f>
        <v>#N/A</v>
      </c>
      <c r="N73" s="16" t="e">
        <f>M73-Table14[[#This Row],[បៀវត្សសរុប]]</f>
        <v>#N/A</v>
      </c>
    </row>
    <row r="74" spans="1:14" x14ac:dyDescent="0.55000000000000004">
      <c r="A74" s="1">
        <v>61</v>
      </c>
      <c r="B74" t="s">
        <v>2007</v>
      </c>
      <c r="C74" t="str">
        <f>LEFT(Table14[[#This Row],[ឈ្មោះ]],SEARCH(" ",Table14[[#This Row],[ឈ្មោះ]])-1)</f>
        <v>គឿន</v>
      </c>
      <c r="D74" t="str">
        <f>RIGHT(Table14[[#This Row],[ឈ្មោះ]],LEN(Table14[[#This Row],[ឈ្មោះ]])-SEARCH(" ",Table14[[#This Row],[ឈ្មោះ]]))</f>
        <v>សុភា</v>
      </c>
      <c r="E74" t="s">
        <v>2</v>
      </c>
      <c r="F74" t="s">
        <v>454</v>
      </c>
      <c r="G74" t="str">
        <f>IFERROR(VLOOKUP($B74,Tax_List!$H$3:$O$480,5,0),"***")</f>
        <v>***</v>
      </c>
      <c r="H74" s="13" t="str">
        <f>IFERROR(VLOOKUP($B74,Tax_List!$H$3:$O$480,8,0),"***")</f>
        <v>***</v>
      </c>
      <c r="I74" s="2">
        <v>293300</v>
      </c>
      <c r="J74" s="2" t="s">
        <v>1979</v>
      </c>
      <c r="K74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គឿន សុភា</v>
      </c>
      <c r="L74">
        <v>293300</v>
      </c>
      <c r="M74" t="e">
        <f>VLOOKUP(Table14[[#This Row],[ឈ្មោះ]],Table1[[ឈ្មោះ]:[សម្គាល់]],8,0)</f>
        <v>#N/A</v>
      </c>
      <c r="N74" s="16" t="e">
        <f>M74-Table14[[#This Row],[បៀវត្សសរុប]]</f>
        <v>#N/A</v>
      </c>
    </row>
    <row r="75" spans="1:14" x14ac:dyDescent="0.55000000000000004">
      <c r="A75" s="1">
        <v>61</v>
      </c>
      <c r="B75" t="s">
        <v>53</v>
      </c>
      <c r="C75" t="str">
        <f>LEFT(Table14[[#This Row],[ឈ្មោះ]],SEARCH(" ",Table14[[#This Row],[ឈ្មោះ]])-1)</f>
        <v>រីន</v>
      </c>
      <c r="D75" t="str">
        <f>RIGHT(Table14[[#This Row],[ឈ្មោះ]],LEN(Table14[[#This Row],[ឈ្មោះ]])-SEARCH(" ",Table14[[#This Row],[ឈ្មោះ]]))</f>
        <v>រី</v>
      </c>
      <c r="E75" t="s">
        <v>2</v>
      </c>
      <c r="F75" t="s">
        <v>454</v>
      </c>
      <c r="G75" t="str">
        <f>IFERROR(VLOOKUP($B75,Tax_List!$H$3:$O$480,5,0),"***")</f>
        <v>20.04.2000</v>
      </c>
      <c r="H75" s="13">
        <f>IFERROR(VLOOKUP($B75,Tax_List!$H$3:$O$480,8,0),"***")</f>
        <v>150523487</v>
      </c>
      <c r="I75" s="2">
        <v>142200</v>
      </c>
      <c r="J75" s="2" t="s">
        <v>1980</v>
      </c>
      <c r="K75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រីន រី</v>
      </c>
      <c r="L75">
        <v>142200</v>
      </c>
      <c r="M75">
        <f>VLOOKUP(Table14[[#This Row],[ឈ្មោះ]],Table1[[ឈ្មោះ]:[សម្គាល់]],8,0)</f>
        <v>1207300</v>
      </c>
      <c r="N75" s="16">
        <f>M75-Table14[[#This Row],[បៀវត្សសរុប]]</f>
        <v>1065100</v>
      </c>
    </row>
    <row r="76" spans="1:14" x14ac:dyDescent="0.55000000000000004">
      <c r="A76" s="1">
        <v>62</v>
      </c>
      <c r="B76" t="s">
        <v>329</v>
      </c>
      <c r="C76" t="str">
        <f>LEFT(Table14[[#This Row],[ឈ្មោះ]],SEARCH(" ",Table14[[#This Row],[ឈ្មោះ]])-1)</f>
        <v>ឡុន</v>
      </c>
      <c r="D76" t="str">
        <f>RIGHT(Table14[[#This Row],[ឈ្មោះ]],LEN(Table14[[#This Row],[ឈ្មោះ]])-SEARCH(" ",Table14[[#This Row],[ឈ្មោះ]]))</f>
        <v>ហុំ</v>
      </c>
      <c r="E76" t="s">
        <v>2</v>
      </c>
      <c r="F76" t="s">
        <v>454</v>
      </c>
      <c r="G76" t="str">
        <f>IFERROR(VLOOKUP($B76,Tax_List!$H$3:$O$480,5,0),"***")</f>
        <v>08.03.2005</v>
      </c>
      <c r="H76" s="13" t="str">
        <f>IFERROR(VLOOKUP($B76,Tax_List!$H$3:$O$480,8,0),"***")</f>
        <v>150989035</v>
      </c>
      <c r="I76" s="2">
        <v>299200</v>
      </c>
      <c r="J76" s="2"/>
      <c r="K76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ឡុន ហុំ</v>
      </c>
      <c r="L76">
        <v>299200</v>
      </c>
      <c r="M76">
        <f>VLOOKUP(Table14[[#This Row],[ឈ្មោះ]],Table1[[ឈ្មោះ]:[សម្គាល់]],8,0)</f>
        <v>853500</v>
      </c>
      <c r="N76" s="16">
        <f>M76-Table14[[#This Row],[បៀវត្សសរុប]]</f>
        <v>554300</v>
      </c>
    </row>
    <row r="77" spans="1:14" x14ac:dyDescent="0.55000000000000004">
      <c r="A77" s="1">
        <v>63</v>
      </c>
      <c r="B77" t="s">
        <v>55</v>
      </c>
      <c r="C77" t="str">
        <f>LEFT(Table14[[#This Row],[ឈ្មោះ]],SEARCH(" ",Table14[[#This Row],[ឈ្មោះ]])-1)</f>
        <v>សេង</v>
      </c>
      <c r="D77" t="str">
        <f>RIGHT(Table14[[#This Row],[ឈ្មោះ]],LEN(Table14[[#This Row],[ឈ្មោះ]])-SEARCH(" ",Table14[[#This Row],[ឈ្មោះ]]))</f>
        <v>ហុន</v>
      </c>
      <c r="E77" t="s">
        <v>1</v>
      </c>
      <c r="F77" t="s">
        <v>454</v>
      </c>
      <c r="G77" t="str">
        <f>IFERROR(VLOOKUP($B77,Tax_List!$H$3:$O$480,5,0),"***")</f>
        <v>03.04.1981</v>
      </c>
      <c r="H77" s="13">
        <f>IFERROR(VLOOKUP($B77,Tax_List!$H$3:$O$480,8,0),"***")</f>
        <v>150612397</v>
      </c>
      <c r="I77" s="2">
        <v>376600</v>
      </c>
      <c r="J77" s="2"/>
      <c r="K77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សេង ហុន</v>
      </c>
      <c r="L77">
        <v>376600</v>
      </c>
      <c r="M77">
        <f>VLOOKUP(Table14[[#This Row],[ឈ្មោះ]],Table1[[ឈ្មោះ]:[សម្គាល់]],8,0)</f>
        <v>1138500</v>
      </c>
      <c r="N77" s="16">
        <f>M77-Table14[[#This Row],[បៀវត្សសរុប]]</f>
        <v>761900</v>
      </c>
    </row>
    <row r="78" spans="1:14" x14ac:dyDescent="0.55000000000000004">
      <c r="A78" s="1">
        <v>64</v>
      </c>
      <c r="B78" t="s">
        <v>2008</v>
      </c>
      <c r="C78" t="str">
        <f>LEFT(Table14[[#This Row],[ឈ្មោះ]],SEARCH(" ",Table14[[#This Row],[ឈ្មោះ]])-1)</f>
        <v>គឹម</v>
      </c>
      <c r="D78" t="str">
        <f>RIGHT(Table14[[#This Row],[ឈ្មោះ]],LEN(Table14[[#This Row],[ឈ្មោះ]])-SEARCH(" ",Table14[[#This Row],[ឈ្មោះ]]))</f>
        <v>ព្រំ</v>
      </c>
      <c r="E78" t="s">
        <v>2</v>
      </c>
      <c r="F78" t="s">
        <v>454</v>
      </c>
      <c r="G78" t="str">
        <f>IFERROR(VLOOKUP($B78,Tax_List!$H$3:$O$480,5,0),"***")</f>
        <v>***</v>
      </c>
      <c r="H78" s="13" t="str">
        <f>IFERROR(VLOOKUP($B78,Tax_List!$H$3:$O$480,8,0),"***")</f>
        <v>***</v>
      </c>
      <c r="I78" s="2">
        <v>292400</v>
      </c>
      <c r="J78" s="2" t="s">
        <v>1979</v>
      </c>
      <c r="K78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គឹម ព្រំ</v>
      </c>
      <c r="L78">
        <v>292400</v>
      </c>
      <c r="M78" t="e">
        <f>VLOOKUP(Table14[[#This Row],[ឈ្មោះ]],Table1[[ឈ្មោះ]:[សម្គាល់]],8,0)</f>
        <v>#N/A</v>
      </c>
      <c r="N78" s="16" t="e">
        <f>M78-Table14[[#This Row],[បៀវត្សសរុប]]</f>
        <v>#N/A</v>
      </c>
    </row>
    <row r="79" spans="1:14" x14ac:dyDescent="0.55000000000000004">
      <c r="A79" s="1">
        <v>64</v>
      </c>
      <c r="B79" t="s">
        <v>56</v>
      </c>
      <c r="C79" t="str">
        <f>LEFT(Table14[[#This Row],[ឈ្មោះ]],SEARCH(" ",Table14[[#This Row],[ឈ្មោះ]])-1)</f>
        <v>ធី</v>
      </c>
      <c r="D79" t="str">
        <f>RIGHT(Table14[[#This Row],[ឈ្មោះ]],LEN(Table14[[#This Row],[ឈ្មោះ]])-SEARCH(" ",Table14[[#This Row],[ឈ្មោះ]]))</f>
        <v>រស្មី</v>
      </c>
      <c r="E79" t="s">
        <v>2</v>
      </c>
      <c r="F79" t="s">
        <v>454</v>
      </c>
      <c r="G79" t="str">
        <f>IFERROR(VLOOKUP($B79,Tax_List!$H$3:$O$480,5,0),"***")</f>
        <v>20.10.1999</v>
      </c>
      <c r="H79" s="13" t="str">
        <f>IFERROR(VLOOKUP($B79,Tax_List!$H$3:$O$480,8,0),"***")</f>
        <v>IDR00061</v>
      </c>
      <c r="I79" s="2">
        <v>129500</v>
      </c>
      <c r="J79" s="2" t="s">
        <v>1980</v>
      </c>
      <c r="K79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ធី រស្មី</v>
      </c>
      <c r="L79">
        <v>129500</v>
      </c>
      <c r="M79">
        <f>VLOOKUP(Table14[[#This Row],[ឈ្មោះ]],Table1[[ឈ្មោះ]:[សម្គាល់]],8,0)</f>
        <v>1102000</v>
      </c>
      <c r="N79" s="16">
        <f>M79-Table14[[#This Row],[បៀវត្សសរុប]]</f>
        <v>972500</v>
      </c>
    </row>
    <row r="80" spans="1:14" x14ac:dyDescent="0.55000000000000004">
      <c r="A80" s="1">
        <v>65</v>
      </c>
      <c r="B80" t="s">
        <v>1900</v>
      </c>
      <c r="C80" t="str">
        <f>LEFT(Table14[[#This Row],[ឈ្មោះ]],SEARCH(" ",Table14[[#This Row],[ឈ្មោះ]])-1)</f>
        <v>(សុខ</v>
      </c>
      <c r="D80" t="str">
        <f>RIGHT(Table14[[#This Row],[ឈ្មោះ]],LEN(Table14[[#This Row],[ឈ្មោះ]])-SEARCH(" ",Table14[[#This Row],[ឈ្មោះ]]))</f>
        <v>ឡូត)</v>
      </c>
      <c r="E80" t="s">
        <v>2</v>
      </c>
      <c r="F80" t="s">
        <v>454</v>
      </c>
      <c r="G80" t="str">
        <f>IFERROR(VLOOKUP($B80,Tax_List!$H$3:$O$480,5,0),"***")</f>
        <v>***</v>
      </c>
      <c r="H80" s="13" t="str">
        <f>IFERROR(VLOOKUP($B80,Tax_List!$H$3:$O$480,8,0),"***")</f>
        <v>***</v>
      </c>
      <c r="I80" s="2">
        <v>428400</v>
      </c>
      <c r="J80" s="2"/>
      <c r="K80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សុខ ឡូត</v>
      </c>
      <c r="L80">
        <v>428400</v>
      </c>
      <c r="M80">
        <f>VLOOKUP(Table14[[#This Row],[ឈ្មោះ]],Table1[[ឈ្មោះ]:[សម្គាល់]],8,0)</f>
        <v>1161100</v>
      </c>
      <c r="N80" s="16">
        <f>M80-Table14[[#This Row],[បៀវត្សសរុប]]</f>
        <v>732700</v>
      </c>
    </row>
    <row r="81" spans="1:14" x14ac:dyDescent="0.55000000000000004">
      <c r="A81" s="1">
        <v>66</v>
      </c>
      <c r="B81" t="s">
        <v>2009</v>
      </c>
      <c r="C81" t="str">
        <f>LEFT(Table14[[#This Row],[ឈ្មោះ]],SEARCH(" ",Table14[[#This Row],[ឈ្មោះ]])-1)</f>
        <v>ហ៊ាន</v>
      </c>
      <c r="D81" t="str">
        <f>RIGHT(Table14[[#This Row],[ឈ្មោះ]],LEN(Table14[[#This Row],[ឈ្មោះ]])-SEARCH(" ",Table14[[#This Row],[ឈ្មោះ]]))</f>
        <v>រ៉េត</v>
      </c>
      <c r="F81" t="s">
        <v>454</v>
      </c>
      <c r="G81" t="str">
        <f>IFERROR(VLOOKUP($B81,Tax_List!$H$3:$O$480,5,0),"***")</f>
        <v>***</v>
      </c>
      <c r="H81" s="13" t="str">
        <f>IFERROR(VLOOKUP($B81,Tax_List!$H$3:$O$480,8,0),"***")</f>
        <v>***</v>
      </c>
      <c r="I81" s="2">
        <v>215800</v>
      </c>
      <c r="J81" s="2"/>
      <c r="K81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ហ៊ាន រ៉េត</v>
      </c>
      <c r="L81">
        <v>215800</v>
      </c>
      <c r="M81" t="e">
        <f>VLOOKUP(Table14[[#This Row],[ឈ្មោះ]],Table1[[ឈ្មោះ]:[សម្គាល់]],8,0)</f>
        <v>#N/A</v>
      </c>
      <c r="N81" s="16" t="e">
        <f>M81-Table14[[#This Row],[បៀវត្សសរុប]]</f>
        <v>#N/A</v>
      </c>
    </row>
    <row r="82" spans="1:14" x14ac:dyDescent="0.55000000000000004">
      <c r="A82" s="1">
        <v>67</v>
      </c>
      <c r="B82" t="s">
        <v>58</v>
      </c>
      <c r="C82" t="str">
        <f>LEFT(Table14[[#This Row],[ឈ្មោះ]],SEARCH(" ",Table14[[#This Row],[ឈ្មោះ]])-1)</f>
        <v>ជឿន</v>
      </c>
      <c r="D82" t="str">
        <f>RIGHT(Table14[[#This Row],[ឈ្មោះ]],LEN(Table14[[#This Row],[ឈ្មោះ]])-SEARCH(" ",Table14[[#This Row],[ឈ្មោះ]]))</f>
        <v>ស្រីនាង</v>
      </c>
      <c r="E82" t="s">
        <v>1</v>
      </c>
      <c r="F82" t="s">
        <v>454</v>
      </c>
      <c r="G82" t="str">
        <f>IFERROR(VLOOKUP($B82,Tax_List!$H$3:$O$480,5,0),"***")</f>
        <v>12.10.1992</v>
      </c>
      <c r="H82" s="13">
        <f>IFERROR(VLOOKUP($B82,Tax_List!$H$3:$O$480,8,0),"***")</f>
        <v>220195712</v>
      </c>
      <c r="I82" s="2">
        <v>864300</v>
      </c>
      <c r="J82" s="2"/>
      <c r="K82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ជឿន ស្រីនាង</v>
      </c>
      <c r="L82">
        <v>864300</v>
      </c>
      <c r="M82">
        <f>VLOOKUP(Table14[[#This Row],[ឈ្មោះ]],Table1[[ឈ្មោះ]:[សម្គាល់]],8,0)</f>
        <v>1584200</v>
      </c>
      <c r="N82" s="16">
        <f>M82-Table14[[#This Row],[បៀវត្សសរុប]]</f>
        <v>719900</v>
      </c>
    </row>
    <row r="83" spans="1:14" x14ac:dyDescent="0.55000000000000004">
      <c r="A83" s="1">
        <v>68</v>
      </c>
      <c r="B83" t="s">
        <v>1901</v>
      </c>
      <c r="C83" t="str">
        <f>LEFT(Table14[[#This Row],[ឈ្មោះ]],SEARCH(" ",Table14[[#This Row],[ឈ្មោះ]])-1)</f>
        <v>ទ្រី</v>
      </c>
      <c r="D83" t="str">
        <f>RIGHT(Table14[[#This Row],[ឈ្មោះ]],LEN(Table14[[#This Row],[ឈ្មោះ]])-SEARCH(" ",Table14[[#This Row],[ឈ្មោះ]]))</f>
        <v>តុល</v>
      </c>
      <c r="E83" t="s">
        <v>1</v>
      </c>
      <c r="F83" t="s">
        <v>454</v>
      </c>
      <c r="G83" t="str">
        <f>IFERROR(VLOOKUP($B83,Tax_List!$H$3:$O$480,5,0),"***")</f>
        <v>***</v>
      </c>
      <c r="H83" s="13" t="str">
        <f>IFERROR(VLOOKUP($B83,Tax_List!$H$3:$O$480,8,0),"***")</f>
        <v>***</v>
      </c>
      <c r="I83" s="2">
        <v>479100</v>
      </c>
      <c r="J83" s="2"/>
      <c r="K83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ទ្រី តុល</v>
      </c>
      <c r="L83">
        <v>479100</v>
      </c>
      <c r="M83">
        <f>VLOOKUP(Table14[[#This Row],[ឈ្មោះ]],Table1[[ឈ្មោះ]:[សម្គាល់]],8,0)</f>
        <v>1022200</v>
      </c>
      <c r="N83" s="16">
        <f>M83-Table14[[#This Row],[បៀវត្សសរុប]]</f>
        <v>543100</v>
      </c>
    </row>
    <row r="84" spans="1:14" x14ac:dyDescent="0.55000000000000004">
      <c r="A84" s="1">
        <v>69</v>
      </c>
      <c r="B84" t="s">
        <v>2010</v>
      </c>
      <c r="C84" t="str">
        <f>LEFT(Table14[[#This Row],[ឈ្មោះ]],SEARCH(" ",Table14[[#This Row],[ឈ្មោះ]])-1)</f>
        <v>ជួន</v>
      </c>
      <c r="D84" t="str">
        <f>RIGHT(Table14[[#This Row],[ឈ្មោះ]],LEN(Table14[[#This Row],[ឈ្មោះ]])-SEARCH(" ",Table14[[#This Row],[ឈ្មោះ]]))</f>
        <v>វិសាល</v>
      </c>
      <c r="E84" t="s">
        <v>1</v>
      </c>
      <c r="F84" t="s">
        <v>454</v>
      </c>
      <c r="G84" t="str">
        <f>IFERROR(VLOOKUP($B84,Tax_List!$H$3:$O$480,5,0),"***")</f>
        <v>***</v>
      </c>
      <c r="H84" s="13" t="str">
        <f>IFERROR(VLOOKUP($B84,Tax_List!$H$3:$O$480,8,0),"***")</f>
        <v>***</v>
      </c>
      <c r="I84" s="2">
        <v>91000</v>
      </c>
      <c r="J84" s="2" t="s">
        <v>1979</v>
      </c>
      <c r="K84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ជួន វិសាល</v>
      </c>
      <c r="L84">
        <v>91000</v>
      </c>
      <c r="M84" t="e">
        <f>VLOOKUP(Table14[[#This Row],[ឈ្មោះ]],Table1[[ឈ្មោះ]:[សម្គាល់]],8,0)</f>
        <v>#N/A</v>
      </c>
      <c r="N84" s="16" t="e">
        <f>M84-Table14[[#This Row],[បៀវត្សសរុប]]</f>
        <v>#N/A</v>
      </c>
    </row>
    <row r="85" spans="1:14" x14ac:dyDescent="0.55000000000000004">
      <c r="A85" s="1">
        <v>69</v>
      </c>
      <c r="B85" t="s">
        <v>59</v>
      </c>
      <c r="C85" t="str">
        <f>LEFT(Table14[[#This Row],[ឈ្មោះ]],SEARCH(" ",Table14[[#This Row],[ឈ្មោះ]])-1)</f>
        <v>សល់</v>
      </c>
      <c r="D85" t="str">
        <f>RIGHT(Table14[[#This Row],[ឈ្មោះ]],LEN(Table14[[#This Row],[ឈ្មោះ]])-SEARCH(" ",Table14[[#This Row],[ឈ្មោះ]]))</f>
        <v>សុភី</v>
      </c>
      <c r="E85" t="s">
        <v>1</v>
      </c>
      <c r="F85" t="s">
        <v>454</v>
      </c>
      <c r="G85" t="str">
        <f>IFERROR(VLOOKUP($B85,Tax_List!$H$3:$O$480,5,0),"***")</f>
        <v>29.08.1990</v>
      </c>
      <c r="H85" s="13">
        <f>IFERROR(VLOOKUP($B85,Tax_List!$H$3:$O$480,8,0),"***")</f>
        <v>220140704</v>
      </c>
      <c r="I85" s="2">
        <v>130200</v>
      </c>
      <c r="J85" s="2" t="s">
        <v>1980</v>
      </c>
      <c r="K85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សល់ សុភី</v>
      </c>
      <c r="L85">
        <v>130200</v>
      </c>
      <c r="M85">
        <f>VLOOKUP(Table14[[#This Row],[ឈ្មោះ]],Table1[[ឈ្មោះ]:[សម្គាល់]],8,0)</f>
        <v>1101200</v>
      </c>
      <c r="N85" s="16">
        <f>M85-Table14[[#This Row],[បៀវត្សសរុប]]</f>
        <v>971000</v>
      </c>
    </row>
    <row r="86" spans="1:14" x14ac:dyDescent="0.55000000000000004">
      <c r="A86" s="1">
        <v>70</v>
      </c>
      <c r="B86" t="s">
        <v>2011</v>
      </c>
      <c r="C86" t="str">
        <f>LEFT(Table14[[#This Row],[ឈ្មោះ]],SEARCH(" ",Table14[[#This Row],[ឈ្មោះ]])-1)</f>
        <v>នីន</v>
      </c>
      <c r="D86" t="str">
        <f>RIGHT(Table14[[#This Row],[ឈ្មោះ]],LEN(Table14[[#This Row],[ឈ្មោះ]])-SEARCH(" ",Table14[[#This Row],[ឈ្មោះ]]))</f>
        <v>វណ្ណា</v>
      </c>
      <c r="E86" t="s">
        <v>1</v>
      </c>
      <c r="F86" t="s">
        <v>454</v>
      </c>
      <c r="G86" t="str">
        <f>IFERROR(VLOOKUP($B86,Tax_List!$H$3:$O$480,5,0),"***")</f>
        <v>***</v>
      </c>
      <c r="H86" s="13" t="str">
        <f>IFERROR(VLOOKUP($B86,Tax_List!$H$3:$O$480,8,0),"***")</f>
        <v>***</v>
      </c>
      <c r="I86" s="2">
        <v>273400</v>
      </c>
      <c r="J86" s="2"/>
      <c r="K86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នីន វណ្ណា</v>
      </c>
      <c r="L86">
        <v>273400</v>
      </c>
      <c r="M86" t="e">
        <f>VLOOKUP(Table14[[#This Row],[ឈ្មោះ]],Table1[[ឈ្មោះ]:[សម្គាល់]],8,0)</f>
        <v>#N/A</v>
      </c>
      <c r="N86" s="16" t="e">
        <f>M86-Table14[[#This Row],[បៀវត្សសរុប]]</f>
        <v>#N/A</v>
      </c>
    </row>
    <row r="87" spans="1:14" x14ac:dyDescent="0.55000000000000004">
      <c r="A87" s="1">
        <v>71</v>
      </c>
      <c r="B87" t="s">
        <v>2012</v>
      </c>
      <c r="C87" t="str">
        <f>LEFT(Table14[[#This Row],[ឈ្មោះ]],SEARCH(" ",Table14[[#This Row],[ឈ្មោះ]])-1)</f>
        <v>ព្រំ</v>
      </c>
      <c r="D87" t="str">
        <f>RIGHT(Table14[[#This Row],[ឈ្មោះ]],LEN(Table14[[#This Row],[ឈ្មោះ]])-SEARCH(" ",Table14[[#This Row],[ឈ្មោះ]]))</f>
        <v>ធៀម</v>
      </c>
      <c r="E87" t="s">
        <v>1</v>
      </c>
      <c r="F87" t="s">
        <v>454</v>
      </c>
      <c r="G87" t="str">
        <f>IFERROR(VLOOKUP($B87,Tax_List!$H$3:$O$480,5,0),"***")</f>
        <v>***</v>
      </c>
      <c r="H87" s="13" t="str">
        <f>IFERROR(VLOOKUP($B87,Tax_List!$H$3:$O$480,8,0),"***")</f>
        <v>***</v>
      </c>
      <c r="I87" s="2">
        <v>289400</v>
      </c>
      <c r="J87" s="2"/>
      <c r="K87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ព្រំ ធៀម</v>
      </c>
      <c r="L87">
        <v>289400</v>
      </c>
      <c r="M87" t="e">
        <f>VLOOKUP(Table14[[#This Row],[ឈ្មោះ]],Table1[[ឈ្មោះ]:[សម្គាល់]],8,0)</f>
        <v>#N/A</v>
      </c>
      <c r="N87" s="16" t="e">
        <f>M87-Table14[[#This Row],[បៀវត្សសរុប]]</f>
        <v>#N/A</v>
      </c>
    </row>
    <row r="88" spans="1:14" x14ac:dyDescent="0.55000000000000004">
      <c r="A88" s="1">
        <v>72</v>
      </c>
      <c r="B88" t="s">
        <v>61</v>
      </c>
      <c r="C88" t="str">
        <f>LEFT(Table14[[#This Row],[ឈ្មោះ]],SEARCH(" ",Table14[[#This Row],[ឈ្មោះ]])-1)</f>
        <v>រិទ្ធ</v>
      </c>
      <c r="D88" t="str">
        <f>RIGHT(Table14[[#This Row],[ឈ្មោះ]],LEN(Table14[[#This Row],[ឈ្មោះ]])-SEARCH(" ",Table14[[#This Row],[ឈ្មោះ]]))</f>
        <v>ដារត្ន័</v>
      </c>
      <c r="E88" t="s">
        <v>1</v>
      </c>
      <c r="F88" t="s">
        <v>454</v>
      </c>
      <c r="G88" t="str">
        <f>IFERROR(VLOOKUP($B88,Tax_List!$H$3:$O$480,5,0),"***")</f>
        <v>20.08.1996</v>
      </c>
      <c r="H88" s="13" t="str">
        <f>IFERROR(VLOOKUP($B88,Tax_List!$H$3:$O$480,8,0),"***")</f>
        <v>220234354</v>
      </c>
      <c r="I88" s="2">
        <v>390600</v>
      </c>
      <c r="J88" s="2"/>
      <c r="K88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រិទ្ធ ដារត្ន័</v>
      </c>
      <c r="L88">
        <v>390600</v>
      </c>
      <c r="M88">
        <f>VLOOKUP(Table14[[#This Row],[ឈ្មោះ]],Table1[[ឈ្មោះ]:[សម្គាល់]],8,0)</f>
        <v>1072200</v>
      </c>
      <c r="N88" s="16">
        <f>M88-Table14[[#This Row],[បៀវត្សសរុប]]</f>
        <v>681600</v>
      </c>
    </row>
    <row r="89" spans="1:14" x14ac:dyDescent="0.55000000000000004">
      <c r="A89" s="1">
        <v>73</v>
      </c>
      <c r="B89" t="s">
        <v>62</v>
      </c>
      <c r="C89" t="str">
        <f>LEFT(Table14[[#This Row],[ឈ្មោះ]],SEARCH(" ",Table14[[#This Row],[ឈ្មោះ]])-1)</f>
        <v>លី</v>
      </c>
      <c r="D89" t="str">
        <f>RIGHT(Table14[[#This Row],[ឈ្មោះ]],LEN(Table14[[#This Row],[ឈ្មោះ]])-SEARCH(" ",Table14[[#This Row],[ឈ្មោះ]]))</f>
        <v>ស៊ីណាន</v>
      </c>
      <c r="E89" t="s">
        <v>1</v>
      </c>
      <c r="F89" t="s">
        <v>454</v>
      </c>
      <c r="G89" t="str">
        <f>IFERROR(VLOOKUP($B89,Tax_List!$H$3:$O$480,5,0),"***")</f>
        <v>07.06.1985</v>
      </c>
      <c r="H89" s="13" t="str">
        <f>IFERROR(VLOOKUP($B89,Tax_List!$H$3:$O$480,8,0),"***")</f>
        <v>220102100</v>
      </c>
      <c r="I89" s="2">
        <v>239800</v>
      </c>
      <c r="J89" s="2"/>
      <c r="K89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លី ស៊ីណាន</v>
      </c>
      <c r="L89">
        <v>239800</v>
      </c>
      <c r="M89">
        <f>VLOOKUP(Table14[[#This Row],[ឈ្មោះ]],Table1[[ឈ្មោះ]:[សម្គាល់]],8,0)</f>
        <v>1024500</v>
      </c>
      <c r="N89" s="16">
        <f>M89-Table14[[#This Row],[បៀវត្សសរុប]]</f>
        <v>784700</v>
      </c>
    </row>
    <row r="90" spans="1:14" x14ac:dyDescent="0.55000000000000004">
      <c r="A90" s="1">
        <v>74</v>
      </c>
      <c r="B90" t="s">
        <v>350</v>
      </c>
      <c r="C90" t="str">
        <f>LEFT(Table14[[#This Row],[ឈ្មោះ]],SEARCH(" ",Table14[[#This Row],[ឈ្មោះ]])-1)</f>
        <v>អ៊ត</v>
      </c>
      <c r="D90" t="str">
        <f>RIGHT(Table14[[#This Row],[ឈ្មោះ]],LEN(Table14[[#This Row],[ឈ្មោះ]])-SEARCH(" ",Table14[[#This Row],[ឈ្មោះ]]))</f>
        <v>រិទ្ធ</v>
      </c>
      <c r="E90" t="s">
        <v>2</v>
      </c>
      <c r="F90" t="s">
        <v>454</v>
      </c>
      <c r="G90" t="str">
        <f>IFERROR(VLOOKUP($B90,Tax_List!$H$3:$O$480,5,0),"***")</f>
        <v>***</v>
      </c>
      <c r="H90" s="13" t="str">
        <f>IFERROR(VLOOKUP($B90,Tax_List!$H$3:$O$480,8,0),"***")</f>
        <v>***</v>
      </c>
      <c r="I90" s="2">
        <v>432900</v>
      </c>
      <c r="J90" s="2"/>
      <c r="K90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អ៊ត រិទ្ធ</v>
      </c>
      <c r="L90">
        <v>432900</v>
      </c>
      <c r="M90">
        <f>VLOOKUP(Table14[[#This Row],[ឈ្មោះ]],Table1[[ឈ្មោះ]:[សម្គាល់]],8,0)</f>
        <v>1206700</v>
      </c>
      <c r="N90" s="16">
        <f>M90-Table14[[#This Row],[បៀវត្សសរុប]]</f>
        <v>773800</v>
      </c>
    </row>
    <row r="91" spans="1:14" x14ac:dyDescent="0.55000000000000004">
      <c r="A91" s="1">
        <v>75</v>
      </c>
      <c r="B91" t="s">
        <v>64</v>
      </c>
      <c r="C91" t="str">
        <f>LEFT(Table14[[#This Row],[ឈ្មោះ]],SEARCH(" ",Table14[[#This Row],[ឈ្មោះ]])-1)</f>
        <v>សាត</v>
      </c>
      <c r="D91" t="str">
        <f>RIGHT(Table14[[#This Row],[ឈ្មោះ]],LEN(Table14[[#This Row],[ឈ្មោះ]])-SEARCH(" ",Table14[[#This Row],[ឈ្មោះ]]))</f>
        <v>ម៉េងហួង</v>
      </c>
      <c r="E91" t="s">
        <v>1</v>
      </c>
      <c r="F91" t="s">
        <v>454</v>
      </c>
      <c r="G91" t="str">
        <f>IFERROR(VLOOKUP($B91,Tax_List!$H$3:$O$480,5,0),"***")</f>
        <v>07.12.1995</v>
      </c>
      <c r="H91" s="13">
        <f>IFERROR(VLOOKUP($B91,Tax_List!$H$3:$O$480,8,0),"***")</f>
        <v>220208916</v>
      </c>
      <c r="I91" s="2">
        <v>509300</v>
      </c>
      <c r="J91" s="2"/>
      <c r="K91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សាត ម៉េងហួង</v>
      </c>
      <c r="L91">
        <v>509300</v>
      </c>
      <c r="M91">
        <f>VLOOKUP(Table14[[#This Row],[ឈ្មោះ]],Table1[[ឈ្មោះ]:[សម្គាល់]],8,0)</f>
        <v>1096600</v>
      </c>
      <c r="N91" s="16">
        <f>M91-Table14[[#This Row],[បៀវត្សសរុប]]</f>
        <v>587300</v>
      </c>
    </row>
    <row r="92" spans="1:14" x14ac:dyDescent="0.55000000000000004">
      <c r="A92" s="1">
        <v>76</v>
      </c>
      <c r="B92" t="s">
        <v>129</v>
      </c>
      <c r="C92" t="str">
        <f>LEFT(Table14[[#This Row],[ឈ្មោះ]],SEARCH(" ",Table14[[#This Row],[ឈ្មោះ]])-1)</f>
        <v>ខា</v>
      </c>
      <c r="D92" t="str">
        <f>RIGHT(Table14[[#This Row],[ឈ្មោះ]],LEN(Table14[[#This Row],[ឈ្មោះ]])-SEARCH(" ",Table14[[#This Row],[ឈ្មោះ]]))</f>
        <v>ហ៊ិច</v>
      </c>
      <c r="E92" t="s">
        <v>1</v>
      </c>
      <c r="F92" t="s">
        <v>454</v>
      </c>
      <c r="G92" t="str">
        <f>IFERROR(VLOOKUP($B92,Tax_List!$H$3:$O$480,5,0),"***")</f>
        <v>***</v>
      </c>
      <c r="H92" s="13" t="str">
        <f>IFERROR(VLOOKUP($B92,Tax_List!$H$3:$O$480,8,0),"***")</f>
        <v>***</v>
      </c>
      <c r="I92" s="2">
        <v>440300</v>
      </c>
      <c r="J92" s="2"/>
      <c r="K92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ខា ហ៊ិច</v>
      </c>
      <c r="L92">
        <v>440300</v>
      </c>
      <c r="M92">
        <f>VLOOKUP(Table14[[#This Row],[ឈ្មោះ]],Table1[[ឈ្មោះ]:[សម្គាល់]],8,0)</f>
        <v>1204800</v>
      </c>
      <c r="N92" s="16">
        <f>M92-Table14[[#This Row],[បៀវត្សសរុប]]</f>
        <v>764500</v>
      </c>
    </row>
    <row r="93" spans="1:14" x14ac:dyDescent="0.55000000000000004">
      <c r="A93" s="1">
        <v>77</v>
      </c>
      <c r="B93" t="s">
        <v>11</v>
      </c>
      <c r="C93" t="str">
        <f>LEFT(Table14[[#This Row],[ឈ្មោះ]],SEARCH(" ",Table14[[#This Row],[ឈ្មោះ]])-1)</f>
        <v>មាស</v>
      </c>
      <c r="D93" t="str">
        <f>RIGHT(Table14[[#This Row],[ឈ្មោះ]],LEN(Table14[[#This Row],[ឈ្មោះ]])-SEARCH(" ",Table14[[#This Row],[ឈ្មោះ]]))</f>
        <v>សុខៃ</v>
      </c>
      <c r="E93" t="s">
        <v>1</v>
      </c>
      <c r="F93" t="s">
        <v>454</v>
      </c>
      <c r="G93" t="str">
        <f>IFERROR(VLOOKUP($B93,Tax_List!$H$3:$O$480,5,0),"***")</f>
        <v>01.05.1993</v>
      </c>
      <c r="H93" s="13" t="str">
        <f>IFERROR(VLOOKUP($B93,Tax_List!$H$3:$O$480,8,0),"***")</f>
        <v>061410651</v>
      </c>
      <c r="I93" s="2">
        <v>462800</v>
      </c>
      <c r="J93" s="2"/>
      <c r="K93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មាស សុខៃ</v>
      </c>
      <c r="L93">
        <v>462800</v>
      </c>
      <c r="M93">
        <f>VLOOKUP(Table14[[#This Row],[ឈ្មោះ]],Table1[[ឈ្មោះ]:[សម្គាល់]],8,0)</f>
        <v>1182100</v>
      </c>
      <c r="N93" s="16">
        <f>M93-Table14[[#This Row],[បៀវត្សសរុប]]</f>
        <v>719300</v>
      </c>
    </row>
    <row r="94" spans="1:14" x14ac:dyDescent="0.55000000000000004">
      <c r="A94" s="1">
        <v>78</v>
      </c>
      <c r="B94" t="s">
        <v>1899</v>
      </c>
      <c r="C94" t="str">
        <f>LEFT(Table14[[#This Row],[ឈ្មោះ]],SEARCH(" ",Table14[[#This Row],[ឈ្មោះ]])-1)</f>
        <v>(ជឿន</v>
      </c>
      <c r="D94" t="str">
        <f>RIGHT(Table14[[#This Row],[ឈ្មោះ]],LEN(Table14[[#This Row],[ឈ្មោះ]])-SEARCH(" ",Table14[[#This Row],[ឈ្មោះ]]))</f>
        <v>ស្រីនាង)</v>
      </c>
      <c r="E94" t="s">
        <v>1</v>
      </c>
      <c r="F94" t="s">
        <v>454</v>
      </c>
      <c r="G94" t="str">
        <f>IFERROR(VLOOKUP($B94,Tax_List!$H$3:$O$480,5,0),"***")</f>
        <v>***</v>
      </c>
      <c r="H94" s="13" t="str">
        <f>IFERROR(VLOOKUP($B94,Tax_List!$H$3:$O$480,8,0),"***")</f>
        <v>***</v>
      </c>
      <c r="I94" s="2">
        <v>366300</v>
      </c>
      <c r="J94" s="2"/>
      <c r="K94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ជឿន ស្រីនាង</v>
      </c>
      <c r="L94">
        <v>366300</v>
      </c>
      <c r="M94">
        <f>VLOOKUP(Table14[[#This Row],[ឈ្មោះ]],Table1[[ឈ្មោះ]:[សម្គាល់]],8,0)</f>
        <v>1109700</v>
      </c>
      <c r="N94" s="16">
        <f>M94-Table14[[#This Row],[បៀវត្សសរុប]]</f>
        <v>743400</v>
      </c>
    </row>
    <row r="95" spans="1:14" x14ac:dyDescent="0.55000000000000004">
      <c r="A95" s="1">
        <v>79</v>
      </c>
      <c r="B95" t="s">
        <v>1945</v>
      </c>
      <c r="C95" t="str">
        <f>LEFT(Table14[[#This Row],[ឈ្មោះ]],SEARCH(" ",Table14[[#This Row],[ឈ្មោះ]])-1)</f>
        <v>អ៊ា</v>
      </c>
      <c r="D95" t="str">
        <f>RIGHT(Table14[[#This Row],[ឈ្មោះ]],LEN(Table14[[#This Row],[ឈ្មោះ]])-SEARCH(" ",Table14[[#This Row],[ឈ្មោះ]]))</f>
        <v>តែន</v>
      </c>
      <c r="E95" t="s">
        <v>1</v>
      </c>
      <c r="F95" t="s">
        <v>454</v>
      </c>
      <c r="G95" t="str">
        <f>IFERROR(VLOOKUP($B95,Tax_List!$H$3:$O$480,5,0),"***")</f>
        <v>***</v>
      </c>
      <c r="H95" s="13" t="str">
        <f>IFERROR(VLOOKUP($B95,Tax_List!$H$3:$O$480,8,0),"***")</f>
        <v>***</v>
      </c>
      <c r="I95" s="2">
        <v>439900</v>
      </c>
      <c r="J95" s="2"/>
      <c r="K95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អ៊ា តែន</v>
      </c>
      <c r="L95">
        <v>439900</v>
      </c>
      <c r="M95">
        <f>VLOOKUP(Table14[[#This Row],[ឈ្មោះ]],Table1[[ឈ្មោះ]:[សម្គាល់]],8,0)</f>
        <v>1137200</v>
      </c>
      <c r="N95" s="16">
        <f>M95-Table14[[#This Row],[បៀវត្សសរុប]]</f>
        <v>697300</v>
      </c>
    </row>
    <row r="96" spans="1:14" x14ac:dyDescent="0.55000000000000004">
      <c r="A96" s="1">
        <v>80</v>
      </c>
      <c r="B96" t="s">
        <v>68</v>
      </c>
      <c r="C96" t="str">
        <f>LEFT(Table14[[#This Row],[ឈ្មោះ]],SEARCH(" ",Table14[[#This Row],[ឈ្មោះ]])-1)</f>
        <v>វន</v>
      </c>
      <c r="D96" t="str">
        <f>RIGHT(Table14[[#This Row],[ឈ្មោះ]],LEN(Table14[[#This Row],[ឈ្មោះ]])-SEARCH(" ",Table14[[#This Row],[ឈ្មោះ]]))</f>
        <v>ផល្លី</v>
      </c>
      <c r="E96" t="s">
        <v>1</v>
      </c>
      <c r="F96" t="s">
        <v>454</v>
      </c>
      <c r="G96" t="str">
        <f>IFERROR(VLOOKUP($B96,Tax_List!$H$3:$O$480,5,0),"***")</f>
        <v>09.04.1994</v>
      </c>
      <c r="H96" s="13">
        <f>IFERROR(VLOOKUP($B96,Tax_List!$H$3:$O$480,8,0),"***")</f>
        <v>150634289</v>
      </c>
      <c r="I96" s="2">
        <v>418400</v>
      </c>
      <c r="J96" s="2"/>
      <c r="K96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វន ផល្លី</v>
      </c>
      <c r="L96">
        <v>418400</v>
      </c>
      <c r="M96">
        <f>VLOOKUP(Table14[[#This Row],[ឈ្មោះ]],Table1[[ឈ្មោះ]:[សម្គាល់]],8,0)</f>
        <v>1208200</v>
      </c>
      <c r="N96" s="16">
        <f>M96-Table14[[#This Row],[បៀវត្សសរុប]]</f>
        <v>789800</v>
      </c>
    </row>
    <row r="97" spans="1:14" x14ac:dyDescent="0.55000000000000004">
      <c r="A97" s="1">
        <v>81</v>
      </c>
      <c r="B97" t="s">
        <v>69</v>
      </c>
      <c r="C97" t="str">
        <f>LEFT(Table14[[#This Row],[ឈ្មោះ]],SEARCH(" ",Table14[[#This Row],[ឈ្មោះ]])-1)</f>
        <v>ទ្រី</v>
      </c>
      <c r="D97" t="str">
        <f>RIGHT(Table14[[#This Row],[ឈ្មោះ]],LEN(Table14[[#This Row],[ឈ្មោះ]])-SEARCH(" ",Table14[[#This Row],[ឈ្មោះ]]))</f>
        <v>ទាវ</v>
      </c>
      <c r="E97" t="s">
        <v>2</v>
      </c>
      <c r="F97" t="s">
        <v>454</v>
      </c>
      <c r="G97" t="str">
        <f>IFERROR(VLOOKUP($B97,Tax_List!$H$3:$O$480,5,0),"***")</f>
        <v>02.08.1990</v>
      </c>
      <c r="H97" s="13" t="str">
        <f>IFERROR(VLOOKUP($B97,Tax_List!$H$3:$O$480,8,0),"***")</f>
        <v>150427604</v>
      </c>
      <c r="I97" s="2">
        <v>422700</v>
      </c>
      <c r="J97" s="2"/>
      <c r="K97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ទ្រី ទាវ</v>
      </c>
      <c r="L97">
        <v>422700</v>
      </c>
      <c r="M97">
        <f>VLOOKUP(Table14[[#This Row],[ឈ្មោះ]],Table1[[ឈ្មោះ]:[សម្គាល់]],8,0)</f>
        <v>1246600</v>
      </c>
      <c r="N97" s="16">
        <f>M97-Table14[[#This Row],[បៀវត្សសរុប]]</f>
        <v>823900</v>
      </c>
    </row>
    <row r="98" spans="1:14" x14ac:dyDescent="0.55000000000000004">
      <c r="A98" s="1">
        <v>82</v>
      </c>
      <c r="B98" t="s">
        <v>70</v>
      </c>
      <c r="C98" t="str">
        <f>LEFT(Table14[[#This Row],[ឈ្មោះ]],SEARCH(" ",Table14[[#This Row],[ឈ្មោះ]])-1)</f>
        <v>វិត</v>
      </c>
      <c r="D98" t="str">
        <f>RIGHT(Table14[[#This Row],[ឈ្មោះ]],LEN(Table14[[#This Row],[ឈ្មោះ]])-SEARCH(" ",Table14[[#This Row],[ឈ្មោះ]]))</f>
        <v>គឹមស្រៀន</v>
      </c>
      <c r="E98" t="s">
        <v>2</v>
      </c>
      <c r="F98" t="s">
        <v>454</v>
      </c>
      <c r="G98" t="str">
        <f>IFERROR(VLOOKUP($B98,Tax_List!$H$3:$O$480,5,0),"***")</f>
        <v>20.03.1994</v>
      </c>
      <c r="H98" s="13">
        <f>IFERROR(VLOOKUP($B98,Tax_List!$H$3:$O$480,8,0),"***")</f>
        <v>62041122</v>
      </c>
      <c r="I98" s="2">
        <v>415700</v>
      </c>
      <c r="J98" s="2"/>
      <c r="K98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វិត គឹមស្រៀន</v>
      </c>
      <c r="L98">
        <v>415700</v>
      </c>
      <c r="M98">
        <f>VLOOKUP(Table14[[#This Row],[ឈ្មោះ]],Table1[[ឈ្មោះ]:[សម្គាល់]],8,0)</f>
        <v>1106700</v>
      </c>
      <c r="N98" s="16">
        <f>M98-Table14[[#This Row],[បៀវត្សសរុប]]</f>
        <v>691000</v>
      </c>
    </row>
    <row r="99" spans="1:14" x14ac:dyDescent="0.55000000000000004">
      <c r="A99" s="1">
        <v>83</v>
      </c>
      <c r="B99" t="s">
        <v>2013</v>
      </c>
      <c r="C99" t="str">
        <f>LEFT(Table14[[#This Row],[ឈ្មោះ]],SEARCH(" ",Table14[[#This Row],[ឈ្មោះ]])-1)</f>
        <v>(យ៉េន</v>
      </c>
      <c r="D99" t="str">
        <f>RIGHT(Table14[[#This Row],[ឈ្មោះ]],LEN(Table14[[#This Row],[ឈ្មោះ]])-SEARCH(" ",Table14[[#This Row],[ឈ្មោះ]]))</f>
        <v>ពៅ)</v>
      </c>
      <c r="E99" t="s">
        <v>1</v>
      </c>
      <c r="F99" t="s">
        <v>454</v>
      </c>
      <c r="G99" t="str">
        <f>IFERROR(VLOOKUP($B99,Tax_List!$H$3:$O$480,5,0),"***")</f>
        <v>***</v>
      </c>
      <c r="H99" s="13" t="str">
        <f>IFERROR(VLOOKUP($B99,Tax_List!$H$3:$O$480,8,0),"***")</f>
        <v>***</v>
      </c>
      <c r="I99" s="2">
        <v>276800</v>
      </c>
      <c r="J99" s="2" t="s">
        <v>1979</v>
      </c>
      <c r="K99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យ៉េន ពៅ</v>
      </c>
      <c r="L99">
        <v>276800</v>
      </c>
      <c r="M99" t="e">
        <f>VLOOKUP(Table14[[#This Row],[ឈ្មោះ]],Table1[[ឈ្មោះ]:[សម្គាល់]],8,0)</f>
        <v>#N/A</v>
      </c>
      <c r="N99" s="16" t="e">
        <f>M99-Table14[[#This Row],[បៀវត្សសរុប]]</f>
        <v>#N/A</v>
      </c>
    </row>
    <row r="100" spans="1:14" x14ac:dyDescent="0.55000000000000004">
      <c r="A100" s="1">
        <v>83</v>
      </c>
      <c r="B100" t="s">
        <v>71</v>
      </c>
      <c r="C100" t="str">
        <f>LEFT(Table14[[#This Row],[ឈ្មោះ]],SEARCH(" ",Table14[[#This Row],[ឈ្មោះ]])-1)</f>
        <v>រ៉េត</v>
      </c>
      <c r="D100" t="str">
        <f>RIGHT(Table14[[#This Row],[ឈ្មោះ]],LEN(Table14[[#This Row],[ឈ្មោះ]])-SEARCH(" ",Table14[[#This Row],[ឈ្មោះ]]))</f>
        <v>ស្រីអូន</v>
      </c>
      <c r="E100" t="s">
        <v>1</v>
      </c>
      <c r="F100" t="s">
        <v>454</v>
      </c>
      <c r="G100" t="str">
        <f>IFERROR(VLOOKUP($B100,Tax_List!$H$3:$O$480,5,0),"***")</f>
        <v>20.10.1998</v>
      </c>
      <c r="H100" s="13" t="str">
        <f>IFERROR(VLOOKUP($B100,Tax_List!$H$3:$O$480,8,0),"***")</f>
        <v>IDR00064</v>
      </c>
      <c r="I100" s="2">
        <v>0</v>
      </c>
      <c r="J100" s="2" t="s">
        <v>1980</v>
      </c>
      <c r="K100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រ៉េត ស្រីអូន</v>
      </c>
      <c r="L100">
        <v>0</v>
      </c>
      <c r="M100">
        <f>VLOOKUP(Table14[[#This Row],[ឈ្មោះ]],Table1[[ឈ្មោះ]:[សម្គាល់]],8,0)</f>
        <v>937400</v>
      </c>
      <c r="N100" s="16">
        <f>M100-Table14[[#This Row],[បៀវត្សសរុប]]</f>
        <v>937400</v>
      </c>
    </row>
    <row r="101" spans="1:14" x14ac:dyDescent="0.55000000000000004">
      <c r="A101" s="1">
        <v>84</v>
      </c>
      <c r="B101" t="s">
        <v>72</v>
      </c>
      <c r="C101" t="str">
        <f>LEFT(Table14[[#This Row],[ឈ្មោះ]],SEARCH(" ",Table14[[#This Row],[ឈ្មោះ]])-1)</f>
        <v>ហាក់</v>
      </c>
      <c r="D101" t="str">
        <f>RIGHT(Table14[[#This Row],[ឈ្មោះ]],LEN(Table14[[#This Row],[ឈ្មោះ]])-SEARCH(" ",Table14[[#This Row],[ឈ្មោះ]]))</f>
        <v>រ៉េត</v>
      </c>
      <c r="E101" t="s">
        <v>2</v>
      </c>
      <c r="F101" t="s">
        <v>454</v>
      </c>
      <c r="G101" t="str">
        <f>IFERROR(VLOOKUP($B101,Tax_List!$H$3:$O$480,5,0),"***")</f>
        <v>04.06.1966</v>
      </c>
      <c r="H101" s="13">
        <f>IFERROR(VLOOKUP($B101,Tax_List!$H$3:$O$480,8,0),"***")</f>
        <v>70132684</v>
      </c>
      <c r="I101" s="2">
        <v>469400</v>
      </c>
      <c r="J101" s="2"/>
      <c r="K101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ហាក់ រ៉េត</v>
      </c>
      <c r="L101">
        <v>469400</v>
      </c>
      <c r="M101">
        <f>VLOOKUP(Table14[[#This Row],[ឈ្មោះ]],Table1[[ឈ្មោះ]:[សម្គាល់]],8,0)</f>
        <v>1247300</v>
      </c>
      <c r="N101" s="16">
        <f>M101-Table14[[#This Row],[បៀវត្សសរុប]]</f>
        <v>777900</v>
      </c>
    </row>
    <row r="102" spans="1:14" x14ac:dyDescent="0.55000000000000004">
      <c r="A102" s="1">
        <v>85</v>
      </c>
      <c r="B102" t="s">
        <v>73</v>
      </c>
      <c r="C102" t="str">
        <f>LEFT(Table14[[#This Row],[ឈ្មោះ]],SEARCH(" ",Table14[[#This Row],[ឈ្មោះ]])-1)</f>
        <v>យ៉េន</v>
      </c>
      <c r="D102" t="str">
        <f>RIGHT(Table14[[#This Row],[ឈ្មោះ]],LEN(Table14[[#This Row],[ឈ្មោះ]])-SEARCH(" ",Table14[[#This Row],[ឈ្មោះ]]))</f>
        <v>ពៅ</v>
      </c>
      <c r="E102" t="s">
        <v>2</v>
      </c>
      <c r="F102" t="s">
        <v>454</v>
      </c>
      <c r="G102" t="str">
        <f>IFERROR(VLOOKUP($B102,Tax_List!$H$3:$O$480,5,0),"***")</f>
        <v>16.08.1999</v>
      </c>
      <c r="H102" s="13">
        <f>IFERROR(VLOOKUP($B102,Tax_List!$H$3:$O$480,8,0),"***")</f>
        <v>200257984</v>
      </c>
      <c r="I102" s="2">
        <v>759800</v>
      </c>
      <c r="J102" s="2"/>
      <c r="K102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យ៉េន ពៅ</v>
      </c>
      <c r="L102">
        <v>759800</v>
      </c>
      <c r="M102">
        <f>VLOOKUP(Table14[[#This Row],[ឈ្មោះ]],Table1[[ឈ្មោះ]:[សម្គាល់]],8,0)</f>
        <v>1632500</v>
      </c>
      <c r="N102" s="16">
        <f>M102-Table14[[#This Row],[បៀវត្សសរុប]]</f>
        <v>872700</v>
      </c>
    </row>
    <row r="103" spans="1:14" x14ac:dyDescent="0.55000000000000004">
      <c r="A103" s="1">
        <v>86</v>
      </c>
      <c r="B103" t="s">
        <v>74</v>
      </c>
      <c r="C103" t="str">
        <f>LEFT(Table14[[#This Row],[ឈ្មោះ]],SEARCH(" ",Table14[[#This Row],[ឈ្មោះ]])-1)</f>
        <v>សំ</v>
      </c>
      <c r="D103" t="str">
        <f>RIGHT(Table14[[#This Row],[ឈ្មោះ]],LEN(Table14[[#This Row],[ឈ្មោះ]])-SEARCH(" ",Table14[[#This Row],[ឈ្មោះ]]))</f>
        <v>ស្រីនាង</v>
      </c>
      <c r="E103" t="s">
        <v>1</v>
      </c>
      <c r="F103" t="s">
        <v>454</v>
      </c>
      <c r="G103" t="str">
        <f>IFERROR(VLOOKUP($B103,Tax_List!$H$3:$O$480,5,0),"***")</f>
        <v>04.05.1996</v>
      </c>
      <c r="H103" s="13">
        <f>IFERROR(VLOOKUP($B103,Tax_List!$H$3:$O$480,8,0),"***")</f>
        <v>200257985</v>
      </c>
      <c r="I103" s="2">
        <v>708300</v>
      </c>
      <c r="J103" s="2"/>
      <c r="K103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សំ ស្រីនាង</v>
      </c>
      <c r="L103">
        <v>708300</v>
      </c>
      <c r="M103">
        <f>VLOOKUP(Table14[[#This Row],[ឈ្មោះ]],Table1[[ឈ្មោះ]:[សម្គាល់]],8,0)</f>
        <v>1436400</v>
      </c>
      <c r="N103" s="16">
        <f>M103-Table14[[#This Row],[បៀវត្សសរុប]]</f>
        <v>728100</v>
      </c>
    </row>
    <row r="104" spans="1:14" x14ac:dyDescent="0.55000000000000004">
      <c r="A104" s="1">
        <v>87</v>
      </c>
      <c r="B104" t="s">
        <v>75</v>
      </c>
      <c r="C104" t="str">
        <f>LEFT(Table14[[#This Row],[ឈ្មោះ]],SEARCH(" ",Table14[[#This Row],[ឈ្មោះ]])-1)</f>
        <v>ទូច</v>
      </c>
      <c r="D104" t="str">
        <f>RIGHT(Table14[[#This Row],[ឈ្មោះ]],LEN(Table14[[#This Row],[ឈ្មោះ]])-SEARCH(" ",Table14[[#This Row],[ឈ្មោះ]]))</f>
        <v>សាវ៉ាត់</v>
      </c>
      <c r="E104" t="s">
        <v>2</v>
      </c>
      <c r="F104" t="s">
        <v>454</v>
      </c>
      <c r="G104" t="str">
        <f>IFERROR(VLOOKUP($B104,Tax_List!$H$3:$O$480,5,0),"***")</f>
        <v>25.06.1996</v>
      </c>
      <c r="H104" s="13">
        <f>IFERROR(VLOOKUP($B104,Tax_List!$H$3:$O$480,8,0),"***")</f>
        <v>40355102</v>
      </c>
      <c r="I104" s="2">
        <v>266600</v>
      </c>
      <c r="J104" s="2"/>
      <c r="K104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ទូច សាវ៉ាត់</v>
      </c>
      <c r="L104">
        <v>266600</v>
      </c>
      <c r="M104">
        <f>VLOOKUP(Table14[[#This Row],[ឈ្មោះ]],Table1[[ឈ្មោះ]:[សម្គាល់]],8,0)</f>
        <v>1139500</v>
      </c>
      <c r="N104" s="16">
        <f>M104-Table14[[#This Row],[បៀវត្សសរុប]]</f>
        <v>872900</v>
      </c>
    </row>
    <row r="105" spans="1:14" x14ac:dyDescent="0.55000000000000004">
      <c r="A105" s="1">
        <v>88</v>
      </c>
      <c r="B105" t="s">
        <v>76</v>
      </c>
      <c r="C105" t="str">
        <f>LEFT(Table14[[#This Row],[ឈ្មោះ]],SEARCH(" ",Table14[[#This Row],[ឈ្មោះ]])-1)</f>
        <v>ម៉ុល</v>
      </c>
      <c r="D105" t="str">
        <f>RIGHT(Table14[[#This Row],[ឈ្មោះ]],LEN(Table14[[#This Row],[ឈ្មោះ]])-SEARCH(" ",Table14[[#This Row],[ឈ្មោះ]]))</f>
        <v>ស្រីធី</v>
      </c>
      <c r="E105" t="s">
        <v>1</v>
      </c>
      <c r="F105" t="s">
        <v>454</v>
      </c>
      <c r="G105" t="str">
        <f>IFERROR(VLOOKUP($B105,Tax_List!$H$3:$O$480,5,0),"***")</f>
        <v>10.06.1994</v>
      </c>
      <c r="H105" s="13">
        <f>IFERROR(VLOOKUP($B105,Tax_List!$H$3:$O$480,8,0),"***")</f>
        <v>250336607</v>
      </c>
      <c r="I105" s="2">
        <v>174000</v>
      </c>
      <c r="J105" s="2"/>
      <c r="K105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ម៉ុល ស្រីធី</v>
      </c>
      <c r="L105">
        <v>174000</v>
      </c>
      <c r="M105">
        <f>VLOOKUP(Table14[[#This Row],[ឈ្មោះ]],Table1[[ឈ្មោះ]:[សម្គាល់]],8,0)</f>
        <v>1128100</v>
      </c>
      <c r="N105" s="16">
        <f>M105-Table14[[#This Row],[បៀវត្សសរុប]]</f>
        <v>954100</v>
      </c>
    </row>
    <row r="106" spans="1:14" x14ac:dyDescent="0.55000000000000004">
      <c r="A106" s="1">
        <v>89</v>
      </c>
      <c r="B106" t="s">
        <v>77</v>
      </c>
      <c r="C106" t="str">
        <f>LEFT(Table14[[#This Row],[ឈ្មោះ]],SEARCH(" ",Table14[[#This Row],[ឈ្មោះ]])-1)</f>
        <v>ម៉ុល</v>
      </c>
      <c r="D106" t="str">
        <f>RIGHT(Table14[[#This Row],[ឈ្មោះ]],LEN(Table14[[#This Row],[ឈ្មោះ]])-SEARCH(" ",Table14[[#This Row],[ឈ្មោះ]]))</f>
        <v>ពេជ</v>
      </c>
      <c r="E106" t="s">
        <v>2</v>
      </c>
      <c r="F106" t="s">
        <v>454</v>
      </c>
      <c r="G106" t="str">
        <f>IFERROR(VLOOKUP($B106,Tax_List!$H$3:$O$480,5,0),"***")</f>
        <v>17.11.1997</v>
      </c>
      <c r="H106" s="13" t="str">
        <f>IFERROR(VLOOKUP($B106,Tax_List!$H$3:$O$480,8,0),"***")</f>
        <v>IDR00065</v>
      </c>
      <c r="I106" s="2">
        <v>421700</v>
      </c>
      <c r="J106" s="2"/>
      <c r="K106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ម៉ុល ពេជ</v>
      </c>
      <c r="L106">
        <v>421700</v>
      </c>
      <c r="M106">
        <f>VLOOKUP(Table14[[#This Row],[ឈ្មោះ]],Table1[[ឈ្មោះ]:[សម្គាល់]],8,0)</f>
        <v>1043700</v>
      </c>
      <c r="N106" s="16">
        <f>M106-Table14[[#This Row],[បៀវត្សសរុប]]</f>
        <v>622000</v>
      </c>
    </row>
    <row r="107" spans="1:14" x14ac:dyDescent="0.55000000000000004">
      <c r="A107" s="1">
        <v>90</v>
      </c>
      <c r="B107" t="s">
        <v>78</v>
      </c>
      <c r="C107" t="str">
        <f>LEFT(Table14[[#This Row],[ឈ្មោះ]],SEARCH(" ",Table14[[#This Row],[ឈ្មោះ]])-1)</f>
        <v>យ៉ាត់</v>
      </c>
      <c r="D107" t="str">
        <f>RIGHT(Table14[[#This Row],[ឈ្មោះ]],LEN(Table14[[#This Row],[ឈ្មោះ]])-SEARCH(" ",Table14[[#This Row],[ឈ្មោះ]]))</f>
        <v>ម៉ុល</v>
      </c>
      <c r="E107" t="s">
        <v>2</v>
      </c>
      <c r="F107" t="s">
        <v>454</v>
      </c>
      <c r="G107" t="str">
        <f>IFERROR(VLOOKUP($B107,Tax_List!$H$3:$O$480,5,0),"***")</f>
        <v>29.09.1997</v>
      </c>
      <c r="H107" s="13" t="str">
        <f>IFERROR(VLOOKUP($B107,Tax_List!$H$3:$O$480,8,0),"***")</f>
        <v>060501511</v>
      </c>
      <c r="I107" s="2">
        <v>227700</v>
      </c>
      <c r="J107" s="2"/>
      <c r="K107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យ៉ាត់ ម៉ុល</v>
      </c>
      <c r="L107">
        <v>227700</v>
      </c>
      <c r="M107">
        <f>VLOOKUP(Table14[[#This Row],[ឈ្មោះ]],Table1[[ឈ្មោះ]:[សម្គាល់]],8,0)</f>
        <v>1106100</v>
      </c>
      <c r="N107" s="16">
        <f>M107-Table14[[#This Row],[បៀវត្សសរុប]]</f>
        <v>878400</v>
      </c>
    </row>
    <row r="108" spans="1:14" x14ac:dyDescent="0.55000000000000004">
      <c r="A108" s="1">
        <v>91</v>
      </c>
      <c r="B108" t="s">
        <v>79</v>
      </c>
      <c r="C108" t="str">
        <f>LEFT(Table14[[#This Row],[ឈ្មោះ]],SEARCH(" ",Table14[[#This Row],[ឈ្មោះ]])-1)</f>
        <v>យេត</v>
      </c>
      <c r="D108" t="str">
        <f>RIGHT(Table14[[#This Row],[ឈ្មោះ]],LEN(Table14[[#This Row],[ឈ្មោះ]])-SEARCH(" ",Table14[[#This Row],[ឈ្មោះ]]))</f>
        <v>សុភី</v>
      </c>
      <c r="E108" t="s">
        <v>1</v>
      </c>
      <c r="F108" t="s">
        <v>454</v>
      </c>
      <c r="G108" t="str">
        <f>IFERROR(VLOOKUP($B108,Tax_List!$H$3:$O$480,5,0),"***")</f>
        <v>15.02.1979</v>
      </c>
      <c r="H108" s="13">
        <f>IFERROR(VLOOKUP($B108,Tax_List!$H$3:$O$480,8,0),"***")</f>
        <v>250336606</v>
      </c>
      <c r="I108" s="2">
        <v>177900</v>
      </c>
      <c r="J108" s="2"/>
      <c r="K108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យេត សុភី</v>
      </c>
      <c r="L108">
        <v>177900</v>
      </c>
      <c r="M108">
        <f>VLOOKUP(Table14[[#This Row],[ឈ្មោះ]],Table1[[ឈ្មោះ]:[សម្គាល់]],8,0)</f>
        <v>1088000</v>
      </c>
      <c r="N108" s="16">
        <f>M108-Table14[[#This Row],[បៀវត្សសរុប]]</f>
        <v>910100</v>
      </c>
    </row>
    <row r="109" spans="1:14" x14ac:dyDescent="0.55000000000000004">
      <c r="A109" s="1">
        <v>92</v>
      </c>
      <c r="B109" t="s">
        <v>80</v>
      </c>
      <c r="C109" t="str">
        <f>LEFT(Table14[[#This Row],[ឈ្មោះ]],SEARCH(" ",Table14[[#This Row],[ឈ្មោះ]])-1)</f>
        <v>អ៊ុល</v>
      </c>
      <c r="D109" t="str">
        <f>RIGHT(Table14[[#This Row],[ឈ្មោះ]],LEN(Table14[[#This Row],[ឈ្មោះ]])-SEARCH(" ",Table14[[#This Row],[ឈ្មោះ]]))</f>
        <v>បូណា</v>
      </c>
      <c r="E109" t="s">
        <v>2</v>
      </c>
      <c r="F109" t="s">
        <v>454</v>
      </c>
      <c r="G109" t="str">
        <f>IFERROR(VLOOKUP($B109,Tax_List!$H$3:$O$480,5,0),"***")</f>
        <v>***</v>
      </c>
      <c r="H109" s="13" t="str">
        <f>IFERROR(VLOOKUP($B109,Tax_List!$H$3:$O$480,8,0),"***")</f>
        <v>***</v>
      </c>
      <c r="I109" s="2">
        <v>278600</v>
      </c>
      <c r="J109" s="2"/>
      <c r="K109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អ៊ុល បូណា</v>
      </c>
      <c r="L109">
        <v>278600</v>
      </c>
      <c r="M109">
        <f>VLOOKUP(Table14[[#This Row],[ឈ្មោះ]],Table1[[ឈ្មោះ]:[សម្គាល់]],8,0)</f>
        <v>1092800</v>
      </c>
      <c r="N109" s="16">
        <f>M109-Table14[[#This Row],[បៀវត្សសរុប]]</f>
        <v>814200</v>
      </c>
    </row>
    <row r="110" spans="1:14" x14ac:dyDescent="0.55000000000000004">
      <c r="A110" s="1">
        <v>93</v>
      </c>
      <c r="B110" t="s">
        <v>81</v>
      </c>
      <c r="C110" t="str">
        <f>LEFT(Table14[[#This Row],[ឈ្មោះ]],SEARCH(" ",Table14[[#This Row],[ឈ្មោះ]])-1)</f>
        <v>អឿន</v>
      </c>
      <c r="D110" t="str">
        <f>RIGHT(Table14[[#This Row],[ឈ្មោះ]],LEN(Table14[[#This Row],[ឈ្មោះ]])-SEARCH(" ",Table14[[#This Row],[ឈ្មោះ]]))</f>
        <v>សីហា</v>
      </c>
      <c r="E110" t="s">
        <v>2</v>
      </c>
      <c r="F110" t="s">
        <v>454</v>
      </c>
      <c r="G110" t="str">
        <f>IFERROR(VLOOKUP($B110,Tax_List!$H$3:$O$480,5,0),"***")</f>
        <v>21.05.1991</v>
      </c>
      <c r="H110" s="13">
        <f>IFERROR(VLOOKUP($B110,Tax_List!$H$3:$O$480,8,0),"***")</f>
        <v>679055677</v>
      </c>
      <c r="I110" s="2">
        <v>497300</v>
      </c>
      <c r="J110" s="2"/>
      <c r="K110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អឿន សីហា</v>
      </c>
      <c r="L110">
        <v>497300</v>
      </c>
      <c r="M110">
        <f>VLOOKUP(Table14[[#This Row],[ឈ្មោះ]],Table1[[ឈ្មោះ]:[សម្គាល់]],8,0)</f>
        <v>1064500</v>
      </c>
      <c r="N110" s="16">
        <f>M110-Table14[[#This Row],[បៀវត្សសរុប]]</f>
        <v>567200</v>
      </c>
    </row>
    <row r="111" spans="1:14" x14ac:dyDescent="0.55000000000000004">
      <c r="A111" s="1">
        <v>94</v>
      </c>
      <c r="B111" t="s">
        <v>82</v>
      </c>
      <c r="C111" t="str">
        <f>LEFT(Table14[[#This Row],[ឈ្មោះ]],SEARCH(" ",Table14[[#This Row],[ឈ្មោះ]])-1)</f>
        <v>អែម</v>
      </c>
      <c r="D111" t="str">
        <f>RIGHT(Table14[[#This Row],[ឈ្មោះ]],LEN(Table14[[#This Row],[ឈ្មោះ]])-SEARCH(" ",Table14[[#This Row],[ឈ្មោះ]]))</f>
        <v>សាលីន</v>
      </c>
      <c r="E111" t="s">
        <v>2</v>
      </c>
      <c r="F111" t="s">
        <v>454</v>
      </c>
      <c r="G111" t="str">
        <f>IFERROR(VLOOKUP($B111,Tax_List!$H$3:$O$480,5,0),"***")</f>
        <v>08.07.1993</v>
      </c>
      <c r="H111" s="13" t="str">
        <f>IFERROR(VLOOKUP($B111,Tax_List!$H$3:$O$480,8,0),"***")</f>
        <v>220093462</v>
      </c>
      <c r="I111" s="2">
        <v>534300</v>
      </c>
      <c r="J111" s="2"/>
      <c r="K111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អែម សាលីន</v>
      </c>
      <c r="L111">
        <v>534300</v>
      </c>
      <c r="M111">
        <f>VLOOKUP(Table14[[#This Row],[ឈ្មោះ]],Table1[[ឈ្មោះ]:[សម្គាល់]],8,0)</f>
        <v>1112600</v>
      </c>
      <c r="N111" s="16">
        <f>M111-Table14[[#This Row],[បៀវត្សសរុប]]</f>
        <v>578300</v>
      </c>
    </row>
    <row r="112" spans="1:14" x14ac:dyDescent="0.55000000000000004">
      <c r="A112" s="1">
        <v>95</v>
      </c>
      <c r="B112" t="s">
        <v>2014</v>
      </c>
      <c r="C112" t="str">
        <f>LEFT(Table14[[#This Row],[ឈ្មោះ]],SEARCH(" ",Table14[[#This Row],[ឈ្មោះ]])-1)</f>
        <v>(វឹត</v>
      </c>
      <c r="D112" t="str">
        <f>RIGHT(Table14[[#This Row],[ឈ្មោះ]],LEN(Table14[[#This Row],[ឈ្មោះ]])-SEARCH(" ",Table14[[#This Row],[ឈ្មោះ]]))</f>
        <v>គឹមស្រៀន)</v>
      </c>
      <c r="E112" t="s">
        <v>1</v>
      </c>
      <c r="F112" t="s">
        <v>454</v>
      </c>
      <c r="G112" t="str">
        <f>IFERROR(VLOOKUP($B112,Tax_List!$H$3:$O$480,5,0),"***")</f>
        <v>***</v>
      </c>
      <c r="H112" s="13" t="str">
        <f>IFERROR(VLOOKUP($B112,Tax_List!$H$3:$O$480,8,0),"***")</f>
        <v>***</v>
      </c>
      <c r="I112" s="2">
        <v>284500</v>
      </c>
      <c r="J112" s="2" t="s">
        <v>1979</v>
      </c>
      <c r="K112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វឹត គឹមស្រៀន</v>
      </c>
      <c r="L112">
        <v>284500</v>
      </c>
      <c r="M112" t="e">
        <f>VLOOKUP(Table14[[#This Row],[ឈ្មោះ]],Table1[[ឈ្មោះ]:[សម្គាល់]],8,0)</f>
        <v>#N/A</v>
      </c>
      <c r="N112" s="16" t="e">
        <f>M112-Table14[[#This Row],[បៀវត្សសរុប]]</f>
        <v>#N/A</v>
      </c>
    </row>
    <row r="113" spans="1:14" x14ac:dyDescent="0.55000000000000004">
      <c r="A113" s="1">
        <v>95</v>
      </c>
      <c r="B113" t="s">
        <v>83</v>
      </c>
      <c r="C113" t="str">
        <f>LEFT(Table14[[#This Row],[ឈ្មោះ]],SEARCH(" ",Table14[[#This Row],[ឈ្មោះ]])-1)</f>
        <v>វិន</v>
      </c>
      <c r="D113" t="str">
        <f>RIGHT(Table14[[#This Row],[ឈ្មោះ]],LEN(Table14[[#This Row],[ឈ្មោះ]])-SEARCH(" ",Table14[[#This Row],[ឈ្មោះ]]))</f>
        <v>ស៊ីរវ៉ាន់ដា</v>
      </c>
      <c r="E113" t="s">
        <v>1</v>
      </c>
      <c r="F113" t="s">
        <v>454</v>
      </c>
      <c r="G113" t="str">
        <f>IFERROR(VLOOKUP($B113,Tax_List!$H$3:$O$480,5,0),"***")</f>
        <v>16.06.1993</v>
      </c>
      <c r="H113" s="13" t="str">
        <f>IFERROR(VLOOKUP($B113,Tax_List!$H$3:$O$480,8,0),"***")</f>
        <v>IDR00010</v>
      </c>
      <c r="I113" s="2">
        <v>0</v>
      </c>
      <c r="J113" s="2" t="s">
        <v>1980</v>
      </c>
      <c r="K113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វិន ស៊ីរវ៉ាន់ដា</v>
      </c>
      <c r="L113">
        <v>0</v>
      </c>
      <c r="M113">
        <f>VLOOKUP(Table14[[#This Row],[ឈ្មោះ]],Table1[[ឈ្មោះ]:[សម្គាល់]],8,0)</f>
        <v>983800</v>
      </c>
      <c r="N113" s="16">
        <f>M113-Table14[[#This Row],[បៀវត្សសរុប]]</f>
        <v>983800</v>
      </c>
    </row>
    <row r="114" spans="1:14" x14ac:dyDescent="0.55000000000000004">
      <c r="A114" s="1">
        <v>96</v>
      </c>
      <c r="B114" t="s">
        <v>2015</v>
      </c>
      <c r="C114" t="str">
        <f>LEFT(Table14[[#This Row],[ឈ្មោះ]],SEARCH(" ",Table14[[#This Row],[ឈ្មោះ]])-1)</f>
        <v>សេន</v>
      </c>
      <c r="D114" t="str">
        <f>RIGHT(Table14[[#This Row],[ឈ្មោះ]],LEN(Table14[[#This Row],[ឈ្មោះ]])-SEARCH(" ",Table14[[#This Row],[ឈ្មោះ]]))</f>
        <v>ឡៅ</v>
      </c>
      <c r="E114" t="s">
        <v>2</v>
      </c>
      <c r="F114" t="s">
        <v>454</v>
      </c>
      <c r="G114" t="str">
        <f>IFERROR(VLOOKUP($B114,Tax_List!$H$3:$O$480,5,0),"***")</f>
        <v>***</v>
      </c>
      <c r="H114" s="13" t="str">
        <f>IFERROR(VLOOKUP($B114,Tax_List!$H$3:$O$480,8,0),"***")</f>
        <v>***</v>
      </c>
      <c r="I114" s="2">
        <v>288200</v>
      </c>
      <c r="J114" s="2" t="s">
        <v>1979</v>
      </c>
      <c r="K114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សេន ឡៅ</v>
      </c>
      <c r="L114">
        <v>288200</v>
      </c>
      <c r="M114" t="e">
        <f>VLOOKUP(Table14[[#This Row],[ឈ្មោះ]],Table1[[ឈ្មោះ]:[សម្គាល់]],8,0)</f>
        <v>#N/A</v>
      </c>
      <c r="N114" s="16" t="e">
        <f>M114-Table14[[#This Row],[បៀវត្សសរុប]]</f>
        <v>#N/A</v>
      </c>
    </row>
    <row r="115" spans="1:14" x14ac:dyDescent="0.55000000000000004">
      <c r="A115" s="1">
        <v>96</v>
      </c>
      <c r="B115" t="s">
        <v>84</v>
      </c>
      <c r="C115" t="str">
        <f>LEFT(Table14[[#This Row],[ឈ្មោះ]],SEARCH(" ",Table14[[#This Row],[ឈ្មោះ]])-1)</f>
        <v>វិន</v>
      </c>
      <c r="D115" t="str">
        <f>RIGHT(Table14[[#This Row],[ឈ្មោះ]],LEN(Table14[[#This Row],[ឈ្មោះ]])-SEARCH(" ",Table14[[#This Row],[ឈ្មោះ]]))</f>
        <v>ដាលីន</v>
      </c>
      <c r="E115" t="s">
        <v>2</v>
      </c>
      <c r="F115" t="s">
        <v>454</v>
      </c>
      <c r="G115" t="str">
        <f>IFERROR(VLOOKUP($B115,Tax_List!$H$3:$O$480,5,0),"***")</f>
        <v>04.02.1999</v>
      </c>
      <c r="H115" s="13" t="str">
        <f>IFERROR(VLOOKUP($B115,Tax_List!$H$3:$O$480,8,0),"***")</f>
        <v>IDR00011</v>
      </c>
      <c r="I115" s="2">
        <v>166400</v>
      </c>
      <c r="J115" s="2" t="s">
        <v>1980</v>
      </c>
      <c r="K115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វិន ដាលីន</v>
      </c>
      <c r="L115">
        <v>166400</v>
      </c>
      <c r="M115">
        <f>VLOOKUP(Table14[[#This Row],[ឈ្មោះ]],Table1[[ឈ្មោះ]:[សម្គាល់]],8,0)</f>
        <v>1112500</v>
      </c>
      <c r="N115" s="16">
        <f>M115-Table14[[#This Row],[បៀវត្សសរុប]]</f>
        <v>946100</v>
      </c>
    </row>
    <row r="116" spans="1:14" x14ac:dyDescent="0.55000000000000004">
      <c r="A116" s="1">
        <v>97</v>
      </c>
      <c r="B116" t="s">
        <v>85</v>
      </c>
      <c r="C116" t="str">
        <f>LEFT(Table14[[#This Row],[ឈ្មោះ]],SEARCH(" ",Table14[[#This Row],[ឈ្មោះ]])-1)</f>
        <v>ជ្រុយ</v>
      </c>
      <c r="D116" t="str">
        <f>RIGHT(Table14[[#This Row],[ឈ្មោះ]],LEN(Table14[[#This Row],[ឈ្មោះ]])-SEARCH(" ",Table14[[#This Row],[ឈ្មោះ]]))</f>
        <v>សាម៉ិ</v>
      </c>
      <c r="E116" t="s">
        <v>2</v>
      </c>
      <c r="F116" t="s">
        <v>454</v>
      </c>
      <c r="G116" t="str">
        <f>IFERROR(VLOOKUP($B116,Tax_List!$H$3:$O$480,5,0),"***")</f>
        <v>15.07.1996</v>
      </c>
      <c r="H116" s="13" t="str">
        <f>IFERROR(VLOOKUP($B116,Tax_List!$H$3:$O$480,8,0),"***")</f>
        <v>150784229</v>
      </c>
      <c r="I116" s="2">
        <v>538000</v>
      </c>
      <c r="J116" s="2"/>
      <c r="K116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ជ្រុយ សាម៉ិ</v>
      </c>
      <c r="L116">
        <v>538000</v>
      </c>
      <c r="M116">
        <f>VLOOKUP(Table14[[#This Row],[ឈ្មោះ]],Table1[[ឈ្មោះ]:[សម្គាល់]],8,0)</f>
        <v>1085000</v>
      </c>
      <c r="N116" s="16">
        <f>M116-Table14[[#This Row],[បៀវត្សសរុប]]</f>
        <v>547000</v>
      </c>
    </row>
    <row r="117" spans="1:14" x14ac:dyDescent="0.55000000000000004">
      <c r="A117" s="1">
        <v>98</v>
      </c>
      <c r="B117" t="s">
        <v>2016</v>
      </c>
      <c r="C117" t="str">
        <f>LEFT(Table14[[#This Row],[ឈ្មោះ]],SEARCH(" ",Table14[[#This Row],[ឈ្មោះ]])-1)</f>
        <v>ឆៃ</v>
      </c>
      <c r="D117" t="str">
        <f>RIGHT(Table14[[#This Row],[ឈ្មោះ]],LEN(Table14[[#This Row],[ឈ្មោះ]])-SEARCH(" ",Table14[[#This Row],[ឈ្មោះ]]))</f>
        <v>ផល្លី</v>
      </c>
      <c r="E117" t="s">
        <v>1</v>
      </c>
      <c r="F117" t="s">
        <v>454</v>
      </c>
      <c r="G117" t="str">
        <f>IFERROR(VLOOKUP($B117,Tax_List!$H$3:$O$480,5,0),"***")</f>
        <v>***</v>
      </c>
      <c r="H117" s="13" t="str">
        <f>IFERROR(VLOOKUP($B117,Tax_List!$H$3:$O$480,8,0),"***")</f>
        <v>***</v>
      </c>
      <c r="I117" s="2">
        <v>356300</v>
      </c>
      <c r="J117" s="2"/>
      <c r="K117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ឆៃ ផល្លី</v>
      </c>
      <c r="L117">
        <v>356300</v>
      </c>
      <c r="M117" t="e">
        <f>VLOOKUP(Table14[[#This Row],[ឈ្មោះ]],Table1[[ឈ្មោះ]:[សម្គាល់]],8,0)</f>
        <v>#N/A</v>
      </c>
      <c r="N117" s="16" t="e">
        <f>M117-Table14[[#This Row],[បៀវត្សសរុប]]</f>
        <v>#N/A</v>
      </c>
    </row>
    <row r="118" spans="1:14" x14ac:dyDescent="0.55000000000000004">
      <c r="A118" s="1">
        <v>99</v>
      </c>
      <c r="B118" t="s">
        <v>87</v>
      </c>
      <c r="C118" t="str">
        <f>LEFT(Table14[[#This Row],[ឈ្មោះ]],SEARCH(" ",Table14[[#This Row],[ឈ្មោះ]])-1)</f>
        <v>ឈិត</v>
      </c>
      <c r="D118" t="str">
        <f>RIGHT(Table14[[#This Row],[ឈ្មោះ]],LEN(Table14[[#This Row],[ឈ្មោះ]])-SEARCH(" ",Table14[[#This Row],[ឈ្មោះ]]))</f>
        <v>ឆៃ</v>
      </c>
      <c r="E118" t="s">
        <v>2</v>
      </c>
      <c r="F118" t="s">
        <v>454</v>
      </c>
      <c r="G118" t="str">
        <f>IFERROR(VLOOKUP($B118,Tax_List!$H$3:$O$480,5,0),"***")</f>
        <v>12.02.1993</v>
      </c>
      <c r="H118" s="13">
        <f>IFERROR(VLOOKUP($B118,Tax_List!$H$3:$O$480,8,0),"***")</f>
        <v>150113961</v>
      </c>
      <c r="I118" s="2">
        <v>337600</v>
      </c>
      <c r="J118" s="2"/>
      <c r="K118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ឈិត ឆៃ</v>
      </c>
      <c r="L118">
        <v>337600</v>
      </c>
      <c r="M118">
        <f>VLOOKUP(Table14[[#This Row],[ឈ្មោះ]],Table1[[ឈ្មោះ]:[សម្គាល់]],8,0)</f>
        <v>1167200</v>
      </c>
      <c r="N118" s="16">
        <f>M118-Table14[[#This Row],[បៀវត្សសរុប]]</f>
        <v>829600</v>
      </c>
    </row>
    <row r="119" spans="1:14" x14ac:dyDescent="0.55000000000000004">
      <c r="A119" s="1">
        <v>100</v>
      </c>
      <c r="B119" t="s">
        <v>88</v>
      </c>
      <c r="C119" t="str">
        <f>LEFT(Table14[[#This Row],[ឈ្មោះ]],SEARCH(" ",Table14[[#This Row],[ឈ្មោះ]])-1)</f>
        <v>ជួន</v>
      </c>
      <c r="D119" t="str">
        <f>RIGHT(Table14[[#This Row],[ឈ្មោះ]],LEN(Table14[[#This Row],[ឈ្មោះ]])-SEARCH(" ",Table14[[#This Row],[ឈ្មោះ]]))</f>
        <v>ឃឿន</v>
      </c>
      <c r="E119" t="s">
        <v>1</v>
      </c>
      <c r="F119" t="s">
        <v>454</v>
      </c>
      <c r="G119" t="str">
        <f>IFERROR(VLOOKUP($B119,Tax_List!$H$3:$O$480,5,0),"***")</f>
        <v>02.03.1974</v>
      </c>
      <c r="H119" s="13" t="str">
        <f>IFERROR(VLOOKUP($B119,Tax_List!$H$3:$O$480,8,0),"***")</f>
        <v>151139628</v>
      </c>
      <c r="I119" s="2">
        <v>362400</v>
      </c>
      <c r="J119" s="2"/>
      <c r="K119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ជួន ឃឿន</v>
      </c>
      <c r="L119">
        <v>362400</v>
      </c>
      <c r="M119">
        <f>VLOOKUP(Table14[[#This Row],[ឈ្មោះ]],Table1[[ឈ្មោះ]:[សម្គាល់]],8,0)</f>
        <v>1165900</v>
      </c>
      <c r="N119" s="16">
        <f>M119-Table14[[#This Row],[បៀវត្សសរុប]]</f>
        <v>803500</v>
      </c>
    </row>
    <row r="120" spans="1:14" x14ac:dyDescent="0.55000000000000004">
      <c r="A120" s="1">
        <v>101</v>
      </c>
      <c r="B120" t="s">
        <v>2017</v>
      </c>
      <c r="C120" t="str">
        <f>LEFT(Table14[[#This Row],[ឈ្មោះ]],SEARCH(" ",Table14[[#This Row],[ឈ្មោះ]])-1)</f>
        <v>កៀង</v>
      </c>
      <c r="D120" t="str">
        <f>RIGHT(Table14[[#This Row],[ឈ្មោះ]],LEN(Table14[[#This Row],[ឈ្មោះ]])-SEARCH(" ",Table14[[#This Row],[ឈ្មោះ]]))</f>
        <v>គេង</v>
      </c>
      <c r="F120" t="s">
        <v>454</v>
      </c>
      <c r="G120" t="str">
        <f>IFERROR(VLOOKUP($B120,Tax_List!$H$3:$O$480,5,0),"***")</f>
        <v>***</v>
      </c>
      <c r="H120" s="13" t="str">
        <f>IFERROR(VLOOKUP($B120,Tax_List!$H$3:$O$480,8,0),"***")</f>
        <v>***</v>
      </c>
      <c r="I120" s="2">
        <v>296900</v>
      </c>
      <c r="J120" s="2"/>
      <c r="K120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កៀង គេង</v>
      </c>
      <c r="L120">
        <v>296900</v>
      </c>
      <c r="M120" t="e">
        <f>VLOOKUP(Table14[[#This Row],[ឈ្មោះ]],Table1[[ឈ្មោះ]:[សម្គាល់]],8,0)</f>
        <v>#N/A</v>
      </c>
      <c r="N120" s="16" t="e">
        <f>M120-Table14[[#This Row],[បៀវត្សសរុប]]</f>
        <v>#N/A</v>
      </c>
    </row>
    <row r="121" spans="1:14" x14ac:dyDescent="0.55000000000000004">
      <c r="A121" s="1">
        <v>102</v>
      </c>
      <c r="B121" t="s">
        <v>1946</v>
      </c>
      <c r="C121" t="str">
        <f>LEFT(Table14[[#This Row],[ឈ្មោះ]],SEARCH(" ",Table14[[#This Row],[ឈ្មោះ]])-1)</f>
        <v>ហួន</v>
      </c>
      <c r="D121" t="str">
        <f>RIGHT(Table14[[#This Row],[ឈ្មោះ]],LEN(Table14[[#This Row],[ឈ្មោះ]])-SEARCH(" ",Table14[[#This Row],[ឈ្មោះ]]))</f>
        <v>ស្រីមុំ</v>
      </c>
      <c r="E121" t="s">
        <v>1</v>
      </c>
      <c r="F121" t="s">
        <v>454</v>
      </c>
      <c r="G121" t="str">
        <f>IFERROR(VLOOKUP($B121,Tax_List!$H$3:$O$480,5,0),"***")</f>
        <v>***</v>
      </c>
      <c r="H121" s="13" t="str">
        <f>IFERROR(VLOOKUP($B121,Tax_List!$H$3:$O$480,8,0),"***")</f>
        <v>***</v>
      </c>
      <c r="I121" s="2">
        <v>571300</v>
      </c>
      <c r="J121" s="2"/>
      <c r="K121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ហួន ស្រីមុំ</v>
      </c>
      <c r="L121">
        <v>571300</v>
      </c>
      <c r="M121">
        <f>VLOOKUP(Table14[[#This Row],[ឈ្មោះ]],Table1[[ឈ្មោះ]:[សម្គាល់]],8,0)</f>
        <v>664500</v>
      </c>
      <c r="N121" s="16">
        <f>M121-Table14[[#This Row],[បៀវត្សសរុប]]</f>
        <v>93200</v>
      </c>
    </row>
    <row r="122" spans="1:14" x14ac:dyDescent="0.55000000000000004">
      <c r="A122" s="1">
        <v>103</v>
      </c>
      <c r="B122" t="s">
        <v>91</v>
      </c>
      <c r="C122" t="str">
        <f>LEFT(Table14[[#This Row],[ឈ្មោះ]],SEARCH(" ",Table14[[#This Row],[ឈ្មោះ]])-1)</f>
        <v>ជួន</v>
      </c>
      <c r="D122" t="str">
        <f>RIGHT(Table14[[#This Row],[ឈ្មោះ]],LEN(Table14[[#This Row],[ឈ្មោះ]])-SEARCH(" ",Table14[[#This Row],[ឈ្មោះ]]))</f>
        <v>សាម៉ុន</v>
      </c>
      <c r="E122" t="s">
        <v>1</v>
      </c>
      <c r="F122" t="s">
        <v>454</v>
      </c>
      <c r="G122" t="str">
        <f>IFERROR(VLOOKUP($B122,Tax_List!$H$3:$O$480,5,0),"***")</f>
        <v>23.02.1992</v>
      </c>
      <c r="H122" s="13" t="str">
        <f>IFERROR(VLOOKUP($B122,Tax_List!$H$3:$O$480,8,0),"***")</f>
        <v>150468198</v>
      </c>
      <c r="I122" s="2">
        <v>502200</v>
      </c>
      <c r="J122" s="2"/>
      <c r="K122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ជួន សាម៉ុន</v>
      </c>
      <c r="L122">
        <v>502200</v>
      </c>
      <c r="M122">
        <f>VLOOKUP(Table14[[#This Row],[ឈ្មោះ]],Table1[[ឈ្មោះ]:[សម្គាល់]],8,0)</f>
        <v>1089400</v>
      </c>
      <c r="N122" s="16">
        <f>M122-Table14[[#This Row],[បៀវត្សសរុប]]</f>
        <v>587200</v>
      </c>
    </row>
    <row r="123" spans="1:14" x14ac:dyDescent="0.55000000000000004">
      <c r="A123" s="1">
        <v>104</v>
      </c>
      <c r="B123" t="s">
        <v>1958</v>
      </c>
      <c r="C123" t="str">
        <f>LEFT(Table14[[#This Row],[ឈ្មោះ]],SEARCH(" ",Table14[[#This Row],[ឈ្មោះ]])-1)</f>
        <v>(រ៉ា</v>
      </c>
      <c r="D123" t="str">
        <f>RIGHT(Table14[[#This Row],[ឈ្មោះ]],LEN(Table14[[#This Row],[ឈ្មោះ]])-SEARCH(" ",Table14[[#This Row],[ឈ្មោះ]]))</f>
        <v>រិត)</v>
      </c>
      <c r="E123" t="s">
        <v>2</v>
      </c>
      <c r="F123" t="s">
        <v>454</v>
      </c>
      <c r="G123" t="str">
        <f>IFERROR(VLOOKUP($B123,Tax_List!$H$3:$O$480,5,0),"***")</f>
        <v>***</v>
      </c>
      <c r="H123" s="13" t="str">
        <f>IFERROR(VLOOKUP($B123,Tax_List!$H$3:$O$480,8,0),"***")</f>
        <v>***</v>
      </c>
      <c r="I123" s="2">
        <v>546500</v>
      </c>
      <c r="J123" s="2"/>
      <c r="K123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រ៉ា រិត</v>
      </c>
      <c r="L123">
        <v>546500</v>
      </c>
      <c r="M123">
        <f>VLOOKUP(Table14[[#This Row],[ឈ្មោះ]],Table1[[ឈ្មោះ]:[សម្គាល់]],8,0)</f>
        <v>547600</v>
      </c>
      <c r="N123" s="16">
        <f>M123-Table14[[#This Row],[បៀវត្សសរុប]]</f>
        <v>1100</v>
      </c>
    </row>
    <row r="124" spans="1:14" x14ac:dyDescent="0.55000000000000004">
      <c r="A124" s="1">
        <v>105</v>
      </c>
      <c r="B124" t="s">
        <v>93</v>
      </c>
      <c r="C124" t="str">
        <f>LEFT(Table14[[#This Row],[ឈ្មោះ]],SEARCH(" ",Table14[[#This Row],[ឈ្មោះ]])-1)</f>
        <v>ឌុក</v>
      </c>
      <c r="D124" t="str">
        <f>RIGHT(Table14[[#This Row],[ឈ្មោះ]],LEN(Table14[[#This Row],[ឈ្មោះ]])-SEARCH(" ",Table14[[#This Row],[ឈ្មោះ]]))</f>
        <v>សោភ័ណ</v>
      </c>
      <c r="E124" t="s">
        <v>1</v>
      </c>
      <c r="F124" t="s">
        <v>454</v>
      </c>
      <c r="G124" t="str">
        <f>IFERROR(VLOOKUP($B124,Tax_List!$H$3:$O$480,5,0),"***")</f>
        <v>05.08.1992</v>
      </c>
      <c r="H124" s="13">
        <f>IFERROR(VLOOKUP($B124,Tax_List!$H$3:$O$480,8,0),"***")</f>
        <v>150523450</v>
      </c>
      <c r="I124" s="2">
        <v>419400</v>
      </c>
      <c r="J124" s="2"/>
      <c r="K124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ឌុក សោភ័ណ</v>
      </c>
      <c r="L124">
        <v>419400</v>
      </c>
      <c r="M124">
        <f>VLOOKUP(Table14[[#This Row],[ឈ្មោះ]],Table1[[ឈ្មោះ]:[សម្គាល់]],8,0)</f>
        <v>1114700</v>
      </c>
      <c r="N124" s="16">
        <f>M124-Table14[[#This Row],[បៀវត្សសរុប]]</f>
        <v>695300</v>
      </c>
    </row>
    <row r="125" spans="1:14" x14ac:dyDescent="0.55000000000000004">
      <c r="A125" s="1">
        <v>106</v>
      </c>
      <c r="B125" t="s">
        <v>94</v>
      </c>
      <c r="C125" t="str">
        <f>LEFT(Table14[[#This Row],[ឈ្មោះ]],SEARCH(" ",Table14[[#This Row],[ឈ្មោះ]])-1)</f>
        <v>ស៊ន</v>
      </c>
      <c r="D125" t="str">
        <f>RIGHT(Table14[[#This Row],[ឈ្មោះ]],LEN(Table14[[#This Row],[ឈ្មោះ]])-SEARCH(" ",Table14[[#This Row],[ឈ្មោះ]]))</f>
        <v>សុខណា</v>
      </c>
      <c r="E125" t="s">
        <v>2</v>
      </c>
      <c r="F125" t="s">
        <v>454</v>
      </c>
      <c r="G125" t="str">
        <f>IFERROR(VLOOKUP($B125,Tax_List!$H$3:$O$480,5,0),"***")</f>
        <v>05.05.1998</v>
      </c>
      <c r="H125" s="13">
        <f>IFERROR(VLOOKUP($B125,Tax_List!$H$3:$O$480,8,0),"***")</f>
        <v>150352465</v>
      </c>
      <c r="I125" s="2">
        <v>461900</v>
      </c>
      <c r="J125" s="2"/>
      <c r="K125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ស៊ន សុខណា</v>
      </c>
      <c r="L125">
        <v>461900</v>
      </c>
      <c r="M125">
        <f>VLOOKUP(Table14[[#This Row],[ឈ្មោះ]],Table1[[ឈ្មោះ]:[សម្គាល់]],8,0)</f>
        <v>1137900</v>
      </c>
      <c r="N125" s="16">
        <f>M125-Table14[[#This Row],[បៀវត្សសរុប]]</f>
        <v>676000</v>
      </c>
    </row>
    <row r="126" spans="1:14" x14ac:dyDescent="0.55000000000000004">
      <c r="A126" s="1">
        <v>107</v>
      </c>
      <c r="B126" t="s">
        <v>60</v>
      </c>
      <c r="C126" t="str">
        <f>LEFT(Table14[[#This Row],[ឈ្មោះ]],SEARCH(" ",Table14[[#This Row],[ឈ្មោះ]])-1)</f>
        <v>ជួន</v>
      </c>
      <c r="D126" t="str">
        <f>RIGHT(Table14[[#This Row],[ឈ្មោះ]],LEN(Table14[[#This Row],[ឈ្មោះ]])-SEARCH(" ",Table14[[#This Row],[ឈ្មោះ]]))</f>
        <v>ឡំ</v>
      </c>
      <c r="F126" t="s">
        <v>454</v>
      </c>
      <c r="G126" t="str">
        <f>IFERROR(VLOOKUP($B126,Tax_List!$H$3:$O$480,5,0),"***")</f>
        <v>06.02.1982</v>
      </c>
      <c r="H126" s="13" t="str">
        <f>IFERROR(VLOOKUP($B126,Tax_List!$H$3:$O$480,8,0),"***")</f>
        <v>150306354</v>
      </c>
      <c r="I126" s="2">
        <v>437000</v>
      </c>
      <c r="J126" s="2"/>
      <c r="K126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ជួន ឡំ</v>
      </c>
      <c r="L126">
        <v>437000</v>
      </c>
      <c r="M126">
        <f>VLOOKUP(Table14[[#This Row],[ឈ្មោះ]],Table1[[ឈ្មោះ]:[សម្គាល់]],8,0)</f>
        <v>1124000</v>
      </c>
      <c r="N126" s="16">
        <f>M126-Table14[[#This Row],[បៀវត្សសរុប]]</f>
        <v>687000</v>
      </c>
    </row>
    <row r="127" spans="1:14" x14ac:dyDescent="0.55000000000000004">
      <c r="A127" s="1">
        <v>108</v>
      </c>
      <c r="B127" t="s">
        <v>1902</v>
      </c>
      <c r="C127" t="str">
        <f>LEFT(Table14[[#This Row],[ឈ្មោះ]],SEARCH(" ",Table14[[#This Row],[ឈ្មោះ]])-1)</f>
        <v>(ជួន</v>
      </c>
      <c r="D127" t="str">
        <f>RIGHT(Table14[[#This Row],[ឈ្មោះ]],LEN(Table14[[#This Row],[ឈ្មោះ]])-SEARCH(" ",Table14[[#This Row],[ឈ្មោះ]]))</f>
        <v>ឡំ)</v>
      </c>
      <c r="F127" t="s">
        <v>454</v>
      </c>
      <c r="G127" t="str">
        <f>IFERROR(VLOOKUP($B127,Tax_List!$H$3:$O$480,5,0),"***")</f>
        <v>***</v>
      </c>
      <c r="H127" s="13" t="str">
        <f>IFERROR(VLOOKUP($B127,Tax_List!$H$3:$O$480,8,0),"***")</f>
        <v>***</v>
      </c>
      <c r="I127" s="2">
        <v>433900</v>
      </c>
      <c r="J127" s="2"/>
      <c r="K127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ជួន ឡំ</v>
      </c>
      <c r="L127">
        <v>433900</v>
      </c>
      <c r="M127">
        <f>VLOOKUP(Table14[[#This Row],[ឈ្មោះ]],Table1[[ឈ្មោះ]:[សម្គាល់]],8,0)</f>
        <v>1120600</v>
      </c>
      <c r="N127" s="16">
        <f>M127-Table14[[#This Row],[បៀវត្សសរុប]]</f>
        <v>686700</v>
      </c>
    </row>
    <row r="128" spans="1:14" x14ac:dyDescent="0.55000000000000004">
      <c r="A128" s="1">
        <v>109</v>
      </c>
      <c r="B128" t="s">
        <v>97</v>
      </c>
      <c r="C128" t="str">
        <f>LEFT(Table14[[#This Row],[ឈ្មោះ]],SEARCH(" ",Table14[[#This Row],[ឈ្មោះ]])-1)</f>
        <v>ថៃ</v>
      </c>
      <c r="D128" t="str">
        <f>RIGHT(Table14[[#This Row],[ឈ្មោះ]],LEN(Table14[[#This Row],[ឈ្មោះ]])-SEARCH(" ",Table14[[#This Row],[ឈ្មោះ]]))</f>
        <v>ឈាង</v>
      </c>
      <c r="E128" t="s">
        <v>2</v>
      </c>
      <c r="F128" t="s">
        <v>454</v>
      </c>
      <c r="G128" t="str">
        <f>IFERROR(VLOOKUP($B128,Tax_List!$H$3:$O$480,5,0),"***")</f>
        <v>12.05.1986</v>
      </c>
      <c r="H128" s="13">
        <f>IFERROR(VLOOKUP($B128,Tax_List!$H$3:$O$480,8,0),"***")</f>
        <v>150306349</v>
      </c>
      <c r="I128" s="2">
        <v>520800</v>
      </c>
      <c r="J128" s="2"/>
      <c r="K128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ថៃ ឈាង</v>
      </c>
      <c r="L128">
        <v>520800</v>
      </c>
      <c r="M128">
        <f>VLOOKUP(Table14[[#This Row],[ឈ្មោះ]],Table1[[ឈ្មោះ]:[សម្គាល់]],8,0)</f>
        <v>1231300</v>
      </c>
      <c r="N128" s="16">
        <f>M128-Table14[[#This Row],[បៀវត្សសរុប]]</f>
        <v>710500</v>
      </c>
    </row>
    <row r="129" spans="1:14" x14ac:dyDescent="0.55000000000000004">
      <c r="A129" s="1">
        <v>110</v>
      </c>
      <c r="B129" t="s">
        <v>98</v>
      </c>
      <c r="C129" t="str">
        <f>LEFT(Table14[[#This Row],[ឈ្មោះ]],SEARCH(" ",Table14[[#This Row],[ឈ្មោះ]])-1)</f>
        <v>ឈាង</v>
      </c>
      <c r="D129" t="str">
        <f>RIGHT(Table14[[#This Row],[ឈ្មោះ]],LEN(Table14[[#This Row],[ឈ្មោះ]])-SEARCH(" ",Table14[[#This Row],[ឈ្មោះ]]))</f>
        <v>ផល្លាប</v>
      </c>
      <c r="E129" t="s">
        <v>2</v>
      </c>
      <c r="F129" t="s">
        <v>454</v>
      </c>
      <c r="G129" t="str">
        <f>IFERROR(VLOOKUP($B129,Tax_List!$H$3:$O$480,5,0),"***")</f>
        <v>22.12.1992</v>
      </c>
      <c r="H129" s="13">
        <f>IFERROR(VLOOKUP($B129,Tax_List!$H$3:$O$480,8,0),"***")</f>
        <v>150978911</v>
      </c>
      <c r="I129" s="2">
        <v>528400</v>
      </c>
      <c r="J129" s="2"/>
      <c r="K129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ឈាង ផល្លាប</v>
      </c>
      <c r="L129">
        <v>528400</v>
      </c>
      <c r="M129">
        <f>VLOOKUP(Table14[[#This Row],[ឈ្មោះ]],Table1[[ឈ្មោះ]:[សម្គាល់]],8,0)</f>
        <v>1167800</v>
      </c>
      <c r="N129" s="16">
        <f>M129-Table14[[#This Row],[បៀវត្សសរុប]]</f>
        <v>639400</v>
      </c>
    </row>
    <row r="130" spans="1:14" x14ac:dyDescent="0.55000000000000004">
      <c r="A130" s="1">
        <v>111</v>
      </c>
      <c r="B130" t="s">
        <v>2018</v>
      </c>
      <c r="C130" t="str">
        <f>LEFT(Table14[[#This Row],[ឈ្មោះ]],SEARCH(" ",Table14[[#This Row],[ឈ្មោះ]])-1)</f>
        <v>ឈីវ</v>
      </c>
      <c r="D130" t="str">
        <f>RIGHT(Table14[[#This Row],[ឈ្មោះ]],LEN(Table14[[#This Row],[ឈ្មោះ]])-SEARCH(" ",Table14[[#This Row],[ឈ្មោះ]]))</f>
        <v>ឈប់</v>
      </c>
      <c r="E130" t="s">
        <v>2</v>
      </c>
      <c r="F130" t="s">
        <v>454</v>
      </c>
      <c r="G130" t="str">
        <f>IFERROR(VLOOKUP($B130,Tax_List!$H$3:$O$480,5,0),"***")</f>
        <v>***</v>
      </c>
      <c r="H130" s="13" t="str">
        <f>IFERROR(VLOOKUP($B130,Tax_List!$H$3:$O$480,8,0),"***")</f>
        <v>***</v>
      </c>
      <c r="I130" s="2">
        <v>290300</v>
      </c>
      <c r="J130" s="2"/>
      <c r="K130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ឈីវ ឈប់</v>
      </c>
      <c r="L130">
        <v>290300</v>
      </c>
      <c r="M130" t="e">
        <f>VLOOKUP(Table14[[#This Row],[ឈ្មោះ]],Table1[[ឈ្មោះ]:[សម្គាល់]],8,0)</f>
        <v>#N/A</v>
      </c>
      <c r="N130" s="16" t="e">
        <f>M130-Table14[[#This Row],[បៀវត្សសរុប]]</f>
        <v>#N/A</v>
      </c>
    </row>
    <row r="131" spans="1:14" x14ac:dyDescent="0.55000000000000004">
      <c r="A131" s="1">
        <v>112</v>
      </c>
      <c r="B131" t="s">
        <v>100</v>
      </c>
      <c r="C131" t="str">
        <f>LEFT(Table14[[#This Row],[ឈ្មោះ]],SEARCH(" ",Table14[[#This Row],[ឈ្មោះ]])-1)</f>
        <v>ចាយ</v>
      </c>
      <c r="D131" t="str">
        <f>RIGHT(Table14[[#This Row],[ឈ្មោះ]],LEN(Table14[[#This Row],[ឈ្មោះ]])-SEARCH(" ",Table14[[#This Row],[ឈ្មោះ]]))</f>
        <v>ពន្លក</v>
      </c>
      <c r="E131" t="s">
        <v>1</v>
      </c>
      <c r="F131" t="s">
        <v>454</v>
      </c>
      <c r="G131" t="str">
        <f>IFERROR(VLOOKUP($B131,Tax_List!$H$3:$O$480,5,0),"***")</f>
        <v>26.03.1997</v>
      </c>
      <c r="H131" s="13" t="str">
        <f>IFERROR(VLOOKUP($B131,Tax_List!$H$3:$O$480,8,0),"***")</f>
        <v>IDR00066</v>
      </c>
      <c r="I131" s="2">
        <v>431900</v>
      </c>
      <c r="J131" s="2"/>
      <c r="K131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ចាយ ពន្លក</v>
      </c>
      <c r="L131">
        <v>431900</v>
      </c>
      <c r="M131">
        <f>VLOOKUP(Table14[[#This Row],[ឈ្មោះ]],Table1[[ឈ្មោះ]:[សម្គាល់]],8,0)</f>
        <v>1092400</v>
      </c>
      <c r="N131" s="16">
        <f>M131-Table14[[#This Row],[បៀវត្សសរុប]]</f>
        <v>660500</v>
      </c>
    </row>
    <row r="132" spans="1:14" x14ac:dyDescent="0.55000000000000004">
      <c r="A132" s="1">
        <v>113</v>
      </c>
      <c r="B132" t="s">
        <v>101</v>
      </c>
      <c r="C132" t="str">
        <f>LEFT(Table14[[#This Row],[ឈ្មោះ]],SEARCH(" ",Table14[[#This Row],[ឈ្មោះ]])-1)</f>
        <v>សាំ</v>
      </c>
      <c r="D132" t="str">
        <f>RIGHT(Table14[[#This Row],[ឈ្មោះ]],LEN(Table14[[#This Row],[ឈ្មោះ]])-SEARCH(" ",Table14[[#This Row],[ឈ្មោះ]]))</f>
        <v>ចាយ</v>
      </c>
      <c r="E132" t="s">
        <v>2</v>
      </c>
      <c r="F132" t="s">
        <v>454</v>
      </c>
      <c r="G132" t="str">
        <f>IFERROR(VLOOKUP($B132,Tax_List!$H$3:$O$480,5,0),"***")</f>
        <v>04.05.1989</v>
      </c>
      <c r="H132" s="13">
        <f>IFERROR(VLOOKUP($B132,Tax_List!$H$3:$O$480,8,0),"***")</f>
        <v>150772886</v>
      </c>
      <c r="I132" s="2">
        <v>448900</v>
      </c>
      <c r="J132" s="2"/>
      <c r="K132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សាំ ចាយ</v>
      </c>
      <c r="L132">
        <v>448900</v>
      </c>
      <c r="M132">
        <f>VLOOKUP(Table14[[#This Row],[ឈ្មោះ]],Table1[[ឈ្មោះ]:[សម្គាល់]],8,0)</f>
        <v>1157400</v>
      </c>
      <c r="N132" s="16">
        <f>M132-Table14[[#This Row],[បៀវត្សសរុប]]</f>
        <v>708500</v>
      </c>
    </row>
    <row r="133" spans="1:14" x14ac:dyDescent="0.55000000000000004">
      <c r="A133" s="1">
        <v>114</v>
      </c>
      <c r="B133" t="s">
        <v>2019</v>
      </c>
      <c r="C133" t="str">
        <f>LEFT(Table14[[#This Row],[ឈ្មោះ]],SEARCH(" ",Table14[[#This Row],[ឈ្មោះ]])-1)</f>
        <v>យ៉ន</v>
      </c>
      <c r="D133" t="str">
        <f>RIGHT(Table14[[#This Row],[ឈ្មោះ]],LEN(Table14[[#This Row],[ឈ្មោះ]])-SEARCH(" ",Table14[[#This Row],[ឈ្មោះ]]))</f>
        <v>ភារៈ</v>
      </c>
      <c r="E133" t="s">
        <v>1</v>
      </c>
      <c r="F133" t="s">
        <v>454</v>
      </c>
      <c r="G133" t="str">
        <f>IFERROR(VLOOKUP($B133,Tax_List!$H$3:$O$480,5,0),"***")</f>
        <v>***</v>
      </c>
      <c r="H133" s="13" t="str">
        <f>IFERROR(VLOOKUP($B133,Tax_List!$H$3:$O$480,8,0),"***")</f>
        <v>***</v>
      </c>
      <c r="I133" s="2">
        <v>85600</v>
      </c>
      <c r="J133" s="2" t="s">
        <v>1979</v>
      </c>
      <c r="K133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យ៉ន ភារៈ</v>
      </c>
      <c r="L133">
        <v>85600</v>
      </c>
      <c r="M133" t="e">
        <f>VLOOKUP(Table14[[#This Row],[ឈ្មោះ]],Table1[[ឈ្មោះ]:[សម្គាល់]],8,0)</f>
        <v>#N/A</v>
      </c>
      <c r="N133" s="16" t="e">
        <f>M133-Table14[[#This Row],[បៀវត្សសរុប]]</f>
        <v>#N/A</v>
      </c>
    </row>
    <row r="134" spans="1:14" x14ac:dyDescent="0.55000000000000004">
      <c r="A134" s="1">
        <v>114</v>
      </c>
      <c r="B134" t="s">
        <v>102</v>
      </c>
      <c r="C134" t="str">
        <f>LEFT(Table14[[#This Row],[ឈ្មោះ]],SEARCH(" ",Table14[[#This Row],[ឈ្មោះ]])-1)</f>
        <v>ចែម</v>
      </c>
      <c r="D134" t="str">
        <f>RIGHT(Table14[[#This Row],[ឈ្មោះ]],LEN(Table14[[#This Row],[ឈ្មោះ]])-SEARCH(" ",Table14[[#This Row],[ឈ្មោះ]]))</f>
        <v>រ៉េន</v>
      </c>
      <c r="E134" t="s">
        <v>1</v>
      </c>
      <c r="F134" t="s">
        <v>454</v>
      </c>
      <c r="G134" t="str">
        <f>IFERROR(VLOOKUP($B134,Tax_List!$H$3:$O$480,5,0),"***")</f>
        <v>***</v>
      </c>
      <c r="H134" s="13" t="str">
        <f>IFERROR(VLOOKUP($B134,Tax_List!$H$3:$O$480,8,0),"***")</f>
        <v>***</v>
      </c>
      <c r="I134" s="2">
        <v>478500</v>
      </c>
      <c r="J134" s="2" t="s">
        <v>1980</v>
      </c>
      <c r="K134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ចែម រ៉េន</v>
      </c>
      <c r="L134">
        <v>478500</v>
      </c>
      <c r="M134">
        <f>VLOOKUP(Table14[[#This Row],[ឈ្មោះ]],Table1[[ឈ្មោះ]:[សម្គាល់]],8,0)</f>
        <v>1103400</v>
      </c>
      <c r="N134" s="16">
        <f>M134-Table14[[#This Row],[បៀវត្សសរុប]]</f>
        <v>624900</v>
      </c>
    </row>
    <row r="135" spans="1:14" x14ac:dyDescent="0.55000000000000004">
      <c r="A135" s="1">
        <v>115</v>
      </c>
      <c r="B135" t="s">
        <v>2020</v>
      </c>
      <c r="C135" t="str">
        <f>LEFT(Table14[[#This Row],[ឈ្មោះ]],SEARCH(" ",Table14[[#This Row],[ឈ្មោះ]])-1)</f>
        <v>ចន្ថា</v>
      </c>
      <c r="D135" t="str">
        <f>RIGHT(Table14[[#This Row],[ឈ្មោះ]],LEN(Table14[[#This Row],[ឈ្មោះ]])-SEARCH(" ",Table14[[#This Row],[ឈ្មោះ]]))</f>
        <v>ស្រីណុច</v>
      </c>
      <c r="E135" t="s">
        <v>1</v>
      </c>
      <c r="F135" t="s">
        <v>454</v>
      </c>
      <c r="G135" t="str">
        <f>IFERROR(VLOOKUP($B135,Tax_List!$H$3:$O$480,5,0),"***")</f>
        <v>***</v>
      </c>
      <c r="H135" s="13" t="str">
        <f>IFERROR(VLOOKUP($B135,Tax_List!$H$3:$O$480,8,0),"***")</f>
        <v>***</v>
      </c>
      <c r="I135" s="2">
        <v>273400</v>
      </c>
      <c r="J135" s="2" t="s">
        <v>1979</v>
      </c>
      <c r="K135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ចន្ថា ស្រីណុច</v>
      </c>
      <c r="L135">
        <v>273400</v>
      </c>
      <c r="M135" t="e">
        <f>VLOOKUP(Table14[[#This Row],[ឈ្មោះ]],Table1[[ឈ្មោះ]:[សម្គាល់]],8,0)</f>
        <v>#N/A</v>
      </c>
      <c r="N135" s="16" t="e">
        <f>M135-Table14[[#This Row],[បៀវត្សសរុប]]</f>
        <v>#N/A</v>
      </c>
    </row>
    <row r="136" spans="1:14" x14ac:dyDescent="0.55000000000000004">
      <c r="A136" s="1">
        <v>115</v>
      </c>
      <c r="B136" t="s">
        <v>1904</v>
      </c>
      <c r="C136" t="str">
        <f>LEFT(Table14[[#This Row],[ឈ្មោះ]],SEARCH(" ",Table14[[#This Row],[ឈ្មោះ]])-1)</f>
        <v>(អុង</v>
      </c>
      <c r="D136" t="str">
        <f>RIGHT(Table14[[#This Row],[ឈ្មោះ]],LEN(Table14[[#This Row],[ឈ្មោះ]])-SEARCH(" ",Table14[[#This Row],[ឈ្មោះ]]))</f>
        <v>ចន្ថា)</v>
      </c>
      <c r="E136" t="s">
        <v>1</v>
      </c>
      <c r="F136" t="s">
        <v>454</v>
      </c>
      <c r="G136" t="str">
        <f>IFERROR(VLOOKUP($B136,Tax_List!$H$3:$O$480,5,0),"***")</f>
        <v>***</v>
      </c>
      <c r="H136" s="13" t="str">
        <f>IFERROR(VLOOKUP($B136,Tax_List!$H$3:$O$480,8,0),"***")</f>
        <v>***</v>
      </c>
      <c r="I136" s="2">
        <v>39700</v>
      </c>
      <c r="J136" s="2" t="s">
        <v>1980</v>
      </c>
      <c r="K136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អុង ចន្ថា</v>
      </c>
      <c r="L136">
        <v>39700</v>
      </c>
      <c r="M136">
        <f>VLOOKUP(Table14[[#This Row],[ឈ្មោះ]],Table1[[ឈ្មោះ]:[សម្គាល់]],8,0)</f>
        <v>1090500</v>
      </c>
      <c r="N136" s="16">
        <f>M136-Table14[[#This Row],[បៀវត្សសរុប]]</f>
        <v>1050800</v>
      </c>
    </row>
    <row r="137" spans="1:14" x14ac:dyDescent="0.55000000000000004">
      <c r="A137" s="1">
        <v>116</v>
      </c>
      <c r="B137" t="s">
        <v>2021</v>
      </c>
      <c r="C137" t="str">
        <f>LEFT(Table14[[#This Row],[ឈ្មោះ]],SEARCH(" ",Table14[[#This Row],[ឈ្មោះ]])-1)</f>
        <v>រឿម</v>
      </c>
      <c r="D137" t="str">
        <f>RIGHT(Table14[[#This Row],[ឈ្មោះ]],LEN(Table14[[#This Row],[ឈ្មោះ]])-SEARCH(" ",Table14[[#This Row],[ឈ្មោះ]]))</f>
        <v>រដ្ឋា</v>
      </c>
      <c r="E137" t="s">
        <v>2</v>
      </c>
      <c r="F137" t="s">
        <v>454</v>
      </c>
      <c r="G137" t="str">
        <f>IFERROR(VLOOKUP($B137,Tax_List!$H$3:$O$480,5,0),"***")</f>
        <v>***</v>
      </c>
      <c r="H137" s="13" t="str">
        <f>IFERROR(VLOOKUP($B137,Tax_List!$H$3:$O$480,8,0),"***")</f>
        <v>***</v>
      </c>
      <c r="I137" s="2">
        <v>281400</v>
      </c>
      <c r="J137" s="2" t="s">
        <v>1979</v>
      </c>
      <c r="K137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រឿម រដ្ឋា</v>
      </c>
      <c r="L137">
        <v>281400</v>
      </c>
      <c r="M137" t="e">
        <f>VLOOKUP(Table14[[#This Row],[ឈ្មោះ]],Table1[[ឈ្មោះ]:[សម្គាល់]],8,0)</f>
        <v>#N/A</v>
      </c>
      <c r="N137" s="16" t="e">
        <f>M137-Table14[[#This Row],[បៀវត្សសរុប]]</f>
        <v>#N/A</v>
      </c>
    </row>
    <row r="138" spans="1:14" x14ac:dyDescent="0.55000000000000004">
      <c r="A138" s="1">
        <v>116</v>
      </c>
      <c r="B138" t="s">
        <v>103</v>
      </c>
      <c r="C138" t="str">
        <f>LEFT(Table14[[#This Row],[ឈ្មោះ]],SEARCH(" ",Table14[[#This Row],[ឈ្មោះ]])-1)</f>
        <v>ក</v>
      </c>
      <c r="D138" t="str">
        <f>RIGHT(Table14[[#This Row],[ឈ្មោះ]],LEN(Table14[[#This Row],[ឈ្មោះ]])-SEARCH(" ",Table14[[#This Row],[ឈ្មោះ]]))</f>
        <v>ស៊ីន</v>
      </c>
      <c r="E138" t="s">
        <v>2</v>
      </c>
      <c r="F138" t="s">
        <v>454</v>
      </c>
      <c r="G138" t="str">
        <f>IFERROR(VLOOKUP($B138,Tax_List!$H$3:$O$480,5,0),"***")</f>
        <v>26.05.1995</v>
      </c>
      <c r="H138" s="13" t="str">
        <f>IFERROR(VLOOKUP($B138,Tax_List!$H$3:$O$480,8,0),"***")</f>
        <v>755092004</v>
      </c>
      <c r="I138" s="2">
        <v>112500</v>
      </c>
      <c r="J138" s="2" t="s">
        <v>1980</v>
      </c>
      <c r="K138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ក ស៊ីន</v>
      </c>
      <c r="L138">
        <v>112500</v>
      </c>
      <c r="M138">
        <f>VLOOKUP(Table14[[#This Row],[ឈ្មោះ]],Table1[[ឈ្មោះ]:[សម្គាល់]],8,0)</f>
        <v>1114200</v>
      </c>
      <c r="N138" s="16">
        <f>M138-Table14[[#This Row],[បៀវត្សសរុប]]</f>
        <v>1001700</v>
      </c>
    </row>
    <row r="139" spans="1:14" x14ac:dyDescent="0.55000000000000004">
      <c r="A139" s="1">
        <v>117</v>
      </c>
      <c r="B139" t="s">
        <v>104</v>
      </c>
      <c r="C139" t="str">
        <f>LEFT(Table14[[#This Row],[ឈ្មោះ]],SEARCH(" ",Table14[[#This Row],[ឈ្មោះ]])-1)</f>
        <v>ទូ</v>
      </c>
      <c r="D139" t="str">
        <f>RIGHT(Table14[[#This Row],[ឈ្មោះ]],LEN(Table14[[#This Row],[ឈ្មោះ]])-SEARCH(" ",Table14[[#This Row],[ឈ្មោះ]]))</f>
        <v>សុហៃ</v>
      </c>
      <c r="E139" t="s">
        <v>1</v>
      </c>
      <c r="F139" t="s">
        <v>454</v>
      </c>
      <c r="G139" t="str">
        <f>IFERROR(VLOOKUP($B139,Tax_List!$H$3:$O$480,5,0),"***")</f>
        <v>08.07.2001</v>
      </c>
      <c r="H139" s="13" t="str">
        <f>IFERROR(VLOOKUP($B139,Tax_List!$H$3:$O$480,8,0),"***")</f>
        <v>150952561</v>
      </c>
      <c r="I139" s="2">
        <v>500800</v>
      </c>
      <c r="J139" s="2"/>
      <c r="K139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ទូ សុហៃ</v>
      </c>
      <c r="L139">
        <v>500800</v>
      </c>
      <c r="M139">
        <f>VLOOKUP(Table14[[#This Row],[ឈ្មោះ]],Table1[[ឈ្មោះ]:[សម្គាល់]],8,0)</f>
        <v>1132000</v>
      </c>
      <c r="N139" s="16">
        <f>M139-Table14[[#This Row],[បៀវត្សសរុប]]</f>
        <v>631200</v>
      </c>
    </row>
    <row r="140" spans="1:14" x14ac:dyDescent="0.55000000000000004">
      <c r="A140" s="1">
        <v>118</v>
      </c>
      <c r="B140" t="s">
        <v>105</v>
      </c>
      <c r="C140" t="str">
        <f>LEFT(Table14[[#This Row],[ឈ្មោះ]],SEARCH(" ",Table14[[#This Row],[ឈ្មោះ]])-1)</f>
        <v>ភាព</v>
      </c>
      <c r="D140" t="str">
        <f>RIGHT(Table14[[#This Row],[ឈ្មោះ]],LEN(Table14[[#This Row],[ឈ្មោះ]])-SEARCH(" ",Table14[[#This Row],[ឈ្មោះ]]))</f>
        <v>សុភា</v>
      </c>
      <c r="E140" t="s">
        <v>1</v>
      </c>
      <c r="F140" t="s">
        <v>454</v>
      </c>
      <c r="G140" t="str">
        <f>IFERROR(VLOOKUP($B140,Tax_List!$H$3:$O$480,5,0),"***")</f>
        <v>01.02.1995</v>
      </c>
      <c r="H140" s="13" t="str">
        <f>IFERROR(VLOOKUP($B140,Tax_List!$H$3:$O$480,8,0),"***")</f>
        <v>IDR00121</v>
      </c>
      <c r="I140" s="2">
        <v>387200</v>
      </c>
      <c r="J140" s="2"/>
      <c r="K140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ភាព សុភា</v>
      </c>
      <c r="L140">
        <v>387200</v>
      </c>
      <c r="M140">
        <f>VLOOKUP(Table14[[#This Row],[ឈ្មោះ]],Table1[[ឈ្មោះ]:[សម្គាល់]],8,0)</f>
        <v>978400</v>
      </c>
      <c r="N140" s="16">
        <f>M140-Table14[[#This Row],[បៀវត្សសរុប]]</f>
        <v>591200</v>
      </c>
    </row>
    <row r="141" spans="1:14" x14ac:dyDescent="0.55000000000000004">
      <c r="A141" s="1">
        <v>119</v>
      </c>
      <c r="B141" t="s">
        <v>106</v>
      </c>
      <c r="C141" t="str">
        <f>LEFT(Table14[[#This Row],[ឈ្មោះ]],SEARCH(" ",Table14[[#This Row],[ឈ្មោះ]])-1)</f>
        <v>ភី</v>
      </c>
      <c r="D141" t="str">
        <f>RIGHT(Table14[[#This Row],[ឈ្មោះ]],LEN(Table14[[#This Row],[ឈ្មោះ]])-SEARCH(" ",Table14[[#This Row],[ឈ្មោះ]]))</f>
        <v>ធា</v>
      </c>
      <c r="E141" t="s">
        <v>2</v>
      </c>
      <c r="F141" t="s">
        <v>454</v>
      </c>
      <c r="G141" t="str">
        <f>IFERROR(VLOOKUP($B141,Tax_List!$H$3:$O$480,5,0),"***")</f>
        <v>***</v>
      </c>
      <c r="H141" s="13" t="str">
        <f>IFERROR(VLOOKUP($B141,Tax_List!$H$3:$O$480,8,0),"***")</f>
        <v>***</v>
      </c>
      <c r="I141" s="2">
        <v>510400</v>
      </c>
      <c r="J141" s="2"/>
      <c r="K141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ភី ធា</v>
      </c>
      <c r="L141">
        <v>510400</v>
      </c>
      <c r="M141">
        <f>VLOOKUP(Table14[[#This Row],[ឈ្មោះ]],Table1[[ឈ្មោះ]:[សម្គាល់]],8,0)</f>
        <v>1076000</v>
      </c>
      <c r="N141" s="16">
        <f>M141-Table14[[#This Row],[បៀវត្សសរុប]]</f>
        <v>565600</v>
      </c>
    </row>
    <row r="142" spans="1:14" x14ac:dyDescent="0.55000000000000004">
      <c r="A142" s="1">
        <v>120</v>
      </c>
      <c r="B142" t="s">
        <v>107</v>
      </c>
      <c r="C142" t="str">
        <f>LEFT(Table14[[#This Row],[ឈ្មោះ]],SEARCH(" ",Table14[[#This Row],[ឈ្មោះ]])-1)</f>
        <v>ហ៊ីម</v>
      </c>
      <c r="D142" t="str">
        <f>RIGHT(Table14[[#This Row],[ឈ្មោះ]],LEN(Table14[[#This Row],[ឈ្មោះ]])-SEARCH(" ",Table14[[#This Row],[ឈ្មោះ]]))</f>
        <v>ហាក់</v>
      </c>
      <c r="E142" t="s">
        <v>2</v>
      </c>
      <c r="F142" t="s">
        <v>454</v>
      </c>
      <c r="G142" t="str">
        <f>IFERROR(VLOOKUP($B142,Tax_List!$H$3:$O$480,5,0),"***")</f>
        <v>27.01.1993</v>
      </c>
      <c r="H142" s="13" t="str">
        <f>IFERROR(VLOOKUP($B142,Tax_List!$H$3:$O$480,8,0),"***")</f>
        <v>150468300</v>
      </c>
      <c r="I142" s="2">
        <v>437700</v>
      </c>
      <c r="J142" s="2"/>
      <c r="K142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ហ៊ីម ហាក់</v>
      </c>
      <c r="L142">
        <v>437700</v>
      </c>
      <c r="M142">
        <f>VLOOKUP(Table14[[#This Row],[ឈ្មោះ]],Table1[[ឈ្មោះ]:[សម្គាល់]],8,0)</f>
        <v>782200</v>
      </c>
      <c r="N142" s="16">
        <f>M142-Table14[[#This Row],[បៀវត្សសរុប]]</f>
        <v>344500</v>
      </c>
    </row>
    <row r="143" spans="1:14" x14ac:dyDescent="0.55000000000000004">
      <c r="A143" s="1">
        <v>121</v>
      </c>
      <c r="B143" t="s">
        <v>108</v>
      </c>
      <c r="C143" t="str">
        <f>LEFT(Table14[[#This Row],[ឈ្មោះ]],SEARCH(" ",Table14[[#This Row],[ឈ្មោះ]])-1)</f>
        <v>ហំ</v>
      </c>
      <c r="D143" t="str">
        <f>RIGHT(Table14[[#This Row],[ឈ្មោះ]],LEN(Table14[[#This Row],[ឈ្មោះ]])-SEARCH(" ",Table14[[#This Row],[ឈ្មោះ]]))</f>
        <v>ណាហៃ</v>
      </c>
      <c r="E143" t="s">
        <v>1</v>
      </c>
      <c r="F143" t="s">
        <v>454</v>
      </c>
      <c r="G143" t="str">
        <f>IFERROR(VLOOKUP($B143,Tax_List!$H$3:$O$480,5,0),"***")</f>
        <v>28.08.1997</v>
      </c>
      <c r="H143" s="13">
        <f>IFERROR(VLOOKUP($B143,Tax_List!$H$3:$O$480,8,0),"***")</f>
        <v>150902410</v>
      </c>
      <c r="I143" s="2">
        <v>440200</v>
      </c>
      <c r="J143" s="2"/>
      <c r="K143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ហំ ណាហៃ</v>
      </c>
      <c r="L143">
        <v>440200</v>
      </c>
      <c r="M143">
        <f>VLOOKUP(Table14[[#This Row],[ឈ្មោះ]],Table1[[ឈ្មោះ]:[សម្គាល់]],8,0)</f>
        <v>773400</v>
      </c>
      <c r="N143" s="16">
        <f>M143-Table14[[#This Row],[បៀវត្សសរុប]]</f>
        <v>333200</v>
      </c>
    </row>
    <row r="144" spans="1:14" x14ac:dyDescent="0.55000000000000004">
      <c r="A144" s="1">
        <v>122</v>
      </c>
      <c r="B144" t="s">
        <v>109</v>
      </c>
      <c r="C144" t="str">
        <f>LEFT(Table14[[#This Row],[ឈ្មោះ]],SEARCH(" ",Table14[[#This Row],[ឈ្មោះ]])-1)</f>
        <v>ចាយ</v>
      </c>
      <c r="D144" t="str">
        <f>RIGHT(Table14[[#This Row],[ឈ្មោះ]],LEN(Table14[[#This Row],[ឈ្មោះ]])-SEARCH(" ",Table14[[#This Row],[ឈ្មោះ]]))</f>
        <v>ឆៃយ័ន្ត</v>
      </c>
      <c r="E144" t="s">
        <v>1</v>
      </c>
      <c r="F144" t="s">
        <v>454</v>
      </c>
      <c r="G144" t="str">
        <f>IFERROR(VLOOKUP($B144,Tax_List!$H$3:$O$480,5,0),"***")</f>
        <v>01.05.1995</v>
      </c>
      <c r="H144" s="13" t="str">
        <f>IFERROR(VLOOKUP($B144,Tax_List!$H$3:$O$480,8,0),"***")</f>
        <v>IDR000118</v>
      </c>
      <c r="I144" s="2">
        <v>374300</v>
      </c>
      <c r="J144" s="2"/>
      <c r="K144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ចាយ ឆៃយ័ន្ត</v>
      </c>
      <c r="L144">
        <v>374300</v>
      </c>
      <c r="M144">
        <f>VLOOKUP(Table14[[#This Row],[ឈ្មោះ]],Table1[[ឈ្មោះ]:[សម្គាល់]],8,0)</f>
        <v>1104700</v>
      </c>
      <c r="N144" s="16">
        <f>M144-Table14[[#This Row],[បៀវត្សសរុប]]</f>
        <v>730400</v>
      </c>
    </row>
    <row r="145" spans="1:14" x14ac:dyDescent="0.55000000000000004">
      <c r="A145" s="1">
        <v>123</v>
      </c>
      <c r="B145" t="s">
        <v>1905</v>
      </c>
      <c r="C145" t="str">
        <f>LEFT(Table14[[#This Row],[ឈ្មោះ]],SEARCH(" ",Table14[[#This Row],[ឈ្មោះ]])-1)</f>
        <v>ឈិន</v>
      </c>
      <c r="D145" t="str">
        <f>RIGHT(Table14[[#This Row],[ឈ្មោះ]],LEN(Table14[[#This Row],[ឈ្មោះ]])-SEARCH(" ",Table14[[#This Row],[ឈ្មោះ]]))</f>
        <v>សារិន</v>
      </c>
      <c r="E145" t="s">
        <v>1</v>
      </c>
      <c r="F145" t="s">
        <v>454</v>
      </c>
      <c r="G145" t="str">
        <f>IFERROR(VLOOKUP($B145,Tax_List!$H$3:$O$480,5,0),"***")</f>
        <v>***</v>
      </c>
      <c r="H145" s="13" t="str">
        <f>IFERROR(VLOOKUP($B145,Tax_List!$H$3:$O$480,8,0),"***")</f>
        <v>***</v>
      </c>
      <c r="I145" s="2">
        <v>383800</v>
      </c>
      <c r="J145" s="2"/>
      <c r="K145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ឈិន សារិន</v>
      </c>
      <c r="L145">
        <v>383800</v>
      </c>
      <c r="M145">
        <f>VLOOKUP(Table14[[#This Row],[ឈ្មោះ]],Table1[[ឈ្មោះ]:[សម្គាល់]],8,0)</f>
        <v>1177800</v>
      </c>
      <c r="N145" s="16">
        <f>M145-Table14[[#This Row],[បៀវត្សសរុប]]</f>
        <v>794000</v>
      </c>
    </row>
    <row r="146" spans="1:14" x14ac:dyDescent="0.55000000000000004">
      <c r="A146" s="1">
        <v>124</v>
      </c>
      <c r="B146" t="s">
        <v>110</v>
      </c>
      <c r="C146" t="str">
        <f>LEFT(Table14[[#This Row],[ឈ្មោះ]],SEARCH(" ",Table14[[#This Row],[ឈ្មោះ]])-1)</f>
        <v>ឈៀក</v>
      </c>
      <c r="D146" t="str">
        <f>RIGHT(Table14[[#This Row],[ឈ្មោះ]],LEN(Table14[[#This Row],[ឈ្មោះ]])-SEARCH(" ",Table14[[#This Row],[ឈ្មោះ]]))</f>
        <v>អន</v>
      </c>
      <c r="E146" t="s">
        <v>1</v>
      </c>
      <c r="F146" t="s">
        <v>454</v>
      </c>
      <c r="G146" t="str">
        <f>IFERROR(VLOOKUP($B146,Tax_List!$H$3:$O$480,5,0),"***")</f>
        <v>09.05.1991</v>
      </c>
      <c r="H146" s="13" t="str">
        <f>IFERROR(VLOOKUP($B146,Tax_List!$H$3:$O$480,8,0),"***")</f>
        <v>IDR00110</v>
      </c>
      <c r="I146" s="2">
        <v>368500</v>
      </c>
      <c r="J146" s="2"/>
      <c r="K146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ឈៀក អន</v>
      </c>
      <c r="L146">
        <v>368500</v>
      </c>
      <c r="M146">
        <f>VLOOKUP(Table14[[#This Row],[ឈ្មោះ]],Table1[[ឈ្មោះ]:[សម្គាល់]],8,0)</f>
        <v>1168100</v>
      </c>
      <c r="N146" s="16">
        <f>M146-Table14[[#This Row],[បៀវត្សសរុប]]</f>
        <v>799600</v>
      </c>
    </row>
    <row r="147" spans="1:14" x14ac:dyDescent="0.55000000000000004">
      <c r="A147" s="1">
        <v>125</v>
      </c>
      <c r="B147" t="s">
        <v>99</v>
      </c>
      <c r="C147" t="str">
        <f>LEFT(Table14[[#This Row],[ឈ្មោះ]],SEARCH(" ",Table14[[#This Row],[ឈ្មោះ]])-1)</f>
        <v>ហុង</v>
      </c>
      <c r="D147" t="str">
        <f>RIGHT(Table14[[#This Row],[ឈ្មោះ]],LEN(Table14[[#This Row],[ឈ្មោះ]])-SEARCH(" ",Table14[[#This Row],[ឈ្មោះ]]))</f>
        <v>ប៊ិច</v>
      </c>
      <c r="E147" t="s">
        <v>2</v>
      </c>
      <c r="F147" t="s">
        <v>454</v>
      </c>
      <c r="G147" t="str">
        <f>IFERROR(VLOOKUP($B147,Tax_List!$H$3:$O$480,5,0),"***")</f>
        <v>01.03.1990</v>
      </c>
      <c r="H147" s="13" t="str">
        <f>IFERROR(VLOOKUP($B147,Tax_List!$H$3:$O$480,8,0),"***")</f>
        <v>150764521</v>
      </c>
      <c r="I147" s="2">
        <v>245000</v>
      </c>
      <c r="J147" s="2"/>
      <c r="K147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ហុង ប៊ិច</v>
      </c>
      <c r="L147">
        <v>245000</v>
      </c>
      <c r="M147">
        <f>VLOOKUP(Table14[[#This Row],[ឈ្មោះ]],Table1[[ឈ្មោះ]:[សម្គាល់]],8,0)</f>
        <v>1161200</v>
      </c>
      <c r="N147" s="16">
        <f>M147-Table14[[#This Row],[បៀវត្សសរុប]]</f>
        <v>916200</v>
      </c>
    </row>
    <row r="148" spans="1:14" x14ac:dyDescent="0.55000000000000004">
      <c r="A148" s="1">
        <v>126</v>
      </c>
      <c r="B148" t="s">
        <v>112</v>
      </c>
      <c r="C148" t="str">
        <f>LEFT(Table14[[#This Row],[ឈ្មោះ]],SEARCH(" ",Table14[[#This Row],[ឈ្មោះ]])-1)</f>
        <v>ផាន</v>
      </c>
      <c r="D148" t="str">
        <f>RIGHT(Table14[[#This Row],[ឈ្មោះ]],LEN(Table14[[#This Row],[ឈ្មោះ]])-SEARCH(" ",Table14[[#This Row],[ឈ្មោះ]]))</f>
        <v>ហួយ</v>
      </c>
      <c r="E148" t="s">
        <v>2</v>
      </c>
      <c r="F148" t="s">
        <v>454</v>
      </c>
      <c r="G148" t="str">
        <f>IFERROR(VLOOKUP($B148,Tax_List!$H$3:$O$480,5,0),"***")</f>
        <v>05.03.1992</v>
      </c>
      <c r="H148" s="13" t="str">
        <f>IFERROR(VLOOKUP($B148,Tax_List!$H$3:$O$480,8,0),"***")</f>
        <v>150468272</v>
      </c>
      <c r="I148" s="2">
        <v>390600</v>
      </c>
      <c r="J148" s="2"/>
      <c r="K148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ផាន ហួយ</v>
      </c>
      <c r="L148">
        <v>390600</v>
      </c>
      <c r="M148">
        <f>VLOOKUP(Table14[[#This Row],[ឈ្មោះ]],Table1[[ឈ្មោះ]:[សម្គាល់]],8,0)</f>
        <v>1118900</v>
      </c>
      <c r="N148" s="16">
        <f>M148-Table14[[#This Row],[បៀវត្សសរុប]]</f>
        <v>728300</v>
      </c>
    </row>
    <row r="149" spans="1:14" x14ac:dyDescent="0.55000000000000004">
      <c r="A149" s="1">
        <v>127</v>
      </c>
      <c r="B149" t="s">
        <v>113</v>
      </c>
      <c r="C149" t="str">
        <f>LEFT(Table14[[#This Row],[ឈ្មោះ]],SEARCH(" ",Table14[[#This Row],[ឈ្មោះ]])-1)</f>
        <v>រ៉ា</v>
      </c>
      <c r="D149" t="str">
        <f>RIGHT(Table14[[#This Row],[ឈ្មោះ]],LEN(Table14[[#This Row],[ឈ្មោះ]])-SEARCH(" ",Table14[[#This Row],[ឈ្មោះ]]))</f>
        <v>រិត</v>
      </c>
      <c r="E149" t="s">
        <v>2</v>
      </c>
      <c r="F149" t="s">
        <v>454</v>
      </c>
      <c r="G149" t="str">
        <f>IFERROR(VLOOKUP($B149,Tax_List!$H$3:$O$480,5,0),"***")</f>
        <v>10.01.1992</v>
      </c>
      <c r="H149" s="13" t="str">
        <f>IFERROR(VLOOKUP($B149,Tax_List!$H$3:$O$480,8,0),"***")</f>
        <v>150469678</v>
      </c>
      <c r="I149" s="2">
        <v>662500</v>
      </c>
      <c r="J149" s="2"/>
      <c r="K149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រ៉ា រិត</v>
      </c>
      <c r="L149">
        <v>662500</v>
      </c>
      <c r="M149">
        <f>VLOOKUP(Table14[[#This Row],[ឈ្មោះ]],Table1[[ឈ្មោះ]:[សម្គាល់]],8,0)</f>
        <v>1581600</v>
      </c>
      <c r="N149" s="16">
        <f>M149-Table14[[#This Row],[បៀវត្សសរុប]]</f>
        <v>919100</v>
      </c>
    </row>
    <row r="150" spans="1:14" x14ac:dyDescent="0.55000000000000004">
      <c r="A150" s="1">
        <v>128</v>
      </c>
      <c r="B150" t="s">
        <v>114</v>
      </c>
      <c r="C150" t="str">
        <f>LEFT(Table14[[#This Row],[ឈ្មោះ]],SEARCH(" ",Table14[[#This Row],[ឈ្មោះ]])-1)</f>
        <v>ហាក់</v>
      </c>
      <c r="D150" t="str">
        <f>RIGHT(Table14[[#This Row],[ឈ្មោះ]],LEN(Table14[[#This Row],[ឈ្មោះ]])-SEARCH(" ",Table14[[#This Row],[ឈ្មោះ]]))</f>
        <v>រ៉ុម</v>
      </c>
      <c r="E150" t="s">
        <v>1</v>
      </c>
      <c r="F150" t="s">
        <v>454</v>
      </c>
      <c r="G150" t="str">
        <f>IFERROR(VLOOKUP($B150,Tax_List!$H$3:$O$480,5,0),"***")</f>
        <v>27.01.1990</v>
      </c>
      <c r="H150" s="13">
        <f>IFERROR(VLOOKUP($B150,Tax_List!$H$3:$O$480,8,0),"***")</f>
        <v>150550387</v>
      </c>
      <c r="I150" s="2">
        <v>817600</v>
      </c>
      <c r="J150" s="2"/>
      <c r="K150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ហាក់ រ៉ុម</v>
      </c>
      <c r="L150">
        <v>817600</v>
      </c>
      <c r="M150">
        <f>VLOOKUP(Table14[[#This Row],[ឈ្មោះ]],Table1[[ឈ្មោះ]:[សម្គាល់]],8,0)</f>
        <v>1231000</v>
      </c>
      <c r="N150" s="16">
        <f>M150-Table14[[#This Row],[បៀវត្សសរុប]]</f>
        <v>413400</v>
      </c>
    </row>
    <row r="151" spans="1:14" x14ac:dyDescent="0.55000000000000004">
      <c r="A151" s="1">
        <v>129</v>
      </c>
      <c r="B151" t="s">
        <v>2022</v>
      </c>
      <c r="C151" t="str">
        <f>LEFT(Table14[[#This Row],[ឈ្មោះ]],SEARCH(" ",Table14[[#This Row],[ឈ្មោះ]])-1)</f>
        <v>ណឹង</v>
      </c>
      <c r="D151" t="str">
        <f>RIGHT(Table14[[#This Row],[ឈ្មោះ]],LEN(Table14[[#This Row],[ឈ្មោះ]])-SEARCH(" ",Table14[[#This Row],[ឈ្មោះ]]))</f>
        <v>សុឃី</v>
      </c>
      <c r="E151" t="s">
        <v>1</v>
      </c>
      <c r="F151" t="s">
        <v>454</v>
      </c>
      <c r="G151" t="str">
        <f>IFERROR(VLOOKUP($B151,Tax_List!$H$3:$O$480,5,0),"***")</f>
        <v>***</v>
      </c>
      <c r="H151" s="13" t="str">
        <f>IFERROR(VLOOKUP($B151,Tax_List!$H$3:$O$480,8,0),"***")</f>
        <v>***</v>
      </c>
      <c r="I151" s="2">
        <v>380700</v>
      </c>
      <c r="J151" s="2"/>
      <c r="K151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ណឹង សុឃី</v>
      </c>
      <c r="L151">
        <v>380700</v>
      </c>
      <c r="M151" t="e">
        <f>VLOOKUP(Table14[[#This Row],[ឈ្មោះ]],Table1[[ឈ្មោះ]:[សម្គាល់]],8,0)</f>
        <v>#N/A</v>
      </c>
      <c r="N151" s="16" t="e">
        <f>M151-Table14[[#This Row],[បៀវត្សសរុប]]</f>
        <v>#N/A</v>
      </c>
    </row>
    <row r="152" spans="1:14" x14ac:dyDescent="0.55000000000000004">
      <c r="A152" s="1">
        <v>130</v>
      </c>
      <c r="B152" t="s">
        <v>2023</v>
      </c>
      <c r="C152" t="str">
        <f>LEFT(Table14[[#This Row],[ឈ្មោះ]],SEARCH(" ",Table14[[#This Row],[ឈ្មោះ]])-1)</f>
        <v>មាន</v>
      </c>
      <c r="D152" t="str">
        <f>RIGHT(Table14[[#This Row],[ឈ្មោះ]],LEN(Table14[[#This Row],[ឈ្មោះ]])-SEARCH(" ",Table14[[#This Row],[ឈ្មោះ]]))</f>
        <v>វាំង</v>
      </c>
      <c r="E152" t="s">
        <v>2</v>
      </c>
      <c r="F152" t="s">
        <v>454</v>
      </c>
      <c r="G152" t="str">
        <f>IFERROR(VLOOKUP($B152,Tax_List!$H$3:$O$480,5,0),"***")</f>
        <v>***</v>
      </c>
      <c r="H152" s="13" t="str">
        <f>IFERROR(VLOOKUP($B152,Tax_List!$H$3:$O$480,8,0),"***")</f>
        <v>***</v>
      </c>
      <c r="I152" s="2">
        <v>379700</v>
      </c>
      <c r="J152" s="2"/>
      <c r="K152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មាន វាំង</v>
      </c>
      <c r="L152">
        <v>379700</v>
      </c>
      <c r="M152" t="e">
        <f>VLOOKUP(Table14[[#This Row],[ឈ្មោះ]],Table1[[ឈ្មោះ]:[សម្គាល់]],8,0)</f>
        <v>#N/A</v>
      </c>
      <c r="N152" s="16" t="e">
        <f>M152-Table14[[#This Row],[បៀវត្សសរុប]]</f>
        <v>#N/A</v>
      </c>
    </row>
    <row r="153" spans="1:14" x14ac:dyDescent="0.55000000000000004">
      <c r="A153" s="1">
        <v>131</v>
      </c>
      <c r="B153" t="s">
        <v>2024</v>
      </c>
      <c r="C153" t="str">
        <f>LEFT(Table14[[#This Row],[ឈ្មោះ]],SEARCH(" ",Table14[[#This Row],[ឈ្មោះ]])-1)</f>
        <v>សេន</v>
      </c>
      <c r="D153" t="str">
        <f>RIGHT(Table14[[#This Row],[ឈ្មោះ]],LEN(Table14[[#This Row],[ឈ្មោះ]])-SEARCH(" ",Table14[[#This Row],[ឈ្មោះ]]))</f>
        <v>ពិសិដ្ឋ</v>
      </c>
      <c r="E153" t="s">
        <v>1</v>
      </c>
      <c r="F153" t="s">
        <v>454</v>
      </c>
      <c r="G153" t="str">
        <f>IFERROR(VLOOKUP($B153,Tax_List!$H$3:$O$480,5,0),"***")</f>
        <v>09.09.1998</v>
      </c>
      <c r="H153" s="13">
        <f>IFERROR(VLOOKUP($B153,Tax_List!$H$3:$O$480,8,0),"***")</f>
        <v>506557983</v>
      </c>
      <c r="I153" s="2">
        <v>285300</v>
      </c>
      <c r="J153" s="2" t="s">
        <v>1979</v>
      </c>
      <c r="K153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សេន ពិសិដ្ឋ</v>
      </c>
      <c r="L153">
        <v>285300</v>
      </c>
      <c r="M153" t="e">
        <f>VLOOKUP(Table14[[#This Row],[ឈ្មោះ]],Table1[[ឈ្មោះ]:[សម្គាល់]],8,0)</f>
        <v>#N/A</v>
      </c>
      <c r="N153" s="16" t="e">
        <f>M153-Table14[[#This Row],[បៀវត្សសរុប]]</f>
        <v>#N/A</v>
      </c>
    </row>
    <row r="154" spans="1:14" x14ac:dyDescent="0.55000000000000004">
      <c r="A154" s="1">
        <v>131</v>
      </c>
      <c r="B154" t="s">
        <v>117</v>
      </c>
      <c r="C154" t="str">
        <f>LEFT(Table14[[#This Row],[ឈ្មោះ]],SEARCH(" ",Table14[[#This Row],[ឈ្មោះ]])-1)</f>
        <v>តុញ</v>
      </c>
      <c r="D154" t="str">
        <f>RIGHT(Table14[[#This Row],[ឈ្មោះ]],LEN(Table14[[#This Row],[ឈ្មោះ]])-SEARCH(" ",Table14[[#This Row],[ឈ្មោះ]]))</f>
        <v>សុខឃាន</v>
      </c>
      <c r="E154" t="s">
        <v>1</v>
      </c>
      <c r="F154" t="s">
        <v>454</v>
      </c>
      <c r="G154" t="str">
        <f>IFERROR(VLOOKUP($B154,Tax_List!$H$3:$O$480,5,0),"***")</f>
        <v>19.09.1992</v>
      </c>
      <c r="H154" s="13" t="str">
        <f>IFERROR(VLOOKUP($B154,Tax_List!$H$3:$O$480,8,0),"***")</f>
        <v>150641538</v>
      </c>
      <c r="I154" s="2">
        <v>150700</v>
      </c>
      <c r="J154" s="2" t="s">
        <v>1980</v>
      </c>
      <c r="K154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តុញ សុខឃាន</v>
      </c>
      <c r="L154">
        <v>150700</v>
      </c>
      <c r="M154">
        <f>VLOOKUP(Table14[[#This Row],[ឈ្មោះ]],Table1[[ឈ្មោះ]:[សម្គាល់]],8,0)</f>
        <v>1211000</v>
      </c>
      <c r="N154" s="16">
        <f>M154-Table14[[#This Row],[បៀវត្សសរុប]]</f>
        <v>1060300</v>
      </c>
    </row>
    <row r="155" spans="1:14" x14ac:dyDescent="0.55000000000000004">
      <c r="A155" s="1">
        <v>132</v>
      </c>
      <c r="B155" t="s">
        <v>118</v>
      </c>
      <c r="C155" t="str">
        <f>LEFT(Table14[[#This Row],[ឈ្មោះ]],SEARCH(" ",Table14[[#This Row],[ឈ្មោះ]])-1)</f>
        <v>ឈុំ</v>
      </c>
      <c r="D155" t="str">
        <f>RIGHT(Table14[[#This Row],[ឈ្មោះ]],LEN(Table14[[#This Row],[ឈ្មោះ]])-SEARCH(" ",Table14[[#This Row],[ឈ្មោះ]]))</f>
        <v>ស៊ាង</v>
      </c>
      <c r="E155" t="s">
        <v>1</v>
      </c>
      <c r="F155" t="s">
        <v>454</v>
      </c>
      <c r="G155" t="str">
        <f>IFERROR(VLOOKUP($B155,Tax_List!$H$3:$O$480,5,0),"***")</f>
        <v>01.11.1995</v>
      </c>
      <c r="H155" s="13">
        <f>IFERROR(VLOOKUP($B155,Tax_List!$H$3:$O$480,8,0),"***")</f>
        <v>150523379</v>
      </c>
      <c r="I155" s="2">
        <v>454500</v>
      </c>
      <c r="J155" s="2"/>
      <c r="K155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ឈុំ ស៊ាង</v>
      </c>
      <c r="L155">
        <v>454500</v>
      </c>
      <c r="M155">
        <f>VLOOKUP(Table14[[#This Row],[ឈ្មោះ]],Table1[[ឈ្មោះ]:[សម្គាល់]],8,0)</f>
        <v>993200</v>
      </c>
      <c r="N155" s="16">
        <f>M155-Table14[[#This Row],[បៀវត្សសរុប]]</f>
        <v>538700</v>
      </c>
    </row>
    <row r="156" spans="1:14" x14ac:dyDescent="0.55000000000000004">
      <c r="A156" s="1">
        <v>133</v>
      </c>
      <c r="B156" t="s">
        <v>119</v>
      </c>
      <c r="C156" t="str">
        <f>LEFT(Table14[[#This Row],[ឈ្មោះ]],SEARCH(" ",Table14[[#This Row],[ឈ្មោះ]])-1)</f>
        <v>លន់</v>
      </c>
      <c r="D156" t="str">
        <f>RIGHT(Table14[[#This Row],[ឈ្មោះ]],LEN(Table14[[#This Row],[ឈ្មោះ]])-SEARCH(" ",Table14[[#This Row],[ឈ្មោះ]]))</f>
        <v>ផល្លី</v>
      </c>
      <c r="E156" t="s">
        <v>2</v>
      </c>
      <c r="F156" t="s">
        <v>454</v>
      </c>
      <c r="G156" t="str">
        <f>IFERROR(VLOOKUP($B156,Tax_List!$H$3:$O$480,5,0),"***")</f>
        <v>05.01.1989</v>
      </c>
      <c r="H156" s="13">
        <f>IFERROR(VLOOKUP($B156,Tax_List!$H$3:$O$480,8,0),"***")</f>
        <v>30636669</v>
      </c>
      <c r="I156" s="2">
        <v>465800</v>
      </c>
      <c r="J156" s="2"/>
      <c r="K156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លន់ ផល្លី</v>
      </c>
      <c r="L156">
        <v>465800</v>
      </c>
      <c r="M156">
        <f>VLOOKUP(Table14[[#This Row],[ឈ្មោះ]],Table1[[ឈ្មោះ]:[សម្គាល់]],8,0)</f>
        <v>887900</v>
      </c>
      <c r="N156" s="16">
        <f>M156-Table14[[#This Row],[បៀវត្សសរុប]]</f>
        <v>422100</v>
      </c>
    </row>
    <row r="157" spans="1:14" x14ac:dyDescent="0.55000000000000004">
      <c r="A157" s="1">
        <v>134</v>
      </c>
      <c r="B157" t="s">
        <v>120</v>
      </c>
      <c r="C157" t="str">
        <f>LEFT(Table14[[#This Row],[ឈ្មោះ]],SEARCH(" ",Table14[[#This Row],[ឈ្មោះ]])-1)</f>
        <v>សំ</v>
      </c>
      <c r="D157" t="str">
        <f>RIGHT(Table14[[#This Row],[ឈ្មោះ]],LEN(Table14[[#This Row],[ឈ្មោះ]])-SEARCH(" ",Table14[[#This Row],[ឈ្មោះ]]))</f>
        <v>រស្មី</v>
      </c>
      <c r="E157" t="s">
        <v>2</v>
      </c>
      <c r="F157" t="s">
        <v>454</v>
      </c>
      <c r="G157" t="str">
        <f>IFERROR(VLOOKUP($B157,Tax_List!$H$3:$O$480,5,0),"***")</f>
        <v>20.05.1992</v>
      </c>
      <c r="H157" s="13" t="str">
        <f>IFERROR(VLOOKUP($B157,Tax_List!$H$3:$O$480,8,0),"***")</f>
        <v>150522559</v>
      </c>
      <c r="I157" s="2">
        <v>455900</v>
      </c>
      <c r="J157" s="2"/>
      <c r="K157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សំ រស្មី</v>
      </c>
      <c r="L157">
        <v>455900</v>
      </c>
      <c r="M157">
        <f>VLOOKUP(Table14[[#This Row],[ឈ្មោះ]],Table1[[ឈ្មោះ]:[សម្គាល់]],8,0)</f>
        <v>923500</v>
      </c>
      <c r="N157" s="16">
        <f>M157-Table14[[#This Row],[បៀវត្សសរុប]]</f>
        <v>467600</v>
      </c>
    </row>
    <row r="158" spans="1:14" x14ac:dyDescent="0.55000000000000004">
      <c r="A158" s="1">
        <v>135</v>
      </c>
      <c r="B158" t="s">
        <v>1959</v>
      </c>
      <c r="C158" t="str">
        <f>LEFT(Table14[[#This Row],[ឈ្មោះ]],SEARCH(" ",Table14[[#This Row],[ឈ្មោះ]])-1)</f>
        <v>ផល្លា</v>
      </c>
      <c r="D158" t="str">
        <f>RIGHT(Table14[[#This Row],[ឈ្មោះ]],LEN(Table14[[#This Row],[ឈ្មោះ]])-SEARCH(" ",Table14[[#This Row],[ឈ្មោះ]]))</f>
        <v>ជា</v>
      </c>
      <c r="E158" t="s">
        <v>2</v>
      </c>
      <c r="F158" t="s">
        <v>454</v>
      </c>
      <c r="G158" t="str">
        <f>IFERROR(VLOOKUP($B158,Tax_List!$H$3:$O$480,5,0),"***")</f>
        <v>***</v>
      </c>
      <c r="H158" s="13" t="str">
        <f>IFERROR(VLOOKUP($B158,Tax_List!$H$3:$O$480,8,0),"***")</f>
        <v>***</v>
      </c>
      <c r="I158" s="2">
        <v>694900</v>
      </c>
      <c r="J158" s="2"/>
      <c r="K158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ផល្លា ជា</v>
      </c>
      <c r="L158">
        <v>694900</v>
      </c>
      <c r="M158">
        <f>VLOOKUP(Table14[[#This Row],[ឈ្មោះ]],Table1[[ឈ្មោះ]:[សម្គាល់]],8,0)</f>
        <v>388400</v>
      </c>
      <c r="N158" s="16">
        <f>M158-Table14[[#This Row],[បៀវត្សសរុប]]</f>
        <v>-306500</v>
      </c>
    </row>
    <row r="159" spans="1:14" x14ac:dyDescent="0.55000000000000004">
      <c r="A159" s="1">
        <v>136</v>
      </c>
      <c r="B159" t="s">
        <v>122</v>
      </c>
      <c r="C159" t="str">
        <f>LEFT(Table14[[#This Row],[ឈ្មោះ]],SEARCH(" ",Table14[[#This Row],[ឈ្មោះ]])-1)</f>
        <v>សំ</v>
      </c>
      <c r="D159" t="str">
        <f>RIGHT(Table14[[#This Row],[ឈ្មោះ]],LEN(Table14[[#This Row],[ឈ្មោះ]])-SEARCH(" ",Table14[[#This Row],[ឈ្មោះ]]))</f>
        <v>ស៊ន់</v>
      </c>
      <c r="E159" t="s">
        <v>2</v>
      </c>
      <c r="F159" t="s">
        <v>454</v>
      </c>
      <c r="G159" t="str">
        <f>IFERROR(VLOOKUP($B159,Tax_List!$H$3:$O$480,5,0),"***")</f>
        <v>20.12.1996</v>
      </c>
      <c r="H159" s="13" t="str">
        <f>IFERROR(VLOOKUP($B159,Tax_List!$H$3:$O$480,8,0),"***")</f>
        <v>IDR00067</v>
      </c>
      <c r="I159" s="2">
        <v>452800</v>
      </c>
      <c r="J159" s="2"/>
      <c r="K159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សំ ស៊ន់</v>
      </c>
      <c r="L159">
        <v>452800</v>
      </c>
      <c r="M159">
        <f>VLOOKUP(Table14[[#This Row],[ឈ្មោះ]],Table1[[ឈ្មោះ]:[សម្គាល់]],8,0)</f>
        <v>1269400</v>
      </c>
      <c r="N159" s="16">
        <f>M159-Table14[[#This Row],[បៀវត្សសរុប]]</f>
        <v>816600</v>
      </c>
    </row>
    <row r="160" spans="1:14" x14ac:dyDescent="0.55000000000000004">
      <c r="A160" s="1">
        <v>137</v>
      </c>
      <c r="B160" t="s">
        <v>222</v>
      </c>
      <c r="C160" t="str">
        <f>LEFT(Table14[[#This Row],[ឈ្មោះ]],SEARCH(" ",Table14[[#This Row],[ឈ្មោះ]])-1)</f>
        <v>ភាន់</v>
      </c>
      <c r="D160" t="str">
        <f>RIGHT(Table14[[#This Row],[ឈ្មោះ]],LEN(Table14[[#This Row],[ឈ្មោះ]])-SEARCH(" ",Table14[[#This Row],[ឈ្មោះ]]))</f>
        <v>សុខគា</v>
      </c>
      <c r="E160" t="s">
        <v>2</v>
      </c>
      <c r="F160" t="s">
        <v>454</v>
      </c>
      <c r="G160" t="str">
        <f>IFERROR(VLOOKUP($B160,Tax_List!$H$3:$O$480,5,0),"***")</f>
        <v>06.08.1996</v>
      </c>
      <c r="H160" s="13">
        <f>IFERROR(VLOOKUP($B160,Tax_List!$H$3:$O$480,8,0),"***")</f>
        <v>150960884</v>
      </c>
      <c r="I160" s="2">
        <v>455900</v>
      </c>
      <c r="J160" s="2"/>
      <c r="K160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ភាន់ សុខគា</v>
      </c>
      <c r="L160">
        <v>455900</v>
      </c>
      <c r="M160">
        <f>VLOOKUP(Table14[[#This Row],[ឈ្មោះ]],Table1[[ឈ្មោះ]:[សម្គាល់]],8,0)</f>
        <v>1164700</v>
      </c>
      <c r="N160" s="16">
        <f>M160-Table14[[#This Row],[បៀវត្សសរុប]]</f>
        <v>708800</v>
      </c>
    </row>
    <row r="161" spans="1:14" x14ac:dyDescent="0.55000000000000004">
      <c r="A161" s="1">
        <v>138</v>
      </c>
      <c r="B161" t="s">
        <v>2025</v>
      </c>
      <c r="C161" t="str">
        <f>LEFT(Table14[[#This Row],[ឈ្មោះ]],SEARCH(" ",Table14[[#This Row],[ឈ្មោះ]])-1)</f>
        <v>យីម</v>
      </c>
      <c r="D161" t="str">
        <f>RIGHT(Table14[[#This Row],[ឈ្មោះ]],LEN(Table14[[#This Row],[ឈ្មោះ]])-SEARCH(" ",Table14[[#This Row],[ឈ្មោះ]]))</f>
        <v>កុសល់</v>
      </c>
      <c r="E161" t="s">
        <v>2</v>
      </c>
      <c r="F161" t="s">
        <v>454</v>
      </c>
      <c r="G161" t="str">
        <f>IFERROR(VLOOKUP($B161,Tax_List!$H$3:$O$480,5,0),"***")</f>
        <v>***</v>
      </c>
      <c r="H161" s="13" t="str">
        <f>IFERROR(VLOOKUP($B161,Tax_List!$H$3:$O$480,8,0),"***")</f>
        <v>***</v>
      </c>
      <c r="I161" s="2">
        <v>308500</v>
      </c>
      <c r="J161" s="2"/>
      <c r="K161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យីម កុសល់</v>
      </c>
      <c r="L161">
        <v>308500</v>
      </c>
      <c r="M161" t="e">
        <f>VLOOKUP(Table14[[#This Row],[ឈ្មោះ]],Table1[[ឈ្មោះ]:[សម្គាល់]],8,0)</f>
        <v>#N/A</v>
      </c>
      <c r="N161" s="16" t="e">
        <f>M161-Table14[[#This Row],[បៀវត្សសរុប]]</f>
        <v>#N/A</v>
      </c>
    </row>
    <row r="162" spans="1:14" x14ac:dyDescent="0.55000000000000004">
      <c r="A162" s="1">
        <v>139</v>
      </c>
      <c r="B162" t="s">
        <v>139</v>
      </c>
      <c r="C162" t="str">
        <f>LEFT(Table14[[#This Row],[ឈ្មោះ]],SEARCH(" ",Table14[[#This Row],[ឈ្មោះ]])-1)</f>
        <v>អួត</v>
      </c>
      <c r="D162" t="str">
        <f>RIGHT(Table14[[#This Row],[ឈ្មោះ]],LEN(Table14[[#This Row],[ឈ្មោះ]])-SEARCH(" ",Table14[[#This Row],[ឈ្មោះ]]))</f>
        <v>ហេង</v>
      </c>
      <c r="E162" t="s">
        <v>2</v>
      </c>
      <c r="F162" t="s">
        <v>454</v>
      </c>
      <c r="G162" t="str">
        <f>IFERROR(VLOOKUP($B162,Tax_List!$H$3:$O$480,5,0),"***")</f>
        <v>***</v>
      </c>
      <c r="H162" s="13" t="str">
        <f>IFERROR(VLOOKUP($B162,Tax_List!$H$3:$O$480,8,0),"***")</f>
        <v>***</v>
      </c>
      <c r="I162" s="2">
        <v>271100</v>
      </c>
      <c r="J162" s="2"/>
      <c r="K162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អួត ហេង</v>
      </c>
      <c r="L162">
        <v>271100</v>
      </c>
      <c r="M162">
        <f>VLOOKUP(Table14[[#This Row],[ឈ្មោះ]],Table1[[ឈ្មោះ]:[សម្គាល់]],8,0)</f>
        <v>1132100</v>
      </c>
      <c r="N162" s="16">
        <f>M162-Table14[[#This Row],[បៀវត្សសរុប]]</f>
        <v>861000</v>
      </c>
    </row>
    <row r="163" spans="1:14" x14ac:dyDescent="0.55000000000000004">
      <c r="A163" s="1">
        <v>140</v>
      </c>
      <c r="B163" t="s">
        <v>1906</v>
      </c>
      <c r="C163" t="str">
        <f>LEFT(Table14[[#This Row],[ឈ្មោះ]],SEARCH(" ",Table14[[#This Row],[ឈ្មោះ]])-1)</f>
        <v>ប៉ាន់</v>
      </c>
      <c r="D163" t="str">
        <f>RIGHT(Table14[[#This Row],[ឈ្មោះ]],LEN(Table14[[#This Row],[ឈ្មោះ]])-SEARCH(" ",Table14[[#This Row],[ឈ្មោះ]]))</f>
        <v>រន</v>
      </c>
      <c r="E163" t="s">
        <v>1</v>
      </c>
      <c r="F163" t="s">
        <v>454</v>
      </c>
      <c r="G163" t="str">
        <f>IFERROR(VLOOKUP($B163,Tax_List!$H$3:$O$480,5,0),"***")</f>
        <v>***</v>
      </c>
      <c r="H163" s="13" t="str">
        <f>IFERROR(VLOOKUP($B163,Tax_List!$H$3:$O$480,8,0),"***")</f>
        <v>***</v>
      </c>
      <c r="I163" s="2">
        <v>611700</v>
      </c>
      <c r="J163" s="2"/>
      <c r="K163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ប៉ាន់ រន</v>
      </c>
      <c r="L163">
        <v>611700</v>
      </c>
      <c r="M163">
        <f>VLOOKUP(Table14[[#This Row],[ឈ្មោះ]],Table1[[ឈ្មោះ]:[សម្គាល់]],8,0)</f>
        <v>1685100</v>
      </c>
      <c r="N163" s="16">
        <f>M163-Table14[[#This Row],[បៀវត្សសរុប]]</f>
        <v>1073400</v>
      </c>
    </row>
    <row r="164" spans="1:14" x14ac:dyDescent="0.55000000000000004">
      <c r="A164" s="1">
        <v>141</v>
      </c>
      <c r="B164" t="s">
        <v>2026</v>
      </c>
      <c r="C164" t="str">
        <f>LEFT(Table14[[#This Row],[ឈ្មោះ]],SEARCH(" ",Table14[[#This Row],[ឈ្មោះ]])-1)</f>
        <v>ម៉េង</v>
      </c>
      <c r="D164" t="str">
        <f>RIGHT(Table14[[#This Row],[ឈ្មោះ]],LEN(Table14[[#This Row],[ឈ្មោះ]])-SEARCH(" ",Table14[[#This Row],[ឈ្មោះ]]))</f>
        <v>ម៉ើ</v>
      </c>
      <c r="E164" t="s">
        <v>1</v>
      </c>
      <c r="F164" t="s">
        <v>454</v>
      </c>
      <c r="G164" t="str">
        <f>IFERROR(VLOOKUP($B164,Tax_List!$H$3:$O$480,5,0),"***")</f>
        <v>***</v>
      </c>
      <c r="H164" s="13" t="str">
        <f>IFERROR(VLOOKUP($B164,Tax_List!$H$3:$O$480,8,0),"***")</f>
        <v>***</v>
      </c>
      <c r="I164" s="2">
        <v>364200</v>
      </c>
      <c r="J164" s="2" t="s">
        <v>1979</v>
      </c>
      <c r="K164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ម៉េង ម៉ើ</v>
      </c>
      <c r="L164">
        <v>364200</v>
      </c>
      <c r="M164" t="e">
        <f>VLOOKUP(Table14[[#This Row],[ឈ្មោះ]],Table1[[ឈ្មោះ]:[សម្គាល់]],8,0)</f>
        <v>#N/A</v>
      </c>
      <c r="N164" s="16" t="e">
        <f>M164-Table14[[#This Row],[បៀវត្សសរុប]]</f>
        <v>#N/A</v>
      </c>
    </row>
    <row r="165" spans="1:14" x14ac:dyDescent="0.55000000000000004">
      <c r="A165" s="1">
        <v>141</v>
      </c>
      <c r="B165" t="s">
        <v>125</v>
      </c>
      <c r="C165" t="str">
        <f>LEFT(Table14[[#This Row],[ឈ្មោះ]],SEARCH(" ",Table14[[#This Row],[ឈ្មោះ]])-1)</f>
        <v>ព្រឹម</v>
      </c>
      <c r="D165" t="str">
        <f>RIGHT(Table14[[#This Row],[ឈ្មោះ]],LEN(Table14[[#This Row],[ឈ្មោះ]])-SEARCH(" ",Table14[[#This Row],[ឈ្មោះ]]))</f>
        <v>កក្កដា</v>
      </c>
      <c r="E165" t="s">
        <v>1</v>
      </c>
      <c r="F165" t="s">
        <v>454</v>
      </c>
      <c r="G165" t="str">
        <f>IFERROR(VLOOKUP($B165,Tax_List!$H$3:$O$480,5,0),"***")</f>
        <v>05.06.1984</v>
      </c>
      <c r="H165" s="13" t="str">
        <f>IFERROR(VLOOKUP($B165,Tax_List!$H$3:$O$480,8,0),"***")</f>
        <v>150692941</v>
      </c>
      <c r="I165" s="2">
        <v>125200</v>
      </c>
      <c r="J165" s="2" t="s">
        <v>1980</v>
      </c>
      <c r="K165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ព្រឹម កក្កដា</v>
      </c>
      <c r="L165">
        <v>125200</v>
      </c>
      <c r="M165">
        <f>VLOOKUP(Table14[[#This Row],[ឈ្មោះ]],Table1[[ឈ្មោះ]:[សម្គាល់]],8,0)</f>
        <v>1041000</v>
      </c>
      <c r="N165" s="16">
        <f>M165-Table14[[#This Row],[បៀវត្សសរុប]]</f>
        <v>915800</v>
      </c>
    </row>
    <row r="166" spans="1:14" x14ac:dyDescent="0.55000000000000004">
      <c r="A166" s="1">
        <v>142</v>
      </c>
      <c r="B166" t="s">
        <v>126</v>
      </c>
      <c r="C166" t="str">
        <f>LEFT(Table14[[#This Row],[ឈ្មោះ]],SEARCH(" ",Table14[[#This Row],[ឈ្មោះ]])-1)</f>
        <v>សឿន</v>
      </c>
      <c r="D166" t="str">
        <f>RIGHT(Table14[[#This Row],[ឈ្មោះ]],LEN(Table14[[#This Row],[ឈ្មោះ]])-SEARCH(" ",Table14[[#This Row],[ឈ្មោះ]]))</f>
        <v>ចិត្រា</v>
      </c>
      <c r="E166" t="s">
        <v>2</v>
      </c>
      <c r="F166" t="s">
        <v>454</v>
      </c>
      <c r="G166" t="str">
        <f>IFERROR(VLOOKUP($B166,Tax_List!$H$3:$O$480,5,0),"***")</f>
        <v>08.08.1995</v>
      </c>
      <c r="H166" s="13" t="str">
        <f>IFERROR(VLOOKUP($B166,Tax_List!$H$3:$O$480,8,0),"***")</f>
        <v>IDR00069</v>
      </c>
      <c r="I166" s="2">
        <v>389900</v>
      </c>
      <c r="J166" s="2"/>
      <c r="K166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សឿន ចិត្រា</v>
      </c>
      <c r="L166">
        <v>389900</v>
      </c>
      <c r="M166">
        <f>VLOOKUP(Table14[[#This Row],[ឈ្មោះ]],Table1[[ឈ្មោះ]:[សម្គាល់]],8,0)</f>
        <v>995700</v>
      </c>
      <c r="N166" s="16">
        <f>M166-Table14[[#This Row],[បៀវត្សសរុប]]</f>
        <v>605800</v>
      </c>
    </row>
    <row r="167" spans="1:14" x14ac:dyDescent="0.55000000000000004">
      <c r="A167" s="1">
        <v>143</v>
      </c>
      <c r="B167" t="s">
        <v>127</v>
      </c>
      <c r="C167" t="str">
        <f>LEFT(Table14[[#This Row],[ឈ្មោះ]],SEARCH(" ",Table14[[#This Row],[ឈ្មោះ]])-1)</f>
        <v>សំ</v>
      </c>
      <c r="D167" t="str">
        <f>RIGHT(Table14[[#This Row],[ឈ្មោះ]],LEN(Table14[[#This Row],[ឈ្មោះ]])-SEARCH(" ",Table14[[#This Row],[ឈ្មោះ]]))</f>
        <v>សឿន</v>
      </c>
      <c r="E167" t="s">
        <v>2</v>
      </c>
      <c r="F167" t="s">
        <v>454</v>
      </c>
      <c r="G167" t="str">
        <f>IFERROR(VLOOKUP($B167,Tax_List!$H$3:$O$480,5,0),"***")</f>
        <v>31.12.1999</v>
      </c>
      <c r="H167" s="13" t="str">
        <f>IFERROR(VLOOKUP($B167,Tax_List!$H$3:$O$480,8,0),"***")</f>
        <v>IDR00070</v>
      </c>
      <c r="I167" s="2">
        <v>421400</v>
      </c>
      <c r="J167" s="2"/>
      <c r="K167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សំ សឿន</v>
      </c>
      <c r="L167">
        <v>421400</v>
      </c>
      <c r="M167">
        <f>VLOOKUP(Table14[[#This Row],[ឈ្មោះ]],Table1[[ឈ្មោះ]:[សម្គាល់]],8,0)</f>
        <v>1097200</v>
      </c>
      <c r="N167" s="16">
        <f>M167-Table14[[#This Row],[បៀវត្សសរុប]]</f>
        <v>675800</v>
      </c>
    </row>
    <row r="168" spans="1:14" x14ac:dyDescent="0.55000000000000004">
      <c r="A168" s="1">
        <v>144</v>
      </c>
      <c r="B168" t="s">
        <v>1960</v>
      </c>
      <c r="C168" t="str">
        <f>LEFT(Table14[[#This Row],[ឈ្មោះ]],SEARCH(" ",Table14[[#This Row],[ឈ្មោះ]])-1)</f>
        <v>យ៉ន</v>
      </c>
      <c r="D168" t="str">
        <f>RIGHT(Table14[[#This Row],[ឈ្មោះ]],LEN(Table14[[#This Row],[ឈ្មោះ]])-SEARCH(" ",Table14[[#This Row],[ឈ្មោះ]]))</f>
        <v>វណ្ណា</v>
      </c>
      <c r="E168" t="s">
        <v>2</v>
      </c>
      <c r="F168" t="s">
        <v>454</v>
      </c>
      <c r="G168" t="str">
        <f>IFERROR(VLOOKUP($B168,Tax_List!$H$3:$O$480,5,0),"***")</f>
        <v>***</v>
      </c>
      <c r="H168" s="13" t="str">
        <f>IFERROR(VLOOKUP($B168,Tax_List!$H$3:$O$480,8,0),"***")</f>
        <v>***</v>
      </c>
      <c r="I168" s="2">
        <v>652000</v>
      </c>
      <c r="J168" s="2"/>
      <c r="K168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យ៉ន វណ្ណា</v>
      </c>
      <c r="L168">
        <v>652000</v>
      </c>
      <c r="M168">
        <f>VLOOKUP(Table14[[#This Row],[ឈ្មោះ]],Table1[[ឈ្មោះ]:[សម្គាល់]],8,0)</f>
        <v>211200</v>
      </c>
      <c r="N168" s="16">
        <f>M168-Table14[[#This Row],[បៀវត្សសរុប]]</f>
        <v>-440800</v>
      </c>
    </row>
    <row r="169" spans="1:14" x14ac:dyDescent="0.55000000000000004">
      <c r="A169" s="1">
        <v>145</v>
      </c>
      <c r="B169" t="s">
        <v>2027</v>
      </c>
      <c r="C169" t="str">
        <f>LEFT(Table14[[#This Row],[ឈ្មោះ]],SEARCH(" ",Table14[[#This Row],[ឈ្មោះ]])-1)</f>
        <v>ខា</v>
      </c>
      <c r="D169" t="str">
        <f>RIGHT(Table14[[#This Row],[ឈ្មោះ]],LEN(Table14[[#This Row],[ឈ្មោះ]])-SEARCH(" ",Table14[[#This Row],[ឈ្មោះ]]))</f>
        <v>ហឿន</v>
      </c>
      <c r="E169" t="s">
        <v>1</v>
      </c>
      <c r="F169" t="s">
        <v>454</v>
      </c>
      <c r="G169" t="str">
        <f>IFERROR(VLOOKUP($B169,Tax_List!$H$3:$O$480,5,0),"***")</f>
        <v>***</v>
      </c>
      <c r="H169" s="13" t="str">
        <f>IFERROR(VLOOKUP($B169,Tax_List!$H$3:$O$480,8,0),"***")</f>
        <v>***</v>
      </c>
      <c r="I169" s="2">
        <v>363300</v>
      </c>
      <c r="J169" s="2"/>
      <c r="K169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ខា ហឿន</v>
      </c>
      <c r="L169">
        <v>363300</v>
      </c>
      <c r="M169" t="e">
        <f>VLOOKUP(Table14[[#This Row],[ឈ្មោះ]],Table1[[ឈ្មោះ]:[សម្គាល់]],8,0)</f>
        <v>#N/A</v>
      </c>
      <c r="N169" s="16" t="e">
        <f>M169-Table14[[#This Row],[បៀវត្សសរុប]]</f>
        <v>#N/A</v>
      </c>
    </row>
    <row r="170" spans="1:14" x14ac:dyDescent="0.55000000000000004">
      <c r="A170" s="1">
        <v>146</v>
      </c>
      <c r="B170" t="s">
        <v>130</v>
      </c>
      <c r="C170" t="str">
        <f>LEFT(Table14[[#This Row],[ឈ្មោះ]],SEARCH(" ",Table14[[#This Row],[ឈ្មោះ]])-1)</f>
        <v>សេន</v>
      </c>
      <c r="D170" t="str">
        <f>RIGHT(Table14[[#This Row],[ឈ្មោះ]],LEN(Table14[[#This Row],[ឈ្មោះ]])-SEARCH(" ",Table14[[#This Row],[ឈ្មោះ]]))</f>
        <v>រក្សា</v>
      </c>
      <c r="E170" t="s">
        <v>2</v>
      </c>
      <c r="F170" t="s">
        <v>454</v>
      </c>
      <c r="G170" t="str">
        <f>IFERROR(VLOOKUP($B170,Tax_List!$H$3:$O$480,5,0),"***")</f>
        <v>06.12.1995</v>
      </c>
      <c r="H170" s="13" t="str">
        <f>IFERROR(VLOOKUP($B170,Tax_List!$H$3:$O$480,8,0),"***")</f>
        <v>IDR00071</v>
      </c>
      <c r="I170" s="2">
        <v>625100</v>
      </c>
      <c r="J170" s="2"/>
      <c r="K170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សេន រក្សា</v>
      </c>
      <c r="L170">
        <v>625100</v>
      </c>
      <c r="M170">
        <f>VLOOKUP(Table14[[#This Row],[ឈ្មោះ]],Table1[[ឈ្មោះ]:[សម្គាល់]],8,0)</f>
        <v>1313700</v>
      </c>
      <c r="N170" s="16">
        <f>M170-Table14[[#This Row],[បៀវត្សសរុប]]</f>
        <v>688600</v>
      </c>
    </row>
    <row r="171" spans="1:14" x14ac:dyDescent="0.55000000000000004">
      <c r="A171" s="1">
        <v>147</v>
      </c>
      <c r="B171" t="s">
        <v>2028</v>
      </c>
      <c r="C171" t="str">
        <f>LEFT(Table14[[#This Row],[ឈ្មោះ]],SEARCH(" ",Table14[[#This Row],[ឈ្មោះ]])-1)</f>
        <v>អ៊ីវ</v>
      </c>
      <c r="D171" t="str">
        <f>RIGHT(Table14[[#This Row],[ឈ្មោះ]],LEN(Table14[[#This Row],[ឈ្មោះ]])-SEARCH(" ",Table14[[#This Row],[ឈ្មោះ]]))</f>
        <v>សុវណ្ណះ</v>
      </c>
      <c r="E171" t="s">
        <v>2</v>
      </c>
      <c r="F171" t="s">
        <v>454</v>
      </c>
      <c r="G171" t="str">
        <f>IFERROR(VLOOKUP($B171,Tax_List!$H$3:$O$480,5,0),"***")</f>
        <v>***</v>
      </c>
      <c r="H171" s="13" t="str">
        <f>IFERROR(VLOOKUP($B171,Tax_List!$H$3:$O$480,8,0),"***")</f>
        <v>***</v>
      </c>
      <c r="I171" s="2">
        <v>399800</v>
      </c>
      <c r="J171" s="2"/>
      <c r="K171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អ៊ីវ សុវណ្ណះ</v>
      </c>
      <c r="L171">
        <v>399800</v>
      </c>
      <c r="M171" t="e">
        <f>VLOOKUP(Table14[[#This Row],[ឈ្មោះ]],Table1[[ឈ្មោះ]:[សម្គាល់]],8,0)</f>
        <v>#N/A</v>
      </c>
      <c r="N171" s="16" t="e">
        <f>M171-Table14[[#This Row],[បៀវត្សសរុប]]</f>
        <v>#N/A</v>
      </c>
    </row>
    <row r="172" spans="1:14" x14ac:dyDescent="0.55000000000000004">
      <c r="A172" s="1">
        <v>148</v>
      </c>
      <c r="B172" t="s">
        <v>132</v>
      </c>
      <c r="C172" t="str">
        <f>LEFT(Table14[[#This Row],[ឈ្មោះ]],SEARCH(" ",Table14[[#This Row],[ឈ្មោះ]])-1)</f>
        <v>ហង់</v>
      </c>
      <c r="D172" t="str">
        <f>RIGHT(Table14[[#This Row],[ឈ្មោះ]],LEN(Table14[[#This Row],[ឈ្មោះ]])-SEARCH(" ",Table14[[#This Row],[ឈ្មោះ]]))</f>
        <v>ពៅ</v>
      </c>
      <c r="E172" t="s">
        <v>1</v>
      </c>
      <c r="F172" t="s">
        <v>454</v>
      </c>
      <c r="G172" t="str">
        <f>IFERROR(VLOOKUP($B172,Tax_List!$H$3:$O$480,5,0),"***")</f>
        <v>26.10.1998</v>
      </c>
      <c r="H172" s="13">
        <f>IFERROR(VLOOKUP($B172,Tax_List!$H$3:$O$480,8,0),"***")</f>
        <v>150613306</v>
      </c>
      <c r="I172" s="2">
        <v>531200</v>
      </c>
      <c r="J172" s="2"/>
      <c r="K172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ហង់ ពៅ</v>
      </c>
      <c r="L172">
        <v>531200</v>
      </c>
      <c r="M172">
        <f>VLOOKUP(Table14[[#This Row],[ឈ្មោះ]],Table1[[ឈ្មោះ]:[សម្គាល់]],8,0)</f>
        <v>1040500</v>
      </c>
      <c r="N172" s="16">
        <f>M172-Table14[[#This Row],[បៀវត្សសរុប]]</f>
        <v>509300</v>
      </c>
    </row>
    <row r="173" spans="1:14" x14ac:dyDescent="0.55000000000000004">
      <c r="A173" s="1">
        <v>149</v>
      </c>
      <c r="B173" t="s">
        <v>133</v>
      </c>
      <c r="C173" t="str">
        <f>LEFT(Table14[[#This Row],[ឈ្មោះ]],SEARCH(" ",Table14[[#This Row],[ឈ្មោះ]])-1)</f>
        <v>វឿន</v>
      </c>
      <c r="D173" t="str">
        <f>RIGHT(Table14[[#This Row],[ឈ្មោះ]],LEN(Table14[[#This Row],[ឈ្មោះ]])-SEARCH(" ",Table14[[#This Row],[ឈ្មោះ]]))</f>
        <v>អេន</v>
      </c>
      <c r="E173" t="s">
        <v>1</v>
      </c>
      <c r="F173" t="s">
        <v>454</v>
      </c>
      <c r="G173" t="str">
        <f>IFERROR(VLOOKUP($B173,Tax_List!$H$3:$O$480,5,0),"***")</f>
        <v>18.12.1999</v>
      </c>
      <c r="H173" s="13" t="str">
        <f>IFERROR(VLOOKUP($B173,Tax_List!$H$3:$O$480,8,0),"***")</f>
        <v>150360246</v>
      </c>
      <c r="I173" s="2">
        <v>522000</v>
      </c>
      <c r="J173" s="2"/>
      <c r="K173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វឿន អេន</v>
      </c>
      <c r="L173">
        <v>522000</v>
      </c>
      <c r="M173">
        <f>VLOOKUP(Table14[[#This Row],[ឈ្មោះ]],Table1[[ឈ្មោះ]:[សម្គាល់]],8,0)</f>
        <v>1099400</v>
      </c>
      <c r="N173" s="16">
        <f>M173-Table14[[#This Row],[បៀវត្សសរុប]]</f>
        <v>577400</v>
      </c>
    </row>
    <row r="174" spans="1:14" x14ac:dyDescent="0.55000000000000004">
      <c r="A174" s="1">
        <v>150</v>
      </c>
      <c r="B174" t="s">
        <v>134</v>
      </c>
      <c r="C174" t="str">
        <f>LEFT(Table14[[#This Row],[ឈ្មោះ]],SEARCH(" ",Table14[[#This Row],[ឈ្មោះ]])-1)</f>
        <v>នឹង</v>
      </c>
      <c r="D174" t="str">
        <f>RIGHT(Table14[[#This Row],[ឈ្មោះ]],LEN(Table14[[#This Row],[ឈ្មោះ]])-SEARCH(" ",Table14[[#This Row],[ឈ្មោះ]]))</f>
        <v>ណូយ</v>
      </c>
      <c r="E174" t="s">
        <v>2</v>
      </c>
      <c r="F174" t="s">
        <v>454</v>
      </c>
      <c r="G174" t="str">
        <f>IFERROR(VLOOKUP($B174,Tax_List!$H$3:$O$480,5,0),"***")</f>
        <v>14.03.2000</v>
      </c>
      <c r="H174" s="13" t="str">
        <f>IFERROR(VLOOKUP($B174,Tax_List!$H$3:$O$480,8,0),"***")</f>
        <v>IDR00073</v>
      </c>
      <c r="I174" s="2">
        <v>438900</v>
      </c>
      <c r="J174" s="2"/>
      <c r="K174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នឹង ណូយ</v>
      </c>
      <c r="L174">
        <v>438900</v>
      </c>
      <c r="M174">
        <f>VLOOKUP(Table14[[#This Row],[ឈ្មោះ]],Table1[[ឈ្មោះ]:[សម្គាល់]],8,0)</f>
        <v>1128600</v>
      </c>
      <c r="N174" s="16">
        <f>M174-Table14[[#This Row],[បៀវត្សសរុប]]</f>
        <v>689700</v>
      </c>
    </row>
    <row r="175" spans="1:14" x14ac:dyDescent="0.55000000000000004">
      <c r="A175" s="1">
        <v>151</v>
      </c>
      <c r="B175" t="s">
        <v>135</v>
      </c>
      <c r="C175" t="str">
        <f>LEFT(Table14[[#This Row],[ឈ្មោះ]],SEARCH(" ",Table14[[#This Row],[ឈ្មោះ]])-1)</f>
        <v>ឃឹម</v>
      </c>
      <c r="D175" t="str">
        <f>RIGHT(Table14[[#This Row],[ឈ្មោះ]],LEN(Table14[[#This Row],[ឈ្មោះ]])-SEARCH(" ",Table14[[#This Row],[ឈ្មោះ]]))</f>
        <v>ឡុន</v>
      </c>
      <c r="E175" t="s">
        <v>2</v>
      </c>
      <c r="F175" t="s">
        <v>454</v>
      </c>
      <c r="G175" t="str">
        <f>IFERROR(VLOOKUP($B175,Tax_List!$H$3:$O$480,5,0),"***")</f>
        <v>10.05.1987</v>
      </c>
      <c r="H175" s="13" t="str">
        <f>IFERROR(VLOOKUP($B175,Tax_List!$H$3:$O$480,8,0),"***")</f>
        <v>15036207</v>
      </c>
      <c r="I175" s="2">
        <v>551300</v>
      </c>
      <c r="J175" s="2"/>
      <c r="K175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ឃឹម ឡុន</v>
      </c>
      <c r="L175">
        <v>551300</v>
      </c>
      <c r="M175">
        <f>VLOOKUP(Table14[[#This Row],[ឈ្មោះ]],Table1[[ឈ្មោះ]:[សម្គាល់]],8,0)</f>
        <v>1206900</v>
      </c>
      <c r="N175" s="16">
        <f>M175-Table14[[#This Row],[បៀវត្សសរុប]]</f>
        <v>655600</v>
      </c>
    </row>
    <row r="176" spans="1:14" x14ac:dyDescent="0.55000000000000004">
      <c r="A176" s="1">
        <v>152</v>
      </c>
      <c r="B176" t="s">
        <v>136</v>
      </c>
      <c r="C176" t="str">
        <f>LEFT(Table14[[#This Row],[ឈ្មោះ]],SEARCH(" ",Table14[[#This Row],[ឈ្មោះ]])-1)</f>
        <v>សាទ</v>
      </c>
      <c r="D176" t="str">
        <f>RIGHT(Table14[[#This Row],[ឈ្មោះ]],LEN(Table14[[#This Row],[ឈ្មោះ]])-SEARCH(" ",Table14[[#This Row],[ឈ្មោះ]]))</f>
        <v>រ៉េន</v>
      </c>
      <c r="E176" t="s">
        <v>1</v>
      </c>
      <c r="F176" t="s">
        <v>454</v>
      </c>
      <c r="G176" t="str">
        <f>IFERROR(VLOOKUP($B176,Tax_List!$H$3:$O$480,5,0),"***")</f>
        <v>10.02.1990</v>
      </c>
      <c r="H176" s="13" t="str">
        <f>IFERROR(VLOOKUP($B176,Tax_List!$H$3:$O$480,8,0),"***")</f>
        <v>150429477</v>
      </c>
      <c r="I176" s="2">
        <v>506500</v>
      </c>
      <c r="J176" s="2"/>
      <c r="K176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សាទ រ៉េន</v>
      </c>
      <c r="L176">
        <v>506500</v>
      </c>
      <c r="M176">
        <f>VLOOKUP(Table14[[#This Row],[ឈ្មោះ]],Table1[[ឈ្មោះ]:[សម្គាល់]],8,0)</f>
        <v>1185900</v>
      </c>
      <c r="N176" s="16">
        <f>M176-Table14[[#This Row],[បៀវត្សសរុប]]</f>
        <v>679400</v>
      </c>
    </row>
    <row r="177" spans="1:14" x14ac:dyDescent="0.55000000000000004">
      <c r="A177" s="1">
        <v>153</v>
      </c>
      <c r="B177" t="s">
        <v>137</v>
      </c>
      <c r="C177" t="str">
        <f>LEFT(Table14[[#This Row],[ឈ្មោះ]],SEARCH(" ",Table14[[#This Row],[ឈ្មោះ]])-1)</f>
        <v>សាត</v>
      </c>
      <c r="D177" t="str">
        <f>RIGHT(Table14[[#This Row],[ឈ្មោះ]],LEN(Table14[[#This Row],[ឈ្មោះ]])-SEARCH(" ",Table14[[#This Row],[ឈ្មោះ]]))</f>
        <v>សុផាន</v>
      </c>
      <c r="E177" t="s">
        <v>2</v>
      </c>
      <c r="F177" t="s">
        <v>454</v>
      </c>
      <c r="G177" t="str">
        <f>IFERROR(VLOOKUP($B177,Tax_List!$H$3:$O$480,5,0),"***")</f>
        <v>29.11.2002</v>
      </c>
      <c r="H177" s="13">
        <f>IFERROR(VLOOKUP($B177,Tax_List!$H$3:$O$480,8,0),"***")</f>
        <v>150952560</v>
      </c>
      <c r="I177" s="2">
        <v>556100</v>
      </c>
      <c r="J177" s="2"/>
      <c r="K177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សាត សុផាន</v>
      </c>
      <c r="L177">
        <v>556100</v>
      </c>
      <c r="M177">
        <f>VLOOKUP(Table14[[#This Row],[ឈ្មោះ]],Table1[[ឈ្មោះ]:[សម្គាល់]],8,0)</f>
        <v>1164900</v>
      </c>
      <c r="N177" s="16">
        <f>M177-Table14[[#This Row],[បៀវត្សសរុប]]</f>
        <v>608800</v>
      </c>
    </row>
    <row r="178" spans="1:14" x14ac:dyDescent="0.55000000000000004">
      <c r="A178" s="1">
        <v>154</v>
      </c>
      <c r="B178" t="s">
        <v>138</v>
      </c>
      <c r="C178" t="str">
        <f>LEFT(Table14[[#This Row],[ឈ្មោះ]],SEARCH(" ",Table14[[#This Row],[ឈ្មោះ]])-1)</f>
        <v>វឿន</v>
      </c>
      <c r="D178" t="str">
        <f>RIGHT(Table14[[#This Row],[ឈ្មោះ]],LEN(Table14[[#This Row],[ឈ្មោះ]])-SEARCH(" ",Table14[[#This Row],[ឈ្មោះ]]))</f>
        <v>សំណាង</v>
      </c>
      <c r="E178" t="s">
        <v>2</v>
      </c>
      <c r="F178" t="s">
        <v>454</v>
      </c>
      <c r="G178" t="str">
        <f>IFERROR(VLOOKUP($B178,Tax_List!$H$3:$O$480,5,0),"***")</f>
        <v>19.11.1996</v>
      </c>
      <c r="H178" s="13">
        <f>IFERROR(VLOOKUP($B178,Tax_List!$H$3:$O$480,8,0),"***")</f>
        <v>150983132</v>
      </c>
      <c r="I178" s="2">
        <v>479500</v>
      </c>
      <c r="J178" s="2"/>
      <c r="K178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វឿន សំណាង</v>
      </c>
      <c r="L178">
        <v>479500</v>
      </c>
      <c r="M178">
        <f>VLOOKUP(Table14[[#This Row],[ឈ្មោះ]],Table1[[ឈ្មោះ]:[សម្គាល់]],8,0)</f>
        <v>1294500</v>
      </c>
      <c r="N178" s="16">
        <f>M178-Table14[[#This Row],[បៀវត្សសរុប]]</f>
        <v>815000</v>
      </c>
    </row>
    <row r="179" spans="1:14" x14ac:dyDescent="0.55000000000000004">
      <c r="A179" s="1">
        <v>155</v>
      </c>
      <c r="B179" t="s">
        <v>124</v>
      </c>
      <c r="C179" t="str">
        <f>LEFT(Table14[[#This Row],[ឈ្មោះ]],SEARCH(" ",Table14[[#This Row],[ឈ្មោះ]])-1)</f>
        <v>ឃុត</v>
      </c>
      <c r="D179" t="str">
        <f>RIGHT(Table14[[#This Row],[ឈ្មោះ]],LEN(Table14[[#This Row],[ឈ្មោះ]])-SEARCH(" ",Table14[[#This Row],[ឈ្មោះ]]))</f>
        <v>យឹង</v>
      </c>
      <c r="E179" t="s">
        <v>1</v>
      </c>
      <c r="F179" t="s">
        <v>454</v>
      </c>
      <c r="G179" t="str">
        <f>IFERROR(VLOOKUP($B179,Tax_List!$H$3:$O$480,5,0),"***")</f>
        <v>20.02.1994</v>
      </c>
      <c r="H179" s="13" t="str">
        <f>IFERROR(VLOOKUP($B179,Tax_List!$H$3:$O$480,8,0),"***")</f>
        <v>150360245</v>
      </c>
      <c r="I179" s="2">
        <v>430800</v>
      </c>
      <c r="J179" s="2"/>
      <c r="K179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ឃុត យឹង</v>
      </c>
      <c r="L179">
        <v>430800</v>
      </c>
      <c r="M179">
        <f>VLOOKUP(Table14[[#This Row],[ឈ្មោះ]],Table1[[ឈ្មោះ]:[សម្គាល់]],8,0)</f>
        <v>1143600</v>
      </c>
      <c r="N179" s="16">
        <f>M179-Table14[[#This Row],[បៀវត្សសរុប]]</f>
        <v>712800</v>
      </c>
    </row>
    <row r="180" spans="1:14" x14ac:dyDescent="0.55000000000000004">
      <c r="A180" s="1">
        <v>156</v>
      </c>
      <c r="B180" t="s">
        <v>140</v>
      </c>
      <c r="C180" t="str">
        <f>LEFT(Table14[[#This Row],[ឈ្មោះ]],SEARCH(" ",Table14[[#This Row],[ឈ្មោះ]])-1)</f>
        <v>សាត</v>
      </c>
      <c r="D180" t="str">
        <f>RIGHT(Table14[[#This Row],[ឈ្មោះ]],LEN(Table14[[#This Row],[ឈ្មោះ]])-SEARCH(" ",Table14[[#This Row],[ឈ្មោះ]]))</f>
        <v>សារ៉ាត</v>
      </c>
      <c r="E180" t="s">
        <v>2</v>
      </c>
      <c r="F180" t="s">
        <v>454</v>
      </c>
      <c r="G180" t="str">
        <f>IFERROR(VLOOKUP($B180,Tax_List!$H$3:$O$480,5,0),"***")</f>
        <v>02.06.1994</v>
      </c>
      <c r="H180" s="13">
        <f>IFERROR(VLOOKUP($B180,Tax_List!$H$3:$O$480,8,0),"***")</f>
        <v>150469698</v>
      </c>
      <c r="I180" s="2">
        <v>518100</v>
      </c>
      <c r="J180" s="2"/>
      <c r="K180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សាត សារ៉ាត</v>
      </c>
      <c r="L180">
        <v>518100</v>
      </c>
      <c r="M180">
        <f>VLOOKUP(Table14[[#This Row],[ឈ្មោះ]],Table1[[ឈ្មោះ]:[សម្គាល់]],8,0)</f>
        <v>1146500</v>
      </c>
      <c r="N180" s="16">
        <f>M180-Table14[[#This Row],[បៀវត្សសរុប]]</f>
        <v>628400</v>
      </c>
    </row>
    <row r="181" spans="1:14" x14ac:dyDescent="0.55000000000000004">
      <c r="A181" s="1">
        <v>157</v>
      </c>
      <c r="B181" t="s">
        <v>141</v>
      </c>
      <c r="C181" t="str">
        <f>LEFT(Table14[[#This Row],[ឈ្មោះ]],SEARCH(" ",Table14[[#This Row],[ឈ្មោះ]])-1)</f>
        <v>លី</v>
      </c>
      <c r="D181" t="str">
        <f>RIGHT(Table14[[#This Row],[ឈ្មោះ]],LEN(Table14[[#This Row],[ឈ្មោះ]])-SEARCH(" ",Table14[[#This Row],[ឈ្មោះ]]))</f>
        <v>នេន</v>
      </c>
      <c r="E181" t="s">
        <v>1</v>
      </c>
      <c r="F181" t="s">
        <v>454</v>
      </c>
      <c r="G181" t="str">
        <f>IFERROR(VLOOKUP($B181,Tax_List!$H$3:$O$480,5,0),"***")</f>
        <v>17.07.1986</v>
      </c>
      <c r="H181" s="13">
        <f>IFERROR(VLOOKUP($B181,Tax_List!$H$3:$O$480,8,0),"***")</f>
        <v>150294721</v>
      </c>
      <c r="I181" s="2">
        <v>280200</v>
      </c>
      <c r="J181" s="2"/>
      <c r="K181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លី នេន</v>
      </c>
      <c r="L181">
        <v>280200</v>
      </c>
      <c r="M181">
        <f>VLOOKUP(Table14[[#This Row],[ឈ្មោះ]],Table1[[ឈ្មោះ]:[សម្គាល់]],8,0)</f>
        <v>1175100</v>
      </c>
      <c r="N181" s="16">
        <f>M181-Table14[[#This Row],[បៀវត្សសរុប]]</f>
        <v>894900</v>
      </c>
    </row>
    <row r="182" spans="1:14" x14ac:dyDescent="0.55000000000000004">
      <c r="A182" s="1">
        <v>158</v>
      </c>
      <c r="B182" t="s">
        <v>142</v>
      </c>
      <c r="C182" t="str">
        <f>LEFT(Table14[[#This Row],[ឈ្មោះ]],SEARCH(" ",Table14[[#This Row],[ឈ្មោះ]])-1)</f>
        <v>ហឿន</v>
      </c>
      <c r="D182" t="str">
        <f>RIGHT(Table14[[#This Row],[ឈ្មោះ]],LEN(Table14[[#This Row],[ឈ្មោះ]])-SEARCH(" ",Table14[[#This Row],[ឈ្មោះ]]))</f>
        <v>កុសល់</v>
      </c>
      <c r="E182" t="s">
        <v>2</v>
      </c>
      <c r="F182" t="s">
        <v>454</v>
      </c>
      <c r="G182" t="str">
        <f>IFERROR(VLOOKUP($B182,Tax_List!$H$3:$O$480,5,0),"***")</f>
        <v>26.04.1990</v>
      </c>
      <c r="H182" s="13">
        <f>IFERROR(VLOOKUP($B182,Tax_List!$H$3:$O$480,8,0),"***")</f>
        <v>150983106</v>
      </c>
      <c r="I182" s="2">
        <v>307400</v>
      </c>
      <c r="J182" s="2"/>
      <c r="K182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ហឿន កុសល់</v>
      </c>
      <c r="L182">
        <v>307400</v>
      </c>
      <c r="M182">
        <f>VLOOKUP(Table14[[#This Row],[ឈ្មោះ]],Table1[[ឈ្មោះ]:[សម្គាល់]],8,0)</f>
        <v>1124000</v>
      </c>
      <c r="N182" s="16">
        <f>M182-Table14[[#This Row],[បៀវត្សសរុប]]</f>
        <v>816600</v>
      </c>
    </row>
    <row r="183" spans="1:14" x14ac:dyDescent="0.55000000000000004">
      <c r="A183" s="1">
        <v>159</v>
      </c>
      <c r="B183" t="s">
        <v>143</v>
      </c>
      <c r="C183" t="str">
        <f>LEFT(Table14[[#This Row],[ឈ្មោះ]],SEARCH(" ",Table14[[#This Row],[ឈ្មោះ]])-1)</f>
        <v>ហឿន</v>
      </c>
      <c r="D183" t="str">
        <f>RIGHT(Table14[[#This Row],[ឈ្មោះ]],LEN(Table14[[#This Row],[ឈ្មោះ]])-SEARCH(" ",Table14[[#This Row],[ឈ្មោះ]]))</f>
        <v>ឃៀក</v>
      </c>
      <c r="E183" t="s">
        <v>1</v>
      </c>
      <c r="F183" t="s">
        <v>454</v>
      </c>
      <c r="G183" t="str">
        <f>IFERROR(VLOOKUP($B183,Tax_List!$H$3:$O$480,5,0),"***")</f>
        <v>12.12.1995</v>
      </c>
      <c r="H183" s="13" t="str">
        <f>IFERROR(VLOOKUP($B183,Tax_List!$H$3:$O$480,8,0),"***")</f>
        <v>150429478</v>
      </c>
      <c r="I183" s="2">
        <v>424800</v>
      </c>
      <c r="J183" s="2"/>
      <c r="K183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ហឿន ឃៀក</v>
      </c>
      <c r="L183">
        <v>424800</v>
      </c>
      <c r="M183">
        <f>VLOOKUP(Table14[[#This Row],[ឈ្មោះ]],Table1[[ឈ្មោះ]:[សម្គាល់]],8,0)</f>
        <v>1150000</v>
      </c>
      <c r="N183" s="16">
        <f>M183-Table14[[#This Row],[បៀវត្សសរុប]]</f>
        <v>725200</v>
      </c>
    </row>
    <row r="184" spans="1:14" x14ac:dyDescent="0.55000000000000004">
      <c r="A184" s="1">
        <v>160</v>
      </c>
      <c r="B184" t="s">
        <v>144</v>
      </c>
      <c r="C184" t="str">
        <f>LEFT(Table14[[#This Row],[ឈ្មោះ]],SEARCH(" ",Table14[[#This Row],[ឈ្មោះ]])-1)</f>
        <v>ខា</v>
      </c>
      <c r="D184" t="str">
        <f>RIGHT(Table14[[#This Row],[ឈ្មោះ]],LEN(Table14[[#This Row],[ឈ្មោះ]])-SEARCH(" ",Table14[[#This Row],[ឈ្មោះ]]))</f>
        <v>ធី</v>
      </c>
      <c r="E184" t="s">
        <v>1</v>
      </c>
      <c r="F184" t="s">
        <v>454</v>
      </c>
      <c r="G184" t="str">
        <f>IFERROR(VLOOKUP($B184,Tax_List!$H$3:$O$480,5,0),"***")</f>
        <v>12.05.1990</v>
      </c>
      <c r="H184" s="13" t="str">
        <f>IFERROR(VLOOKUP($B184,Tax_List!$H$3:$O$480,8,0),"***")</f>
        <v>150429474</v>
      </c>
      <c r="I184" s="2">
        <v>506100</v>
      </c>
      <c r="J184" s="2"/>
      <c r="K184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ខា ធី</v>
      </c>
      <c r="L184">
        <v>506100</v>
      </c>
      <c r="M184">
        <f>VLOOKUP(Table14[[#This Row],[ឈ្មោះ]],Table1[[ឈ្មោះ]:[សម្គាល់]],8,0)</f>
        <v>1110800</v>
      </c>
      <c r="N184" s="16">
        <f>M184-Table14[[#This Row],[បៀវត្សសរុប]]</f>
        <v>604700</v>
      </c>
    </row>
    <row r="185" spans="1:14" x14ac:dyDescent="0.55000000000000004">
      <c r="A185" s="1">
        <v>161</v>
      </c>
      <c r="B185" t="s">
        <v>145</v>
      </c>
      <c r="C185" t="str">
        <f>LEFT(Table14[[#This Row],[ឈ្មោះ]],SEARCH(" ",Table14[[#This Row],[ឈ្មោះ]])-1)</f>
        <v>រុន</v>
      </c>
      <c r="D185" t="str">
        <f>RIGHT(Table14[[#This Row],[ឈ្មោះ]],LEN(Table14[[#This Row],[ឈ្មោះ]])-SEARCH(" ",Table14[[#This Row],[ឈ្មោះ]]))</f>
        <v>សំរ៉ិត</v>
      </c>
      <c r="E185" t="s">
        <v>2</v>
      </c>
      <c r="F185" t="s">
        <v>454</v>
      </c>
      <c r="G185" t="str">
        <f>IFERROR(VLOOKUP($B185,Tax_List!$H$3:$O$480,5,0),"***")</f>
        <v>02.05.1988</v>
      </c>
      <c r="H185" s="13">
        <f>IFERROR(VLOOKUP($B185,Tax_List!$H$3:$O$480,8,0),"***")</f>
        <v>51095018</v>
      </c>
      <c r="I185" s="2">
        <v>553600</v>
      </c>
      <c r="J185" s="2"/>
      <c r="K185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រុន សំរ៉ិត</v>
      </c>
      <c r="L185">
        <v>553600</v>
      </c>
      <c r="M185">
        <f>VLOOKUP(Table14[[#This Row],[ឈ្មោះ]],Table1[[ឈ្មោះ]:[សម្គាល់]],8,0)</f>
        <v>1165600</v>
      </c>
      <c r="N185" s="16">
        <f>M185-Table14[[#This Row],[បៀវត្សសរុប]]</f>
        <v>612000</v>
      </c>
    </row>
    <row r="186" spans="1:14" x14ac:dyDescent="0.55000000000000004">
      <c r="A186" s="1">
        <v>162</v>
      </c>
      <c r="B186" t="s">
        <v>146</v>
      </c>
      <c r="C186" t="str">
        <f>LEFT(Table14[[#This Row],[ឈ្មោះ]],SEARCH(" ",Table14[[#This Row],[ឈ្មោះ]])-1)</f>
        <v>ង៉ា</v>
      </c>
      <c r="D186" t="str">
        <f>RIGHT(Table14[[#This Row],[ឈ្មោះ]],LEN(Table14[[#This Row],[ឈ្មោះ]])-SEARCH(" ",Table14[[#This Row],[ឈ្មោះ]]))</f>
        <v>ផល្លាប</v>
      </c>
      <c r="E186" t="s">
        <v>1</v>
      </c>
      <c r="F186" t="s">
        <v>454</v>
      </c>
      <c r="G186" t="str">
        <f>IFERROR(VLOOKUP($B186,Tax_List!$H$3:$O$480,5,0),"***")</f>
        <v>24.11.2001</v>
      </c>
      <c r="H186" s="13">
        <f>IFERROR(VLOOKUP($B186,Tax_List!$H$3:$O$480,8,0),"***")</f>
        <v>150901604</v>
      </c>
      <c r="I186" s="2">
        <v>429800</v>
      </c>
      <c r="J186" s="2"/>
      <c r="K186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ង៉ា ផល្លាប</v>
      </c>
      <c r="L186">
        <v>429800</v>
      </c>
      <c r="M186">
        <f>VLOOKUP(Table14[[#This Row],[ឈ្មោះ]],Table1[[ឈ្មោះ]:[សម្គាល់]],8,0)</f>
        <v>1171700</v>
      </c>
      <c r="N186" s="16">
        <f>M186-Table14[[#This Row],[បៀវត្សសរុប]]</f>
        <v>741900</v>
      </c>
    </row>
    <row r="187" spans="1:14" x14ac:dyDescent="0.55000000000000004">
      <c r="A187" s="1">
        <v>163</v>
      </c>
      <c r="B187" t="s">
        <v>65</v>
      </c>
      <c r="C187" t="str">
        <f>LEFT(Table14[[#This Row],[ឈ្មោះ]],SEARCH(" ",Table14[[#This Row],[ឈ្មោះ]])-1)</f>
        <v>ហ៊ាន</v>
      </c>
      <c r="D187" t="str">
        <f>RIGHT(Table14[[#This Row],[ឈ្មោះ]],LEN(Table14[[#This Row],[ឈ្មោះ]])-SEARCH(" ",Table14[[#This Row],[ឈ្មោះ]]))</f>
        <v>ហ៊ីន</v>
      </c>
      <c r="E187" t="s">
        <v>1</v>
      </c>
      <c r="F187" t="s">
        <v>454</v>
      </c>
      <c r="G187" t="str">
        <f>IFERROR(VLOOKUP($B187,Tax_List!$H$3:$O$480,5,0),"***")</f>
        <v>01.08.1980</v>
      </c>
      <c r="H187" s="13" t="str">
        <f>IFERROR(VLOOKUP($B187,Tax_List!$H$3:$O$480,8,0),"***")</f>
        <v>150354733</v>
      </c>
      <c r="I187" s="2">
        <v>414800</v>
      </c>
      <c r="J187" s="2"/>
      <c r="K187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ហ៊ាន ហ៊ីន</v>
      </c>
      <c r="L187">
        <v>414800</v>
      </c>
      <c r="M187">
        <f>VLOOKUP(Table14[[#This Row],[ឈ្មោះ]],Table1[[ឈ្មោះ]:[សម្គាល់]],8,0)</f>
        <v>983000</v>
      </c>
      <c r="N187" s="16">
        <f>M187-Table14[[#This Row],[បៀវត្សសរុប]]</f>
        <v>568200</v>
      </c>
    </row>
    <row r="188" spans="1:14" x14ac:dyDescent="0.55000000000000004">
      <c r="A188" s="1">
        <v>164</v>
      </c>
      <c r="B188" t="s">
        <v>147</v>
      </c>
      <c r="C188" t="str">
        <f>LEFT(Table14[[#This Row],[ឈ្មោះ]],SEARCH(" ",Table14[[#This Row],[ឈ្មោះ]])-1)</f>
        <v>ជឿន</v>
      </c>
      <c r="D188" t="str">
        <f>RIGHT(Table14[[#This Row],[ឈ្មោះ]],LEN(Table14[[#This Row],[ឈ្មោះ]])-SEARCH(" ",Table14[[#This Row],[ឈ្មោះ]]))</f>
        <v>នីន</v>
      </c>
      <c r="E188" t="s">
        <v>1</v>
      </c>
      <c r="F188" t="s">
        <v>454</v>
      </c>
      <c r="G188" t="str">
        <f>IFERROR(VLOOKUP($B188,Tax_List!$H$3:$O$480,5,0),"***")</f>
        <v>28.09.1999</v>
      </c>
      <c r="H188" s="13" t="str">
        <f>IFERROR(VLOOKUP($B188,Tax_List!$H$3:$O$480,8,0),"***")</f>
        <v xml:space="preserve">150113792 </v>
      </c>
      <c r="I188" s="2">
        <v>316400</v>
      </c>
      <c r="J188" s="2"/>
      <c r="K188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ជឿន នីន</v>
      </c>
      <c r="L188">
        <v>316400</v>
      </c>
      <c r="M188">
        <f>VLOOKUP(Table14[[#This Row],[ឈ្មោះ]],Table1[[ឈ្មោះ]:[សម្គាល់]],8,0)</f>
        <v>1187200</v>
      </c>
      <c r="N188" s="16">
        <f>M188-Table14[[#This Row],[បៀវត្សសរុប]]</f>
        <v>870800</v>
      </c>
    </row>
    <row r="189" spans="1:14" x14ac:dyDescent="0.55000000000000004">
      <c r="A189" s="1">
        <v>165</v>
      </c>
      <c r="B189" t="s">
        <v>2029</v>
      </c>
      <c r="C189" t="str">
        <f>LEFT(Table14[[#This Row],[ឈ្មោះ]],SEARCH(" ",Table14[[#This Row],[ឈ្មោះ]])-1)</f>
        <v>(អេង</v>
      </c>
      <c r="D189" t="str">
        <f>RIGHT(Table14[[#This Row],[ឈ្មោះ]],LEN(Table14[[#This Row],[ឈ្មោះ]])-SEARCH(" ",Table14[[#This Row],[ឈ្មោះ]]))</f>
        <v>គឹមឆេង)</v>
      </c>
      <c r="E189" t="s">
        <v>2</v>
      </c>
      <c r="F189" t="s">
        <v>454</v>
      </c>
      <c r="G189" t="str">
        <f>IFERROR(VLOOKUP($B189,Tax_List!$H$3:$O$480,5,0),"***")</f>
        <v>***</v>
      </c>
      <c r="H189" s="13" t="str">
        <f>IFERROR(VLOOKUP($B189,Tax_List!$H$3:$O$480,8,0),"***")</f>
        <v>***</v>
      </c>
      <c r="I189" s="2">
        <v>85900</v>
      </c>
      <c r="J189" s="2" t="s">
        <v>1979</v>
      </c>
      <c r="K189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អេង គឹមឆេង</v>
      </c>
      <c r="L189">
        <v>85900</v>
      </c>
      <c r="M189" t="e">
        <f>VLOOKUP(Table14[[#This Row],[ឈ្មោះ]],Table1[[ឈ្មោះ]:[សម្គាល់]],8,0)</f>
        <v>#N/A</v>
      </c>
      <c r="N189" s="16" t="e">
        <f>M189-Table14[[#This Row],[បៀវត្សសរុប]]</f>
        <v>#N/A</v>
      </c>
    </row>
    <row r="190" spans="1:14" x14ac:dyDescent="0.55000000000000004">
      <c r="A190" s="1">
        <v>165</v>
      </c>
      <c r="B190" t="s">
        <v>148</v>
      </c>
      <c r="C190" t="str">
        <f>LEFT(Table14[[#This Row],[ឈ្មោះ]],SEARCH(" ",Table14[[#This Row],[ឈ្មោះ]])-1)</f>
        <v>លី</v>
      </c>
      <c r="D190" t="str">
        <f>RIGHT(Table14[[#This Row],[ឈ្មោះ]],LEN(Table14[[#This Row],[ឈ្មោះ]])-SEARCH(" ",Table14[[#This Row],[ឈ្មោះ]]))</f>
        <v>ប៊ុនយ៉េន</v>
      </c>
      <c r="E190" t="s">
        <v>2</v>
      </c>
      <c r="F190" t="s">
        <v>454</v>
      </c>
      <c r="G190" t="str">
        <f>IFERROR(VLOOKUP($B190,Tax_List!$H$3:$O$480,5,0),"***")</f>
        <v>09.02.2000</v>
      </c>
      <c r="H190" s="13" t="str">
        <f>IFERROR(VLOOKUP($B190,Tax_List!$H$3:$O$480,8,0),"***")</f>
        <v>IDR00076</v>
      </c>
      <c r="I190" s="2">
        <v>308700</v>
      </c>
      <c r="J190" s="2" t="s">
        <v>1980</v>
      </c>
      <c r="K190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លី ប៊ុនយ៉េន</v>
      </c>
      <c r="L190">
        <v>308700</v>
      </c>
      <c r="M190">
        <f>VLOOKUP(Table14[[#This Row],[ឈ្មោះ]],Table1[[ឈ្មោះ]:[សម្គាល់]],8,0)</f>
        <v>1147600</v>
      </c>
      <c r="N190" s="16">
        <f>M190-Table14[[#This Row],[បៀវត្សសរុប]]</f>
        <v>838900</v>
      </c>
    </row>
    <row r="191" spans="1:14" x14ac:dyDescent="0.55000000000000004">
      <c r="A191" s="1">
        <v>166</v>
      </c>
      <c r="B191" t="s">
        <v>149</v>
      </c>
      <c r="C191" t="str">
        <f>LEFT(Table14[[#This Row],[ឈ្មោះ]],SEARCH(" ",Table14[[#This Row],[ឈ្មោះ]])-1)</f>
        <v>ស៊ិន</v>
      </c>
      <c r="D191" t="str">
        <f>RIGHT(Table14[[#This Row],[ឈ្មោះ]],LEN(Table14[[#This Row],[ឈ្មោះ]])-SEARCH(" ",Table14[[#This Row],[ឈ្មោះ]]))</f>
        <v>ធីតា​</v>
      </c>
      <c r="E191" t="s">
        <v>1</v>
      </c>
      <c r="F191" t="s">
        <v>454</v>
      </c>
      <c r="G191" t="str">
        <f>IFERROR(VLOOKUP($B191,Tax_List!$H$3:$O$480,5,0),"***")</f>
        <v>23.04.1995</v>
      </c>
      <c r="H191" s="13" t="str">
        <f>IFERROR(VLOOKUP($B191,Tax_List!$H$3:$O$480,8,0),"***")</f>
        <v>150710990</v>
      </c>
      <c r="I191" s="2">
        <v>437100</v>
      </c>
      <c r="J191" s="2"/>
      <c r="K191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ស៊ិន ធីតា​</v>
      </c>
      <c r="L191">
        <v>437100</v>
      </c>
      <c r="M191">
        <f>VLOOKUP(Table14[[#This Row],[ឈ្មោះ]],Table1[[ឈ្មោះ]:[សម្គាល់]],8,0)</f>
        <v>1556500</v>
      </c>
      <c r="N191" s="16">
        <f>M191-Table14[[#This Row],[បៀវត្សសរុប]]</f>
        <v>1119400</v>
      </c>
    </row>
    <row r="192" spans="1:14" x14ac:dyDescent="0.55000000000000004">
      <c r="A192" s="1">
        <v>167</v>
      </c>
      <c r="B192" t="s">
        <v>150</v>
      </c>
      <c r="C192" t="str">
        <f>LEFT(Table14[[#This Row],[ឈ្មោះ]],SEARCH(" ",Table14[[#This Row],[ឈ្មោះ]])-1)</f>
        <v>អេង</v>
      </c>
      <c r="D192" t="str">
        <f>RIGHT(Table14[[#This Row],[ឈ្មោះ]],LEN(Table14[[#This Row],[ឈ្មោះ]])-SEARCH(" ",Table14[[#This Row],[ឈ្មោះ]]))</f>
        <v>គឹមឆេង</v>
      </c>
      <c r="E192" t="s">
        <v>2</v>
      </c>
      <c r="F192" t="s">
        <v>454</v>
      </c>
      <c r="G192" t="str">
        <f>IFERROR(VLOOKUP($B192,Tax_List!$H$3:$O$480,5,0),"***")</f>
        <v>28.02.1997</v>
      </c>
      <c r="H192" s="13" t="str">
        <f>IFERROR(VLOOKUP($B192,Tax_List!$H$3:$O$480,8,0),"***")</f>
        <v>030967679</v>
      </c>
      <c r="I192" s="2">
        <v>622300</v>
      </c>
      <c r="J192" s="2"/>
      <c r="K192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អេង គឹមឆេង</v>
      </c>
      <c r="L192">
        <v>622300</v>
      </c>
      <c r="M192">
        <f>VLOOKUP(Table14[[#This Row],[ឈ្មោះ]],Table1[[ឈ្មោះ]:[សម្គាល់]],8,0)</f>
        <v>1251400</v>
      </c>
      <c r="N192" s="16">
        <f>M192-Table14[[#This Row],[បៀវត្សសរុប]]</f>
        <v>629100</v>
      </c>
    </row>
    <row r="193" spans="1:14" x14ac:dyDescent="0.55000000000000004">
      <c r="A193" s="1">
        <v>168</v>
      </c>
      <c r="B193" t="s">
        <v>151</v>
      </c>
      <c r="C193" t="str">
        <f>LEFT(Table14[[#This Row],[ឈ្មោះ]],SEARCH(" ",Table14[[#This Row],[ឈ្មោះ]])-1)</f>
        <v>កង</v>
      </c>
      <c r="D193" t="str">
        <f>RIGHT(Table14[[#This Row],[ឈ្មោះ]],LEN(Table14[[#This Row],[ឈ្មោះ]])-SEARCH(" ",Table14[[#This Row],[ឈ្មោះ]]))</f>
        <v>មីនី</v>
      </c>
      <c r="E193" t="s">
        <v>1</v>
      </c>
      <c r="F193" t="s">
        <v>454</v>
      </c>
      <c r="G193" t="str">
        <f>IFERROR(VLOOKUP($B193,Tax_List!$H$3:$O$480,5,0),"***")</f>
        <v>16.08.1998</v>
      </c>
      <c r="H193" s="13" t="str">
        <f>IFERROR(VLOOKUP($B193,Tax_List!$H$3:$O$480,8,0),"***")</f>
        <v>150699045</v>
      </c>
      <c r="I193" s="2">
        <v>269400</v>
      </c>
      <c r="J193" s="2"/>
      <c r="K193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កង មីនី</v>
      </c>
      <c r="L193">
        <v>269400</v>
      </c>
      <c r="M193">
        <f>VLOOKUP(Table14[[#This Row],[ឈ្មោះ]],Table1[[ឈ្មោះ]:[សម្គាល់]],8,0)</f>
        <v>1203700</v>
      </c>
      <c r="N193" s="16">
        <f>M193-Table14[[#This Row],[បៀវត្សសរុប]]</f>
        <v>934300</v>
      </c>
    </row>
    <row r="194" spans="1:14" x14ac:dyDescent="0.55000000000000004">
      <c r="A194" s="1">
        <v>169</v>
      </c>
      <c r="B194" t="s">
        <v>152</v>
      </c>
      <c r="C194" t="str">
        <f>LEFT(Table14[[#This Row],[ឈ្មោះ]],SEARCH(" ",Table14[[#This Row],[ឈ្មោះ]])-1)</f>
        <v>រី</v>
      </c>
      <c r="D194" t="str">
        <f>RIGHT(Table14[[#This Row],[ឈ្មោះ]],LEN(Table14[[#This Row],[ឈ្មោះ]])-SEARCH(" ",Table14[[#This Row],[ឈ្មោះ]]))</f>
        <v>យាប</v>
      </c>
      <c r="E194" t="s">
        <v>2</v>
      </c>
      <c r="F194" t="s">
        <v>454</v>
      </c>
      <c r="G194" t="str">
        <f>IFERROR(VLOOKUP($B194,Tax_List!$H$3:$O$480,5,0),"***")</f>
        <v>17.07.1992</v>
      </c>
      <c r="H194" s="13" t="str">
        <f>IFERROR(VLOOKUP($B194,Tax_List!$H$3:$O$480,8,0),"***")</f>
        <v>150823092</v>
      </c>
      <c r="I194" s="2">
        <v>238000</v>
      </c>
      <c r="J194" s="2"/>
      <c r="K194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រី យាប</v>
      </c>
      <c r="L194">
        <v>238000</v>
      </c>
      <c r="M194">
        <f>VLOOKUP(Table14[[#This Row],[ឈ្មោះ]],Table1[[ឈ្មោះ]:[សម្គាល់]],8,0)</f>
        <v>1115500</v>
      </c>
      <c r="N194" s="16">
        <f>M194-Table14[[#This Row],[បៀវត្សសរុប]]</f>
        <v>877500</v>
      </c>
    </row>
    <row r="195" spans="1:14" x14ac:dyDescent="0.55000000000000004">
      <c r="A195" s="1">
        <v>170</v>
      </c>
      <c r="B195" t="s">
        <v>153</v>
      </c>
      <c r="C195" t="str">
        <f>LEFT(Table14[[#This Row],[ឈ្មោះ]],SEARCH(" ",Table14[[#This Row],[ឈ្មោះ]])-1)</f>
        <v>លី</v>
      </c>
      <c r="D195" t="str">
        <f>RIGHT(Table14[[#This Row],[ឈ្មោះ]],LEN(Table14[[#This Row],[ឈ្មោះ]])-SEARCH(" ",Table14[[#This Row],[ឈ្មោះ]]))</f>
        <v>សុភ័ណ្ឌ</v>
      </c>
      <c r="E195" t="s">
        <v>2</v>
      </c>
      <c r="F195" t="s">
        <v>454</v>
      </c>
      <c r="G195" t="str">
        <f>IFERROR(VLOOKUP($B195,Tax_List!$H$3:$O$480,5,0),"***")</f>
        <v>24.05.1999</v>
      </c>
      <c r="H195" s="13" t="str">
        <f>IFERROR(VLOOKUP($B195,Tax_List!$H$3:$O$480,8,0),"***")</f>
        <v>IDR00077</v>
      </c>
      <c r="I195" s="2">
        <v>238200</v>
      </c>
      <c r="J195" s="2"/>
      <c r="K195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លី សុភ័ណ្ឌ</v>
      </c>
      <c r="L195">
        <v>238200</v>
      </c>
      <c r="M195">
        <f>VLOOKUP(Table14[[#This Row],[ឈ្មោះ]],Table1[[ឈ្មោះ]:[សម្គាល់]],8,0)</f>
        <v>1171500</v>
      </c>
      <c r="N195" s="16">
        <f>M195-Table14[[#This Row],[បៀវត្សសរុប]]</f>
        <v>933300</v>
      </c>
    </row>
    <row r="196" spans="1:14" x14ac:dyDescent="0.55000000000000004">
      <c r="A196" s="1">
        <v>171</v>
      </c>
      <c r="B196" t="s">
        <v>2030</v>
      </c>
      <c r="C196" t="str">
        <f>LEFT(Table14[[#This Row],[ឈ្មោះ]],SEARCH(" ",Table14[[#This Row],[ឈ្មោះ]])-1)</f>
        <v>ហោ</v>
      </c>
      <c r="D196" t="str">
        <f>RIGHT(Table14[[#This Row],[ឈ្មោះ]],LEN(Table14[[#This Row],[ឈ្មោះ]])-SEARCH(" ",Table14[[#This Row],[ឈ្មោះ]]))</f>
        <v>កំសត់</v>
      </c>
      <c r="E196" t="s">
        <v>1</v>
      </c>
      <c r="F196" t="s">
        <v>454</v>
      </c>
      <c r="G196" t="str">
        <f>IFERROR(VLOOKUP($B196,Tax_List!$H$3:$O$480,5,0),"***")</f>
        <v>***</v>
      </c>
      <c r="H196" s="13" t="str">
        <f>IFERROR(VLOOKUP($B196,Tax_List!$H$3:$O$480,8,0),"***")</f>
        <v>***</v>
      </c>
      <c r="I196" s="2">
        <v>398000</v>
      </c>
      <c r="J196" s="2" t="s">
        <v>1979</v>
      </c>
      <c r="K196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ហោ កំសត់</v>
      </c>
      <c r="L196">
        <v>398000</v>
      </c>
      <c r="M196" t="e">
        <f>VLOOKUP(Table14[[#This Row],[ឈ្មោះ]],Table1[[ឈ្មោះ]:[សម្គាល់]],8,0)</f>
        <v>#N/A</v>
      </c>
      <c r="N196" s="16" t="e">
        <f>M196-Table14[[#This Row],[បៀវត្សសរុប]]</f>
        <v>#N/A</v>
      </c>
    </row>
    <row r="197" spans="1:14" x14ac:dyDescent="0.55000000000000004">
      <c r="A197" s="1">
        <v>171</v>
      </c>
      <c r="B197" t="s">
        <v>154</v>
      </c>
      <c r="C197" t="str">
        <f>LEFT(Table14[[#This Row],[ឈ្មោះ]],SEARCH(" ",Table14[[#This Row],[ឈ្មោះ]])-1)</f>
        <v>ឯក</v>
      </c>
      <c r="D197" t="str">
        <f>RIGHT(Table14[[#This Row],[ឈ្មោះ]],LEN(Table14[[#This Row],[ឈ្មោះ]])-SEARCH(" ",Table14[[#This Row],[ឈ្មោះ]]))</f>
        <v>ពេជ្រ</v>
      </c>
      <c r="E197" t="s">
        <v>1</v>
      </c>
      <c r="F197" t="s">
        <v>454</v>
      </c>
      <c r="G197" t="str">
        <f>IFERROR(VLOOKUP($B197,Tax_List!$H$3:$O$480,5,0),"***")</f>
        <v>21.06.1975</v>
      </c>
      <c r="H197" s="13">
        <f>IFERROR(VLOOKUP($B197,Tax_List!$H$3:$O$480,8,0),"***")</f>
        <v>100799640</v>
      </c>
      <c r="I197" s="2">
        <v>156000</v>
      </c>
      <c r="J197" s="2" t="s">
        <v>1980</v>
      </c>
      <c r="K197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ឯក ពេជ្រ</v>
      </c>
      <c r="L197">
        <v>156000</v>
      </c>
      <c r="M197">
        <f>VLOOKUP(Table14[[#This Row],[ឈ្មោះ]],Table1[[ឈ្មោះ]:[សម្គាល់]],8,0)</f>
        <v>1181200</v>
      </c>
      <c r="N197" s="16">
        <f>M197-Table14[[#This Row],[បៀវត្សសរុប]]</f>
        <v>1025200</v>
      </c>
    </row>
    <row r="198" spans="1:14" x14ac:dyDescent="0.55000000000000004">
      <c r="A198" s="1">
        <v>172</v>
      </c>
      <c r="B198" t="s">
        <v>155</v>
      </c>
      <c r="C198" t="str">
        <f>LEFT(Table14[[#This Row],[ឈ្មោះ]],SEARCH(" ",Table14[[#This Row],[ឈ្មោះ]])-1)</f>
        <v>មឿន</v>
      </c>
      <c r="D198" t="str">
        <f>RIGHT(Table14[[#This Row],[ឈ្មោះ]],LEN(Table14[[#This Row],[ឈ្មោះ]])-SEARCH(" ",Table14[[#This Row],[ឈ្មោះ]]))</f>
        <v>សុភា</v>
      </c>
      <c r="E198" t="s">
        <v>1</v>
      </c>
      <c r="F198" t="s">
        <v>454</v>
      </c>
      <c r="G198" t="str">
        <f>IFERROR(VLOOKUP($B198,Tax_List!$H$3:$O$480,5,0),"***")</f>
        <v>24.03.1997</v>
      </c>
      <c r="H198" s="13" t="str">
        <f>IFERROR(VLOOKUP($B198,Tax_List!$H$3:$O$480,8,0),"***")</f>
        <v>IDR00078</v>
      </c>
      <c r="I198" s="2">
        <v>453700</v>
      </c>
      <c r="J198" s="2"/>
      <c r="K198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មឿន សុភា</v>
      </c>
      <c r="L198">
        <v>453700</v>
      </c>
      <c r="M198">
        <f>VLOOKUP(Table14[[#This Row],[ឈ្មោះ]],Table1[[ឈ្មោះ]:[សម្គាល់]],8,0)</f>
        <v>1061000</v>
      </c>
      <c r="N198" s="16">
        <f>M198-Table14[[#This Row],[បៀវត្សសរុប]]</f>
        <v>607300</v>
      </c>
    </row>
    <row r="199" spans="1:14" x14ac:dyDescent="0.55000000000000004">
      <c r="A199" s="1">
        <v>173</v>
      </c>
      <c r="B199" t="s">
        <v>2031</v>
      </c>
      <c r="C199" t="str">
        <f>LEFT(Table14[[#This Row],[ឈ្មោះ]],SEARCH(" ",Table14[[#This Row],[ឈ្មោះ]])-1)</f>
        <v>ស៊ីម</v>
      </c>
      <c r="D199" t="str">
        <f>RIGHT(Table14[[#This Row],[ឈ្មោះ]],LEN(Table14[[#This Row],[ឈ្មោះ]])-SEARCH(" ",Table14[[#This Row],[ឈ្មោះ]]))</f>
        <v>សុខខៃ</v>
      </c>
      <c r="E199" t="s">
        <v>1</v>
      </c>
      <c r="F199" t="s">
        <v>454</v>
      </c>
      <c r="G199" t="str">
        <f>IFERROR(VLOOKUP($B199,Tax_List!$H$3:$O$480,5,0),"***")</f>
        <v>***</v>
      </c>
      <c r="H199" s="13" t="str">
        <f>IFERROR(VLOOKUP($B199,Tax_List!$H$3:$O$480,8,0),"***")</f>
        <v>***</v>
      </c>
      <c r="I199" s="2">
        <v>391000</v>
      </c>
      <c r="J199" s="2"/>
      <c r="K199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ស៊ីម សុខខៃ</v>
      </c>
      <c r="L199">
        <v>391000</v>
      </c>
      <c r="M199" t="e">
        <f>VLOOKUP(Table14[[#This Row],[ឈ្មោះ]],Table1[[ឈ្មោះ]:[សម្គាល់]],8,0)</f>
        <v>#N/A</v>
      </c>
      <c r="N199" s="16" t="e">
        <f>M199-Table14[[#This Row],[បៀវត្សសរុប]]</f>
        <v>#N/A</v>
      </c>
    </row>
    <row r="200" spans="1:14" x14ac:dyDescent="0.55000000000000004">
      <c r="A200" s="1">
        <v>174</v>
      </c>
      <c r="B200" t="s">
        <v>157</v>
      </c>
      <c r="C200" t="str">
        <f>LEFT(Table14[[#This Row],[ឈ្មោះ]],SEARCH(" ",Table14[[#This Row],[ឈ្មោះ]])-1)</f>
        <v>ស៊ីម</v>
      </c>
      <c r="D200" t="str">
        <f>RIGHT(Table14[[#This Row],[ឈ្មោះ]],LEN(Table14[[#This Row],[ឈ្មោះ]])-SEARCH(" ",Table14[[#This Row],[ឈ្មោះ]]))</f>
        <v>សុកឃាង</v>
      </c>
      <c r="E200" t="s">
        <v>1</v>
      </c>
      <c r="F200" t="s">
        <v>454</v>
      </c>
      <c r="G200" t="str">
        <f>IFERROR(VLOOKUP($B200,Tax_List!$H$3:$O$480,5,0),"***")</f>
        <v>05.01.2000</v>
      </c>
      <c r="H200" s="13" t="str">
        <f>IFERROR(VLOOKUP($B200,Tax_List!$H$3:$O$480,8,0),"***")</f>
        <v>150933066</v>
      </c>
      <c r="I200" s="2">
        <v>699500</v>
      </c>
      <c r="J200" s="2"/>
      <c r="K200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ស៊ីម សុកឃាង</v>
      </c>
      <c r="L200">
        <v>699500</v>
      </c>
      <c r="M200">
        <f>VLOOKUP(Table14[[#This Row],[ឈ្មោះ]],Table1[[ឈ្មោះ]:[សម្គាល់]],8,0)</f>
        <v>1120500</v>
      </c>
      <c r="N200" s="16">
        <f>M200-Table14[[#This Row],[បៀវត្សសរុប]]</f>
        <v>421000</v>
      </c>
    </row>
    <row r="201" spans="1:14" x14ac:dyDescent="0.55000000000000004">
      <c r="A201" s="1">
        <v>175</v>
      </c>
      <c r="B201" t="s">
        <v>158</v>
      </c>
      <c r="C201" t="str">
        <f>LEFT(Table14[[#This Row],[ឈ្មោះ]],SEARCH(" ",Table14[[#This Row],[ឈ្មោះ]])-1)</f>
        <v>ស៊ីម</v>
      </c>
      <c r="D201" t="str">
        <f>RIGHT(Table14[[#This Row],[ឈ្មោះ]],LEN(Table14[[#This Row],[ឈ្មោះ]])-SEARCH(" ",Table14[[#This Row],[ឈ្មោះ]]))</f>
        <v>ចំរើន</v>
      </c>
      <c r="E201" t="s">
        <v>2</v>
      </c>
      <c r="F201" t="s">
        <v>454</v>
      </c>
      <c r="G201" t="str">
        <f>IFERROR(VLOOKUP($B201,Tax_List!$H$3:$O$480,5,0),"***")</f>
        <v>05.11.1997</v>
      </c>
      <c r="H201" s="13" t="str">
        <f>IFERROR(VLOOKUP($B201,Tax_List!$H$3:$O$480,8,0),"***")</f>
        <v>150956098</v>
      </c>
      <c r="I201" s="2">
        <v>410700</v>
      </c>
      <c r="J201" s="2"/>
      <c r="K201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ស៊ីម ចំរើន</v>
      </c>
      <c r="L201">
        <v>410700</v>
      </c>
      <c r="M201">
        <f>VLOOKUP(Table14[[#This Row],[ឈ្មោះ]],Table1[[ឈ្មោះ]:[សម្គាល់]],8,0)</f>
        <v>1130200</v>
      </c>
      <c r="N201" s="16">
        <f>M201-Table14[[#This Row],[បៀវត្សសរុប]]</f>
        <v>719500</v>
      </c>
    </row>
    <row r="202" spans="1:14" x14ac:dyDescent="0.55000000000000004">
      <c r="A202" s="1">
        <v>176</v>
      </c>
      <c r="B202" t="s">
        <v>159</v>
      </c>
      <c r="C202" t="str">
        <f>LEFT(Table14[[#This Row],[ឈ្មោះ]],SEARCH(" ",Table14[[#This Row],[ឈ្មោះ]])-1)</f>
        <v>សៀ​</v>
      </c>
      <c r="D202" t="str">
        <f>RIGHT(Table14[[#This Row],[ឈ្មោះ]],LEN(Table14[[#This Row],[ឈ្មោះ]])-SEARCH(" ",Table14[[#This Row],[ឈ្មោះ]]))</f>
        <v>ធៀន</v>
      </c>
      <c r="E202" t="s">
        <v>2</v>
      </c>
      <c r="F202" t="s">
        <v>454</v>
      </c>
      <c r="G202" t="str">
        <f>IFERROR(VLOOKUP($B202,Tax_List!$H$3:$O$480,5,0),"***")</f>
        <v>09.02.1996</v>
      </c>
      <c r="H202" s="13" t="str">
        <f>IFERROR(VLOOKUP($B202,Tax_List!$H$3:$O$480,8,0),"***")</f>
        <v>IDR00122</v>
      </c>
      <c r="I202" s="2">
        <v>516900</v>
      </c>
      <c r="J202" s="2"/>
      <c r="K202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សៀ​ ធៀន</v>
      </c>
      <c r="L202">
        <v>516900</v>
      </c>
      <c r="M202">
        <f>VLOOKUP(Table14[[#This Row],[ឈ្មោះ]],Table1[[ឈ្មោះ]:[សម្គាល់]],8,0)</f>
        <v>1089200</v>
      </c>
      <c r="N202" s="16">
        <f>M202-Table14[[#This Row],[បៀវត្សសរុប]]</f>
        <v>572300</v>
      </c>
    </row>
    <row r="203" spans="1:14" x14ac:dyDescent="0.55000000000000004">
      <c r="A203" s="1">
        <v>177</v>
      </c>
      <c r="B203" t="s">
        <v>160</v>
      </c>
      <c r="C203" t="str">
        <f>LEFT(Table14[[#This Row],[ឈ្មោះ]],SEARCH(" ",Table14[[#This Row],[ឈ្មោះ]])-1)</f>
        <v>ធាន</v>
      </c>
      <c r="D203" t="str">
        <f>RIGHT(Table14[[#This Row],[ឈ្មោះ]],LEN(Table14[[#This Row],[ឈ្មោះ]])-SEARCH(" ",Table14[[#This Row],[ឈ្មោះ]]))</f>
        <v>សារ៉ាក់</v>
      </c>
      <c r="E203" t="s">
        <v>2</v>
      </c>
      <c r="F203" t="s">
        <v>454</v>
      </c>
      <c r="G203" t="str">
        <f>IFERROR(VLOOKUP($B203,Tax_List!$H$3:$O$480,5,0),"***")</f>
        <v>20.09.1997</v>
      </c>
      <c r="H203" s="13" t="str">
        <f>IFERROR(VLOOKUP($B203,Tax_List!$H$3:$O$480,8,0),"***")</f>
        <v>150952443</v>
      </c>
      <c r="I203" s="2">
        <v>494000</v>
      </c>
      <c r="J203" s="2"/>
      <c r="K203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ធាន សារ៉ាក់</v>
      </c>
      <c r="L203">
        <v>494000</v>
      </c>
      <c r="M203">
        <f>VLOOKUP(Table14[[#This Row],[ឈ្មោះ]],Table1[[ឈ្មោះ]:[សម្គាល់]],8,0)</f>
        <v>1055700</v>
      </c>
      <c r="N203" s="16">
        <f>M203-Table14[[#This Row],[បៀវត្សសរុប]]</f>
        <v>561700</v>
      </c>
    </row>
    <row r="204" spans="1:14" x14ac:dyDescent="0.55000000000000004">
      <c r="A204" s="1">
        <v>178</v>
      </c>
      <c r="B204" t="s">
        <v>161</v>
      </c>
      <c r="C204" t="str">
        <f>LEFT(Table14[[#This Row],[ឈ្មោះ]],SEARCH(" ",Table14[[#This Row],[ឈ្មោះ]])-1)</f>
        <v>ធាន</v>
      </c>
      <c r="D204" t="str">
        <f>RIGHT(Table14[[#This Row],[ឈ្មោះ]],LEN(Table14[[#This Row],[ឈ្មោះ]])-SEARCH(" ",Table14[[#This Row],[ឈ្មោះ]]))</f>
        <v>ប៊ុនធឿន</v>
      </c>
      <c r="E204" t="s">
        <v>2</v>
      </c>
      <c r="F204" t="s">
        <v>454</v>
      </c>
      <c r="G204" t="str">
        <f>IFERROR(VLOOKUP($B204,Tax_List!$H$3:$O$480,5,0),"***")</f>
        <v>15.08.2001</v>
      </c>
      <c r="H204" s="13" t="str">
        <f>IFERROR(VLOOKUP($B204,Tax_List!$H$3:$O$480,8,0),"***")</f>
        <v>150938994</v>
      </c>
      <c r="I204" s="2">
        <v>524600</v>
      </c>
      <c r="J204" s="2"/>
      <c r="K204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ធាន ប៊ុនធឿន</v>
      </c>
      <c r="L204">
        <v>524600</v>
      </c>
      <c r="M204">
        <f>VLOOKUP(Table14[[#This Row],[ឈ្មោះ]],Table1[[ឈ្មោះ]:[សម្គាល់]],8,0)</f>
        <v>1068000</v>
      </c>
      <c r="N204" s="16">
        <f>M204-Table14[[#This Row],[បៀវត្សសរុប]]</f>
        <v>543400</v>
      </c>
    </row>
    <row r="205" spans="1:14" x14ac:dyDescent="0.55000000000000004">
      <c r="A205" s="1">
        <v>179</v>
      </c>
      <c r="B205" t="s">
        <v>162</v>
      </c>
      <c r="C205" t="str">
        <f>LEFT(Table14[[#This Row],[ឈ្មោះ]],SEARCH(" ",Table14[[#This Row],[ឈ្មោះ]])-1)</f>
        <v>កង</v>
      </c>
      <c r="D205" t="str">
        <f>RIGHT(Table14[[#This Row],[ឈ្មោះ]],LEN(Table14[[#This Row],[ឈ្មោះ]])-SEARCH(" ",Table14[[#This Row],[ឈ្មោះ]]))</f>
        <v>សារ៉ែម</v>
      </c>
      <c r="E205" t="s">
        <v>1</v>
      </c>
      <c r="F205" t="s">
        <v>454</v>
      </c>
      <c r="G205" t="str">
        <f>IFERROR(VLOOKUP($B205,Tax_List!$H$3:$O$480,5,0),"***")</f>
        <v>05.02.1981</v>
      </c>
      <c r="H205" s="13" t="str">
        <f>IFERROR(VLOOKUP($B205,Tax_List!$H$3:$O$480,8,0),"***")</f>
        <v>150788074</v>
      </c>
      <c r="I205" s="2">
        <v>393200</v>
      </c>
      <c r="J205" s="2"/>
      <c r="K205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កង សារ៉ែម</v>
      </c>
      <c r="L205">
        <v>393200</v>
      </c>
      <c r="M205">
        <f>VLOOKUP(Table14[[#This Row],[ឈ្មោះ]],Table1[[ឈ្មោះ]:[សម្គាល់]],8,0)</f>
        <v>1133200</v>
      </c>
      <c r="N205" s="16">
        <f>M205-Table14[[#This Row],[បៀវត្សសរុប]]</f>
        <v>740000</v>
      </c>
    </row>
    <row r="206" spans="1:14" x14ac:dyDescent="0.55000000000000004">
      <c r="A206" s="1">
        <v>180</v>
      </c>
      <c r="B206" t="s">
        <v>1907</v>
      </c>
      <c r="C206" t="str">
        <f>LEFT(Table14[[#This Row],[ឈ្មោះ]],SEARCH(" ",Table14[[#This Row],[ឈ្មោះ]])-1)</f>
        <v>(រី</v>
      </c>
      <c r="D206" t="str">
        <f>RIGHT(Table14[[#This Row],[ឈ្មោះ]],LEN(Table14[[#This Row],[ឈ្មោះ]])-SEARCH(" ",Table14[[#This Row],[ឈ្មោះ]]))</f>
        <v>យាប)</v>
      </c>
      <c r="E206" t="s">
        <v>2</v>
      </c>
      <c r="F206" t="s">
        <v>454</v>
      </c>
      <c r="G206" t="str">
        <f>IFERROR(VLOOKUP($B206,Tax_List!$H$3:$O$480,5,0),"***")</f>
        <v>***</v>
      </c>
      <c r="H206" s="13" t="str">
        <f>IFERROR(VLOOKUP($B206,Tax_List!$H$3:$O$480,8,0),"***")</f>
        <v>***</v>
      </c>
      <c r="I206" s="2">
        <v>396000</v>
      </c>
      <c r="J206" s="2"/>
      <c r="K206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រី យាប</v>
      </c>
      <c r="L206">
        <v>396000</v>
      </c>
      <c r="M206">
        <f>VLOOKUP(Table14[[#This Row],[ឈ្មោះ]],Table1[[ឈ្មោះ]:[សម្គាល់]],8,0)</f>
        <v>1181000</v>
      </c>
      <c r="N206" s="16">
        <f>M206-Table14[[#This Row],[បៀវត្សសរុប]]</f>
        <v>785000</v>
      </c>
    </row>
    <row r="207" spans="1:14" x14ac:dyDescent="0.55000000000000004">
      <c r="A207" s="1">
        <v>181</v>
      </c>
      <c r="B207" t="s">
        <v>67</v>
      </c>
      <c r="C207" t="str">
        <f>LEFT(Table14[[#This Row],[ឈ្មោះ]],SEARCH(" ",Table14[[#This Row],[ឈ្មោះ]])-1)</f>
        <v>ភាព</v>
      </c>
      <c r="D207" t="str">
        <f>RIGHT(Table14[[#This Row],[ឈ្មោះ]],LEN(Table14[[#This Row],[ឈ្មោះ]])-SEARCH(" ",Table14[[#This Row],[ឈ្មោះ]]))</f>
        <v>ស្រីភា</v>
      </c>
      <c r="F207" t="s">
        <v>454</v>
      </c>
      <c r="G207" t="str">
        <f>IFERROR(VLOOKUP($B207,Tax_List!$H$3:$O$480,5,0),"***")</f>
        <v>24.01.2006</v>
      </c>
      <c r="H207" s="13" t="str">
        <f>IFERROR(VLOOKUP($B207,Tax_List!$H$3:$O$480,8,0),"***")</f>
        <v>150989232</v>
      </c>
      <c r="I207" s="2">
        <v>271800</v>
      </c>
      <c r="J207" s="2"/>
      <c r="K207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ភាព ស្រីភា</v>
      </c>
      <c r="L207">
        <v>271800</v>
      </c>
      <c r="M207">
        <f>VLOOKUP(Table14[[#This Row],[ឈ្មោះ]],Table1[[ឈ្មោះ]:[សម្គាល់]],8,0)</f>
        <v>1115400</v>
      </c>
      <c r="N207" s="16">
        <f>M207-Table14[[#This Row],[បៀវត្សសរុប]]</f>
        <v>843600</v>
      </c>
    </row>
    <row r="208" spans="1:14" x14ac:dyDescent="0.55000000000000004">
      <c r="A208" s="1">
        <v>182</v>
      </c>
      <c r="B208" t="s">
        <v>1908</v>
      </c>
      <c r="C208" t="str">
        <f>LEFT(Table14[[#This Row],[ឈ្មោះ]],SEARCH(" ",Table14[[#This Row],[ឈ្មោះ]])-1)</f>
        <v>មិត</v>
      </c>
      <c r="D208" t="str">
        <f>RIGHT(Table14[[#This Row],[ឈ្មោះ]],LEN(Table14[[#This Row],[ឈ្មោះ]])-SEARCH(" ",Table14[[#This Row],[ឈ្មោះ]]))</f>
        <v>ស្រីនាង</v>
      </c>
      <c r="E208" t="s">
        <v>1</v>
      </c>
      <c r="F208" t="s">
        <v>454</v>
      </c>
      <c r="G208" t="str">
        <f>IFERROR(VLOOKUP($B208,Tax_List!$H$3:$O$480,5,0),"***")</f>
        <v>***</v>
      </c>
      <c r="H208" s="13" t="str">
        <f>IFERROR(VLOOKUP($B208,Tax_List!$H$3:$O$480,8,0),"***")</f>
        <v>***</v>
      </c>
      <c r="I208" s="2">
        <v>522500</v>
      </c>
      <c r="J208" s="2"/>
      <c r="K208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មិត ស្រីនាង</v>
      </c>
      <c r="L208">
        <v>522500</v>
      </c>
      <c r="M208">
        <f>VLOOKUP(Table14[[#This Row],[ឈ្មោះ]],Table1[[ឈ្មោះ]:[សម្គាល់]],8,0)</f>
        <v>1181700</v>
      </c>
      <c r="N208" s="16">
        <f>M208-Table14[[#This Row],[បៀវត្សសរុប]]</f>
        <v>659200</v>
      </c>
    </row>
    <row r="209" spans="1:14" x14ac:dyDescent="0.55000000000000004">
      <c r="A209" s="1">
        <v>183</v>
      </c>
      <c r="B209" t="s">
        <v>164</v>
      </c>
      <c r="C209" t="str">
        <f>LEFT(Table14[[#This Row],[ឈ្មោះ]],SEARCH(" ",Table14[[#This Row],[ឈ្មោះ]])-1)</f>
        <v>ម៉េត</v>
      </c>
      <c r="D209" t="str">
        <f>RIGHT(Table14[[#This Row],[ឈ្មោះ]],LEN(Table14[[#This Row],[ឈ្មោះ]])-SEARCH(" ",Table14[[#This Row],[ឈ្មោះ]]))</f>
        <v>សុផល</v>
      </c>
      <c r="E209" t="s">
        <v>2</v>
      </c>
      <c r="F209" t="s">
        <v>454</v>
      </c>
      <c r="G209" t="str">
        <f>IFERROR(VLOOKUP($B209,Tax_List!$H$3:$O$480,5,0),"***")</f>
        <v>01.06.1972</v>
      </c>
      <c r="H209" s="13">
        <f>IFERROR(VLOOKUP($B209,Tax_List!$H$3:$O$480,8,0),"***")</f>
        <v>150846084</v>
      </c>
      <c r="I209" s="2">
        <v>536800</v>
      </c>
      <c r="J209" s="2"/>
      <c r="K209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ម៉េត សុផល</v>
      </c>
      <c r="L209">
        <v>536800</v>
      </c>
      <c r="M209">
        <f>VLOOKUP(Table14[[#This Row],[ឈ្មោះ]],Table1[[ឈ្មោះ]:[សម្គាល់]],8,0)</f>
        <v>1196200</v>
      </c>
      <c r="N209" s="16">
        <f>M209-Table14[[#This Row],[បៀវត្សសរុប]]</f>
        <v>659400</v>
      </c>
    </row>
    <row r="210" spans="1:14" x14ac:dyDescent="0.55000000000000004">
      <c r="A210" s="1">
        <v>184</v>
      </c>
      <c r="B210" t="s">
        <v>2032</v>
      </c>
      <c r="C210" t="str">
        <f>LEFT(Table14[[#This Row],[ឈ្មោះ]],SEARCH(" ",Table14[[#This Row],[ឈ្មោះ]])-1)</f>
        <v>ភាព</v>
      </c>
      <c r="D210" t="str">
        <f>RIGHT(Table14[[#This Row],[ឈ្មោះ]],LEN(Table14[[#This Row],[ឈ្មោះ]])-SEARCH(" ",Table14[[#This Row],[ឈ្មោះ]]))</f>
        <v>ស្រីផៃ</v>
      </c>
      <c r="E210" t="s">
        <v>2</v>
      </c>
      <c r="F210" t="s">
        <v>454</v>
      </c>
      <c r="G210" t="str">
        <f>IFERROR(VLOOKUP($B210,Tax_List!$H$3:$O$480,5,0),"***")</f>
        <v>***</v>
      </c>
      <c r="H210" s="13" t="str">
        <f>IFERROR(VLOOKUP($B210,Tax_List!$H$3:$O$480,8,0),"***")</f>
        <v>***</v>
      </c>
      <c r="I210" s="2">
        <v>288000</v>
      </c>
      <c r="J210" s="2" t="s">
        <v>1979</v>
      </c>
      <c r="K210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ភាព ស្រីផៃ</v>
      </c>
      <c r="L210">
        <v>288000</v>
      </c>
      <c r="M210" t="e">
        <f>VLOOKUP(Table14[[#This Row],[ឈ្មោះ]],Table1[[ឈ្មោះ]:[សម្គាល់]],8,0)</f>
        <v>#N/A</v>
      </c>
      <c r="N210" s="16" t="e">
        <f>M210-Table14[[#This Row],[បៀវត្សសរុប]]</f>
        <v>#N/A</v>
      </c>
    </row>
    <row r="211" spans="1:14" x14ac:dyDescent="0.55000000000000004">
      <c r="A211" s="1">
        <v>184</v>
      </c>
      <c r="B211" t="s">
        <v>1909</v>
      </c>
      <c r="C211" t="str">
        <f>LEFT(Table14[[#This Row],[ឈ្មោះ]],SEARCH(" ",Table14[[#This Row],[ឈ្មោះ]])-1)</f>
        <v>នឹម</v>
      </c>
      <c r="D211" t="str">
        <f>RIGHT(Table14[[#This Row],[ឈ្មោះ]],LEN(Table14[[#This Row],[ឈ្មោះ]])-SEARCH(" ",Table14[[#This Row],[ឈ្មោះ]]))</f>
        <v>ផាន</v>
      </c>
      <c r="E211" t="s">
        <v>2</v>
      </c>
      <c r="F211" t="s">
        <v>454</v>
      </c>
      <c r="G211" t="str">
        <f>IFERROR(VLOOKUP($B211,Tax_List!$H$3:$O$480,5,0),"***")</f>
        <v>***</v>
      </c>
      <c r="H211" s="13" t="str">
        <f>IFERROR(VLOOKUP($B211,Tax_List!$H$3:$O$480,8,0),"***")</f>
        <v>***</v>
      </c>
      <c r="I211" s="2">
        <v>158500</v>
      </c>
      <c r="J211" s="2" t="s">
        <v>1980</v>
      </c>
      <c r="K211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នឹម ផាន</v>
      </c>
      <c r="L211">
        <v>158500</v>
      </c>
      <c r="M211">
        <f>VLOOKUP(Table14[[#This Row],[ឈ្មោះ]],Table1[[ឈ្មោះ]:[សម្គាល់]],8,0)</f>
        <v>1200700</v>
      </c>
      <c r="N211" s="16">
        <f>M211-Table14[[#This Row],[បៀវត្សសរុប]]</f>
        <v>1042200</v>
      </c>
    </row>
    <row r="212" spans="1:14" x14ac:dyDescent="0.55000000000000004">
      <c r="A212" s="1">
        <v>185</v>
      </c>
      <c r="B212" t="s">
        <v>165</v>
      </c>
      <c r="C212" t="str">
        <f>LEFT(Table14[[#This Row],[ឈ្មោះ]],SEARCH(" ",Table14[[#This Row],[ឈ្មោះ]])-1)</f>
        <v>ម៉េត</v>
      </c>
      <c r="D212" t="str">
        <f>RIGHT(Table14[[#This Row],[ឈ្មោះ]],LEN(Table14[[#This Row],[ឈ្មោះ]])-SEARCH(" ",Table14[[#This Row],[ឈ្មោះ]]))</f>
        <v>សុគន្ធា</v>
      </c>
      <c r="E212" t="s">
        <v>2</v>
      </c>
      <c r="F212" t="s">
        <v>454</v>
      </c>
      <c r="G212" t="str">
        <f>IFERROR(VLOOKUP($B212,Tax_List!$H$3:$O$480,5,0),"***")</f>
        <v>13.05.1996</v>
      </c>
      <c r="H212" s="13">
        <f>IFERROR(VLOOKUP($B212,Tax_List!$H$3:$O$480,8,0),"***")</f>
        <v>150538290</v>
      </c>
      <c r="I212" s="2">
        <v>529400</v>
      </c>
      <c r="J212" s="2"/>
      <c r="K212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ម៉េត សុគន្ធា</v>
      </c>
      <c r="L212">
        <v>529400</v>
      </c>
      <c r="M212">
        <f>VLOOKUP(Table14[[#This Row],[ឈ្មោះ]],Table1[[ឈ្មោះ]:[សម្គាល់]],8,0)</f>
        <v>942000</v>
      </c>
      <c r="N212" s="16">
        <f>M212-Table14[[#This Row],[បៀវត្សសរុប]]</f>
        <v>412600</v>
      </c>
    </row>
    <row r="213" spans="1:14" x14ac:dyDescent="0.55000000000000004">
      <c r="A213" s="1">
        <v>186</v>
      </c>
      <c r="B213" t="s">
        <v>1947</v>
      </c>
      <c r="C213" t="str">
        <f>LEFT(Table14[[#This Row],[ឈ្មោះ]],SEARCH(" ",Table14[[#This Row],[ឈ្មោះ]])-1)</f>
        <v>វន</v>
      </c>
      <c r="D213" t="str">
        <f>RIGHT(Table14[[#This Row],[ឈ្មោះ]],LEN(Table14[[#This Row],[ឈ្មោះ]])-SEARCH(" ",Table14[[#This Row],[ឈ្មោះ]]))</f>
        <v>វេង</v>
      </c>
      <c r="E213" t="s">
        <v>2</v>
      </c>
      <c r="F213" t="s">
        <v>454</v>
      </c>
      <c r="G213" t="str">
        <f>IFERROR(VLOOKUP($B213,Tax_List!$H$3:$O$480,5,0),"***")</f>
        <v>***</v>
      </c>
      <c r="H213" s="13" t="str">
        <f>IFERROR(VLOOKUP($B213,Tax_List!$H$3:$O$480,8,0),"***")</f>
        <v>***</v>
      </c>
      <c r="I213" s="2">
        <v>422400</v>
      </c>
      <c r="J213" s="2"/>
      <c r="K213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វន វេង</v>
      </c>
      <c r="L213">
        <v>422400</v>
      </c>
      <c r="M213">
        <f>VLOOKUP(Table14[[#This Row],[ឈ្មោះ]],Table1[[ឈ្មោះ]:[សម្គាល់]],8,0)</f>
        <v>263700</v>
      </c>
      <c r="N213" s="16">
        <f>M213-Table14[[#This Row],[បៀវត្សសរុប]]</f>
        <v>-158700</v>
      </c>
    </row>
    <row r="214" spans="1:14" x14ac:dyDescent="0.55000000000000004">
      <c r="A214" s="1">
        <v>187</v>
      </c>
      <c r="B214" t="s">
        <v>1910</v>
      </c>
      <c r="C214" t="str">
        <f>LEFT(Table14[[#This Row],[ឈ្មោះ]],SEARCH(" ",Table14[[#This Row],[ឈ្មោះ]])-1)</f>
        <v>ប៉ាន់</v>
      </c>
      <c r="D214" t="str">
        <f>RIGHT(Table14[[#This Row],[ឈ្មោះ]],LEN(Table14[[#This Row],[ឈ្មោះ]])-SEARCH(" ",Table14[[#This Row],[ឈ្មោះ]]))</f>
        <v>ចំរើន</v>
      </c>
      <c r="E214" t="s">
        <v>2</v>
      </c>
      <c r="F214" t="s">
        <v>454</v>
      </c>
      <c r="G214" t="str">
        <f>IFERROR(VLOOKUP($B214,Tax_List!$H$3:$O$480,5,0),"***")</f>
        <v>***</v>
      </c>
      <c r="H214" s="13" t="str">
        <f>IFERROR(VLOOKUP($B214,Tax_List!$H$3:$O$480,8,0),"***")</f>
        <v>***</v>
      </c>
      <c r="I214" s="2">
        <v>604400</v>
      </c>
      <c r="J214" s="2"/>
      <c r="K214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ប៉ាន់ ចំរើន</v>
      </c>
      <c r="L214">
        <v>604400</v>
      </c>
      <c r="M214">
        <f>VLOOKUP(Table14[[#This Row],[ឈ្មោះ]],Table1[[ឈ្មោះ]:[សម្គាល់]],8,0)</f>
        <v>1224200</v>
      </c>
      <c r="N214" s="16">
        <f>M214-Table14[[#This Row],[បៀវត្សសរុប]]</f>
        <v>619800</v>
      </c>
    </row>
    <row r="215" spans="1:14" x14ac:dyDescent="0.55000000000000004">
      <c r="A215" s="1">
        <v>188</v>
      </c>
      <c r="B215" t="s">
        <v>167</v>
      </c>
      <c r="C215" t="str">
        <f>LEFT(Table14[[#This Row],[ឈ្មោះ]],SEARCH(" ",Table14[[#This Row],[ឈ្មោះ]])-1)</f>
        <v>ឆុន</v>
      </c>
      <c r="D215" t="str">
        <f>RIGHT(Table14[[#This Row],[ឈ្មោះ]],LEN(Table14[[#This Row],[ឈ្មោះ]])-SEARCH(" ",Table14[[#This Row],[ឈ្មោះ]]))</f>
        <v>សាខន</v>
      </c>
      <c r="E215" t="s">
        <v>2</v>
      </c>
      <c r="F215" t="s">
        <v>454</v>
      </c>
      <c r="G215" t="str">
        <f>IFERROR(VLOOKUP($B215,Tax_List!$H$3:$O$480,5,0),"***")</f>
        <v>08.04.1980</v>
      </c>
      <c r="H215" s="13">
        <f>IFERROR(VLOOKUP($B215,Tax_List!$H$3:$O$480,8,0),"***")</f>
        <v>907690413</v>
      </c>
      <c r="I215" s="2">
        <v>405400</v>
      </c>
      <c r="J215" s="2"/>
      <c r="K215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ឆុន សាខន</v>
      </c>
      <c r="L215">
        <v>405400</v>
      </c>
      <c r="M215">
        <f>VLOOKUP(Table14[[#This Row],[ឈ្មោះ]],Table1[[ឈ្មោះ]:[សម្គាល់]],8,0)</f>
        <v>1201300</v>
      </c>
      <c r="N215" s="16">
        <f>M215-Table14[[#This Row],[បៀវត្សសរុប]]</f>
        <v>795900</v>
      </c>
    </row>
    <row r="216" spans="1:14" x14ac:dyDescent="0.55000000000000004">
      <c r="A216" s="1">
        <v>189</v>
      </c>
      <c r="B216" t="s">
        <v>168</v>
      </c>
      <c r="C216" t="str">
        <f>LEFT(Table14[[#This Row],[ឈ្មោះ]],SEARCH(" ",Table14[[#This Row],[ឈ្មោះ]])-1)</f>
        <v>ខន</v>
      </c>
      <c r="D216" t="str">
        <f>RIGHT(Table14[[#This Row],[ឈ្មោះ]],LEN(Table14[[#This Row],[ឈ្មោះ]])-SEARCH(" ",Table14[[#This Row],[ឈ្មោះ]]))</f>
        <v>រិទ្ធី</v>
      </c>
      <c r="E216" t="s">
        <v>2</v>
      </c>
      <c r="F216" t="s">
        <v>454</v>
      </c>
      <c r="G216" t="str">
        <f>IFERROR(VLOOKUP($B216,Tax_List!$H$3:$O$480,5,0),"***")</f>
        <v>08.12.1999</v>
      </c>
      <c r="H216" s="13" t="str">
        <f>IFERROR(VLOOKUP($B216,Tax_List!$H$3:$O$480,8,0),"***")</f>
        <v>IDR00079</v>
      </c>
      <c r="I216" s="2">
        <v>409400</v>
      </c>
      <c r="J216" s="2"/>
      <c r="K216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ខន រិទ្ធី</v>
      </c>
      <c r="L216">
        <v>409400</v>
      </c>
      <c r="M216">
        <f>VLOOKUP(Table14[[#This Row],[ឈ្មោះ]],Table1[[ឈ្មោះ]:[សម្គាល់]],8,0)</f>
        <v>1137200</v>
      </c>
      <c r="N216" s="16">
        <f>M216-Table14[[#This Row],[បៀវត្សសរុប]]</f>
        <v>727800</v>
      </c>
    </row>
    <row r="217" spans="1:14" x14ac:dyDescent="0.55000000000000004">
      <c r="A217" s="1">
        <v>190</v>
      </c>
      <c r="B217" t="s">
        <v>169</v>
      </c>
      <c r="C217" t="str">
        <f>LEFT(Table14[[#This Row],[ឈ្មោះ]],SEARCH(" ",Table14[[#This Row],[ឈ្មោះ]])-1)</f>
        <v>ប្រុញ</v>
      </c>
      <c r="D217" t="str">
        <f>RIGHT(Table14[[#This Row],[ឈ្មោះ]],LEN(Table14[[#This Row],[ឈ្មោះ]])-SEARCH(" ",Table14[[#This Row],[ឈ្មោះ]]))</f>
        <v>ចាន់ណា</v>
      </c>
      <c r="E217" t="s">
        <v>1</v>
      </c>
      <c r="F217" t="s">
        <v>454</v>
      </c>
      <c r="G217" t="str">
        <f>IFERROR(VLOOKUP($B217,Tax_List!$H$3:$O$480,5,0),"***")</f>
        <v>***</v>
      </c>
      <c r="H217" s="13" t="str">
        <f>IFERROR(VLOOKUP($B217,Tax_List!$H$3:$O$480,8,0),"***")</f>
        <v>***</v>
      </c>
      <c r="I217" s="2">
        <v>492100</v>
      </c>
      <c r="J217" s="2"/>
      <c r="K217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ប្រុញ ចាន់ណា</v>
      </c>
      <c r="L217">
        <v>492100</v>
      </c>
      <c r="M217">
        <f>VLOOKUP(Table14[[#This Row],[ឈ្មោះ]],Table1[[ឈ្មោះ]:[សម្គាល់]],8,0)</f>
        <v>1170700</v>
      </c>
      <c r="N217" s="16">
        <f>M217-Table14[[#This Row],[បៀវត្សសរុប]]</f>
        <v>678600</v>
      </c>
    </row>
    <row r="218" spans="1:14" x14ac:dyDescent="0.55000000000000004">
      <c r="A218" s="1">
        <v>191</v>
      </c>
      <c r="B218" t="s">
        <v>174</v>
      </c>
      <c r="C218" t="str">
        <f>LEFT(Table14[[#This Row],[ឈ្មោះ]],SEARCH(" ",Table14[[#This Row],[ឈ្មោះ]])-1)</f>
        <v>សិត</v>
      </c>
      <c r="D218" t="str">
        <f>RIGHT(Table14[[#This Row],[ឈ្មោះ]],LEN(Table14[[#This Row],[ឈ្មោះ]])-SEARCH(" ",Table14[[#This Row],[ឈ្មោះ]]))</f>
        <v>សុន</v>
      </c>
      <c r="E218" t="s">
        <v>2</v>
      </c>
      <c r="F218" t="s">
        <v>454</v>
      </c>
      <c r="G218" t="str">
        <f>IFERROR(VLOOKUP($B218,Tax_List!$H$3:$O$480,5,0),"***")</f>
        <v>02.04.1978</v>
      </c>
      <c r="H218" s="13">
        <f>IFERROR(VLOOKUP($B218,Tax_List!$H$3:$O$480,8,0),"***")</f>
        <v>150740994</v>
      </c>
      <c r="I218" s="2">
        <v>411500</v>
      </c>
      <c r="J218" s="2"/>
      <c r="K218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សិត សុន</v>
      </c>
      <c r="L218">
        <v>411500</v>
      </c>
      <c r="M218">
        <f>VLOOKUP(Table14[[#This Row],[ឈ្មោះ]],Table1[[ឈ្មោះ]:[សម្គាល់]],8,0)</f>
        <v>1129700</v>
      </c>
      <c r="N218" s="16">
        <f>M218-Table14[[#This Row],[បៀវត្សសរុប]]</f>
        <v>718200</v>
      </c>
    </row>
    <row r="219" spans="1:14" x14ac:dyDescent="0.55000000000000004">
      <c r="A219" s="1">
        <v>192</v>
      </c>
      <c r="B219" t="s">
        <v>2033</v>
      </c>
      <c r="C219" t="str">
        <f>LEFT(Table14[[#This Row],[ឈ្មោះ]],SEARCH(" ",Table14[[#This Row],[ឈ្មោះ]])-1)</f>
        <v>សាន់</v>
      </c>
      <c r="D219" t="str">
        <f>RIGHT(Table14[[#This Row],[ឈ្មោះ]],LEN(Table14[[#This Row],[ឈ្មោះ]])-SEARCH(" ",Table14[[#This Row],[ឈ្មោះ]]))</f>
        <v>កុសល់</v>
      </c>
      <c r="E219" t="s">
        <v>2</v>
      </c>
      <c r="F219" t="s">
        <v>454</v>
      </c>
      <c r="G219" t="str">
        <f>IFERROR(VLOOKUP($B219,Tax_List!$H$3:$O$480,5,0),"***")</f>
        <v>***</v>
      </c>
      <c r="H219" s="13" t="str">
        <f>IFERROR(VLOOKUP($B219,Tax_List!$H$3:$O$480,8,0),"***")</f>
        <v>***</v>
      </c>
      <c r="I219" s="2">
        <v>287100</v>
      </c>
      <c r="J219" s="2"/>
      <c r="K219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សាន់ កុសល់</v>
      </c>
      <c r="L219">
        <v>287100</v>
      </c>
      <c r="M219" t="e">
        <f>VLOOKUP(Table14[[#This Row],[ឈ្មោះ]],Table1[[ឈ្មោះ]:[សម្គាល់]],8,0)</f>
        <v>#N/A</v>
      </c>
      <c r="N219" s="16" t="e">
        <f>M219-Table14[[#This Row],[បៀវត្សសរុប]]</f>
        <v>#N/A</v>
      </c>
    </row>
    <row r="220" spans="1:14" x14ac:dyDescent="0.55000000000000004">
      <c r="A220" s="1">
        <v>193</v>
      </c>
      <c r="B220" t="s">
        <v>2034</v>
      </c>
      <c r="C220" t="str">
        <f>LEFT(Table14[[#This Row],[ឈ្មោះ]],SEARCH(" ",Table14[[#This Row],[ឈ្មោះ]])-1)</f>
        <v>ខុម</v>
      </c>
      <c r="D220" t="str">
        <f>RIGHT(Table14[[#This Row],[ឈ្មោះ]],LEN(Table14[[#This Row],[ឈ្មោះ]])-SEARCH(" ",Table14[[#This Row],[ឈ្មោះ]]))</f>
        <v>ជីវិន្ត</v>
      </c>
      <c r="E220" t="s">
        <v>1</v>
      </c>
      <c r="F220" t="s">
        <v>454</v>
      </c>
      <c r="G220" t="str">
        <f>IFERROR(VLOOKUP($B220,Tax_List!$H$3:$O$480,5,0),"***")</f>
        <v>***</v>
      </c>
      <c r="H220" s="13" t="str">
        <f>IFERROR(VLOOKUP($B220,Tax_List!$H$3:$O$480,8,0),"***")</f>
        <v>***</v>
      </c>
      <c r="I220" s="2">
        <v>271300</v>
      </c>
      <c r="J220" s="2"/>
      <c r="K220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ខុម ជីវិន្ត</v>
      </c>
      <c r="L220">
        <v>271300</v>
      </c>
      <c r="M220" t="e">
        <f>VLOOKUP(Table14[[#This Row],[ឈ្មោះ]],Table1[[ឈ្មោះ]:[សម្គាល់]],8,0)</f>
        <v>#N/A</v>
      </c>
      <c r="N220" s="16" t="e">
        <f>M220-Table14[[#This Row],[បៀវត្សសរុប]]</f>
        <v>#N/A</v>
      </c>
    </row>
    <row r="221" spans="1:14" x14ac:dyDescent="0.55000000000000004">
      <c r="A221" s="1">
        <v>194</v>
      </c>
      <c r="B221" t="s">
        <v>1911</v>
      </c>
      <c r="C221" t="str">
        <f>LEFT(Table14[[#This Row],[ឈ្មោះ]],SEARCH(" ",Table14[[#This Row],[ឈ្មោះ]])-1)</f>
        <v>(ហុន</v>
      </c>
      <c r="D221" t="str">
        <f>RIGHT(Table14[[#This Row],[ឈ្មោះ]],LEN(Table14[[#This Row],[ឈ្មោះ]])-SEARCH(" ",Table14[[#This Row],[ឈ្មោះ]]))</f>
        <v>ថា)</v>
      </c>
      <c r="E221" t="s">
        <v>2</v>
      </c>
      <c r="F221" t="s">
        <v>454</v>
      </c>
      <c r="G221" t="str">
        <f>IFERROR(VLOOKUP($B221,Tax_List!$H$3:$O$480,5,0),"***")</f>
        <v>***</v>
      </c>
      <c r="H221" s="13" t="str">
        <f>IFERROR(VLOOKUP($B221,Tax_List!$H$3:$O$480,8,0),"***")</f>
        <v>***</v>
      </c>
      <c r="I221" s="2">
        <v>364700</v>
      </c>
      <c r="J221" s="2"/>
      <c r="K221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ហុន ថា</v>
      </c>
      <c r="L221">
        <v>364700</v>
      </c>
      <c r="M221">
        <f>VLOOKUP(Table14[[#This Row],[ឈ្មោះ]],Table1[[ឈ្មោះ]:[សម្គាល់]],8,0)</f>
        <v>1099300</v>
      </c>
      <c r="N221" s="16">
        <f>M221-Table14[[#This Row],[បៀវត្សសរុប]]</f>
        <v>734600</v>
      </c>
    </row>
    <row r="222" spans="1:14" x14ac:dyDescent="0.55000000000000004">
      <c r="A222" s="1">
        <v>195</v>
      </c>
      <c r="B222" t="s">
        <v>1968</v>
      </c>
      <c r="C222" t="str">
        <f>LEFT(Table14[[#This Row],[ឈ្មោះ]],SEARCH(" ",Table14[[#This Row],[ឈ្មោះ]])-1)</f>
        <v>ហាន</v>
      </c>
      <c r="D222" t="str">
        <f>RIGHT(Table14[[#This Row],[ឈ្មោះ]],LEN(Table14[[#This Row],[ឈ្មោះ]])-SEARCH(" ",Table14[[#This Row],[ឈ្មោះ]]))</f>
        <v>សៀងហៃ</v>
      </c>
      <c r="E222" t="s">
        <v>2</v>
      </c>
      <c r="F222" t="s">
        <v>454</v>
      </c>
      <c r="G222" t="str">
        <f>IFERROR(VLOOKUP($B222,Tax_List!$H$3:$O$480,5,0),"***")</f>
        <v>***</v>
      </c>
      <c r="H222" s="13" t="str">
        <f>IFERROR(VLOOKUP($B222,Tax_List!$H$3:$O$480,8,0),"***")</f>
        <v>***</v>
      </c>
      <c r="I222" s="2">
        <v>433100</v>
      </c>
      <c r="J222" s="2" t="s">
        <v>1979</v>
      </c>
      <c r="K222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ហាន សៀងហៃ</v>
      </c>
      <c r="L222">
        <v>433100</v>
      </c>
      <c r="M222">
        <f>VLOOKUP(Table14[[#This Row],[ឈ្មោះ]],Table1[[ឈ្មោះ]:[សម្គាល់]],8,0)</f>
        <v>444700</v>
      </c>
      <c r="N222" s="16">
        <f>M222-Table14[[#This Row],[បៀវត្សសរុប]]</f>
        <v>11600</v>
      </c>
    </row>
    <row r="223" spans="1:14" x14ac:dyDescent="0.55000000000000004">
      <c r="A223" s="1">
        <v>195</v>
      </c>
      <c r="B223" t="s">
        <v>1912</v>
      </c>
      <c r="C223" t="str">
        <f>LEFT(Table14[[#This Row],[ឈ្មោះ]],SEARCH(" ",Table14[[#This Row],[ឈ្មោះ]])-1)</f>
        <v>(ចែម</v>
      </c>
      <c r="D223" t="str">
        <f>RIGHT(Table14[[#This Row],[ឈ្មោះ]],LEN(Table14[[#This Row],[ឈ្មោះ]])-SEARCH(" ",Table14[[#This Row],[ឈ្មោះ]]))</f>
        <v>អាត)</v>
      </c>
      <c r="E223" t="s">
        <v>2</v>
      </c>
      <c r="F223" t="s">
        <v>454</v>
      </c>
      <c r="G223" t="str">
        <f>IFERROR(VLOOKUP($B223,Tax_List!$H$3:$O$480,5,0),"***")</f>
        <v>***</v>
      </c>
      <c r="H223" s="13" t="str">
        <f>IFERROR(VLOOKUP($B223,Tax_List!$H$3:$O$480,8,0),"***")</f>
        <v>***</v>
      </c>
      <c r="I223" s="2">
        <v>139700</v>
      </c>
      <c r="J223" s="2" t="s">
        <v>1980</v>
      </c>
      <c r="K223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ចែម អាត</v>
      </c>
      <c r="L223">
        <v>139700</v>
      </c>
      <c r="M223">
        <f>VLOOKUP(Table14[[#This Row],[ឈ្មោះ]],Table1[[ឈ្មោះ]:[សម្គាល់]],8,0)</f>
        <v>1093500</v>
      </c>
      <c r="N223" s="16">
        <f>M223-Table14[[#This Row],[បៀវត្សសរុប]]</f>
        <v>953800</v>
      </c>
    </row>
    <row r="224" spans="1:14" x14ac:dyDescent="0.55000000000000004">
      <c r="A224" s="1">
        <v>196</v>
      </c>
      <c r="B224" t="s">
        <v>173</v>
      </c>
      <c r="C224" t="str">
        <f>LEFT(Table14[[#This Row],[ឈ្មោះ]],SEARCH(" ",Table14[[#This Row],[ឈ្មោះ]])-1)</f>
        <v>ពេជ្រ</v>
      </c>
      <c r="D224" t="str">
        <f>RIGHT(Table14[[#This Row],[ឈ្មោះ]],LEN(Table14[[#This Row],[ឈ្មោះ]])-SEARCH(" ",Table14[[#This Row],[ឈ្មោះ]]))</f>
        <v>មិនា</v>
      </c>
      <c r="E224" t="s">
        <v>1</v>
      </c>
      <c r="F224" t="s">
        <v>454</v>
      </c>
      <c r="G224" t="str">
        <f>IFERROR(VLOOKUP($B224,Tax_List!$H$3:$O$480,5,0),"***")</f>
        <v>26.03.2004</v>
      </c>
      <c r="H224" s="13" t="str">
        <f>IFERROR(VLOOKUP($B224,Tax_List!$H$3:$O$480,8,0),"***")</f>
        <v>220228050</v>
      </c>
      <c r="I224" s="2">
        <v>407100</v>
      </c>
      <c r="J224" s="2"/>
      <c r="K224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ពេជ្រ មិនា</v>
      </c>
      <c r="L224">
        <v>407100</v>
      </c>
      <c r="M224">
        <f>VLOOKUP(Table14[[#This Row],[ឈ្មោះ]],Table1[[ឈ្មោះ]:[សម្គាល់]],8,0)</f>
        <v>964300</v>
      </c>
      <c r="N224" s="16">
        <f>M224-Table14[[#This Row],[បៀវត្សសរុប]]</f>
        <v>557200</v>
      </c>
    </row>
    <row r="225" spans="1:14" x14ac:dyDescent="0.55000000000000004">
      <c r="A225" s="1">
        <v>197</v>
      </c>
      <c r="B225" t="s">
        <v>170</v>
      </c>
      <c r="C225" t="str">
        <f>LEFT(Table14[[#This Row],[ឈ្មោះ]],SEARCH(" ",Table14[[#This Row],[ឈ្មោះ]])-1)</f>
        <v>ប៊ន</v>
      </c>
      <c r="D225" t="str">
        <f>RIGHT(Table14[[#This Row],[ឈ្មោះ]],LEN(Table14[[#This Row],[ឈ្មោះ]])-SEARCH(" ",Table14[[#This Row],[ឈ្មោះ]]))</f>
        <v>សៀងបាវ</v>
      </c>
      <c r="E225" t="s">
        <v>2</v>
      </c>
      <c r="F225" t="s">
        <v>454</v>
      </c>
      <c r="G225" t="str">
        <f>IFERROR(VLOOKUP($B225,Tax_List!$H$3:$O$480,5,0),"***")</f>
        <v>02.05.1980</v>
      </c>
      <c r="H225" s="13" t="str">
        <f>IFERROR(VLOOKUP($B225,Tax_List!$H$3:$O$480,8,0),"***")</f>
        <v>150612376</v>
      </c>
      <c r="I225" s="2">
        <v>525900</v>
      </c>
      <c r="J225" s="2"/>
      <c r="K225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ប៊ន សៀងបាវ</v>
      </c>
      <c r="L225">
        <v>525900</v>
      </c>
      <c r="M225">
        <f>VLOOKUP(Table14[[#This Row],[ឈ្មោះ]],Table1[[ឈ្មោះ]:[សម្គាល់]],8,0)</f>
        <v>1109200</v>
      </c>
      <c r="N225" s="16">
        <f>M225-Table14[[#This Row],[បៀវត្សសរុប]]</f>
        <v>583300</v>
      </c>
    </row>
    <row r="226" spans="1:14" x14ac:dyDescent="0.55000000000000004">
      <c r="A226" s="1">
        <v>198</v>
      </c>
      <c r="B226" t="s">
        <v>175</v>
      </c>
      <c r="C226" t="str">
        <f>LEFT(Table14[[#This Row],[ឈ្មោះ]],SEARCH(" ",Table14[[#This Row],[ឈ្មោះ]])-1)</f>
        <v>ចាន់</v>
      </c>
      <c r="D226" t="str">
        <f>RIGHT(Table14[[#This Row],[ឈ្មោះ]],LEN(Table14[[#This Row],[ឈ្មោះ]])-SEARCH(" ",Table14[[#This Row],[ឈ្មោះ]]))</f>
        <v>ថន</v>
      </c>
      <c r="E226" t="s">
        <v>1</v>
      </c>
      <c r="F226" t="s">
        <v>454</v>
      </c>
      <c r="G226" t="str">
        <f>IFERROR(VLOOKUP($B226,Tax_List!$H$3:$O$480,5,0),"***")</f>
        <v>02.02.1980</v>
      </c>
      <c r="H226" s="13" t="str">
        <f>IFERROR(VLOOKUP($B226,Tax_List!$H$3:$O$480,8,0),"***")</f>
        <v>220175360</v>
      </c>
      <c r="I226" s="2">
        <v>499000</v>
      </c>
      <c r="J226" s="2"/>
      <c r="K226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ចាន់ ថន</v>
      </c>
      <c r="L226">
        <v>499000</v>
      </c>
      <c r="M226">
        <f>VLOOKUP(Table14[[#This Row],[ឈ្មោះ]],Table1[[ឈ្មោះ]:[សម្គាល់]],8,0)</f>
        <v>1151700</v>
      </c>
      <c r="N226" s="16">
        <f>M226-Table14[[#This Row],[បៀវត្សសរុប]]</f>
        <v>652700</v>
      </c>
    </row>
    <row r="227" spans="1:14" x14ac:dyDescent="0.55000000000000004">
      <c r="A227" s="1">
        <v>199</v>
      </c>
      <c r="B227" t="s">
        <v>1913</v>
      </c>
      <c r="C227" t="str">
        <f>LEFT(Table14[[#This Row],[ឈ្មោះ]],SEARCH(" ",Table14[[#This Row],[ឈ្មោះ]])-1)</f>
        <v>អ៊ា</v>
      </c>
      <c r="D227" t="str">
        <f>RIGHT(Table14[[#This Row],[ឈ្មោះ]],LEN(Table14[[#This Row],[ឈ្មោះ]])-SEARCH(" ",Table14[[#This Row],[ឈ្មោះ]]))</f>
        <v>ទីម</v>
      </c>
      <c r="E227" t="s">
        <v>2</v>
      </c>
      <c r="F227" t="s">
        <v>454</v>
      </c>
      <c r="G227" t="str">
        <f>IFERROR(VLOOKUP($B227,Tax_List!$H$3:$O$480,5,0),"***")</f>
        <v>***</v>
      </c>
      <c r="H227" s="13" t="str">
        <f>IFERROR(VLOOKUP($B227,Tax_List!$H$3:$O$480,8,0),"***")</f>
        <v>***</v>
      </c>
      <c r="I227" s="2">
        <v>426200</v>
      </c>
      <c r="J227" s="2" t="s">
        <v>1979</v>
      </c>
      <c r="K227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អ៊ា ទីម</v>
      </c>
      <c r="L227">
        <v>426200</v>
      </c>
      <c r="M227">
        <f>VLOOKUP(Table14[[#This Row],[ឈ្មោះ]],Table1[[ឈ្មោះ]:[សម្គាល់]],8,0)</f>
        <v>1168200</v>
      </c>
      <c r="N227" s="16">
        <f>M227-Table14[[#This Row],[បៀវត្សសរុប]]</f>
        <v>742000</v>
      </c>
    </row>
    <row r="228" spans="1:14" x14ac:dyDescent="0.55000000000000004">
      <c r="A228" s="1">
        <v>199</v>
      </c>
      <c r="B228" t="s">
        <v>176</v>
      </c>
      <c r="C228" t="str">
        <f>LEFT(Table14[[#This Row],[ឈ្មោះ]],SEARCH(" ",Table14[[#This Row],[ឈ្មោះ]])-1)</f>
        <v>ពេញ</v>
      </c>
      <c r="D228" t="str">
        <f>RIGHT(Table14[[#This Row],[ឈ្មោះ]],LEN(Table14[[#This Row],[ឈ្មោះ]])-SEARCH(" ",Table14[[#This Row],[ឈ្មោះ]]))</f>
        <v>សំអាត</v>
      </c>
      <c r="E228" t="s">
        <v>2</v>
      </c>
      <c r="F228" t="s">
        <v>454</v>
      </c>
      <c r="G228" t="str">
        <f>IFERROR(VLOOKUP($B228,Tax_List!$H$3:$O$480,5,0),"***")</f>
        <v>05.03.1979</v>
      </c>
      <c r="H228" s="13" t="str">
        <f>IFERROR(VLOOKUP($B228,Tax_List!$H$3:$O$480,8,0),"***")</f>
        <v>220175341</v>
      </c>
      <c r="I228" s="2">
        <v>136500</v>
      </c>
      <c r="J228" s="2" t="s">
        <v>1980</v>
      </c>
      <c r="K228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ពេញ សំអាត</v>
      </c>
      <c r="L228">
        <v>136500</v>
      </c>
      <c r="M228">
        <f>VLOOKUP(Table14[[#This Row],[ឈ្មោះ]],Table1[[ឈ្មោះ]:[សម្គាល់]],8,0)</f>
        <v>1118800</v>
      </c>
      <c r="N228" s="16">
        <f>M228-Table14[[#This Row],[បៀវត្សសរុប]]</f>
        <v>982300</v>
      </c>
    </row>
    <row r="229" spans="1:14" x14ac:dyDescent="0.55000000000000004">
      <c r="A229" s="1">
        <v>200</v>
      </c>
      <c r="B229" t="s">
        <v>177</v>
      </c>
      <c r="C229" t="str">
        <f>LEFT(Table14[[#This Row],[ឈ្មោះ]],SEARCH(" ",Table14[[#This Row],[ឈ្មោះ]])-1)</f>
        <v>សាន</v>
      </c>
      <c r="D229" t="str">
        <f>RIGHT(Table14[[#This Row],[ឈ្មោះ]],LEN(Table14[[#This Row],[ឈ្មោះ]])-SEARCH(" ",Table14[[#This Row],[ឈ្មោះ]]))</f>
        <v>ណាំគា</v>
      </c>
      <c r="E229" t="s">
        <v>1</v>
      </c>
      <c r="F229" t="s">
        <v>454</v>
      </c>
      <c r="G229" t="str">
        <f>IFERROR(VLOOKUP($B229,Tax_List!$H$3:$O$480,5,0),"***")</f>
        <v>25.06.1990</v>
      </c>
      <c r="H229" s="13">
        <f>IFERROR(VLOOKUP($B229,Tax_List!$H$3:$O$480,8,0),"***")</f>
        <v>150548304</v>
      </c>
      <c r="I229" s="2">
        <v>513100</v>
      </c>
      <c r="J229" s="2"/>
      <c r="K229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សាន ណាំគា</v>
      </c>
      <c r="L229">
        <v>513100</v>
      </c>
      <c r="M229">
        <f>VLOOKUP(Table14[[#This Row],[ឈ្មោះ]],Table1[[ឈ្មោះ]:[សម្គាល់]],8,0)</f>
        <v>1201000</v>
      </c>
      <c r="N229" s="16">
        <f>M229-Table14[[#This Row],[បៀវត្សសរុប]]</f>
        <v>687900</v>
      </c>
    </row>
    <row r="230" spans="1:14" x14ac:dyDescent="0.55000000000000004">
      <c r="A230" s="1">
        <v>201</v>
      </c>
      <c r="B230" t="s">
        <v>2035</v>
      </c>
      <c r="C230" t="str">
        <f>LEFT(Table14[[#This Row],[ឈ្មោះ]],SEARCH(" ",Table14[[#This Row],[ឈ្មោះ]])-1)</f>
        <v>ខូយ</v>
      </c>
      <c r="D230" t="str">
        <f>RIGHT(Table14[[#This Row],[ឈ្មោះ]],LEN(Table14[[#This Row],[ឈ្មោះ]])-SEARCH(" ",Table14[[#This Row],[ឈ្មោះ]]))</f>
        <v>ស្រីនួន</v>
      </c>
      <c r="E230" t="s">
        <v>1</v>
      </c>
      <c r="F230" t="s">
        <v>454</v>
      </c>
      <c r="G230" t="str">
        <f>IFERROR(VLOOKUP($B230,Tax_List!$H$3:$O$480,5,0),"***")</f>
        <v>***</v>
      </c>
      <c r="H230" s="13" t="str">
        <f>IFERROR(VLOOKUP($B230,Tax_List!$H$3:$O$480,8,0),"***")</f>
        <v>***</v>
      </c>
      <c r="I230" s="2">
        <v>270200</v>
      </c>
      <c r="J230" s="2"/>
      <c r="K230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ខូយ ស្រីនួន</v>
      </c>
      <c r="L230">
        <v>270200</v>
      </c>
      <c r="M230" t="e">
        <f>VLOOKUP(Table14[[#This Row],[ឈ្មោះ]],Table1[[ឈ្មោះ]:[សម្គាល់]],8,0)</f>
        <v>#N/A</v>
      </c>
      <c r="N230" s="16" t="e">
        <f>M230-Table14[[#This Row],[បៀវត្សសរុប]]</f>
        <v>#N/A</v>
      </c>
    </row>
    <row r="231" spans="1:14" x14ac:dyDescent="0.55000000000000004">
      <c r="A231" s="1">
        <v>202</v>
      </c>
      <c r="B231" t="s">
        <v>2036</v>
      </c>
      <c r="C231" t="str">
        <f>LEFT(Table14[[#This Row],[ឈ្មោះ]],SEARCH(" ",Table14[[#This Row],[ឈ្មោះ]])-1)</f>
        <v>លឹម</v>
      </c>
      <c r="D231" t="str">
        <f>RIGHT(Table14[[#This Row],[ឈ្មោះ]],LEN(Table14[[#This Row],[ឈ្មោះ]])-SEARCH(" ",Table14[[#This Row],[ឈ្មោះ]]))</f>
        <v>ណាង</v>
      </c>
      <c r="E231" t="s">
        <v>1</v>
      </c>
      <c r="F231" t="s">
        <v>454</v>
      </c>
      <c r="G231" t="str">
        <f>IFERROR(VLOOKUP($B231,Tax_List!$H$3:$O$480,5,0),"***")</f>
        <v>***</v>
      </c>
      <c r="H231" s="13" t="str">
        <f>IFERROR(VLOOKUP($B231,Tax_List!$H$3:$O$480,8,0),"***")</f>
        <v>***</v>
      </c>
      <c r="I231" s="2">
        <v>270700</v>
      </c>
      <c r="J231" s="2" t="s">
        <v>1979</v>
      </c>
      <c r="K231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លឹម ណាង</v>
      </c>
      <c r="L231">
        <v>270700</v>
      </c>
      <c r="M231" t="e">
        <f>VLOOKUP(Table14[[#This Row],[ឈ្មោះ]],Table1[[ឈ្មោះ]:[សម្គាល់]],8,0)</f>
        <v>#N/A</v>
      </c>
      <c r="N231" s="16" t="e">
        <f>M231-Table14[[#This Row],[បៀវត្សសរុប]]</f>
        <v>#N/A</v>
      </c>
    </row>
    <row r="232" spans="1:14" x14ac:dyDescent="0.55000000000000004">
      <c r="A232" s="1">
        <v>202</v>
      </c>
      <c r="B232" t="s">
        <v>178</v>
      </c>
      <c r="C232" t="str">
        <f>LEFT(Table14[[#This Row],[ឈ្មោះ]],SEARCH(" ",Table14[[#This Row],[ឈ្មោះ]])-1)</f>
        <v>ខន</v>
      </c>
      <c r="D232" t="str">
        <f>RIGHT(Table14[[#This Row],[ឈ្មោះ]],LEN(Table14[[#This Row],[ឈ្មោះ]])-SEARCH(" ",Table14[[#This Row],[ឈ្មោះ]]))</f>
        <v>ស្រីនុ</v>
      </c>
      <c r="E232" t="s">
        <v>1</v>
      </c>
      <c r="F232" t="s">
        <v>454</v>
      </c>
      <c r="G232" t="str">
        <f>IFERROR(VLOOKUP($B232,Tax_List!$H$3:$O$480,5,0),"***")</f>
        <v>22.02.1999</v>
      </c>
      <c r="H232" s="13" t="str">
        <f>IFERROR(VLOOKUP($B232,Tax_List!$H$3:$O$480,8,0),"***")</f>
        <v>190959801</v>
      </c>
      <c r="I232" s="2">
        <v>137700</v>
      </c>
      <c r="J232" s="2" t="s">
        <v>1980</v>
      </c>
      <c r="K232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ខន ស្រីនុ</v>
      </c>
      <c r="L232">
        <v>137700</v>
      </c>
      <c r="M232">
        <f>VLOOKUP(Table14[[#This Row],[ឈ្មោះ]],Table1[[ឈ្មោះ]:[សម្គាល់]],8,0)</f>
        <v>1119500</v>
      </c>
      <c r="N232" s="16">
        <f>M232-Table14[[#This Row],[បៀវត្សសរុប]]</f>
        <v>981800</v>
      </c>
    </row>
    <row r="233" spans="1:14" x14ac:dyDescent="0.55000000000000004">
      <c r="A233" s="1">
        <v>203</v>
      </c>
      <c r="B233" t="s">
        <v>179</v>
      </c>
      <c r="C233" t="str">
        <f>LEFT(Table14[[#This Row],[ឈ្មោះ]],SEARCH(" ",Table14[[#This Row],[ឈ្មោះ]])-1)</f>
        <v>ទេព</v>
      </c>
      <c r="D233" t="str">
        <f>RIGHT(Table14[[#This Row],[ឈ្មោះ]],LEN(Table14[[#This Row],[ឈ្មោះ]])-SEARCH(" ",Table14[[#This Row],[ឈ្មោះ]]))</f>
        <v>ចាន់សារ៉ាត់</v>
      </c>
      <c r="E233" t="s">
        <v>1</v>
      </c>
      <c r="F233" t="s">
        <v>454</v>
      </c>
      <c r="G233" t="str">
        <f>IFERROR(VLOOKUP($B233,Tax_List!$H$3:$O$480,5,0),"***")</f>
        <v>23.01.2001</v>
      </c>
      <c r="H233" s="13" t="str">
        <f>IFERROR(VLOOKUP($B233,Tax_List!$H$3:$O$480,8,0),"***")</f>
        <v>110621455</v>
      </c>
      <c r="I233" s="2">
        <v>426000</v>
      </c>
      <c r="J233" s="2"/>
      <c r="K233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ទេព ចាន់សារ៉ាត់</v>
      </c>
      <c r="L233">
        <v>426000</v>
      </c>
      <c r="M233">
        <f>VLOOKUP(Table14[[#This Row],[ឈ្មោះ]],Table1[[ឈ្មោះ]:[សម្គាល់]],8,0)</f>
        <v>1155200</v>
      </c>
      <c r="N233" s="16">
        <f>M233-Table14[[#This Row],[បៀវត្សសរុប]]</f>
        <v>729200</v>
      </c>
    </row>
    <row r="234" spans="1:14" x14ac:dyDescent="0.55000000000000004">
      <c r="A234" s="1">
        <v>204</v>
      </c>
      <c r="B234" t="s">
        <v>180</v>
      </c>
      <c r="C234" t="str">
        <f>LEFT(Table14[[#This Row],[ឈ្មោះ]],SEARCH(" ",Table14[[#This Row],[ឈ្មោះ]])-1)</f>
        <v>ភាព</v>
      </c>
      <c r="D234" t="str">
        <f>RIGHT(Table14[[#This Row],[ឈ្មោះ]],LEN(Table14[[#This Row],[ឈ្មោះ]])-SEARCH(" ",Table14[[#This Row],[ឈ្មោះ]]))</f>
        <v>រក្សា</v>
      </c>
      <c r="E234" t="s">
        <v>2</v>
      </c>
      <c r="F234" t="s">
        <v>454</v>
      </c>
      <c r="G234" t="str">
        <f>IFERROR(VLOOKUP($B234,Tax_List!$H$3:$O$480,5,0),"***")</f>
        <v>27.05.2003</v>
      </c>
      <c r="H234" s="13" t="str">
        <f>IFERROR(VLOOKUP($B234,Tax_List!$H$3:$O$480,8,0),"***")</f>
        <v>150944859</v>
      </c>
      <c r="I234" s="2">
        <v>489000</v>
      </c>
      <c r="J234" s="2"/>
      <c r="K234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ភាព រក្សា</v>
      </c>
      <c r="L234">
        <v>489000</v>
      </c>
      <c r="M234">
        <f>VLOOKUP(Table14[[#This Row],[ឈ្មោះ]],Table1[[ឈ្មោះ]:[សម្គាល់]],8,0)</f>
        <v>1072000</v>
      </c>
      <c r="N234" s="16">
        <f>M234-Table14[[#This Row],[បៀវត្សសរុប]]</f>
        <v>583000</v>
      </c>
    </row>
    <row r="235" spans="1:14" x14ac:dyDescent="0.55000000000000004">
      <c r="A235" s="1">
        <v>205</v>
      </c>
      <c r="B235" t="s">
        <v>181</v>
      </c>
      <c r="C235" t="str">
        <f>LEFT(Table14[[#This Row],[ឈ្មោះ]],SEARCH(" ",Table14[[#This Row],[ឈ្មោះ]])-1)</f>
        <v>ហុន</v>
      </c>
      <c r="D235" t="str">
        <f>RIGHT(Table14[[#This Row],[ឈ្មោះ]],LEN(Table14[[#This Row],[ឈ្មោះ]])-SEARCH(" ",Table14[[#This Row],[ឈ្មោះ]]))</f>
        <v>ថា</v>
      </c>
      <c r="E235" t="s">
        <v>2</v>
      </c>
      <c r="F235" t="s">
        <v>454</v>
      </c>
      <c r="G235" t="str">
        <f>IFERROR(VLOOKUP($B235,Tax_List!$H$3:$O$480,5,0),"***")</f>
        <v>03.09.1998</v>
      </c>
      <c r="H235" s="13">
        <f>IFERROR(VLOOKUP($B235,Tax_List!$H$3:$O$480,8,0),"***")</f>
        <v>150657956</v>
      </c>
      <c r="I235" s="2">
        <v>426100</v>
      </c>
      <c r="J235" s="2"/>
      <c r="K235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ហុន ថា</v>
      </c>
      <c r="L235">
        <v>426100</v>
      </c>
      <c r="M235">
        <f>VLOOKUP(Table14[[#This Row],[ឈ្មោះ]],Table1[[ឈ្មោះ]:[សម្គាល់]],8,0)</f>
        <v>1205700</v>
      </c>
      <c r="N235" s="16">
        <f>M235-Table14[[#This Row],[បៀវត្សសរុប]]</f>
        <v>779600</v>
      </c>
    </row>
    <row r="236" spans="1:14" x14ac:dyDescent="0.55000000000000004">
      <c r="A236" s="1">
        <v>206</v>
      </c>
      <c r="B236" t="s">
        <v>182</v>
      </c>
      <c r="C236" t="str">
        <f>LEFT(Table14[[#This Row],[ឈ្មោះ]],SEARCH(" ",Table14[[#This Row],[ឈ្មោះ]])-1)</f>
        <v>ប៊ន</v>
      </c>
      <c r="D236" t="str">
        <f>RIGHT(Table14[[#This Row],[ឈ្មោះ]],LEN(Table14[[#This Row],[ឈ្មោះ]])-SEARCH(" ",Table14[[#This Row],[ឈ្មោះ]]))</f>
        <v>ហុនសុវ័ណ្ណ</v>
      </c>
      <c r="E236" t="s">
        <v>1</v>
      </c>
      <c r="F236" t="s">
        <v>454</v>
      </c>
      <c r="G236" t="str">
        <f>IFERROR(VLOOKUP($B236,Tax_List!$H$3:$O$480,5,0),"***")</f>
        <v>06.03.1981</v>
      </c>
      <c r="H236" s="13" t="str">
        <f>IFERROR(VLOOKUP($B236,Tax_List!$H$3:$O$480,8,0),"***")</f>
        <v>150238114</v>
      </c>
      <c r="I236" s="2">
        <v>419900</v>
      </c>
      <c r="J236" s="2"/>
      <c r="K236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ប៊ន ហុនសុវ័ណ្ណ</v>
      </c>
      <c r="L236">
        <v>419900</v>
      </c>
      <c r="M236">
        <f>VLOOKUP(Table14[[#This Row],[ឈ្មោះ]],Table1[[ឈ្មោះ]:[សម្គាល់]],8,0)</f>
        <v>1095400</v>
      </c>
      <c r="N236" s="16">
        <f>M236-Table14[[#This Row],[បៀវត្សសរុប]]</f>
        <v>675500</v>
      </c>
    </row>
    <row r="237" spans="1:14" x14ac:dyDescent="0.55000000000000004">
      <c r="A237" s="1">
        <v>207</v>
      </c>
      <c r="B237" t="s">
        <v>183</v>
      </c>
      <c r="C237" t="str">
        <f>LEFT(Table14[[#This Row],[ឈ្មោះ]],SEARCH(" ",Table14[[#This Row],[ឈ្មោះ]])-1)</f>
        <v>បេត</v>
      </c>
      <c r="D237" t="str">
        <f>RIGHT(Table14[[#This Row],[ឈ្មោះ]],LEN(Table14[[#This Row],[ឈ្មោះ]])-SEARCH(" ",Table14[[#This Row],[ឈ្មោះ]]))</f>
        <v>ច័ន្ទរិទ្ធ</v>
      </c>
      <c r="E237" t="s">
        <v>2</v>
      </c>
      <c r="F237" t="s">
        <v>454</v>
      </c>
      <c r="G237" t="str">
        <f>IFERROR(VLOOKUP($B237,Tax_List!$H$3:$O$480,5,0),"***")</f>
        <v>09.02.1991</v>
      </c>
      <c r="H237" s="13">
        <f>IFERROR(VLOOKUP($B237,Tax_List!$H$3:$O$480,8,0),"***")</f>
        <v>151003795</v>
      </c>
      <c r="I237" s="2">
        <v>411600</v>
      </c>
      <c r="J237" s="2"/>
      <c r="K237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បេត ច័ន្ទរិទ្ធ</v>
      </c>
      <c r="L237">
        <v>411600</v>
      </c>
      <c r="M237">
        <f>VLOOKUP(Table14[[#This Row],[ឈ្មោះ]],Table1[[ឈ្មោះ]:[សម្គាល់]],8,0)</f>
        <v>1098600</v>
      </c>
      <c r="N237" s="16">
        <f>M237-Table14[[#This Row],[បៀវត្សសរុប]]</f>
        <v>687000</v>
      </c>
    </row>
    <row r="238" spans="1:14" x14ac:dyDescent="0.55000000000000004">
      <c r="A238" s="1">
        <v>208</v>
      </c>
      <c r="B238" t="s">
        <v>184</v>
      </c>
      <c r="C238" t="str">
        <f>LEFT(Table14[[#This Row],[ឈ្មោះ]],SEARCH(" ",Table14[[#This Row],[ឈ្មោះ]])-1)</f>
        <v>ប៉ាន់</v>
      </c>
      <c r="D238" t="str">
        <f>RIGHT(Table14[[#This Row],[ឈ្មោះ]],LEN(Table14[[#This Row],[ឈ្មោះ]])-SEARCH(" ",Table14[[#This Row],[ឈ្មោះ]]))</f>
        <v>ស</v>
      </c>
      <c r="E238" t="s">
        <v>1</v>
      </c>
      <c r="F238" t="s">
        <v>454</v>
      </c>
      <c r="G238" t="str">
        <f>IFERROR(VLOOKUP($B238,Tax_List!$H$3:$O$480,5,0),"***")</f>
        <v>09.07.1986</v>
      </c>
      <c r="H238" s="13">
        <f>IFERROR(VLOOKUP($B238,Tax_List!$H$3:$O$480,8,0),"***")</f>
        <v>150354776</v>
      </c>
      <c r="I238" s="2">
        <v>567100</v>
      </c>
      <c r="J238" s="2"/>
      <c r="K238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ប៉ាន់ ស</v>
      </c>
      <c r="L238">
        <v>567100</v>
      </c>
      <c r="M238">
        <f>VLOOKUP(Table14[[#This Row],[ឈ្មោះ]],Table1[[ឈ្មោះ]:[សម្គាល់]],8,0)</f>
        <v>1159700</v>
      </c>
      <c r="N238" s="16">
        <f>M238-Table14[[#This Row],[បៀវត្សសរុប]]</f>
        <v>592600</v>
      </c>
    </row>
    <row r="239" spans="1:14" x14ac:dyDescent="0.55000000000000004">
      <c r="A239" s="1">
        <v>209</v>
      </c>
      <c r="B239" t="s">
        <v>185</v>
      </c>
      <c r="C239" t="str">
        <f>LEFT(Table14[[#This Row],[ឈ្មោះ]],SEARCH(" ",Table14[[#This Row],[ឈ្មោះ]])-1)</f>
        <v>សៅ</v>
      </c>
      <c r="D239" t="str">
        <f>RIGHT(Table14[[#This Row],[ឈ្មោះ]],LEN(Table14[[#This Row],[ឈ្មោះ]])-SEARCH(" ",Table14[[#This Row],[ឈ្មោះ]]))</f>
        <v>ភារម្យ</v>
      </c>
      <c r="E239" t="s">
        <v>2</v>
      </c>
      <c r="F239" t="s">
        <v>454</v>
      </c>
      <c r="G239" t="str">
        <f>IFERROR(VLOOKUP($B239,Tax_List!$H$3:$O$480,5,0),"***")</f>
        <v>05.07.1993</v>
      </c>
      <c r="H239" s="13">
        <f>IFERROR(VLOOKUP($B239,Tax_List!$H$3:$O$480,8,0),"***")</f>
        <v>220194400</v>
      </c>
      <c r="I239" s="2">
        <v>238400</v>
      </c>
      <c r="J239" s="2"/>
      <c r="K239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សៅ ភារម្យ</v>
      </c>
      <c r="L239">
        <v>238400</v>
      </c>
      <c r="M239">
        <f>VLOOKUP(Table14[[#This Row],[ឈ្មោះ]],Table1[[ឈ្មោះ]:[សម្គាល់]],8,0)</f>
        <v>1208600</v>
      </c>
      <c r="N239" s="16">
        <f>M239-Table14[[#This Row],[បៀវត្សសរុប]]</f>
        <v>970200</v>
      </c>
    </row>
    <row r="240" spans="1:14" x14ac:dyDescent="0.55000000000000004">
      <c r="A240" s="1">
        <v>210</v>
      </c>
      <c r="B240" t="s">
        <v>186</v>
      </c>
      <c r="C240" t="str">
        <f>LEFT(Table14[[#This Row],[ឈ្មោះ]],SEARCH(" ",Table14[[#This Row],[ឈ្មោះ]])-1)</f>
        <v>សៀងបាវ</v>
      </c>
      <c r="D240" t="str">
        <f>RIGHT(Table14[[#This Row],[ឈ្មោះ]],LEN(Table14[[#This Row],[ឈ្មោះ]])-SEARCH(" ",Table14[[#This Row],[ឈ្មោះ]]))</f>
        <v>ប៊នប៊ុន្ថាណាវ័ន្ត</v>
      </c>
      <c r="E240" t="s">
        <v>2</v>
      </c>
      <c r="F240" t="s">
        <v>454</v>
      </c>
      <c r="G240" t="str">
        <f>IFERROR(VLOOKUP($B240,Tax_List!$H$3:$O$480,5,0),"***")</f>
        <v>18.04.1997</v>
      </c>
      <c r="H240" s="13">
        <f>IFERROR(VLOOKUP($B240,Tax_List!$H$3:$O$480,8,0),"***")</f>
        <v>151003782</v>
      </c>
      <c r="I240" s="2">
        <v>517200</v>
      </c>
      <c r="J240" s="2"/>
      <c r="K240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សៀងបាវ ប៊នប៊ុន្ថាណាវ័ន្ត</v>
      </c>
      <c r="L240">
        <v>517200</v>
      </c>
      <c r="M240">
        <f>VLOOKUP(Table14[[#This Row],[ឈ្មោះ]],Table1[[ឈ្មោះ]:[សម្គាល់]],8,0)</f>
        <v>1115500</v>
      </c>
      <c r="N240" s="16">
        <f>M240-Table14[[#This Row],[បៀវត្សសរុប]]</f>
        <v>598300</v>
      </c>
    </row>
    <row r="241" spans="1:14" x14ac:dyDescent="0.55000000000000004">
      <c r="A241" s="1">
        <v>211</v>
      </c>
      <c r="B241" t="s">
        <v>187</v>
      </c>
      <c r="C241" t="str">
        <f>LEFT(Table14[[#This Row],[ឈ្មោះ]],SEARCH(" ",Table14[[#This Row],[ឈ្មោះ]])-1)</f>
        <v>ឃឹម</v>
      </c>
      <c r="D241" t="str">
        <f>RIGHT(Table14[[#This Row],[ឈ្មោះ]],LEN(Table14[[#This Row],[ឈ្មោះ]])-SEARCH(" ",Table14[[#This Row],[ឈ្មោះ]]))</f>
        <v>សុខា</v>
      </c>
      <c r="E241" t="s">
        <v>2</v>
      </c>
      <c r="F241" t="s">
        <v>454</v>
      </c>
      <c r="G241" t="str">
        <f>IFERROR(VLOOKUP($B241,Tax_List!$H$3:$O$480,5,0),"***")</f>
        <v>03.01.1991</v>
      </c>
      <c r="H241" s="13">
        <f>IFERROR(VLOOKUP($B241,Tax_List!$H$3:$O$480,8,0),"***")</f>
        <v>160892096</v>
      </c>
      <c r="I241" s="2">
        <v>533900</v>
      </c>
      <c r="J241" s="2"/>
      <c r="K241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ឃឹម សុខា</v>
      </c>
      <c r="L241">
        <v>533900</v>
      </c>
      <c r="M241">
        <f>VLOOKUP(Table14[[#This Row],[ឈ្មោះ]],Table1[[ឈ្មោះ]:[សម្គាល់]],8,0)</f>
        <v>1181200</v>
      </c>
      <c r="N241" s="16">
        <f>M241-Table14[[#This Row],[បៀវត្សសរុប]]</f>
        <v>647300</v>
      </c>
    </row>
    <row r="242" spans="1:14" x14ac:dyDescent="0.55000000000000004">
      <c r="A242" s="1">
        <v>212</v>
      </c>
      <c r="B242" t="s">
        <v>188</v>
      </c>
      <c r="C242" t="str">
        <f>LEFT(Table14[[#This Row],[ឈ្មោះ]],SEARCH(" ",Table14[[#This Row],[ឈ្មោះ]])-1)</f>
        <v>គីន</v>
      </c>
      <c r="D242" t="str">
        <f>RIGHT(Table14[[#This Row],[ឈ្មោះ]],LEN(Table14[[#This Row],[ឈ្មោះ]])-SEARCH(" ",Table14[[#This Row],[ឈ្មោះ]]))</f>
        <v>សំរិត</v>
      </c>
      <c r="E242" t="s">
        <v>2</v>
      </c>
      <c r="F242" t="s">
        <v>454</v>
      </c>
      <c r="G242" t="str">
        <f>IFERROR(VLOOKUP($B242,Tax_List!$H$3:$O$480,5,0),"***")</f>
        <v>15.04.2002</v>
      </c>
      <c r="H242" s="13" t="str">
        <f>IFERROR(VLOOKUP($B242,Tax_List!$H$3:$O$480,8,0),"***")</f>
        <v>IDR00080</v>
      </c>
      <c r="I242" s="2">
        <v>471300</v>
      </c>
      <c r="J242" s="2"/>
      <c r="K242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គីន សំរិត</v>
      </c>
      <c r="L242">
        <v>471300</v>
      </c>
      <c r="M242">
        <f>VLOOKUP(Table14[[#This Row],[ឈ្មោះ]],Table1[[ឈ្មោះ]:[សម្គាល់]],8,0)</f>
        <v>1098500</v>
      </c>
      <c r="N242" s="16">
        <f>M242-Table14[[#This Row],[បៀវត្សសរុប]]</f>
        <v>627200</v>
      </c>
    </row>
    <row r="243" spans="1:14" x14ac:dyDescent="0.55000000000000004">
      <c r="A243" s="1">
        <v>213</v>
      </c>
      <c r="B243" t="s">
        <v>189</v>
      </c>
      <c r="C243" t="str">
        <f>LEFT(Table14[[#This Row],[ឈ្មោះ]],SEARCH(" ",Table14[[#This Row],[ឈ្មោះ]])-1)</f>
        <v>នី</v>
      </c>
      <c r="D243" t="str">
        <f>RIGHT(Table14[[#This Row],[ឈ្មោះ]],LEN(Table14[[#This Row],[ឈ្មោះ]])-SEARCH(" ",Table14[[#This Row],[ឈ្មោះ]]))</f>
        <v>ចាន់លីន</v>
      </c>
      <c r="E243" t="s">
        <v>1</v>
      </c>
      <c r="F243" t="s">
        <v>454</v>
      </c>
      <c r="G243" t="str">
        <f>IFERROR(VLOOKUP($B243,Tax_List!$H$3:$O$480,5,0),"***")</f>
        <v>***</v>
      </c>
      <c r="H243" s="13" t="str">
        <f>IFERROR(VLOOKUP($B243,Tax_List!$H$3:$O$480,8,0),"***")</f>
        <v>***</v>
      </c>
      <c r="I243" s="2">
        <v>424500</v>
      </c>
      <c r="J243" s="2"/>
      <c r="K243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នី ចាន់លីន</v>
      </c>
      <c r="L243">
        <v>424500</v>
      </c>
      <c r="M243">
        <f>VLOOKUP(Table14[[#This Row],[ឈ្មោះ]],Table1[[ឈ្មោះ]:[សម្គាល់]],8,0)</f>
        <v>1111500</v>
      </c>
      <c r="N243" s="16">
        <f>M243-Table14[[#This Row],[បៀវត្សសរុប]]</f>
        <v>687000</v>
      </c>
    </row>
    <row r="244" spans="1:14" x14ac:dyDescent="0.55000000000000004">
      <c r="A244" s="1">
        <v>214</v>
      </c>
      <c r="B244" t="s">
        <v>190</v>
      </c>
      <c r="C244" t="str">
        <f>LEFT(Table14[[#This Row],[ឈ្មោះ]],SEARCH(" ",Table14[[#This Row],[ឈ្មោះ]])-1)</f>
        <v>នួន</v>
      </c>
      <c r="D244" t="str">
        <f>RIGHT(Table14[[#This Row],[ឈ្មោះ]],LEN(Table14[[#This Row],[ឈ្មោះ]])-SEARCH(" ",Table14[[#This Row],[ឈ្មោះ]]))</f>
        <v>នី</v>
      </c>
      <c r="E244" t="s">
        <v>2</v>
      </c>
      <c r="F244" t="s">
        <v>454</v>
      </c>
      <c r="G244" t="str">
        <f>IFERROR(VLOOKUP($B244,Tax_List!$H$3:$O$480,5,0),"***")</f>
        <v>16.10.1999</v>
      </c>
      <c r="H244" s="13">
        <f>IFERROR(VLOOKUP($B244,Tax_List!$H$3:$O$480,8,0),"***")</f>
        <v>150574713</v>
      </c>
      <c r="I244" s="2">
        <v>198700</v>
      </c>
      <c r="J244" s="2"/>
      <c r="K244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នួន នី</v>
      </c>
      <c r="L244">
        <v>198700</v>
      </c>
      <c r="M244">
        <f>VLOOKUP(Table14[[#This Row],[ឈ្មោះ]],Table1[[ឈ្មោះ]:[សម្គាល់]],8,0)</f>
        <v>1062000</v>
      </c>
      <c r="N244" s="16">
        <f>M244-Table14[[#This Row],[បៀវត្សសរុប]]</f>
        <v>863300</v>
      </c>
    </row>
    <row r="245" spans="1:14" x14ac:dyDescent="0.55000000000000004">
      <c r="A245" s="1">
        <v>215</v>
      </c>
      <c r="B245" t="s">
        <v>191</v>
      </c>
      <c r="C245" t="str">
        <f>LEFT(Table14[[#This Row],[ឈ្មោះ]],SEARCH(" ",Table14[[#This Row],[ឈ្មោះ]])-1)</f>
        <v>គីន</v>
      </c>
      <c r="D245" t="str">
        <f>RIGHT(Table14[[#This Row],[ឈ្មោះ]],LEN(Table14[[#This Row],[ឈ្មោះ]])-SEARCH(" ",Table14[[#This Row],[ឈ្មោះ]]))</f>
        <v>ចាន់ធឿន</v>
      </c>
      <c r="E245" t="s">
        <v>1</v>
      </c>
      <c r="F245" t="s">
        <v>454</v>
      </c>
      <c r="G245" t="str">
        <f>IFERROR(VLOOKUP($B245,Tax_List!$H$3:$O$480,5,0),"***")</f>
        <v>03.10.2003</v>
      </c>
      <c r="H245" s="13">
        <f>IFERROR(VLOOKUP($B245,Tax_List!$H$3:$O$480,8,0),"***")</f>
        <v>150957203</v>
      </c>
      <c r="I245" s="2">
        <v>511500</v>
      </c>
      <c r="J245" s="2"/>
      <c r="K245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គីន ចាន់ធឿន</v>
      </c>
      <c r="L245">
        <v>511500</v>
      </c>
      <c r="M245">
        <f>VLOOKUP(Table14[[#This Row],[ឈ្មោះ]],Table1[[ឈ្មោះ]:[សម្គាល់]],8,0)</f>
        <v>1241500</v>
      </c>
      <c r="N245" s="16">
        <f>M245-Table14[[#This Row],[បៀវត្សសរុប]]</f>
        <v>730000</v>
      </c>
    </row>
    <row r="246" spans="1:14" x14ac:dyDescent="0.55000000000000004">
      <c r="A246" s="1">
        <v>216</v>
      </c>
      <c r="B246" t="s">
        <v>192</v>
      </c>
      <c r="C246" t="str">
        <f>LEFT(Table14[[#This Row],[ឈ្មោះ]],SEARCH(" ",Table14[[#This Row],[ឈ្មោះ]])-1)</f>
        <v>សន</v>
      </c>
      <c r="D246" t="str">
        <f>RIGHT(Table14[[#This Row],[ឈ្មោះ]],LEN(Table14[[#This Row],[ឈ្មោះ]])-SEARCH(" ",Table14[[#This Row],[ឈ្មោះ]]))</f>
        <v>ចឺយ</v>
      </c>
      <c r="E246" t="s">
        <v>2</v>
      </c>
      <c r="F246" t="s">
        <v>454</v>
      </c>
      <c r="G246" t="str">
        <f>IFERROR(VLOOKUP($B246,Tax_List!$H$3:$O$480,5,0),"***")</f>
        <v>21.12.1997</v>
      </c>
      <c r="H246" s="13" t="str">
        <f>IFERROR(VLOOKUP($B246,Tax_List!$H$3:$O$480,8,0),"***")</f>
        <v>150740089</v>
      </c>
      <c r="I246" s="2">
        <v>507000</v>
      </c>
      <c r="J246" s="2"/>
      <c r="K246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សន ចឺយ</v>
      </c>
      <c r="L246">
        <v>507000</v>
      </c>
      <c r="M246">
        <f>VLOOKUP(Table14[[#This Row],[ឈ្មោះ]],Table1[[ឈ្មោះ]:[សម្គាល់]],8,0)</f>
        <v>1095700</v>
      </c>
      <c r="N246" s="16">
        <f>M246-Table14[[#This Row],[បៀវត្សសរុប]]</f>
        <v>588700</v>
      </c>
    </row>
    <row r="247" spans="1:14" x14ac:dyDescent="0.55000000000000004">
      <c r="A247" s="1">
        <v>217</v>
      </c>
      <c r="B247" t="s">
        <v>193</v>
      </c>
      <c r="C247" t="str">
        <f>LEFT(Table14[[#This Row],[ឈ្មោះ]],SEARCH(" ",Table14[[#This Row],[ឈ្មោះ]])-1)</f>
        <v>នី</v>
      </c>
      <c r="D247" t="str">
        <f>RIGHT(Table14[[#This Row],[ឈ្មោះ]],LEN(Table14[[#This Row],[ឈ្មោះ]])-SEARCH(" ",Table14[[#This Row],[ឈ្មោះ]]))</f>
        <v>វឿន</v>
      </c>
      <c r="E247" t="s">
        <v>2</v>
      </c>
      <c r="F247" t="s">
        <v>454</v>
      </c>
      <c r="G247" t="str">
        <f>IFERROR(VLOOKUP($B247,Tax_List!$H$3:$O$480,5,0),"***")</f>
        <v>20.09.1994</v>
      </c>
      <c r="H247" s="13" t="str">
        <f>IFERROR(VLOOKUP($B247,Tax_List!$H$3:$O$480,8,0),"***")</f>
        <v>IDR00081</v>
      </c>
      <c r="I247" s="2">
        <v>400100</v>
      </c>
      <c r="J247" s="2"/>
      <c r="K247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នី វឿន</v>
      </c>
      <c r="L247">
        <v>400100</v>
      </c>
      <c r="M247">
        <f>VLOOKUP(Table14[[#This Row],[ឈ្មោះ]],Table1[[ឈ្មោះ]:[សម្គាល់]],8,0)</f>
        <v>1097800</v>
      </c>
      <c r="N247" s="16">
        <f>M247-Table14[[#This Row],[បៀវត្សសរុប]]</f>
        <v>697700</v>
      </c>
    </row>
    <row r="248" spans="1:14" x14ac:dyDescent="0.55000000000000004">
      <c r="A248" s="1">
        <v>218</v>
      </c>
      <c r="B248" t="s">
        <v>194</v>
      </c>
      <c r="C248" t="str">
        <f>LEFT(Table14[[#This Row],[ឈ្មោះ]],SEARCH(" ",Table14[[#This Row],[ឈ្មោះ]])-1)</f>
        <v>ឌីម</v>
      </c>
      <c r="D248" t="str">
        <f>RIGHT(Table14[[#This Row],[ឈ្មោះ]],LEN(Table14[[#This Row],[ឈ្មោះ]])-SEARCH(" ",Table14[[#This Row],[ឈ្មោះ]]))</f>
        <v>សាវម៉ោង</v>
      </c>
      <c r="E248" t="s">
        <v>2</v>
      </c>
      <c r="F248" t="s">
        <v>454</v>
      </c>
      <c r="G248" t="str">
        <f>IFERROR(VLOOKUP($B248,Tax_List!$H$3:$O$480,5,0),"***")</f>
        <v>20.07.1993</v>
      </c>
      <c r="H248" s="13" t="str">
        <f>IFERROR(VLOOKUP($B248,Tax_List!$H$3:$O$480,8,0),"***")</f>
        <v>IDR00082</v>
      </c>
      <c r="I248" s="2">
        <v>506800</v>
      </c>
      <c r="J248" s="2"/>
      <c r="K248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ឌីម សាវម៉ោង</v>
      </c>
      <c r="L248">
        <v>506800</v>
      </c>
      <c r="M248">
        <f>VLOOKUP(Table14[[#This Row],[ឈ្មោះ]],Table1[[ឈ្មោះ]:[សម្គាល់]],8,0)</f>
        <v>1123500</v>
      </c>
      <c r="N248" s="16">
        <f>M248-Table14[[#This Row],[បៀវត្សសរុប]]</f>
        <v>616700</v>
      </c>
    </row>
    <row r="249" spans="1:14" x14ac:dyDescent="0.55000000000000004">
      <c r="A249" s="1">
        <v>219</v>
      </c>
      <c r="B249" t="s">
        <v>195</v>
      </c>
      <c r="C249" t="str">
        <f>LEFT(Table14[[#This Row],[ឈ្មោះ]],SEARCH(" ",Table14[[#This Row],[ឈ្មោះ]])-1)</f>
        <v>យីន</v>
      </c>
      <c r="D249" t="str">
        <f>RIGHT(Table14[[#This Row],[ឈ្មោះ]],LEN(Table14[[#This Row],[ឈ្មោះ]])-SEARCH(" ",Table14[[#This Row],[ឈ្មោះ]]))</f>
        <v>សុនី</v>
      </c>
      <c r="E249" t="s">
        <v>2</v>
      </c>
      <c r="F249" t="s">
        <v>454</v>
      </c>
      <c r="G249" t="str">
        <f>IFERROR(VLOOKUP($B249,Tax_List!$H$3:$O$480,5,0),"***")</f>
        <v>25.05.2002</v>
      </c>
      <c r="H249" s="13">
        <f>IFERROR(VLOOKUP($B249,Tax_List!$H$3:$O$480,8,0),"***")</f>
        <v>150959874</v>
      </c>
      <c r="I249" s="2">
        <v>397200</v>
      </c>
      <c r="J249" s="2"/>
      <c r="K249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យីន សុនី</v>
      </c>
      <c r="L249">
        <v>397200</v>
      </c>
      <c r="M249">
        <f>VLOOKUP(Table14[[#This Row],[ឈ្មោះ]],Table1[[ឈ្មោះ]:[សម្គាល់]],8,0)</f>
        <v>1176500</v>
      </c>
      <c r="N249" s="16">
        <f>M249-Table14[[#This Row],[បៀវត្សសរុប]]</f>
        <v>779300</v>
      </c>
    </row>
    <row r="250" spans="1:14" x14ac:dyDescent="0.55000000000000004">
      <c r="A250" s="1">
        <v>220</v>
      </c>
      <c r="B250" t="s">
        <v>196</v>
      </c>
      <c r="C250" t="str">
        <f>LEFT(Table14[[#This Row],[ឈ្មោះ]],SEARCH(" ",Table14[[#This Row],[ឈ្មោះ]])-1)</f>
        <v>យីន</v>
      </c>
      <c r="D250" t="str">
        <f>RIGHT(Table14[[#This Row],[ឈ្មោះ]],LEN(Table14[[#This Row],[ឈ្មោះ]])-SEARCH(" ",Table14[[#This Row],[ឈ្មោះ]]))</f>
        <v>ចាន់</v>
      </c>
      <c r="E250" t="s">
        <v>2</v>
      </c>
      <c r="F250" t="s">
        <v>454</v>
      </c>
      <c r="G250" t="str">
        <f>IFERROR(VLOOKUP($B250,Tax_List!$H$3:$O$480,5,0),"***")</f>
        <v>15.07.2000</v>
      </c>
      <c r="H250" s="13">
        <f>IFERROR(VLOOKUP($B250,Tax_List!$H$3:$O$480,8,0),"***")</f>
        <v>508366134</v>
      </c>
      <c r="I250" s="2">
        <v>425800</v>
      </c>
      <c r="J250" s="2"/>
      <c r="K250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យីន ចាន់</v>
      </c>
      <c r="L250">
        <v>425800</v>
      </c>
      <c r="M250">
        <f>VLOOKUP(Table14[[#This Row],[ឈ្មោះ]],Table1[[ឈ្មោះ]:[សម្គាល់]],8,0)</f>
        <v>1144900</v>
      </c>
      <c r="N250" s="16">
        <f>M250-Table14[[#This Row],[បៀវត្សសរុប]]</f>
        <v>719100</v>
      </c>
    </row>
    <row r="251" spans="1:14" x14ac:dyDescent="0.55000000000000004">
      <c r="A251" s="1">
        <v>221</v>
      </c>
      <c r="B251" t="s">
        <v>197</v>
      </c>
      <c r="C251" t="str">
        <f>LEFT(Table14[[#This Row],[ឈ្មោះ]],SEARCH(" ",Table14[[#This Row],[ឈ្មោះ]])-1)</f>
        <v>យ៉ែម</v>
      </c>
      <c r="D251" t="str">
        <f>RIGHT(Table14[[#This Row],[ឈ្មោះ]],LEN(Table14[[#This Row],[ឈ្មោះ]])-SEARCH(" ",Table14[[#This Row],[ឈ្មោះ]]))</f>
        <v>ឃឿន</v>
      </c>
      <c r="E251" t="s">
        <v>1</v>
      </c>
      <c r="F251" t="s">
        <v>454</v>
      </c>
      <c r="G251" t="str">
        <f>IFERROR(VLOOKUP($B251,Tax_List!$H$3:$O$480,5,0),"***")</f>
        <v>15.08.1979</v>
      </c>
      <c r="H251" s="13">
        <f>IFERROR(VLOOKUP($B251,Tax_List!$H$3:$O$480,8,0),"***")</f>
        <v>150427542</v>
      </c>
      <c r="I251" s="2">
        <v>615900</v>
      </c>
      <c r="J251" s="2"/>
      <c r="K251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យ៉ែម ឃឿន</v>
      </c>
      <c r="L251">
        <v>615900</v>
      </c>
      <c r="M251">
        <f>VLOOKUP(Table14[[#This Row],[ឈ្មោះ]],Table1[[ឈ្មោះ]:[សម្គាល់]],8,0)</f>
        <v>1101600</v>
      </c>
      <c r="N251" s="16">
        <f>M251-Table14[[#This Row],[បៀវត្សសរុប]]</f>
        <v>485700</v>
      </c>
    </row>
    <row r="252" spans="1:14" x14ac:dyDescent="0.55000000000000004">
      <c r="A252" s="1">
        <v>222</v>
      </c>
      <c r="B252" t="s">
        <v>198</v>
      </c>
      <c r="C252" t="str">
        <f>LEFT(Table14[[#This Row],[ឈ្មោះ]],SEARCH(" ",Table14[[#This Row],[ឈ្មោះ]])-1)</f>
        <v>ដួត</v>
      </c>
      <c r="D252" t="str">
        <f>RIGHT(Table14[[#This Row],[ឈ្មោះ]],LEN(Table14[[#This Row],[ឈ្មោះ]])-SEARCH(" ",Table14[[#This Row],[ឈ្មោះ]]))</f>
        <v>ដែន</v>
      </c>
      <c r="E252" t="s">
        <v>2</v>
      </c>
      <c r="F252" t="s">
        <v>454</v>
      </c>
      <c r="G252" t="str">
        <f>IFERROR(VLOOKUP($B252,Tax_List!$H$3:$O$480,5,0),"***")</f>
        <v>19.09.1996</v>
      </c>
      <c r="H252" s="13">
        <f>IFERROR(VLOOKUP($B252,Tax_List!$H$3:$O$480,8,0),"***")</f>
        <v>40721504</v>
      </c>
      <c r="I252" s="2">
        <v>548900</v>
      </c>
      <c r="J252" s="2"/>
      <c r="K252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ដួត ដែន</v>
      </c>
      <c r="L252">
        <v>548900</v>
      </c>
      <c r="M252">
        <f>VLOOKUP(Table14[[#This Row],[ឈ្មោះ]],Table1[[ឈ្មោះ]:[សម្គាល់]],8,0)</f>
        <v>1135000</v>
      </c>
      <c r="N252" s="16">
        <f>M252-Table14[[#This Row],[បៀវត្សសរុប]]</f>
        <v>586100</v>
      </c>
    </row>
    <row r="253" spans="1:14" x14ac:dyDescent="0.55000000000000004">
      <c r="A253" s="1">
        <v>223</v>
      </c>
      <c r="B253" t="s">
        <v>199</v>
      </c>
      <c r="C253" t="str">
        <f>LEFT(Table14[[#This Row],[ឈ្មោះ]],SEARCH(" ",Table14[[#This Row],[ឈ្មោះ]])-1)</f>
        <v>ប៉ាន់</v>
      </c>
      <c r="D253" t="str">
        <f>RIGHT(Table14[[#This Row],[ឈ្មោះ]],LEN(Table14[[#This Row],[ឈ្មោះ]])-SEARCH(" ",Table14[[#This Row],[ឈ្មោះ]]))</f>
        <v>សារីម</v>
      </c>
      <c r="E253" t="s">
        <v>1</v>
      </c>
      <c r="F253" t="s">
        <v>454</v>
      </c>
      <c r="G253" t="str">
        <f>IFERROR(VLOOKUP($B253,Tax_List!$H$3:$O$480,5,0),"***")</f>
        <v>04.08.1997</v>
      </c>
      <c r="H253" s="13">
        <f>IFERROR(VLOOKUP($B253,Tax_List!$H$3:$O$480,8,0),"***")</f>
        <v>150613270</v>
      </c>
      <c r="I253" s="2">
        <v>524500</v>
      </c>
      <c r="J253" s="2"/>
      <c r="K253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ប៉ាន់ សារីម</v>
      </c>
      <c r="L253">
        <v>524500</v>
      </c>
      <c r="M253">
        <f>VLOOKUP(Table14[[#This Row],[ឈ្មោះ]],Table1[[ឈ្មោះ]:[សម្គាល់]],8,0)</f>
        <v>1187300</v>
      </c>
      <c r="N253" s="16">
        <f>M253-Table14[[#This Row],[បៀវត្សសរុប]]</f>
        <v>662800</v>
      </c>
    </row>
    <row r="254" spans="1:14" x14ac:dyDescent="0.55000000000000004">
      <c r="A254" s="1">
        <v>224</v>
      </c>
      <c r="B254" t="s">
        <v>200</v>
      </c>
      <c r="C254" t="str">
        <f>LEFT(Table14[[#This Row],[ឈ្មោះ]],SEARCH(" ",Table14[[#This Row],[ឈ្មោះ]])-1)</f>
        <v>ទែន</v>
      </c>
      <c r="D254" t="str">
        <f>RIGHT(Table14[[#This Row],[ឈ្មោះ]],LEN(Table14[[#This Row],[ឈ្មោះ]])-SEARCH(" ",Table14[[#This Row],[ឈ្មោះ]]))</f>
        <v>វ៉េត</v>
      </c>
      <c r="E254" t="s">
        <v>1</v>
      </c>
      <c r="F254" t="s">
        <v>454</v>
      </c>
      <c r="G254" t="str">
        <f>IFERROR(VLOOKUP($B254,Tax_List!$H$3:$O$480,5,0),"***")</f>
        <v>10.11.2000</v>
      </c>
      <c r="H254" s="13">
        <f>IFERROR(VLOOKUP($B254,Tax_List!$H$3:$O$480,8,0),"***")</f>
        <v>150777532</v>
      </c>
      <c r="I254" s="2">
        <v>439600</v>
      </c>
      <c r="J254" s="2"/>
      <c r="K254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ទែន វ៉េត</v>
      </c>
      <c r="L254">
        <v>439600</v>
      </c>
      <c r="M254">
        <f>VLOOKUP(Table14[[#This Row],[ឈ្មោះ]],Table1[[ឈ្មោះ]:[សម្គាល់]],8,0)</f>
        <v>1149500</v>
      </c>
      <c r="N254" s="16">
        <f>M254-Table14[[#This Row],[បៀវត្សសរុប]]</f>
        <v>709900</v>
      </c>
    </row>
    <row r="255" spans="1:14" x14ac:dyDescent="0.55000000000000004">
      <c r="A255" s="1">
        <v>225</v>
      </c>
      <c r="B255" t="s">
        <v>201</v>
      </c>
      <c r="C255" t="str">
        <f>LEFT(Table14[[#This Row],[ឈ្មោះ]],SEARCH(" ",Table14[[#This Row],[ឈ្មោះ]])-1)</f>
        <v>កី</v>
      </c>
      <c r="D255" t="str">
        <f>RIGHT(Table14[[#This Row],[ឈ្មោះ]],LEN(Table14[[#This Row],[ឈ្មោះ]])-SEARCH(" ",Table14[[#This Row],[ឈ្មោះ]]))</f>
        <v>សុខា</v>
      </c>
      <c r="E255" t="s">
        <v>1</v>
      </c>
      <c r="F255" t="s">
        <v>454</v>
      </c>
      <c r="G255" t="str">
        <f>IFERROR(VLOOKUP($B255,Tax_List!$H$3:$O$480,5,0),"***")</f>
        <v>11.12.1994</v>
      </c>
      <c r="H255" s="13">
        <f>IFERROR(VLOOKUP($B255,Tax_List!$H$3:$O$480,8,0),"***")</f>
        <v>61368091</v>
      </c>
      <c r="I255" s="2">
        <v>436500</v>
      </c>
      <c r="J255" s="2"/>
      <c r="K255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កី សុខា</v>
      </c>
      <c r="L255">
        <v>436500</v>
      </c>
      <c r="M255">
        <f>VLOOKUP(Table14[[#This Row],[ឈ្មោះ]],Table1[[ឈ្មោះ]:[សម្គាល់]],8,0)</f>
        <v>1093800</v>
      </c>
      <c r="N255" s="16">
        <f>M255-Table14[[#This Row],[បៀវត្សសរុប]]</f>
        <v>657300</v>
      </c>
    </row>
    <row r="256" spans="1:14" x14ac:dyDescent="0.55000000000000004">
      <c r="A256" s="1">
        <v>226</v>
      </c>
      <c r="B256" t="s">
        <v>202</v>
      </c>
      <c r="C256" t="str">
        <f>LEFT(Table14[[#This Row],[ឈ្មោះ]],SEARCH(" ",Table14[[#This Row],[ឈ្មោះ]])-1)</f>
        <v>សែម</v>
      </c>
      <c r="D256" t="str">
        <f>RIGHT(Table14[[#This Row],[ឈ្មោះ]],LEN(Table14[[#This Row],[ឈ្មោះ]])-SEARCH(" ",Table14[[#This Row],[ឈ្មោះ]]))</f>
        <v>សុផេន</v>
      </c>
      <c r="E256" t="s">
        <v>2</v>
      </c>
      <c r="F256" t="s">
        <v>454</v>
      </c>
      <c r="G256" t="str">
        <f>IFERROR(VLOOKUP($B256,Tax_List!$H$3:$O$480,5,0),"***")</f>
        <v>10.02.1988</v>
      </c>
      <c r="H256" s="13">
        <f>IFERROR(VLOOKUP($B256,Tax_List!$H$3:$O$480,8,0),"***")</f>
        <v>150523333</v>
      </c>
      <c r="I256" s="2">
        <v>420500</v>
      </c>
      <c r="J256" s="2"/>
      <c r="K256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សែម សុផេន</v>
      </c>
      <c r="L256">
        <v>420500</v>
      </c>
      <c r="M256">
        <f>VLOOKUP(Table14[[#This Row],[ឈ្មោះ]],Table1[[ឈ្មោះ]:[សម្គាល់]],8,0)</f>
        <v>1344200</v>
      </c>
      <c r="N256" s="16">
        <f>M256-Table14[[#This Row],[បៀវត្សសរុប]]</f>
        <v>923700</v>
      </c>
    </row>
    <row r="257" spans="1:14" x14ac:dyDescent="0.55000000000000004">
      <c r="A257" s="1">
        <v>227</v>
      </c>
      <c r="B257" t="s">
        <v>203</v>
      </c>
      <c r="C257" t="str">
        <f>LEFT(Table14[[#This Row],[ឈ្មោះ]],SEARCH(" ",Table14[[#This Row],[ឈ្មោះ]])-1)</f>
        <v>ធួន</v>
      </c>
      <c r="D257" t="str">
        <f>RIGHT(Table14[[#This Row],[ឈ្មោះ]],LEN(Table14[[#This Row],[ឈ្មោះ]])-SEARCH(" ",Table14[[#This Row],[ឈ្មោះ]]))</f>
        <v>រ័ត្ន</v>
      </c>
      <c r="E257" t="s">
        <v>1</v>
      </c>
      <c r="F257" t="s">
        <v>454</v>
      </c>
      <c r="G257" t="str">
        <f>IFERROR(VLOOKUP($B257,Tax_List!$H$3:$O$480,5,0),"***")</f>
        <v>06.07.1999</v>
      </c>
      <c r="H257" s="13" t="str">
        <f>IFERROR(VLOOKUP($B257,Tax_List!$H$3:$O$480,8,0),"***")</f>
        <v>150427514</v>
      </c>
      <c r="I257" s="2">
        <v>431000</v>
      </c>
      <c r="J257" s="2"/>
      <c r="K257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ធួន រ័ត្ន</v>
      </c>
      <c r="L257">
        <v>431000</v>
      </c>
      <c r="M257">
        <f>VLOOKUP(Table14[[#This Row],[ឈ្មោះ]],Table1[[ឈ្មោះ]:[សម្គាល់]],8,0)</f>
        <v>1367600</v>
      </c>
      <c r="N257" s="16">
        <f>M257-Table14[[#This Row],[បៀវត្សសរុប]]</f>
        <v>936600</v>
      </c>
    </row>
    <row r="258" spans="1:14" x14ac:dyDescent="0.55000000000000004">
      <c r="A258" s="1">
        <v>228</v>
      </c>
      <c r="B258" t="s">
        <v>204</v>
      </c>
      <c r="C258" t="str">
        <f>LEFT(Table14[[#This Row],[ឈ្មោះ]],SEARCH(" ",Table14[[#This Row],[ឈ្មោះ]])-1)</f>
        <v>សិន</v>
      </c>
      <c r="D258" t="str">
        <f>RIGHT(Table14[[#This Row],[ឈ្មោះ]],LEN(Table14[[#This Row],[ឈ្មោះ]])-SEARCH(" ",Table14[[#This Row],[ឈ្មោះ]]))</f>
        <v>សូរិយា</v>
      </c>
      <c r="E258" t="s">
        <v>1</v>
      </c>
      <c r="F258" t="s">
        <v>454</v>
      </c>
      <c r="G258" t="str">
        <f>IFERROR(VLOOKUP($B258,Tax_List!$H$3:$O$480,5,0),"***")</f>
        <v>09.12.1997</v>
      </c>
      <c r="H258" s="13">
        <f>IFERROR(VLOOKUP($B258,Tax_List!$H$3:$O$480,8,0),"***")</f>
        <v>220060456</v>
      </c>
      <c r="I258" s="2">
        <v>540100</v>
      </c>
      <c r="J258" s="2"/>
      <c r="K258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សិន សូរិយា</v>
      </c>
      <c r="L258">
        <v>540100</v>
      </c>
      <c r="M258">
        <f>VLOOKUP(Table14[[#This Row],[ឈ្មោះ]],Table1[[ឈ្មោះ]:[សម្គាល់]],8,0)</f>
        <v>1040200</v>
      </c>
      <c r="N258" s="16">
        <f>M258-Table14[[#This Row],[បៀវត្សសរុប]]</f>
        <v>500100</v>
      </c>
    </row>
    <row r="259" spans="1:14" x14ac:dyDescent="0.55000000000000004">
      <c r="A259" s="1">
        <v>229</v>
      </c>
      <c r="B259" t="s">
        <v>205</v>
      </c>
      <c r="C259" t="str">
        <f>LEFT(Table14[[#This Row],[ឈ្មោះ]],SEARCH(" ",Table14[[#This Row],[ឈ្មោះ]])-1)</f>
        <v>ស៊ីន</v>
      </c>
      <c r="D259" t="str">
        <f>RIGHT(Table14[[#This Row],[ឈ្មោះ]],LEN(Table14[[#This Row],[ឈ្មោះ]])-SEARCH(" ",Table14[[#This Row],[ឈ្មោះ]]))</f>
        <v>សុណា</v>
      </c>
      <c r="E259" t="s">
        <v>1</v>
      </c>
      <c r="F259" t="s">
        <v>454</v>
      </c>
      <c r="G259" t="str">
        <f>IFERROR(VLOOKUP($B259,Tax_List!$H$3:$O$480,5,0),"***")</f>
        <v>03.01.1990</v>
      </c>
      <c r="H259" s="13" t="str">
        <f>IFERROR(VLOOKUP($B259,Tax_List!$H$3:$O$480,8,0),"***")</f>
        <v>IDR00083</v>
      </c>
      <c r="I259" s="2">
        <v>414600</v>
      </c>
      <c r="J259" s="2"/>
      <c r="K259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ស៊ីន សុណា</v>
      </c>
      <c r="L259">
        <v>414600</v>
      </c>
      <c r="M259">
        <f>VLOOKUP(Table14[[#This Row],[ឈ្មោះ]],Table1[[ឈ្មោះ]:[សម្គាល់]],8,0)</f>
        <v>1119200</v>
      </c>
      <c r="N259" s="16">
        <f>M259-Table14[[#This Row],[បៀវត្សសរុប]]</f>
        <v>704600</v>
      </c>
    </row>
    <row r="260" spans="1:14" x14ac:dyDescent="0.55000000000000004">
      <c r="A260" s="1">
        <v>230</v>
      </c>
      <c r="B260" t="s">
        <v>2037</v>
      </c>
      <c r="C260" t="str">
        <f>LEFT(Table14[[#This Row],[ឈ្មោះ]],SEARCH(" ",Table14[[#This Row],[ឈ្មោះ]])-1)</f>
        <v>សុភា</v>
      </c>
      <c r="D260" t="str">
        <f>RIGHT(Table14[[#This Row],[ឈ្មោះ]],LEN(Table14[[#This Row],[ឈ្មោះ]])-SEARCH(" ",Table14[[#This Row],[ឈ្មោះ]]))</f>
        <v>វ៉ារី</v>
      </c>
      <c r="F260" t="s">
        <v>454</v>
      </c>
      <c r="G260" t="str">
        <f>IFERROR(VLOOKUP($B260,Tax_List!$H$3:$O$480,5,0),"***")</f>
        <v>***</v>
      </c>
      <c r="H260" s="13" t="str">
        <f>IFERROR(VLOOKUP($B260,Tax_List!$H$3:$O$480,8,0),"***")</f>
        <v>***</v>
      </c>
      <c r="I260" s="2">
        <v>296900</v>
      </c>
      <c r="J260" s="2"/>
      <c r="K260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សុភា វ៉ារី</v>
      </c>
      <c r="L260">
        <v>296900</v>
      </c>
      <c r="M260" t="e">
        <f>VLOOKUP(Table14[[#This Row],[ឈ្មោះ]],Table1[[ឈ្មោះ]:[សម្គាល់]],8,0)</f>
        <v>#N/A</v>
      </c>
      <c r="N260" s="16" t="e">
        <f>M260-Table14[[#This Row],[បៀវត្សសរុប]]</f>
        <v>#N/A</v>
      </c>
    </row>
    <row r="261" spans="1:14" x14ac:dyDescent="0.55000000000000004">
      <c r="A261" s="1">
        <v>231</v>
      </c>
      <c r="B261" t="s">
        <v>207</v>
      </c>
      <c r="C261" t="str">
        <f>LEFT(Table14[[#This Row],[ឈ្មោះ]],SEARCH(" ",Table14[[#This Row],[ឈ្មោះ]])-1)</f>
        <v>សែម</v>
      </c>
      <c r="D261" t="str">
        <f>RIGHT(Table14[[#This Row],[ឈ្មោះ]],LEN(Table14[[#This Row],[ឈ្មោះ]])-SEARCH(" ",Table14[[#This Row],[ឈ្មោះ]]))</f>
        <v>សុភាព</v>
      </c>
      <c r="E261" t="s">
        <v>2</v>
      </c>
      <c r="F261" t="s">
        <v>454</v>
      </c>
      <c r="G261" t="str">
        <f>IFERROR(VLOOKUP($B261,Tax_List!$H$3:$O$480,5,0),"***")</f>
        <v>06.02.1984</v>
      </c>
      <c r="H261" s="13">
        <f>IFERROR(VLOOKUP($B261,Tax_List!$H$3:$O$480,8,0),"***")</f>
        <v>150612322</v>
      </c>
      <c r="I261" s="2">
        <v>424800</v>
      </c>
      <c r="J261" s="2"/>
      <c r="K261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សែម សុភាព</v>
      </c>
      <c r="L261">
        <v>424800</v>
      </c>
      <c r="M261">
        <f>VLOOKUP(Table14[[#This Row],[ឈ្មោះ]],Table1[[ឈ្មោះ]:[សម្គាល់]],8,0)</f>
        <v>1402600</v>
      </c>
      <c r="N261" s="16">
        <f>M261-Table14[[#This Row],[បៀវត្សសរុប]]</f>
        <v>977800</v>
      </c>
    </row>
    <row r="262" spans="1:14" x14ac:dyDescent="0.55000000000000004">
      <c r="A262" s="1">
        <v>232</v>
      </c>
      <c r="B262" t="s">
        <v>208</v>
      </c>
      <c r="C262" t="str">
        <f>LEFT(Table14[[#This Row],[ឈ្មោះ]],SEARCH(" ",Table14[[#This Row],[ឈ្មោះ]])-1)</f>
        <v>ឃួន</v>
      </c>
      <c r="D262" t="str">
        <f>RIGHT(Table14[[#This Row],[ឈ្មោះ]],LEN(Table14[[#This Row],[ឈ្មោះ]])-SEARCH(" ",Table14[[#This Row],[ឈ្មោះ]]))</f>
        <v>រ៉ាត់</v>
      </c>
      <c r="E262" t="s">
        <v>2</v>
      </c>
      <c r="F262" t="s">
        <v>454</v>
      </c>
      <c r="G262" t="str">
        <f>IFERROR(VLOOKUP($B262,Tax_List!$H$3:$O$480,5,0),"***")</f>
        <v>20.12.1993</v>
      </c>
      <c r="H262" s="13" t="str">
        <f>IFERROR(VLOOKUP($B262,Tax_List!$H$3:$O$480,8,0),"***")</f>
        <v>IDR00084</v>
      </c>
      <c r="I262" s="2">
        <v>555200</v>
      </c>
      <c r="J262" s="2"/>
      <c r="K262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ឃួន រ៉ាត់</v>
      </c>
      <c r="L262">
        <v>555200</v>
      </c>
      <c r="M262">
        <f>VLOOKUP(Table14[[#This Row],[ឈ្មោះ]],Table1[[ឈ្មោះ]:[សម្គាល់]],8,0)</f>
        <v>1314700</v>
      </c>
      <c r="N262" s="16">
        <f>M262-Table14[[#This Row],[បៀវត្សសរុប]]</f>
        <v>759500</v>
      </c>
    </row>
    <row r="263" spans="1:14" x14ac:dyDescent="0.55000000000000004">
      <c r="A263" s="1">
        <v>233</v>
      </c>
      <c r="B263" t="s">
        <v>171</v>
      </c>
      <c r="C263" t="str">
        <f>LEFT(Table14[[#This Row],[ឈ្មោះ]],SEARCH(" ",Table14[[#This Row],[ឈ្មោះ]])-1)</f>
        <v>សាន់</v>
      </c>
      <c r="D263" t="str">
        <f>RIGHT(Table14[[#This Row],[ឈ្មោះ]],LEN(Table14[[#This Row],[ឈ្មោះ]])-SEARCH(" ",Table14[[#This Row],[ឈ្មោះ]]))</f>
        <v>ញ៉ាញ់</v>
      </c>
      <c r="E263" t="s">
        <v>2</v>
      </c>
      <c r="F263" t="s">
        <v>454</v>
      </c>
      <c r="G263" t="str">
        <f>IFERROR(VLOOKUP($B263,Tax_List!$H$3:$O$480,5,0),"***")</f>
        <v>20.06.1990</v>
      </c>
      <c r="H263" s="13" t="str">
        <f>IFERROR(VLOOKUP($B263,Tax_List!$H$3:$O$480,8,0),"***")</f>
        <v>150741211</v>
      </c>
      <c r="I263" s="2">
        <v>336300</v>
      </c>
      <c r="J263" s="2"/>
      <c r="K263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សាន់ ញ៉ាញ់</v>
      </c>
      <c r="L263">
        <v>336300</v>
      </c>
      <c r="M263">
        <f>VLOOKUP(Table14[[#This Row],[ឈ្មោះ]],Table1[[ឈ្មោះ]:[សម្គាល់]],8,0)</f>
        <v>1130800</v>
      </c>
      <c r="N263" s="16">
        <f>M263-Table14[[#This Row],[បៀវត្សសរុប]]</f>
        <v>794500</v>
      </c>
    </row>
    <row r="264" spans="1:14" x14ac:dyDescent="0.55000000000000004">
      <c r="A264" s="1">
        <v>234</v>
      </c>
      <c r="B264" t="s">
        <v>209</v>
      </c>
      <c r="C264" t="str">
        <f>LEFT(Table14[[#This Row],[ឈ្មោះ]],SEARCH(" ",Table14[[#This Row],[ឈ្មោះ]])-1)</f>
        <v>ក្រឹង</v>
      </c>
      <c r="D264" t="str">
        <f>RIGHT(Table14[[#This Row],[ឈ្មោះ]],LEN(Table14[[#This Row],[ឈ្មោះ]])-SEARCH(" ",Table14[[#This Row],[ឈ្មោះ]]))</f>
        <v>ធ្លី</v>
      </c>
      <c r="E264" t="s">
        <v>2</v>
      </c>
      <c r="F264" t="s">
        <v>454</v>
      </c>
      <c r="G264" t="str">
        <f>IFERROR(VLOOKUP($B264,Tax_List!$H$3:$O$480,5,0),"***")</f>
        <v>14.05.1990</v>
      </c>
      <c r="H264" s="13" t="str">
        <f>IFERROR(VLOOKUP($B264,Tax_List!$H$3:$O$480,8,0),"***")</f>
        <v>150523498</v>
      </c>
      <c r="I264" s="2">
        <v>496300</v>
      </c>
      <c r="J264" s="2"/>
      <c r="K264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ក្រឹង ធ្លី</v>
      </c>
      <c r="L264">
        <v>496300</v>
      </c>
      <c r="M264">
        <f>VLOOKUP(Table14[[#This Row],[ឈ្មោះ]],Table1[[ឈ្មោះ]:[សម្គាល់]],8,0)</f>
        <v>1168200</v>
      </c>
      <c r="N264" s="16">
        <f>M264-Table14[[#This Row],[បៀវត្សសរុប]]</f>
        <v>671900</v>
      </c>
    </row>
    <row r="265" spans="1:14" x14ac:dyDescent="0.55000000000000004">
      <c r="A265" s="1">
        <v>235</v>
      </c>
      <c r="B265" t="s">
        <v>210</v>
      </c>
      <c r="C265" t="str">
        <f>LEFT(Table14[[#This Row],[ឈ្មោះ]],SEARCH(" ",Table14[[#This Row],[ឈ្មោះ]])-1)</f>
        <v>រីន</v>
      </c>
      <c r="D265" t="str">
        <f>RIGHT(Table14[[#This Row],[ឈ្មោះ]],LEN(Table14[[#This Row],[ឈ្មោះ]])-SEARCH(" ",Table14[[#This Row],[ឈ្មោះ]]))</f>
        <v>សុនៀម</v>
      </c>
      <c r="E265" t="s">
        <v>1</v>
      </c>
      <c r="F265" t="s">
        <v>454</v>
      </c>
      <c r="G265" t="str">
        <f>IFERROR(VLOOKUP($B265,Tax_List!$H$3:$O$480,5,0),"***")</f>
        <v>07.02.1994</v>
      </c>
      <c r="H265" s="13" t="str">
        <f>IFERROR(VLOOKUP($B265,Tax_List!$H$3:$O$480,8,0),"***")</f>
        <v>150354758</v>
      </c>
      <c r="I265" s="2">
        <v>374300</v>
      </c>
      <c r="J265" s="2"/>
      <c r="K265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រីន សុនៀម</v>
      </c>
      <c r="L265">
        <v>374300</v>
      </c>
      <c r="M265">
        <f>VLOOKUP(Table14[[#This Row],[ឈ្មោះ]],Table1[[ឈ្មោះ]:[សម្គាល់]],8,0)</f>
        <v>1221200</v>
      </c>
      <c r="N265" s="16">
        <f>M265-Table14[[#This Row],[បៀវត្សសរុប]]</f>
        <v>846900</v>
      </c>
    </row>
    <row r="266" spans="1:14" x14ac:dyDescent="0.55000000000000004">
      <c r="A266" s="1">
        <v>236</v>
      </c>
      <c r="B266" t="s">
        <v>2038</v>
      </c>
      <c r="C266" t="str">
        <f>LEFT(Table14[[#This Row],[ឈ្មោះ]],SEARCH(" ",Table14[[#This Row],[ឈ្មោះ]])-1)</f>
        <v>សារិត</v>
      </c>
      <c r="D266" t="str">
        <f>RIGHT(Table14[[#This Row],[ឈ្មោះ]],LEN(Table14[[#This Row],[ឈ្មោះ]])-SEARCH(" ",Table14[[#This Row],[ឈ្មោះ]]))</f>
        <v>ណាំរ៉យ</v>
      </c>
      <c r="E266" t="s">
        <v>2</v>
      </c>
      <c r="F266" t="s">
        <v>454</v>
      </c>
      <c r="G266" t="str">
        <f>IFERROR(VLOOKUP($B266,Tax_List!$H$3:$O$480,5,0),"***")</f>
        <v>***</v>
      </c>
      <c r="H266" s="13" t="str">
        <f>IFERROR(VLOOKUP($B266,Tax_List!$H$3:$O$480,8,0),"***")</f>
        <v>***</v>
      </c>
      <c r="I266" s="2">
        <v>420700</v>
      </c>
      <c r="J266" s="2" t="s">
        <v>1979</v>
      </c>
      <c r="K266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សារិត ណាំរ៉យ</v>
      </c>
      <c r="L266">
        <v>420700</v>
      </c>
      <c r="M266" t="e">
        <f>VLOOKUP(Table14[[#This Row],[ឈ្មោះ]],Table1[[ឈ្មោះ]:[សម្គាល់]],8,0)</f>
        <v>#N/A</v>
      </c>
      <c r="N266" s="16" t="e">
        <f>M266-Table14[[#This Row],[បៀវត្សសរុប]]</f>
        <v>#N/A</v>
      </c>
    </row>
    <row r="267" spans="1:14" x14ac:dyDescent="0.55000000000000004">
      <c r="A267" s="1">
        <v>236</v>
      </c>
      <c r="B267" t="s">
        <v>1915</v>
      </c>
      <c r="C267" t="str">
        <f>LEFT(Table14[[#This Row],[ឈ្មោះ]],SEARCH(" ",Table14[[#This Row],[ឈ្មោះ]])-1)</f>
        <v>រស់</v>
      </c>
      <c r="D267" t="str">
        <f>RIGHT(Table14[[#This Row],[ឈ្មោះ]],LEN(Table14[[#This Row],[ឈ្មោះ]])-SEARCH(" ",Table14[[#This Row],[ឈ្មោះ]]))</f>
        <v>ណាវេត</v>
      </c>
      <c r="E267" t="s">
        <v>2</v>
      </c>
      <c r="F267" t="s">
        <v>454</v>
      </c>
      <c r="G267" t="str">
        <f>IFERROR(VLOOKUP($B267,Tax_List!$H$3:$O$480,5,0),"***")</f>
        <v>***</v>
      </c>
      <c r="H267" s="13" t="str">
        <f>IFERROR(VLOOKUP($B267,Tax_List!$H$3:$O$480,8,0),"***")</f>
        <v>***</v>
      </c>
      <c r="I267" s="2">
        <v>8100</v>
      </c>
      <c r="J267" s="2" t="s">
        <v>1980</v>
      </c>
      <c r="K267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រស់ ណាវេត</v>
      </c>
      <c r="L267">
        <v>8100</v>
      </c>
      <c r="M267">
        <f>VLOOKUP(Table14[[#This Row],[ឈ្មោះ]],Table1[[ឈ្មោះ]:[សម្គាល់]],8,0)</f>
        <v>1217600</v>
      </c>
      <c r="N267" s="16">
        <f>M267-Table14[[#This Row],[បៀវត្សសរុប]]</f>
        <v>1209500</v>
      </c>
    </row>
    <row r="268" spans="1:14" x14ac:dyDescent="0.55000000000000004">
      <c r="A268" s="1">
        <v>237</v>
      </c>
      <c r="B268" t="s">
        <v>172</v>
      </c>
      <c r="C268" t="str">
        <f>LEFT(Table14[[#This Row],[ឈ្មោះ]],SEARCH(" ",Table14[[#This Row],[ឈ្មោះ]])-1)</f>
        <v>អុង</v>
      </c>
      <c r="D268" t="str">
        <f>RIGHT(Table14[[#This Row],[ឈ្មោះ]],LEN(Table14[[#This Row],[ឈ្មោះ]])-SEARCH(" ",Table14[[#This Row],[ឈ្មោះ]]))</f>
        <v>ចន្ថា</v>
      </c>
      <c r="E268" t="s">
        <v>1</v>
      </c>
      <c r="F268" t="s">
        <v>454</v>
      </c>
      <c r="G268" t="str">
        <f>IFERROR(VLOOKUP($B268,Tax_List!$H$3:$O$480,5,0),"***")</f>
        <v>14.10.1991</v>
      </c>
      <c r="H268" s="13">
        <f>IFERROR(VLOOKUP($B268,Tax_List!$H$3:$O$480,8,0),"***")</f>
        <v>150523105</v>
      </c>
      <c r="I268" s="2">
        <v>313600</v>
      </c>
      <c r="J268" s="2"/>
      <c r="K268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អុង ចន្ថា</v>
      </c>
      <c r="L268">
        <v>313600</v>
      </c>
      <c r="M268">
        <f>VLOOKUP(Table14[[#This Row],[ឈ្មោះ]],Table1[[ឈ្មោះ]:[សម្គាល់]],8,0)</f>
        <v>1089700</v>
      </c>
      <c r="N268" s="16">
        <f>M268-Table14[[#This Row],[បៀវត្សសរុប]]</f>
        <v>776100</v>
      </c>
    </row>
    <row r="269" spans="1:14" x14ac:dyDescent="0.55000000000000004">
      <c r="A269" s="1">
        <v>238</v>
      </c>
      <c r="B269" t="s">
        <v>1961</v>
      </c>
      <c r="C269" t="str">
        <f>LEFT(Table14[[#This Row],[ឈ្មោះ]],SEARCH(" ",Table14[[#This Row],[ឈ្មោះ]])-1)</f>
        <v>ធុច</v>
      </c>
      <c r="D269" t="str">
        <f>RIGHT(Table14[[#This Row],[ឈ្មោះ]],LEN(Table14[[#This Row],[ឈ្មោះ]])-SEARCH(" ",Table14[[#This Row],[ឈ្មោះ]]))</f>
        <v>ទូច</v>
      </c>
      <c r="E269" t="s">
        <v>1</v>
      </c>
      <c r="F269" t="s">
        <v>454</v>
      </c>
      <c r="G269" t="str">
        <f>IFERROR(VLOOKUP($B269,Tax_List!$H$3:$O$480,5,0),"***")</f>
        <v>***</v>
      </c>
      <c r="H269" s="13" t="str">
        <f>IFERROR(VLOOKUP($B269,Tax_List!$H$3:$O$480,8,0),"***")</f>
        <v>***</v>
      </c>
      <c r="I269" s="2">
        <v>470400</v>
      </c>
      <c r="J269" s="2"/>
      <c r="K269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ធុច ទូច</v>
      </c>
      <c r="L269">
        <v>470400</v>
      </c>
      <c r="M269">
        <f>VLOOKUP(Table14[[#This Row],[ឈ្មោះ]],Table1[[ឈ្មោះ]:[សម្គាល់]],8,0)</f>
        <v>153500</v>
      </c>
      <c r="N269" s="16">
        <f>M269-Table14[[#This Row],[បៀវត្សសរុប]]</f>
        <v>-316900</v>
      </c>
    </row>
    <row r="270" spans="1:14" x14ac:dyDescent="0.55000000000000004">
      <c r="A270" s="1">
        <v>239</v>
      </c>
      <c r="B270" t="s">
        <v>54</v>
      </c>
      <c r="C270" t="str">
        <f>LEFT(Table14[[#This Row],[ឈ្មោះ]],SEARCH(" ",Table14[[#This Row],[ឈ្មោះ]])-1)</f>
        <v>រីន</v>
      </c>
      <c r="D270" t="str">
        <f>RIGHT(Table14[[#This Row],[ឈ្មោះ]],LEN(Table14[[#This Row],[ឈ្មោះ]])-SEARCH(" ",Table14[[#This Row],[ឈ្មោះ]]))</f>
        <v>សុណាត</v>
      </c>
      <c r="E270" t="s">
        <v>1</v>
      </c>
      <c r="F270" t="s">
        <v>454</v>
      </c>
      <c r="G270" t="str">
        <f>IFERROR(VLOOKUP($B270,Tax_List!$H$3:$O$480,5,0),"***")</f>
        <v>19.02.1988</v>
      </c>
      <c r="H270" s="13" t="str">
        <f>IFERROR(VLOOKUP($B270,Tax_List!$H$3:$O$480,8,0),"***")</f>
        <v>150306560</v>
      </c>
      <c r="I270" s="2">
        <v>843300</v>
      </c>
      <c r="J270" s="2"/>
      <c r="K270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រីន សុណាត</v>
      </c>
      <c r="L270">
        <v>843300</v>
      </c>
      <c r="M270">
        <f>VLOOKUP(Table14[[#This Row],[ឈ្មោះ]],Table1[[ឈ្មោះ]:[សម្គាល់]],8,0)</f>
        <v>1111700</v>
      </c>
      <c r="N270" s="16">
        <f>M270-Table14[[#This Row],[បៀវត្សសរុប]]</f>
        <v>268400</v>
      </c>
    </row>
    <row r="271" spans="1:14" x14ac:dyDescent="0.55000000000000004">
      <c r="A271" s="1">
        <v>240</v>
      </c>
      <c r="B271" t="s">
        <v>1917</v>
      </c>
      <c r="C271" t="str">
        <f>LEFT(Table14[[#This Row],[ឈ្មោះ]],SEARCH(" ",Table14[[#This Row],[ឈ្មោះ]])-1)</f>
        <v>ញឹម</v>
      </c>
      <c r="D271" t="str">
        <f>RIGHT(Table14[[#This Row],[ឈ្មោះ]],LEN(Table14[[#This Row],[ឈ្មោះ]])-SEARCH(" ",Table14[[#This Row],[ឈ្មោះ]]))</f>
        <v>អ៊ីណា</v>
      </c>
      <c r="E271" t="s">
        <v>1</v>
      </c>
      <c r="F271" t="s">
        <v>454</v>
      </c>
      <c r="G271" t="str">
        <f>IFERROR(VLOOKUP($B271,Tax_List!$H$3:$O$480,5,0),"***")</f>
        <v>***</v>
      </c>
      <c r="H271" s="13" t="str">
        <f>IFERROR(VLOOKUP($B271,Tax_List!$H$3:$O$480,8,0),"***")</f>
        <v>***</v>
      </c>
      <c r="I271" s="2">
        <v>538500</v>
      </c>
      <c r="J271" s="2"/>
      <c r="K271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ញឹម អ៊ីណា</v>
      </c>
      <c r="L271">
        <v>538500</v>
      </c>
      <c r="M271">
        <f>VLOOKUP(Table14[[#This Row],[ឈ្មោះ]],Table1[[ឈ្មោះ]:[សម្គាល់]],8,0)</f>
        <v>1215500</v>
      </c>
      <c r="N271" s="16">
        <f>M271-Table14[[#This Row],[បៀវត្សសរុប]]</f>
        <v>677000</v>
      </c>
    </row>
    <row r="272" spans="1:14" x14ac:dyDescent="0.55000000000000004">
      <c r="A272" s="1">
        <v>241</v>
      </c>
      <c r="B272" t="s">
        <v>52</v>
      </c>
      <c r="C272" t="str">
        <f>LEFT(Table14[[#This Row],[ឈ្មោះ]],SEARCH(" ",Table14[[#This Row],[ឈ្មោះ]])-1)</f>
        <v>រីន</v>
      </c>
      <c r="D272" t="str">
        <f>RIGHT(Table14[[#This Row],[ឈ្មោះ]],LEN(Table14[[#This Row],[ឈ្មោះ]])-SEARCH(" ",Table14[[#This Row],[ឈ្មោះ]]))</f>
        <v>ភារម្យ</v>
      </c>
      <c r="E272" t="s">
        <v>1</v>
      </c>
      <c r="F272" t="s">
        <v>454</v>
      </c>
      <c r="G272" t="str">
        <f>IFERROR(VLOOKUP($B272,Tax_List!$H$3:$O$480,5,0),"***")</f>
        <v>06.11.1994</v>
      </c>
      <c r="H272" s="13" t="str">
        <f>IFERROR(VLOOKUP($B272,Tax_List!$H$3:$O$480,8,0),"***")</f>
        <v>150957367</v>
      </c>
      <c r="I272" s="2">
        <v>422900</v>
      </c>
      <c r="J272" s="2" t="s">
        <v>1979</v>
      </c>
      <c r="K272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រីន ភារម្យ</v>
      </c>
      <c r="L272">
        <v>422900</v>
      </c>
      <c r="M272">
        <f>VLOOKUP(Table14[[#This Row],[ឈ្មោះ]],Table1[[ឈ្មោះ]:[សម្គាល់]],8,0)</f>
        <v>1118200</v>
      </c>
      <c r="N272" s="16">
        <f>M272-Table14[[#This Row],[បៀវត្សសរុប]]</f>
        <v>695300</v>
      </c>
    </row>
    <row r="273" spans="1:14" x14ac:dyDescent="0.55000000000000004">
      <c r="A273" s="1">
        <v>241</v>
      </c>
      <c r="B273" t="s">
        <v>213</v>
      </c>
      <c r="C273" t="str">
        <f>LEFT(Table14[[#This Row],[ឈ្មោះ]],SEARCH(" ",Table14[[#This Row],[ឈ្មោះ]])-1)</f>
        <v>អ៊ា</v>
      </c>
      <c r="D273" t="str">
        <f>RIGHT(Table14[[#This Row],[ឈ្មោះ]],LEN(Table14[[#This Row],[ឈ្មោះ]])-SEARCH(" ",Table14[[#This Row],[ឈ្មោះ]]))</f>
        <v>សុខហ៊ាង</v>
      </c>
      <c r="E273" t="s">
        <v>1</v>
      </c>
      <c r="F273" t="s">
        <v>454</v>
      </c>
      <c r="G273" t="str">
        <f>IFERROR(VLOOKUP($B273,Tax_List!$H$3:$O$480,5,0),"***")</f>
        <v>11.09.1999</v>
      </c>
      <c r="H273" s="13">
        <f>IFERROR(VLOOKUP($B273,Tax_List!$H$3:$O$480,8,0),"***")</f>
        <v>61991880</v>
      </c>
      <c r="I273" s="2">
        <v>101200</v>
      </c>
      <c r="J273" s="2" t="s">
        <v>1980</v>
      </c>
      <c r="K273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អ៊ា សុខហ៊ាង</v>
      </c>
      <c r="L273">
        <v>101200</v>
      </c>
      <c r="M273">
        <f>VLOOKUP(Table14[[#This Row],[ឈ្មោះ]],Table1[[ឈ្មោះ]:[សម្គាល់]],8,0)</f>
        <v>1109500</v>
      </c>
      <c r="N273" s="16">
        <f>M273-Table14[[#This Row],[បៀវត្សសរុប]]</f>
        <v>1008300</v>
      </c>
    </row>
    <row r="274" spans="1:14" x14ac:dyDescent="0.55000000000000004">
      <c r="A274" s="1">
        <v>242</v>
      </c>
      <c r="B274" t="s">
        <v>2039</v>
      </c>
      <c r="C274" t="str">
        <f>LEFT(Table14[[#This Row],[ឈ្មោះ]],SEARCH(" ",Table14[[#This Row],[ឈ្មោះ]])-1)</f>
        <v>(រីន</v>
      </c>
      <c r="D274" t="str">
        <f>RIGHT(Table14[[#This Row],[ឈ្មោះ]],LEN(Table14[[#This Row],[ឈ្មោះ]])-SEARCH(" ",Table14[[#This Row],[ឈ្មោះ]]))</f>
        <v>សុណាត)</v>
      </c>
      <c r="E274" t="s">
        <v>2</v>
      </c>
      <c r="F274" t="s">
        <v>454</v>
      </c>
      <c r="G274" t="str">
        <f>IFERROR(VLOOKUP($B274,Tax_List!$H$3:$O$480,5,0),"***")</f>
        <v>***</v>
      </c>
      <c r="H274" s="13" t="str">
        <f>IFERROR(VLOOKUP($B274,Tax_List!$H$3:$O$480,8,0),"***")</f>
        <v>***</v>
      </c>
      <c r="I274" s="2">
        <v>276000</v>
      </c>
      <c r="J274" s="2" t="s">
        <v>1979</v>
      </c>
      <c r="K274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រីន សុណាត</v>
      </c>
      <c r="L274">
        <v>276000</v>
      </c>
      <c r="M274" t="e">
        <f>VLOOKUP(Table14[[#This Row],[ឈ្មោះ]],Table1[[ឈ្មោះ]:[សម្គាល់]],8,0)</f>
        <v>#N/A</v>
      </c>
      <c r="N274" s="16" t="e">
        <f>M274-Table14[[#This Row],[បៀវត្សសរុប]]</f>
        <v>#N/A</v>
      </c>
    </row>
    <row r="275" spans="1:14" x14ac:dyDescent="0.55000000000000004">
      <c r="A275" s="1">
        <v>242</v>
      </c>
      <c r="B275" t="s">
        <v>214</v>
      </c>
      <c r="C275" t="str">
        <f>LEFT(Table14[[#This Row],[ឈ្មោះ]],SEARCH(" ",Table14[[#This Row],[ឈ្មោះ]])-1)</f>
        <v>ឃីន</v>
      </c>
      <c r="D275" t="str">
        <f>RIGHT(Table14[[#This Row],[ឈ្មោះ]],LEN(Table14[[#This Row],[ឈ្មោះ]])-SEARCH(" ",Table14[[#This Row],[ឈ្មោះ]]))</f>
        <v>ដន</v>
      </c>
      <c r="E275" t="s">
        <v>2</v>
      </c>
      <c r="F275" t="s">
        <v>454</v>
      </c>
      <c r="G275" t="str">
        <f>IFERROR(VLOOKUP($B275,Tax_List!$H$3:$O$480,5,0),"***")</f>
        <v>07.01.1991</v>
      </c>
      <c r="H275" s="13">
        <f>IFERROR(VLOOKUP($B275,Tax_List!$H$3:$O$480,8,0),"***")</f>
        <v>61994732</v>
      </c>
      <c r="I275" s="2">
        <v>156200</v>
      </c>
      <c r="J275" s="2" t="s">
        <v>1980</v>
      </c>
      <c r="K275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ឃីន ដន</v>
      </c>
      <c r="L275">
        <v>156200</v>
      </c>
      <c r="M275">
        <f>VLOOKUP(Table14[[#This Row],[ឈ្មោះ]],Table1[[ឈ្មោះ]:[សម្គាល់]],8,0)</f>
        <v>1093800</v>
      </c>
      <c r="N275" s="16">
        <f>M275-Table14[[#This Row],[បៀវត្សសរុប]]</f>
        <v>937600</v>
      </c>
    </row>
    <row r="276" spans="1:14" x14ac:dyDescent="0.55000000000000004">
      <c r="A276" s="1">
        <v>243</v>
      </c>
      <c r="B276" t="s">
        <v>215</v>
      </c>
      <c r="C276" t="str">
        <f>LEFT(Table14[[#This Row],[ឈ្មោះ]],SEARCH(" ",Table14[[#This Row],[ឈ្មោះ]])-1)</f>
        <v>សៀវ</v>
      </c>
      <c r="D276" t="str">
        <f>RIGHT(Table14[[#This Row],[ឈ្មោះ]],LEN(Table14[[#This Row],[ឈ្មោះ]])-SEARCH(" ",Table14[[#This Row],[ឈ្មោះ]]))</f>
        <v>រីណា</v>
      </c>
      <c r="E276" t="s">
        <v>1</v>
      </c>
      <c r="F276" t="s">
        <v>454</v>
      </c>
      <c r="G276" t="str">
        <f>IFERROR(VLOOKUP($B276,Tax_List!$H$3:$O$480,5,0),"***")</f>
        <v>17.03.2002</v>
      </c>
      <c r="H276" s="13" t="str">
        <f>IFERROR(VLOOKUP($B276,Tax_List!$H$3:$O$480,8,0),"***")</f>
        <v>IDR00085</v>
      </c>
      <c r="I276" s="2">
        <v>398600</v>
      </c>
      <c r="J276" s="2"/>
      <c r="K276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សៀវ រីណា</v>
      </c>
      <c r="L276">
        <v>398600</v>
      </c>
      <c r="M276">
        <f>VLOOKUP(Table14[[#This Row],[ឈ្មោះ]],Table1[[ឈ្មោះ]:[សម្គាល់]],8,0)</f>
        <v>1043500</v>
      </c>
      <c r="N276" s="16">
        <f>M276-Table14[[#This Row],[បៀវត្សសរុប]]</f>
        <v>644900</v>
      </c>
    </row>
    <row r="277" spans="1:14" x14ac:dyDescent="0.55000000000000004">
      <c r="A277" s="1">
        <v>244</v>
      </c>
      <c r="B277" t="s">
        <v>216</v>
      </c>
      <c r="C277" t="str">
        <f>LEFT(Table14[[#This Row],[ឈ្មោះ]],SEARCH(" ",Table14[[#This Row],[ឈ្មោះ]])-1)</f>
        <v>ផក</v>
      </c>
      <c r="D277" t="str">
        <f>RIGHT(Table14[[#This Row],[ឈ្មោះ]],LEN(Table14[[#This Row],[ឈ្មោះ]])-SEARCH(" ",Table14[[#This Row],[ឈ្មោះ]]))</f>
        <v>ពិសិដ្ឋ</v>
      </c>
      <c r="E277" t="s">
        <v>2</v>
      </c>
      <c r="F277" t="s">
        <v>454</v>
      </c>
      <c r="G277" t="str">
        <f>IFERROR(VLOOKUP($B277,Tax_List!$H$3:$O$480,5,0),"***")</f>
        <v>06.07.1995</v>
      </c>
      <c r="H277" s="13" t="str">
        <f>IFERROR(VLOOKUP($B277,Tax_List!$H$3:$O$480,8,0),"***")</f>
        <v>150772338</v>
      </c>
      <c r="I277" s="2">
        <v>454600</v>
      </c>
      <c r="J277" s="2"/>
      <c r="K277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ផក ពិសិដ្ឋ</v>
      </c>
      <c r="L277">
        <v>454600</v>
      </c>
      <c r="M277">
        <f>VLOOKUP(Table14[[#This Row],[ឈ្មោះ]],Table1[[ឈ្មោះ]:[សម្គាល់]],8,0)</f>
        <v>1187500</v>
      </c>
      <c r="N277" s="16">
        <f>M277-Table14[[#This Row],[បៀវត្សសរុប]]</f>
        <v>732900</v>
      </c>
    </row>
    <row r="278" spans="1:14" x14ac:dyDescent="0.55000000000000004">
      <c r="A278" s="1">
        <v>245</v>
      </c>
      <c r="B278" t="s">
        <v>217</v>
      </c>
      <c r="C278" t="str">
        <f>LEFT(Table14[[#This Row],[ឈ្មោះ]],SEARCH(" ",Table14[[#This Row],[ឈ្មោះ]])-1)</f>
        <v>អ៊ុម</v>
      </c>
      <c r="D278" t="str">
        <f>RIGHT(Table14[[#This Row],[ឈ្មោះ]],LEN(Table14[[#This Row],[ឈ្មោះ]])-SEARCH(" ",Table14[[#This Row],[ឈ្មោះ]]))</f>
        <v>ណាវី</v>
      </c>
      <c r="E278" t="s">
        <v>1</v>
      </c>
      <c r="F278" t="s">
        <v>454</v>
      </c>
      <c r="G278" t="str">
        <f>IFERROR(VLOOKUP($B278,Tax_List!$H$3:$O$480,5,0),"***")</f>
        <v>18.10.2000</v>
      </c>
      <c r="H278" s="13" t="str">
        <f>IFERROR(VLOOKUP($B278,Tax_List!$H$3:$O$480,8,0),"***")</f>
        <v>220175258</v>
      </c>
      <c r="I278" s="2">
        <v>446100</v>
      </c>
      <c r="J278" s="2"/>
      <c r="K278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អ៊ុម ណាវី</v>
      </c>
      <c r="L278">
        <v>446100</v>
      </c>
      <c r="M278">
        <f>VLOOKUP(Table14[[#This Row],[ឈ្មោះ]],Table1[[ឈ្មោះ]:[សម្គាល់]],8,0)</f>
        <v>1299300</v>
      </c>
      <c r="N278" s="16">
        <f>M278-Table14[[#This Row],[បៀវត្សសរុប]]</f>
        <v>853200</v>
      </c>
    </row>
    <row r="279" spans="1:14" x14ac:dyDescent="0.55000000000000004">
      <c r="A279" s="1">
        <v>246</v>
      </c>
      <c r="B279" t="s">
        <v>218</v>
      </c>
      <c r="C279" t="str">
        <f>LEFT(Table14[[#This Row],[ឈ្មោះ]],SEARCH(" ",Table14[[#This Row],[ឈ្មោះ]])-1)</f>
        <v>សាន្ត</v>
      </c>
      <c r="D279" t="str">
        <f>RIGHT(Table14[[#This Row],[ឈ្មោះ]],LEN(Table14[[#This Row],[ឈ្មោះ]])-SEARCH(" ",Table14[[#This Row],[ឈ្មោះ]]))</f>
        <v>យូស័រ</v>
      </c>
      <c r="E279" t="s">
        <v>2</v>
      </c>
      <c r="F279" t="s">
        <v>454</v>
      </c>
      <c r="G279" t="str">
        <f>IFERROR(VLOOKUP($B279,Tax_List!$H$3:$O$480,5,0),"***")</f>
        <v>19.08.2000</v>
      </c>
      <c r="H279" s="13" t="str">
        <f>IFERROR(VLOOKUP($B279,Tax_List!$H$3:$O$480,8,0),"***")</f>
        <v>IDR00086</v>
      </c>
      <c r="I279" s="2">
        <v>313300</v>
      </c>
      <c r="J279" s="2"/>
      <c r="K279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សាន្ត យូស័រ</v>
      </c>
      <c r="L279">
        <v>313300</v>
      </c>
      <c r="M279">
        <f>VLOOKUP(Table14[[#This Row],[ឈ្មោះ]],Table1[[ឈ្មោះ]:[សម្គាល់]],8,0)</f>
        <v>1150000</v>
      </c>
      <c r="N279" s="16">
        <f>M279-Table14[[#This Row],[បៀវត្សសរុប]]</f>
        <v>836700</v>
      </c>
    </row>
    <row r="280" spans="1:14" x14ac:dyDescent="0.55000000000000004">
      <c r="A280" s="1">
        <v>247</v>
      </c>
      <c r="B280" t="s">
        <v>219</v>
      </c>
      <c r="C280" t="str">
        <f>LEFT(Table14[[#This Row],[ឈ្មោះ]],SEARCH(" ",Table14[[#This Row],[ឈ្មោះ]])-1)</f>
        <v>តូ</v>
      </c>
      <c r="D280" t="str">
        <f>RIGHT(Table14[[#This Row],[ឈ្មោះ]],LEN(Table14[[#This Row],[ឈ្មោះ]])-SEARCH(" ",Table14[[#This Row],[ឈ្មោះ]]))</f>
        <v>តុងហេង</v>
      </c>
      <c r="E280" t="s">
        <v>2</v>
      </c>
      <c r="F280" t="s">
        <v>454</v>
      </c>
      <c r="G280" t="str">
        <f>IFERROR(VLOOKUP($B280,Tax_List!$H$3:$O$480,5,0),"***")</f>
        <v>04.12.1997</v>
      </c>
      <c r="H280" s="13">
        <f>IFERROR(VLOOKUP($B280,Tax_List!$H$3:$O$480,8,0),"***")</f>
        <v>220234375</v>
      </c>
      <c r="I280" s="2">
        <v>446000</v>
      </c>
      <c r="J280" s="2"/>
      <c r="K280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តូ តុងហេង</v>
      </c>
      <c r="L280">
        <v>446000</v>
      </c>
      <c r="M280">
        <f>VLOOKUP(Table14[[#This Row],[ឈ្មោះ]],Table1[[ឈ្មោះ]:[សម្គាល់]],8,0)</f>
        <v>1201700</v>
      </c>
      <c r="N280" s="16">
        <f>M280-Table14[[#This Row],[បៀវត្សសរុប]]</f>
        <v>755700</v>
      </c>
    </row>
    <row r="281" spans="1:14" x14ac:dyDescent="0.55000000000000004">
      <c r="A281" s="1">
        <v>248</v>
      </c>
      <c r="B281" t="s">
        <v>220</v>
      </c>
      <c r="C281" t="str">
        <f>LEFT(Table14[[#This Row],[ឈ្មោះ]],SEARCH(" ",Table14[[#This Row],[ឈ្មោះ]])-1)</f>
        <v>ប៉ុន</v>
      </c>
      <c r="D281" t="str">
        <f>RIGHT(Table14[[#This Row],[ឈ្មោះ]],LEN(Table14[[#This Row],[ឈ្មោះ]])-SEARCH(" ",Table14[[#This Row],[ឈ្មោះ]]))</f>
        <v>សាវីន</v>
      </c>
      <c r="E281" t="s">
        <v>1</v>
      </c>
      <c r="F281" t="s">
        <v>454</v>
      </c>
      <c r="G281" t="str">
        <f>IFERROR(VLOOKUP($B281,Tax_List!$H$3:$O$480,5,0),"***")</f>
        <v>13.10.2003</v>
      </c>
      <c r="H281" s="13" t="str">
        <f>IFERROR(VLOOKUP($B281,Tax_List!$H$3:$O$480,8,0),"***")</f>
        <v>220220035</v>
      </c>
      <c r="I281" s="2">
        <v>323800</v>
      </c>
      <c r="J281" s="2"/>
      <c r="K281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ប៉ុន សាវីន</v>
      </c>
      <c r="L281">
        <v>323800</v>
      </c>
      <c r="M281">
        <f>VLOOKUP(Table14[[#This Row],[ឈ្មោះ]],Table1[[ឈ្មោះ]:[សម្គាល់]],8,0)</f>
        <v>1187200</v>
      </c>
      <c r="N281" s="16">
        <f>M281-Table14[[#This Row],[បៀវត្សសរុប]]</f>
        <v>863400</v>
      </c>
    </row>
    <row r="282" spans="1:14" x14ac:dyDescent="0.55000000000000004">
      <c r="A282" s="1">
        <v>249</v>
      </c>
      <c r="B282" t="s">
        <v>221</v>
      </c>
      <c r="C282" t="str">
        <f>LEFT(Table14[[#This Row],[ឈ្មោះ]],SEARCH(" ",Table14[[#This Row],[ឈ្មោះ]])-1)</f>
        <v>សឿន</v>
      </c>
      <c r="D282" t="str">
        <f>RIGHT(Table14[[#This Row],[ឈ្មោះ]],LEN(Table14[[#This Row],[ឈ្មោះ]])-SEARCH(" ",Table14[[#This Row],[ឈ្មោះ]]))</f>
        <v>សារឹត</v>
      </c>
      <c r="E282" t="s">
        <v>1</v>
      </c>
      <c r="F282" t="s">
        <v>454</v>
      </c>
      <c r="G282" t="str">
        <f>IFERROR(VLOOKUP($B282,Tax_List!$H$3:$O$480,5,0),"***")</f>
        <v>***</v>
      </c>
      <c r="H282" s="13" t="str">
        <f>IFERROR(VLOOKUP($B282,Tax_List!$H$3:$O$480,8,0),"***")</f>
        <v>***</v>
      </c>
      <c r="I282" s="2">
        <v>503500</v>
      </c>
      <c r="J282" s="2"/>
      <c r="K282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សឿន សារឹត</v>
      </c>
      <c r="L282">
        <v>503500</v>
      </c>
      <c r="M282">
        <f>VLOOKUP(Table14[[#This Row],[ឈ្មោះ]],Table1[[ឈ្មោះ]:[សម្គាល់]],8,0)</f>
        <v>1089500</v>
      </c>
      <c r="N282" s="16">
        <f>M282-Table14[[#This Row],[បៀវត្សសរុប]]</f>
        <v>586000</v>
      </c>
    </row>
    <row r="283" spans="1:14" x14ac:dyDescent="0.55000000000000004">
      <c r="A283" s="1">
        <v>250</v>
      </c>
      <c r="B283" t="s">
        <v>1970</v>
      </c>
      <c r="C283" t="str">
        <f>LEFT(Table14[[#This Row],[ឈ្មោះ]],SEARCH(" ",Table14[[#This Row],[ឈ្មោះ]])-1)</f>
        <v>ជាតិ</v>
      </c>
      <c r="D283" t="str">
        <f>RIGHT(Table14[[#This Row],[ឈ្មោះ]],LEN(Table14[[#This Row],[ឈ្មោះ]])-SEARCH(" ",Table14[[#This Row],[ឈ្មោះ]]))</f>
        <v>ចាន់រ៉ា</v>
      </c>
      <c r="E283" t="s">
        <v>1</v>
      </c>
      <c r="F283" t="s">
        <v>454</v>
      </c>
      <c r="G283" t="str">
        <f>IFERROR(VLOOKUP($B283,Tax_List!$H$3:$O$480,5,0),"***")</f>
        <v>***</v>
      </c>
      <c r="H283" s="13" t="str">
        <f>IFERROR(VLOOKUP($B283,Tax_List!$H$3:$O$480,8,0),"***")</f>
        <v>***</v>
      </c>
      <c r="I283" s="2">
        <v>444900</v>
      </c>
      <c r="J283" s="2"/>
      <c r="K283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ជាតិ ចាន់រ៉ា</v>
      </c>
      <c r="L283">
        <v>444900</v>
      </c>
      <c r="M283">
        <f>VLOOKUP(Table14[[#This Row],[ឈ្មោះ]],Table1[[ឈ្មោះ]:[សម្គាល់]],8,0)</f>
        <v>87000</v>
      </c>
      <c r="N283" s="16">
        <f>M283-Table14[[#This Row],[បៀវត្សសរុប]]</f>
        <v>-357900</v>
      </c>
    </row>
    <row r="284" spans="1:14" x14ac:dyDescent="0.55000000000000004">
      <c r="A284" s="1">
        <v>251</v>
      </c>
      <c r="B284" t="s">
        <v>224</v>
      </c>
      <c r="C284" t="str">
        <f>LEFT(Table14[[#This Row],[ឈ្មោះ]],SEARCH(" ",Table14[[#This Row],[ឈ្មោះ]])-1)</f>
        <v>ទី</v>
      </c>
      <c r="D284" t="str">
        <f>RIGHT(Table14[[#This Row],[ឈ្មោះ]],LEN(Table14[[#This Row],[ឈ្មោះ]])-SEARCH(" ",Table14[[#This Row],[ឈ្មោះ]]))</f>
        <v>វេន</v>
      </c>
      <c r="E284" t="s">
        <v>2</v>
      </c>
      <c r="F284" t="s">
        <v>454</v>
      </c>
      <c r="G284" t="str">
        <f>IFERROR(VLOOKUP($B284,Tax_List!$H$3:$O$480,5,0),"***")</f>
        <v>19.08.1995</v>
      </c>
      <c r="H284" s="13" t="str">
        <f>IFERROR(VLOOKUP($B284,Tax_List!$H$3:$O$480,8,0),"***")</f>
        <v>150326807</v>
      </c>
      <c r="I284" s="2">
        <v>390700</v>
      </c>
      <c r="J284" s="2"/>
      <c r="K284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ទី វេន</v>
      </c>
      <c r="L284">
        <v>390700</v>
      </c>
      <c r="M284">
        <f>VLOOKUP(Table14[[#This Row],[ឈ្មោះ]],Table1[[ឈ្មោះ]:[សម្គាល់]],8,0)</f>
        <v>1092500</v>
      </c>
      <c r="N284" s="16">
        <f>M284-Table14[[#This Row],[បៀវត្សសរុប]]</f>
        <v>701800</v>
      </c>
    </row>
    <row r="285" spans="1:14" x14ac:dyDescent="0.55000000000000004">
      <c r="A285" s="1">
        <v>252</v>
      </c>
      <c r="B285" t="s">
        <v>225</v>
      </c>
      <c r="C285" t="str">
        <f>LEFT(Table14[[#This Row],[ឈ្មោះ]],SEARCH(" ",Table14[[#This Row],[ឈ្មោះ]])-1)</f>
        <v>ឡុង</v>
      </c>
      <c r="D285" t="str">
        <f>RIGHT(Table14[[#This Row],[ឈ្មោះ]],LEN(Table14[[#This Row],[ឈ្មោះ]])-SEARCH(" ",Table14[[#This Row],[ឈ្មោះ]]))</f>
        <v>ណាំ</v>
      </c>
      <c r="E285" t="s">
        <v>1</v>
      </c>
      <c r="F285" t="s">
        <v>454</v>
      </c>
      <c r="G285" t="str">
        <f>IFERROR(VLOOKUP($B285,Tax_List!$H$3:$O$480,5,0),"***")</f>
        <v>08.08.1983</v>
      </c>
      <c r="H285" s="13" t="str">
        <f>IFERROR(VLOOKUP($B285,Tax_List!$H$3:$O$480,8,0),"***")</f>
        <v>150676161</v>
      </c>
      <c r="I285" s="2">
        <v>390500</v>
      </c>
      <c r="J285" s="2"/>
      <c r="K285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ឡុង ណាំ</v>
      </c>
      <c r="L285">
        <v>390500</v>
      </c>
      <c r="M285">
        <f>VLOOKUP(Table14[[#This Row],[ឈ្មោះ]],Table1[[ឈ្មោះ]:[សម្គាល់]],8,0)</f>
        <v>1294000</v>
      </c>
      <c r="N285" s="16">
        <f>M285-Table14[[#This Row],[បៀវត្សសរុប]]</f>
        <v>903500</v>
      </c>
    </row>
    <row r="286" spans="1:14" x14ac:dyDescent="0.55000000000000004">
      <c r="A286" s="1">
        <v>253</v>
      </c>
      <c r="B286" t="s">
        <v>1962</v>
      </c>
      <c r="C286" t="str">
        <f>LEFT(Table14[[#This Row],[ឈ្មោះ]],SEARCH(" ",Table14[[#This Row],[ឈ្មោះ]])-1)</f>
        <v>តូ</v>
      </c>
      <c r="D286" t="str">
        <f>RIGHT(Table14[[#This Row],[ឈ្មោះ]],LEN(Table14[[#This Row],[ឈ្មោះ]])-SEARCH(" ",Table14[[#This Row],[ឈ្មោះ]]))</f>
        <v>សុខអេន</v>
      </c>
      <c r="E286" t="s">
        <v>1</v>
      </c>
      <c r="F286" t="s">
        <v>454</v>
      </c>
      <c r="G286" t="str">
        <f>IFERROR(VLOOKUP($B286,Tax_List!$H$3:$O$480,5,0),"***")</f>
        <v>***</v>
      </c>
      <c r="H286" s="13" t="str">
        <f>IFERROR(VLOOKUP($B286,Tax_List!$H$3:$O$480,8,0),"***")</f>
        <v>***</v>
      </c>
      <c r="I286" s="2">
        <v>431600</v>
      </c>
      <c r="J286" s="2"/>
      <c r="K286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តូ សុខអេន</v>
      </c>
      <c r="L286">
        <v>431600</v>
      </c>
      <c r="M286">
        <f>VLOOKUP(Table14[[#This Row],[ឈ្មោះ]],Table1[[ឈ្មោះ]:[សម្គាល់]],8,0)</f>
        <v>231500</v>
      </c>
      <c r="N286" s="16">
        <f>M286-Table14[[#This Row],[បៀវត្សសរុប]]</f>
        <v>-200100</v>
      </c>
    </row>
    <row r="287" spans="1:14" x14ac:dyDescent="0.55000000000000004">
      <c r="A287" s="1">
        <v>254</v>
      </c>
      <c r="B287" t="s">
        <v>1963</v>
      </c>
      <c r="C287" t="str">
        <f>LEFT(Table14[[#This Row],[ឈ្មោះ]],SEARCH(" ",Table14[[#This Row],[ឈ្មោះ]])-1)</f>
        <v>នាង</v>
      </c>
      <c r="D287" t="str">
        <f>RIGHT(Table14[[#This Row],[ឈ្មោះ]],LEN(Table14[[#This Row],[ឈ្មោះ]])-SEARCH(" ",Table14[[#This Row],[ឈ្មោះ]]))</f>
        <v>សុខជាតិ</v>
      </c>
      <c r="E287" t="s">
        <v>2</v>
      </c>
      <c r="F287" t="s">
        <v>454</v>
      </c>
      <c r="G287" t="str">
        <f>IFERROR(VLOOKUP($B287,Tax_List!$H$3:$O$480,5,0),"***")</f>
        <v>***</v>
      </c>
      <c r="H287" s="13" t="str">
        <f>IFERROR(VLOOKUP($B287,Tax_List!$H$3:$O$480,8,0),"***")</f>
        <v>***</v>
      </c>
      <c r="I287" s="2">
        <v>417900</v>
      </c>
      <c r="J287" s="2"/>
      <c r="K287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នាង សុខជាតិ</v>
      </c>
      <c r="L287">
        <v>417900</v>
      </c>
      <c r="M287">
        <f>VLOOKUP(Table14[[#This Row],[ឈ្មោះ]],Table1[[ឈ្មោះ]:[សម្គាល់]],8,0)</f>
        <v>144500</v>
      </c>
      <c r="N287" s="16">
        <f>M287-Table14[[#This Row],[បៀវត្សសរុប]]</f>
        <v>-273400</v>
      </c>
    </row>
    <row r="288" spans="1:14" x14ac:dyDescent="0.55000000000000004">
      <c r="A288" s="1">
        <v>255</v>
      </c>
      <c r="B288" t="s">
        <v>2040</v>
      </c>
      <c r="C288" t="str">
        <f>LEFT(Table14[[#This Row],[ឈ្មោះ]],SEARCH(" ",Table14[[#This Row],[ឈ្មោះ]])-1)</f>
        <v>ឌី</v>
      </c>
      <c r="D288" t="str">
        <f>RIGHT(Table14[[#This Row],[ឈ្មោះ]],LEN(Table14[[#This Row],[ឈ្មោះ]])-SEARCH(" ",Table14[[#This Row],[ឈ្មោះ]]))</f>
        <v>ធា</v>
      </c>
      <c r="E288" t="s">
        <v>2</v>
      </c>
      <c r="F288" t="s">
        <v>454</v>
      </c>
      <c r="G288" t="str">
        <f>IFERROR(VLOOKUP($B288,Tax_List!$H$3:$O$480,5,0),"***")</f>
        <v>***</v>
      </c>
      <c r="H288" s="13" t="str">
        <f>IFERROR(VLOOKUP($B288,Tax_List!$H$3:$O$480,8,0),"***")</f>
        <v>***</v>
      </c>
      <c r="I288" s="2">
        <v>280500</v>
      </c>
      <c r="J288" s="2" t="s">
        <v>1979</v>
      </c>
      <c r="K288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ឌី ធា</v>
      </c>
      <c r="L288">
        <v>280500</v>
      </c>
      <c r="M288" t="e">
        <f>VLOOKUP(Table14[[#This Row],[ឈ្មោះ]],Table1[[ឈ្មោះ]:[សម្គាល់]],8,0)</f>
        <v>#N/A</v>
      </c>
      <c r="N288" s="16" t="e">
        <f>M288-Table14[[#This Row],[បៀវត្សសរុប]]</f>
        <v>#N/A</v>
      </c>
    </row>
    <row r="289" spans="1:14" x14ac:dyDescent="0.55000000000000004">
      <c r="A289" s="1">
        <v>255</v>
      </c>
      <c r="B289" t="s">
        <v>228</v>
      </c>
      <c r="C289" t="str">
        <f>LEFT(Table14[[#This Row],[ឈ្មោះ]],SEARCH(" ",Table14[[#This Row],[ឈ្មោះ]])-1)</f>
        <v>រ៉ែម</v>
      </c>
      <c r="D289" t="str">
        <f>RIGHT(Table14[[#This Row],[ឈ្មោះ]],LEN(Table14[[#This Row],[ឈ្មោះ]])-SEARCH(" ",Table14[[#This Row],[ឈ្មោះ]]))</f>
        <v>ផារីន</v>
      </c>
      <c r="E289" t="s">
        <v>2</v>
      </c>
      <c r="F289" t="s">
        <v>454</v>
      </c>
      <c r="G289" t="str">
        <f>IFERROR(VLOOKUP($B289,Tax_List!$H$3:$O$480,5,0),"***")</f>
        <v>03.02.1999</v>
      </c>
      <c r="H289" s="13" t="str">
        <f>IFERROR(VLOOKUP($B289,Tax_List!$H$3:$O$480,8,0),"***")</f>
        <v>IDR00123</v>
      </c>
      <c r="I289" s="2">
        <v>22200</v>
      </c>
      <c r="J289" s="2" t="s">
        <v>1980</v>
      </c>
      <c r="K289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រ៉ែម ផារីន</v>
      </c>
      <c r="L289">
        <v>22200</v>
      </c>
      <c r="M289">
        <f>VLOOKUP(Table14[[#This Row],[ឈ្មោះ]],Table1[[ឈ្មោះ]:[សម្គាល់]],8,0)</f>
        <v>1105100</v>
      </c>
      <c r="N289" s="16">
        <f>M289-Table14[[#This Row],[បៀវត្សសរុប]]</f>
        <v>1082900</v>
      </c>
    </row>
    <row r="290" spans="1:14" x14ac:dyDescent="0.55000000000000004">
      <c r="A290" s="1">
        <v>256</v>
      </c>
      <c r="B290" t="s">
        <v>1964</v>
      </c>
      <c r="C290" t="str">
        <f>LEFT(Table14[[#This Row],[ឈ្មោះ]],SEARCH(" ",Table14[[#This Row],[ឈ្មោះ]])-1)</f>
        <v>ចន</v>
      </c>
      <c r="D290" t="str">
        <f>RIGHT(Table14[[#This Row],[ឈ្មោះ]],LEN(Table14[[#This Row],[ឈ្មោះ]])-SEARCH(" ",Table14[[#This Row],[ឈ្មោះ]]))</f>
        <v>ម៉េងអ៊ី</v>
      </c>
      <c r="E290" t="s">
        <v>2</v>
      </c>
      <c r="F290" t="s">
        <v>454</v>
      </c>
      <c r="G290" t="str">
        <f>IFERROR(VLOOKUP($B290,Tax_List!$H$3:$O$480,5,0),"***")</f>
        <v>***</v>
      </c>
      <c r="H290" s="13" t="str">
        <f>IFERROR(VLOOKUP($B290,Tax_List!$H$3:$O$480,8,0),"***")</f>
        <v>***</v>
      </c>
      <c r="I290" s="2">
        <v>431800</v>
      </c>
      <c r="J290" s="2"/>
      <c r="K290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ចន ម៉េងអ៊ី</v>
      </c>
      <c r="L290">
        <v>431800</v>
      </c>
      <c r="M290">
        <f>VLOOKUP(Table14[[#This Row],[ឈ្មោះ]],Table1[[ឈ្មោះ]:[សម្គាល់]],8,0)</f>
        <v>369500</v>
      </c>
      <c r="N290" s="16">
        <f>M290-Table14[[#This Row],[បៀវត្សសរុប]]</f>
        <v>-62300</v>
      </c>
    </row>
    <row r="291" spans="1:14" x14ac:dyDescent="0.55000000000000004">
      <c r="A291" s="1">
        <v>257</v>
      </c>
      <c r="B291" t="s">
        <v>2041</v>
      </c>
      <c r="C291" t="str">
        <f>LEFT(Table14[[#This Row],[ឈ្មោះ]],SEARCH(" ",Table14[[#This Row],[ឈ្មោះ]])-1)</f>
        <v>ម៉ូល</v>
      </c>
      <c r="D291" t="str">
        <f>RIGHT(Table14[[#This Row],[ឈ្មោះ]],LEN(Table14[[#This Row],[ឈ្មោះ]])-SEARCH(" ",Table14[[#This Row],[ឈ្មោះ]]))</f>
        <v>សុខនៅ</v>
      </c>
      <c r="E291" t="s">
        <v>2</v>
      </c>
      <c r="F291" t="s">
        <v>454</v>
      </c>
      <c r="G291" t="str">
        <f>IFERROR(VLOOKUP($B291,Tax_List!$H$3:$O$480,5,0),"***")</f>
        <v>***</v>
      </c>
      <c r="H291" s="13" t="str">
        <f>IFERROR(VLOOKUP($B291,Tax_List!$H$3:$O$480,8,0),"***")</f>
        <v>***</v>
      </c>
      <c r="I291" s="2">
        <v>287800</v>
      </c>
      <c r="J291" s="2" t="s">
        <v>1979</v>
      </c>
      <c r="K291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ម៉ូល សុខនៅ</v>
      </c>
      <c r="L291">
        <v>287800</v>
      </c>
      <c r="M291" t="e">
        <f>VLOOKUP(Table14[[#This Row],[ឈ្មោះ]],Table1[[ឈ្មោះ]:[សម្គាល់]],8,0)</f>
        <v>#N/A</v>
      </c>
      <c r="N291" s="16" t="e">
        <f>M291-Table14[[#This Row],[បៀវត្សសរុប]]</f>
        <v>#N/A</v>
      </c>
    </row>
    <row r="292" spans="1:14" x14ac:dyDescent="0.55000000000000004">
      <c r="A292" s="1">
        <v>257</v>
      </c>
      <c r="B292" t="s">
        <v>1966</v>
      </c>
      <c r="C292" t="str">
        <f>LEFT(Table14[[#This Row],[ឈ្មោះ]],SEARCH(" ",Table14[[#This Row],[ឈ្មោះ]])-1)</f>
        <v>(សែម</v>
      </c>
      <c r="D292" t="str">
        <f>RIGHT(Table14[[#This Row],[ឈ្មោះ]],LEN(Table14[[#This Row],[ឈ្មោះ]])-SEARCH(" ",Table14[[#This Row],[ឈ្មោះ]]))</f>
        <v>សុភាព)</v>
      </c>
      <c r="E292" t="s">
        <v>2</v>
      </c>
      <c r="F292" t="s">
        <v>454</v>
      </c>
      <c r="G292" t="str">
        <f>IFERROR(VLOOKUP($B292,Tax_List!$H$3:$O$480,5,0),"***")</f>
        <v>***</v>
      </c>
      <c r="H292" s="13" t="str">
        <f>IFERROR(VLOOKUP($B292,Tax_List!$H$3:$O$480,8,0),"***")</f>
        <v>***</v>
      </c>
      <c r="I292" s="2">
        <v>157500</v>
      </c>
      <c r="J292" s="2" t="s">
        <v>1980</v>
      </c>
      <c r="K292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សែម សុភាព</v>
      </c>
      <c r="L292">
        <v>157500</v>
      </c>
      <c r="M292">
        <f>VLOOKUP(Table14[[#This Row],[ឈ្មោះ]],Table1[[ឈ្មោះ]:[សម្គាល់]],8,0)</f>
        <v>205200</v>
      </c>
      <c r="N292" s="16">
        <f>M292-Table14[[#This Row],[បៀវត្សសរុប]]</f>
        <v>47700</v>
      </c>
    </row>
    <row r="293" spans="1:14" x14ac:dyDescent="0.55000000000000004">
      <c r="A293" s="1">
        <v>258</v>
      </c>
      <c r="B293" t="s">
        <v>2042</v>
      </c>
      <c r="C293" t="str">
        <f>LEFT(Table14[[#This Row],[ឈ្មោះ]],SEARCH(" ",Table14[[#This Row],[ឈ្មោះ]])-1)</f>
        <v>រស់</v>
      </c>
      <c r="D293" t="str">
        <f>RIGHT(Table14[[#This Row],[ឈ្មោះ]],LEN(Table14[[#This Row],[ឈ្មោះ]])-SEARCH(" ",Table14[[#This Row],[ឈ្មោះ]]))</f>
        <v>ណាវ៉េត</v>
      </c>
      <c r="E293" t="s">
        <v>2</v>
      </c>
      <c r="F293" t="s">
        <v>454</v>
      </c>
      <c r="G293" t="str">
        <f>IFERROR(VLOOKUP($B293,Tax_List!$H$3:$O$480,5,0),"***")</f>
        <v>***</v>
      </c>
      <c r="H293" s="13" t="str">
        <f>IFERROR(VLOOKUP($B293,Tax_List!$H$3:$O$480,8,0),"***")</f>
        <v>***</v>
      </c>
      <c r="I293" s="2">
        <v>285800</v>
      </c>
      <c r="J293" s="2"/>
      <c r="K293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រស់ ណាវ៉េត</v>
      </c>
      <c r="L293">
        <v>285800</v>
      </c>
      <c r="M293" t="e">
        <f>VLOOKUP(Table14[[#This Row],[ឈ្មោះ]],Table1[[ឈ្មោះ]:[សម្គាល់]],8,0)</f>
        <v>#N/A</v>
      </c>
      <c r="N293" s="16" t="e">
        <f>M293-Table14[[#This Row],[បៀវត្សសរុប]]</f>
        <v>#N/A</v>
      </c>
    </row>
    <row r="294" spans="1:14" x14ac:dyDescent="0.55000000000000004">
      <c r="A294" s="1">
        <v>259</v>
      </c>
      <c r="B294" t="s">
        <v>231</v>
      </c>
      <c r="C294" t="str">
        <f>LEFT(Table14[[#This Row],[ឈ្មោះ]],SEARCH(" ",Table14[[#This Row],[ឈ្មោះ]])-1)</f>
        <v>ប៊ូ</v>
      </c>
      <c r="D294" t="str">
        <f>RIGHT(Table14[[#This Row],[ឈ្មោះ]],LEN(Table14[[#This Row],[ឈ្មោះ]])-SEARCH(" ",Table14[[#This Row],[ឈ្មោះ]]))</f>
        <v>មករា</v>
      </c>
      <c r="E294" t="s">
        <v>2</v>
      </c>
      <c r="F294" t="s">
        <v>454</v>
      </c>
      <c r="G294" t="str">
        <f>IFERROR(VLOOKUP($B294,Tax_List!$H$3:$O$480,5,0),"***")</f>
        <v>24.01.2000</v>
      </c>
      <c r="H294" s="13">
        <f>IFERROR(VLOOKUP($B294,Tax_List!$H$3:$O$480,8,0),"***")</f>
        <v>200192585</v>
      </c>
      <c r="I294" s="2">
        <v>519100</v>
      </c>
      <c r="J294" s="2"/>
      <c r="K294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ប៊ូ មករា</v>
      </c>
      <c r="L294">
        <v>519100</v>
      </c>
      <c r="M294">
        <f>VLOOKUP(Table14[[#This Row],[ឈ្មោះ]],Table1[[ឈ្មោះ]:[សម្គាល់]],8,0)</f>
        <v>1130500</v>
      </c>
      <c r="N294" s="16">
        <f>M294-Table14[[#This Row],[បៀវត្សសរុប]]</f>
        <v>611400</v>
      </c>
    </row>
    <row r="295" spans="1:14" x14ac:dyDescent="0.55000000000000004">
      <c r="A295" s="1">
        <v>260</v>
      </c>
      <c r="B295" t="s">
        <v>2043</v>
      </c>
      <c r="C295" t="str">
        <f>LEFT(Table14[[#This Row],[ឈ្មោះ]],SEARCH(" ",Table14[[#This Row],[ឈ្មោះ]])-1)</f>
        <v>ប៊ូ</v>
      </c>
      <c r="D295" t="str">
        <f>RIGHT(Table14[[#This Row],[ឈ្មោះ]],LEN(Table14[[#This Row],[ឈ្មោះ]])-SEARCH(" ",Table14[[#This Row],[ឈ្មោះ]]))</f>
        <v>សំណាង</v>
      </c>
      <c r="F295" t="s">
        <v>454</v>
      </c>
      <c r="G295" t="str">
        <f>IFERROR(VLOOKUP($B295,Tax_List!$H$3:$O$480,5,0),"***")</f>
        <v>***</v>
      </c>
      <c r="H295" s="13" t="str">
        <f>IFERROR(VLOOKUP($B295,Tax_List!$H$3:$O$480,8,0),"***")</f>
        <v>***</v>
      </c>
      <c r="I295" s="2">
        <v>370100</v>
      </c>
      <c r="J295" s="2"/>
      <c r="K295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ប៊ូ សំណាង</v>
      </c>
      <c r="L295">
        <v>370100</v>
      </c>
      <c r="M295" t="e">
        <f>VLOOKUP(Table14[[#This Row],[ឈ្មោះ]],Table1[[ឈ្មោះ]:[សម្គាល់]],8,0)</f>
        <v>#N/A</v>
      </c>
      <c r="N295" s="16" t="e">
        <f>M295-Table14[[#This Row],[បៀវត្សសរុប]]</f>
        <v>#N/A</v>
      </c>
    </row>
    <row r="296" spans="1:14" x14ac:dyDescent="0.55000000000000004">
      <c r="A296" s="1">
        <v>261</v>
      </c>
      <c r="B296" t="s">
        <v>233</v>
      </c>
      <c r="C296" t="str">
        <f>LEFT(Table14[[#This Row],[ឈ្មោះ]],SEARCH(" ",Table14[[#This Row],[ឈ្មោះ]])-1)</f>
        <v>អៀម</v>
      </c>
      <c r="D296" t="str">
        <f>RIGHT(Table14[[#This Row],[ឈ្មោះ]],LEN(Table14[[#This Row],[ឈ្មោះ]])-SEARCH(" ",Table14[[#This Row],[ឈ្មោះ]]))</f>
        <v>ខ្ញុង</v>
      </c>
      <c r="E296" t="s">
        <v>1</v>
      </c>
      <c r="F296" t="s">
        <v>454</v>
      </c>
      <c r="G296" t="str">
        <f>IFERROR(VLOOKUP($B296,Tax_List!$H$3:$O$480,5,0),"***")</f>
        <v>13.10.1980</v>
      </c>
      <c r="H296" s="13" t="str">
        <f>IFERROR(VLOOKUP($B296,Tax_List!$H$3:$O$480,8,0),"***")</f>
        <v>150324300</v>
      </c>
      <c r="I296" s="2">
        <v>404800</v>
      </c>
      <c r="J296" s="2"/>
      <c r="K296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អៀម ខ្ញុង</v>
      </c>
      <c r="L296">
        <v>404800</v>
      </c>
      <c r="M296">
        <f>VLOOKUP(Table14[[#This Row],[ឈ្មោះ]],Table1[[ឈ្មោះ]:[សម្គាល់]],8,0)</f>
        <v>1246000</v>
      </c>
      <c r="N296" s="16">
        <f>M296-Table14[[#This Row],[បៀវត្សសរុប]]</f>
        <v>841200</v>
      </c>
    </row>
    <row r="297" spans="1:14" x14ac:dyDescent="0.55000000000000004">
      <c r="A297" s="1">
        <v>262</v>
      </c>
      <c r="B297" t="s">
        <v>234</v>
      </c>
      <c r="C297" t="str">
        <f>LEFT(Table14[[#This Row],[ឈ្មោះ]],SEARCH(" ",Table14[[#This Row],[ឈ្មោះ]])-1)</f>
        <v>លីន</v>
      </c>
      <c r="D297" t="str">
        <f>RIGHT(Table14[[#This Row],[ឈ្មោះ]],LEN(Table14[[#This Row],[ឈ្មោះ]])-SEARCH(" ",Table14[[#This Row],[ឈ្មោះ]]))</f>
        <v>ស៊ីឡា</v>
      </c>
      <c r="E297" t="s">
        <v>2</v>
      </c>
      <c r="F297" t="s">
        <v>454</v>
      </c>
      <c r="G297" t="str">
        <f>IFERROR(VLOOKUP($B297,Tax_List!$H$3:$O$480,5,0),"***")</f>
        <v>***</v>
      </c>
      <c r="H297" s="13" t="str">
        <f>IFERROR(VLOOKUP($B297,Tax_List!$H$3:$O$480,8,0),"***")</f>
        <v>***</v>
      </c>
      <c r="I297" s="2">
        <v>385100</v>
      </c>
      <c r="J297" s="2"/>
      <c r="K297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លីន ស៊ីឡា</v>
      </c>
      <c r="L297">
        <v>385100</v>
      </c>
      <c r="M297">
        <f>VLOOKUP(Table14[[#This Row],[ឈ្មោះ]],Table1[[ឈ្មោះ]:[សម្គាល់]],8,0)</f>
        <v>1074800</v>
      </c>
      <c r="N297" s="16">
        <f>M297-Table14[[#This Row],[បៀវត្សសរុប]]</f>
        <v>689700</v>
      </c>
    </row>
    <row r="298" spans="1:14" x14ac:dyDescent="0.55000000000000004">
      <c r="A298" s="1">
        <v>263</v>
      </c>
      <c r="B298" t="s">
        <v>2044</v>
      </c>
      <c r="C298" t="str">
        <f>LEFT(Table14[[#This Row],[ឈ្មោះ]],SEARCH(" ",Table14[[#This Row],[ឈ្មោះ]])-1)</f>
        <v>សុក</v>
      </c>
      <c r="D298" t="str">
        <f>RIGHT(Table14[[#This Row],[ឈ្មោះ]],LEN(Table14[[#This Row],[ឈ្មោះ]])-SEARCH(" ",Table14[[#This Row],[ឈ្មោះ]]))</f>
        <v>សុផាត</v>
      </c>
      <c r="E298" t="s">
        <v>1</v>
      </c>
      <c r="F298" t="s">
        <v>454</v>
      </c>
      <c r="G298" t="str">
        <f>IFERROR(VLOOKUP($B298,Tax_List!$H$3:$O$480,5,0),"***")</f>
        <v>***</v>
      </c>
      <c r="H298" s="13" t="str">
        <f>IFERROR(VLOOKUP($B298,Tax_List!$H$3:$O$480,8,0),"***")</f>
        <v>***</v>
      </c>
      <c r="I298" s="2">
        <v>301900</v>
      </c>
      <c r="J298" s="2" t="s">
        <v>1979</v>
      </c>
      <c r="K298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សុក សុផាត</v>
      </c>
      <c r="L298">
        <v>301900</v>
      </c>
      <c r="M298" t="e">
        <f>VLOOKUP(Table14[[#This Row],[ឈ្មោះ]],Table1[[ឈ្មោះ]:[សម្គាល់]],8,0)</f>
        <v>#N/A</v>
      </c>
      <c r="N298" s="16" t="e">
        <f>M298-Table14[[#This Row],[បៀវត្សសរុប]]</f>
        <v>#N/A</v>
      </c>
    </row>
    <row r="299" spans="1:14" x14ac:dyDescent="0.55000000000000004">
      <c r="A299" s="1">
        <v>263</v>
      </c>
      <c r="B299" t="s">
        <v>235</v>
      </c>
      <c r="C299" t="str">
        <f>LEFT(Table14[[#This Row],[ឈ្មោះ]],SEARCH(" ",Table14[[#This Row],[ឈ្មោះ]])-1)</f>
        <v>ខេន</v>
      </c>
      <c r="D299" t="str">
        <f>RIGHT(Table14[[#This Row],[ឈ្មោះ]],LEN(Table14[[#This Row],[ឈ្មោះ]])-SEARCH(" ",Table14[[#This Row],[ឈ្មោះ]]))</f>
        <v>ស្រីពេជ្រ</v>
      </c>
      <c r="E299" t="s">
        <v>1</v>
      </c>
      <c r="F299" t="s">
        <v>454</v>
      </c>
      <c r="G299" t="str">
        <f>IFERROR(VLOOKUP($B299,Tax_List!$H$3:$O$480,5,0),"***")</f>
        <v>***</v>
      </c>
      <c r="H299" s="13" t="str">
        <f>IFERROR(VLOOKUP($B299,Tax_List!$H$3:$O$480,8,0),"***")</f>
        <v>***</v>
      </c>
      <c r="I299" s="2">
        <v>135500</v>
      </c>
      <c r="J299" s="2" t="s">
        <v>1980</v>
      </c>
      <c r="K299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ខេន ស្រីពេជ្រ</v>
      </c>
      <c r="L299">
        <v>135500</v>
      </c>
      <c r="M299">
        <f>VLOOKUP(Table14[[#This Row],[ឈ្មោះ]],Table1[[ឈ្មោះ]:[សម្គាល់]],8,0)</f>
        <v>1057600</v>
      </c>
      <c r="N299" s="16">
        <f>M299-Table14[[#This Row],[បៀវត្សសរុប]]</f>
        <v>922100</v>
      </c>
    </row>
    <row r="300" spans="1:14" x14ac:dyDescent="0.55000000000000004">
      <c r="A300" s="1">
        <v>264</v>
      </c>
      <c r="B300" t="s">
        <v>236</v>
      </c>
      <c r="C300" t="str">
        <f>LEFT(Table14[[#This Row],[ឈ្មោះ]],SEARCH(" ",Table14[[#This Row],[ឈ្មោះ]])-1)</f>
        <v>ផាន</v>
      </c>
      <c r="D300" t="str">
        <f>RIGHT(Table14[[#This Row],[ឈ្មោះ]],LEN(Table14[[#This Row],[ឈ្មោះ]])-SEARCH(" ",Table14[[#This Row],[ឈ្មោះ]]))</f>
        <v>ភា</v>
      </c>
      <c r="E300" t="s">
        <v>2</v>
      </c>
      <c r="F300" t="s">
        <v>454</v>
      </c>
      <c r="G300" t="str">
        <f>IFERROR(VLOOKUP($B300,Tax_List!$H$3:$O$480,5,0),"***")</f>
        <v>21.09.1989</v>
      </c>
      <c r="H300" s="13">
        <f>IFERROR(VLOOKUP($B300,Tax_List!$H$3:$O$480,8,0),"***")</f>
        <v>150588256</v>
      </c>
      <c r="I300" s="2">
        <v>488000</v>
      </c>
      <c r="J300" s="2"/>
      <c r="K300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ផាន ភា</v>
      </c>
      <c r="L300">
        <v>488000</v>
      </c>
      <c r="M300">
        <f>VLOOKUP(Table14[[#This Row],[ឈ្មោះ]],Table1[[ឈ្មោះ]:[សម្គាល់]],8,0)</f>
        <v>1079500</v>
      </c>
      <c r="N300" s="16">
        <f>M300-Table14[[#This Row],[បៀវត្សសរុប]]</f>
        <v>591500</v>
      </c>
    </row>
    <row r="301" spans="1:14" x14ac:dyDescent="0.55000000000000004">
      <c r="A301" s="1">
        <v>265</v>
      </c>
      <c r="B301" t="s">
        <v>237</v>
      </c>
      <c r="C301" t="str">
        <f>LEFT(Table14[[#This Row],[ឈ្មោះ]],SEARCH(" ",Table14[[#This Row],[ឈ្មោះ]])-1)</f>
        <v>អាន</v>
      </c>
      <c r="D301" t="str">
        <f>RIGHT(Table14[[#This Row],[ឈ្មោះ]],LEN(Table14[[#This Row],[ឈ្មោះ]])-SEARCH(" ",Table14[[#This Row],[ឈ្មោះ]]))</f>
        <v>អន</v>
      </c>
      <c r="E301" t="s">
        <v>2</v>
      </c>
      <c r="F301" t="s">
        <v>454</v>
      </c>
      <c r="G301" t="str">
        <f>IFERROR(VLOOKUP($B301,Tax_List!$H$3:$O$480,5,0),"***")</f>
        <v>10.11.1972</v>
      </c>
      <c r="H301" s="13" t="str">
        <f>IFERROR(VLOOKUP($B301,Tax_List!$H$3:$O$480,8,0),"***")</f>
        <v>150646171</v>
      </c>
      <c r="I301" s="2">
        <v>472400</v>
      </c>
      <c r="J301" s="2"/>
      <c r="K301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អាន អន</v>
      </c>
      <c r="L301">
        <v>472400</v>
      </c>
      <c r="M301">
        <f>VLOOKUP(Table14[[#This Row],[ឈ្មោះ]],Table1[[ឈ្មោះ]:[សម្គាល់]],8,0)</f>
        <v>1115000</v>
      </c>
      <c r="N301" s="16">
        <f>M301-Table14[[#This Row],[បៀវត្សសរុប]]</f>
        <v>642600</v>
      </c>
    </row>
    <row r="302" spans="1:14" x14ac:dyDescent="0.55000000000000004">
      <c r="A302" s="1">
        <v>266</v>
      </c>
      <c r="B302" t="s">
        <v>238</v>
      </c>
      <c r="C302" t="str">
        <f>LEFT(Table14[[#This Row],[ឈ្មោះ]],SEARCH(" ",Table14[[#This Row],[ឈ្មោះ]])-1)</f>
        <v>មិត</v>
      </c>
      <c r="D302" t="str">
        <f>RIGHT(Table14[[#This Row],[ឈ្មោះ]],LEN(Table14[[#This Row],[ឈ្មោះ]])-SEARCH(" ",Table14[[#This Row],[ឈ្មោះ]]))</f>
        <v>វណ្ណី</v>
      </c>
      <c r="E302" t="s">
        <v>1</v>
      </c>
      <c r="F302" t="s">
        <v>454</v>
      </c>
      <c r="G302" t="str">
        <f>IFERROR(VLOOKUP($B302,Tax_List!$H$3:$O$480,5,0),"***")</f>
        <v>25.04.1996</v>
      </c>
      <c r="H302" s="13">
        <f>IFERROR(VLOOKUP($B302,Tax_List!$H$3:$O$480,8,0),"***")</f>
        <v>150846170</v>
      </c>
      <c r="I302" s="2">
        <v>419900</v>
      </c>
      <c r="J302" s="2"/>
      <c r="K302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មិត វណ្ណី</v>
      </c>
      <c r="L302">
        <v>419900</v>
      </c>
      <c r="M302">
        <f>VLOOKUP(Table14[[#This Row],[ឈ្មោះ]],Table1[[ឈ្មោះ]:[សម្គាល់]],8,0)</f>
        <v>1077500</v>
      </c>
      <c r="N302" s="16">
        <f>M302-Table14[[#This Row],[បៀវត្សសរុប]]</f>
        <v>657600</v>
      </c>
    </row>
    <row r="303" spans="1:14" x14ac:dyDescent="0.55000000000000004">
      <c r="A303" s="1">
        <v>267</v>
      </c>
      <c r="B303" t="s">
        <v>239</v>
      </c>
      <c r="C303" t="str">
        <f>LEFT(Table14[[#This Row],[ឈ្មោះ]],SEARCH(" ",Table14[[#This Row],[ឈ្មោះ]])-1)</f>
        <v>អន</v>
      </c>
      <c r="D303" t="str">
        <f>RIGHT(Table14[[#This Row],[ឈ្មោះ]],LEN(Table14[[#This Row],[ឈ្មោះ]])-SEARCH(" ",Table14[[#This Row],[ឈ្មោះ]]))</f>
        <v>ស្រីឡែន</v>
      </c>
      <c r="E303" t="s">
        <v>1</v>
      </c>
      <c r="F303" t="s">
        <v>454</v>
      </c>
      <c r="G303" t="str">
        <f>IFERROR(VLOOKUP($B303,Tax_List!$H$3:$O$480,5,0),"***")</f>
        <v>11.02.1991</v>
      </c>
      <c r="H303" s="13" t="str">
        <f>IFERROR(VLOOKUP($B303,Tax_List!$H$3:$O$480,8,0),"***")</f>
        <v>IDR00088</v>
      </c>
      <c r="I303" s="2">
        <v>415900</v>
      </c>
      <c r="J303" s="2"/>
      <c r="K303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អន ស្រីឡែន</v>
      </c>
      <c r="L303">
        <v>415900</v>
      </c>
      <c r="M303">
        <f>VLOOKUP(Table14[[#This Row],[ឈ្មោះ]],Table1[[ឈ្មោះ]:[សម្គាល់]],8,0)</f>
        <v>1079800</v>
      </c>
      <c r="N303" s="16">
        <f>M303-Table14[[#This Row],[បៀវត្សសរុប]]</f>
        <v>663900</v>
      </c>
    </row>
    <row r="304" spans="1:14" x14ac:dyDescent="0.55000000000000004">
      <c r="A304" s="1">
        <v>268</v>
      </c>
      <c r="B304" t="s">
        <v>240</v>
      </c>
      <c r="C304" t="str">
        <f>LEFT(Table14[[#This Row],[ឈ្មោះ]],SEARCH(" ",Table14[[#This Row],[ឈ្មោះ]])-1)</f>
        <v>អន</v>
      </c>
      <c r="D304" t="str">
        <f>RIGHT(Table14[[#This Row],[ឈ្មោះ]],LEN(Table14[[#This Row],[ឈ្មោះ]])-SEARCH(" ",Table14[[#This Row],[ឈ្មោះ]]))</f>
        <v>ស្រីលីន</v>
      </c>
      <c r="E304" t="s">
        <v>1</v>
      </c>
      <c r="F304" t="s">
        <v>454</v>
      </c>
      <c r="G304" t="str">
        <f>IFERROR(VLOOKUP($B304,Tax_List!$H$3:$O$480,5,0),"***")</f>
        <v>06.06.2002</v>
      </c>
      <c r="H304" s="13" t="str">
        <f>IFERROR(VLOOKUP($B304,Tax_List!$H$3:$O$480,8,0),"***")</f>
        <v>150941460</v>
      </c>
      <c r="I304" s="2">
        <v>450000</v>
      </c>
      <c r="J304" s="2"/>
      <c r="K304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អន ស្រីលីន</v>
      </c>
      <c r="L304">
        <v>450000</v>
      </c>
      <c r="M304">
        <f>VLOOKUP(Table14[[#This Row],[ឈ្មោះ]],Table1[[ឈ្មោះ]:[សម្គាល់]],8,0)</f>
        <v>1148600</v>
      </c>
      <c r="N304" s="16">
        <f>M304-Table14[[#This Row],[បៀវត្សសរុប]]</f>
        <v>698600</v>
      </c>
    </row>
    <row r="305" spans="1:14" x14ac:dyDescent="0.55000000000000004">
      <c r="A305" s="1">
        <v>269</v>
      </c>
      <c r="B305" t="s">
        <v>1919</v>
      </c>
      <c r="C305" t="str">
        <f>LEFT(Table14[[#This Row],[ឈ្មោះ]],SEARCH(" ",Table14[[#This Row],[ឈ្មោះ]])-1)</f>
        <v>ទុយ</v>
      </c>
      <c r="D305" t="str">
        <f>RIGHT(Table14[[#This Row],[ឈ្មោះ]],LEN(Table14[[#This Row],[ឈ្មោះ]])-SEARCH(" ",Table14[[#This Row],[ឈ្មោះ]]))</f>
        <v>ម៉ៃ</v>
      </c>
      <c r="E305" t="s">
        <v>1</v>
      </c>
      <c r="F305" t="s">
        <v>454</v>
      </c>
      <c r="G305" t="str">
        <f>IFERROR(VLOOKUP($B305,Tax_List!$H$3:$O$480,5,0),"***")</f>
        <v>***</v>
      </c>
      <c r="H305" s="13" t="str">
        <f>IFERROR(VLOOKUP($B305,Tax_List!$H$3:$O$480,8,0),"***")</f>
        <v>***</v>
      </c>
      <c r="I305" s="2">
        <v>298400</v>
      </c>
      <c r="J305" s="2"/>
      <c r="K305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ទុយ ម៉ៃ</v>
      </c>
      <c r="L305">
        <v>298400</v>
      </c>
      <c r="M305">
        <f>VLOOKUP(Table14[[#This Row],[ឈ្មោះ]],Table1[[ឈ្មោះ]:[សម្គាល់]],8,0)</f>
        <v>1129700</v>
      </c>
      <c r="N305" s="16">
        <f>M305-Table14[[#This Row],[បៀវត្សសរុប]]</f>
        <v>831300</v>
      </c>
    </row>
    <row r="306" spans="1:14" x14ac:dyDescent="0.55000000000000004">
      <c r="A306" s="1">
        <v>270</v>
      </c>
      <c r="B306" t="s">
        <v>241</v>
      </c>
      <c r="C306" t="str">
        <f>LEFT(Table14[[#This Row],[ឈ្មោះ]],SEARCH(" ",Table14[[#This Row],[ឈ្មោះ]])-1)</f>
        <v>ដៀប</v>
      </c>
      <c r="D306" t="str">
        <f>RIGHT(Table14[[#This Row],[ឈ្មោះ]],LEN(Table14[[#This Row],[ឈ្មោះ]])-SEARCH(" ",Table14[[#This Row],[ឈ្មោះ]]))</f>
        <v>ចាន់ដេន</v>
      </c>
      <c r="E306" t="s">
        <v>2</v>
      </c>
      <c r="F306" t="s">
        <v>454</v>
      </c>
      <c r="G306" t="str">
        <f>IFERROR(VLOOKUP($B306,Tax_List!$H$3:$O$480,5,0),"***")</f>
        <v>***</v>
      </c>
      <c r="H306" s="13" t="str">
        <f>IFERROR(VLOOKUP($B306,Tax_List!$H$3:$O$480,8,0),"***")</f>
        <v>***</v>
      </c>
      <c r="I306" s="2">
        <v>432400</v>
      </c>
      <c r="J306" s="2"/>
      <c r="K306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ដៀប ចាន់ដេន</v>
      </c>
      <c r="L306">
        <v>432400</v>
      </c>
      <c r="M306">
        <f>VLOOKUP(Table14[[#This Row],[ឈ្មោះ]],Table1[[ឈ្មោះ]:[សម្គាល់]],8,0)</f>
        <v>1035700</v>
      </c>
      <c r="N306" s="16">
        <f>M306-Table14[[#This Row],[បៀវត្សសរុប]]</f>
        <v>603300</v>
      </c>
    </row>
    <row r="307" spans="1:14" x14ac:dyDescent="0.55000000000000004">
      <c r="A307" s="1">
        <v>271</v>
      </c>
      <c r="B307" t="s">
        <v>1967</v>
      </c>
      <c r="C307" t="str">
        <f>LEFT(Table14[[#This Row],[ឈ្មោះ]],SEARCH(" ",Table14[[#This Row],[ឈ្មោះ]])-1)</f>
        <v>ករ</v>
      </c>
      <c r="D307" t="str">
        <f>RIGHT(Table14[[#This Row],[ឈ្មោះ]],LEN(Table14[[#This Row],[ឈ្មោះ]])-SEARCH(" ",Table14[[#This Row],[ឈ្មោះ]]))</f>
        <v>កុល</v>
      </c>
      <c r="E307" t="s">
        <v>2</v>
      </c>
      <c r="F307" t="s">
        <v>454</v>
      </c>
      <c r="G307" t="str">
        <f>IFERROR(VLOOKUP($B307,Tax_List!$H$3:$O$480,5,0),"***")</f>
        <v>***</v>
      </c>
      <c r="H307" s="13" t="str">
        <f>IFERROR(VLOOKUP($B307,Tax_List!$H$3:$O$480,8,0),"***")</f>
        <v>***</v>
      </c>
      <c r="I307" s="2">
        <v>395700</v>
      </c>
      <c r="J307" s="2"/>
      <c r="K307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ករ កុល</v>
      </c>
      <c r="L307">
        <v>395700</v>
      </c>
      <c r="M307">
        <f>VLOOKUP(Table14[[#This Row],[ឈ្មោះ]],Table1[[ឈ្មោះ]:[សម្គាល់]],8,0)</f>
        <v>141500</v>
      </c>
      <c r="N307" s="16">
        <f>M307-Table14[[#This Row],[បៀវត្សសរុប]]</f>
        <v>-254200</v>
      </c>
    </row>
    <row r="308" spans="1:14" x14ac:dyDescent="0.55000000000000004">
      <c r="A308" s="1">
        <v>272</v>
      </c>
      <c r="B308" t="s">
        <v>243</v>
      </c>
      <c r="C308" t="str">
        <f>LEFT(Table14[[#This Row],[ឈ្មោះ]],SEARCH(" ",Table14[[#This Row],[ឈ្មោះ]])-1)</f>
        <v>យ៉ាន</v>
      </c>
      <c r="D308" t="str">
        <f>RIGHT(Table14[[#This Row],[ឈ្មោះ]],LEN(Table14[[#This Row],[ឈ្មោះ]])-SEARCH(" ",Table14[[#This Row],[ឈ្មោះ]]))</f>
        <v>ផាន</v>
      </c>
      <c r="E308" t="s">
        <v>2</v>
      </c>
      <c r="F308" t="s">
        <v>454</v>
      </c>
      <c r="G308" t="str">
        <f>IFERROR(VLOOKUP($B308,Tax_List!$H$3:$O$480,5,0),"***")</f>
        <v>15.06.2002</v>
      </c>
      <c r="H308" s="13" t="str">
        <f>IFERROR(VLOOKUP($B308,Tax_List!$H$3:$O$480,8,0),"***")</f>
        <v>150952448</v>
      </c>
      <c r="I308" s="2">
        <v>405700</v>
      </c>
      <c r="J308" s="2"/>
      <c r="K308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យ៉ាន ផាន</v>
      </c>
      <c r="L308">
        <v>405700</v>
      </c>
      <c r="M308">
        <f>VLOOKUP(Table14[[#This Row],[ឈ្មោះ]],Table1[[ឈ្មោះ]:[សម្គាល់]],8,0)</f>
        <v>950500</v>
      </c>
      <c r="N308" s="16">
        <f>M308-Table14[[#This Row],[បៀវត្សសរុប]]</f>
        <v>544800</v>
      </c>
    </row>
    <row r="309" spans="1:14" x14ac:dyDescent="0.55000000000000004">
      <c r="A309" s="1">
        <v>273</v>
      </c>
      <c r="B309" t="s">
        <v>244</v>
      </c>
      <c r="C309" t="str">
        <f>LEFT(Table14[[#This Row],[ឈ្មោះ]],SEARCH(" ",Table14[[#This Row],[ឈ្មោះ]])-1)</f>
        <v>ឡេង</v>
      </c>
      <c r="D309" t="str">
        <f>RIGHT(Table14[[#This Row],[ឈ្មោះ]],LEN(Table14[[#This Row],[ឈ្មោះ]])-SEARCH(" ",Table14[[#This Row],[ឈ្មោះ]]))</f>
        <v>ហ៊ីម</v>
      </c>
      <c r="E309" t="s">
        <v>1</v>
      </c>
      <c r="F309" t="s">
        <v>454</v>
      </c>
      <c r="G309" t="str">
        <f>IFERROR(VLOOKUP($B309,Tax_List!$H$3:$O$480,5,0),"***")</f>
        <v>08.07.1971</v>
      </c>
      <c r="H309" s="13">
        <f>IFERROR(VLOOKUP($B309,Tax_List!$H$3:$O$480,8,0),"***")</f>
        <v>150675126</v>
      </c>
      <c r="I309" s="2">
        <v>455100</v>
      </c>
      <c r="J309" s="2"/>
      <c r="K309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ឡេង ហ៊ីម</v>
      </c>
      <c r="L309">
        <v>455100</v>
      </c>
      <c r="M309">
        <f>VLOOKUP(Table14[[#This Row],[ឈ្មោះ]],Table1[[ឈ្មោះ]:[សម្គាល់]],8,0)</f>
        <v>1065500</v>
      </c>
      <c r="N309" s="16">
        <f>M309-Table14[[#This Row],[បៀវត្សសរុប]]</f>
        <v>610400</v>
      </c>
    </row>
    <row r="310" spans="1:14" x14ac:dyDescent="0.55000000000000004">
      <c r="A310" s="1">
        <v>274</v>
      </c>
      <c r="B310" t="s">
        <v>86</v>
      </c>
      <c r="C310" t="str">
        <f>LEFT(Table14[[#This Row],[ឈ្មោះ]],SEARCH(" ",Table14[[#This Row],[ឈ្មោះ]])-1)</f>
        <v>ហឿន</v>
      </c>
      <c r="D310" t="str">
        <f>RIGHT(Table14[[#This Row],[ឈ្មោះ]],LEN(Table14[[#This Row],[ឈ្មោះ]])-SEARCH(" ",Table14[[#This Row],[ឈ្មោះ]]))</f>
        <v>សុខខេង</v>
      </c>
      <c r="E310" t="s">
        <v>2</v>
      </c>
      <c r="F310" t="s">
        <v>454</v>
      </c>
      <c r="G310" t="str">
        <f>IFERROR(VLOOKUP($B310,Tax_List!$H$3:$O$480,5,0),"***")</f>
        <v>24.01.1997</v>
      </c>
      <c r="H310" s="13" t="str">
        <f>IFERROR(VLOOKUP($B310,Tax_List!$H$3:$O$480,8,0),"***")</f>
        <v>IDR00013</v>
      </c>
      <c r="I310" s="2">
        <v>382500</v>
      </c>
      <c r="J310" s="2" t="s">
        <v>1979</v>
      </c>
      <c r="K310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ហឿន សុខខេង</v>
      </c>
      <c r="L310">
        <v>382500</v>
      </c>
      <c r="M310">
        <f>VLOOKUP(Table14[[#This Row],[ឈ្មោះ]],Table1[[ឈ្មោះ]:[សម្គាល់]],8,0)</f>
        <v>1096900</v>
      </c>
      <c r="N310" s="16">
        <f>M310-Table14[[#This Row],[បៀវត្សសរុប]]</f>
        <v>714400</v>
      </c>
    </row>
    <row r="311" spans="1:14" x14ac:dyDescent="0.55000000000000004">
      <c r="A311" s="1">
        <v>274</v>
      </c>
      <c r="B311" t="s">
        <v>245</v>
      </c>
      <c r="C311" t="str">
        <f>LEFT(Table14[[#This Row],[ឈ្មោះ]],SEARCH(" ",Table14[[#This Row],[ឈ្មោះ]])-1)</f>
        <v>រស់</v>
      </c>
      <c r="D311" t="str">
        <f>RIGHT(Table14[[#This Row],[ឈ្មោះ]],LEN(Table14[[#This Row],[ឈ្មោះ]])-SEARCH(" ",Table14[[#This Row],[ឈ្មោះ]]))</f>
        <v>បូរ៉ី</v>
      </c>
      <c r="E311" t="s">
        <v>2</v>
      </c>
      <c r="F311" t="s">
        <v>454</v>
      </c>
      <c r="G311" t="str">
        <f>IFERROR(VLOOKUP($B311,Tax_List!$H$3:$O$480,5,0),"***")</f>
        <v>28.08.2004</v>
      </c>
      <c r="H311" s="13">
        <f>IFERROR(VLOOKUP($B311,Tax_List!$H$3:$O$480,8,0),"***")</f>
        <v>238062004</v>
      </c>
      <c r="I311" s="2">
        <v>129500</v>
      </c>
      <c r="J311" s="2" t="s">
        <v>1980</v>
      </c>
      <c r="K311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រស់ បូរ៉ី</v>
      </c>
      <c r="L311">
        <v>129500</v>
      </c>
      <c r="M311">
        <f>VLOOKUP(Table14[[#This Row],[ឈ្មោះ]],Table1[[ឈ្មោះ]:[សម្គាល់]],8,0)</f>
        <v>1015000</v>
      </c>
      <c r="N311" s="16">
        <f>M311-Table14[[#This Row],[បៀវត្សសរុប]]</f>
        <v>885500</v>
      </c>
    </row>
    <row r="312" spans="1:14" x14ac:dyDescent="0.55000000000000004">
      <c r="A312" s="1">
        <v>275</v>
      </c>
      <c r="B312" t="s">
        <v>230</v>
      </c>
      <c r="C312" t="str">
        <f>LEFT(Table14[[#This Row],[ឈ្មោះ]],SEARCH(" ",Table14[[#This Row],[ឈ្មោះ]])-1)</f>
        <v>ប៊ិត</v>
      </c>
      <c r="D312" t="str">
        <f>RIGHT(Table14[[#This Row],[ឈ្មោះ]],LEN(Table14[[#This Row],[ឈ្មោះ]])-SEARCH(" ",Table14[[#This Row],[ឈ្មោះ]]))</f>
        <v>សុខនៅ</v>
      </c>
      <c r="E312" t="s">
        <v>2</v>
      </c>
      <c r="F312" t="s">
        <v>454</v>
      </c>
      <c r="G312" t="str">
        <f>IFERROR(VLOOKUP($B312,Tax_List!$H$3:$O$480,5,0),"***")</f>
        <v>23.06.1999</v>
      </c>
      <c r="H312" s="13">
        <f>IFERROR(VLOOKUP($B312,Tax_List!$H$3:$O$480,8,0),"***")</f>
        <v>220175314</v>
      </c>
      <c r="I312" s="2">
        <v>431000</v>
      </c>
      <c r="J312" s="2"/>
      <c r="K312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ប៊ិត សុខនៅ</v>
      </c>
      <c r="L312">
        <v>431000</v>
      </c>
      <c r="M312">
        <f>VLOOKUP(Table14[[#This Row],[ឈ្មោះ]],Table1[[ឈ្មោះ]:[សម្គាល់]],8,0)</f>
        <v>1114100</v>
      </c>
      <c r="N312" s="16">
        <f>M312-Table14[[#This Row],[បៀវត្សសរុប]]</f>
        <v>683100</v>
      </c>
    </row>
    <row r="313" spans="1:14" x14ac:dyDescent="0.55000000000000004">
      <c r="A313" s="1">
        <v>276</v>
      </c>
      <c r="B313" t="s">
        <v>1920</v>
      </c>
      <c r="C313" t="str">
        <f>LEFT(Table14[[#This Row],[ឈ្មោះ]],SEARCH(" ",Table14[[#This Row],[ឈ្មោះ]])-1)</f>
        <v>កន</v>
      </c>
      <c r="D313" t="str">
        <f>RIGHT(Table14[[#This Row],[ឈ្មោះ]],LEN(Table14[[#This Row],[ឈ្មោះ]])-SEARCH(" ",Table14[[#This Row],[ឈ្មោះ]]))</f>
        <v>គុណធឿន</v>
      </c>
      <c r="E313" t="s">
        <v>1</v>
      </c>
      <c r="F313" t="s">
        <v>454</v>
      </c>
      <c r="G313" t="str">
        <f>IFERROR(VLOOKUP($B313,Tax_List!$H$3:$O$480,5,0),"***")</f>
        <v>***</v>
      </c>
      <c r="H313" s="13" t="str">
        <f>IFERROR(VLOOKUP($B313,Tax_List!$H$3:$O$480,8,0),"***")</f>
        <v>***</v>
      </c>
      <c r="I313" s="2">
        <v>275200</v>
      </c>
      <c r="J313" s="2"/>
      <c r="K313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កន គុណធឿន</v>
      </c>
      <c r="L313">
        <v>275200</v>
      </c>
      <c r="M313">
        <f>VLOOKUP(Table14[[#This Row],[ឈ្មោះ]],Table1[[ឈ្មោះ]:[សម្គាល់]],8,0)</f>
        <v>960200</v>
      </c>
      <c r="N313" s="16">
        <f>M313-Table14[[#This Row],[បៀវត្សសរុប]]</f>
        <v>685000</v>
      </c>
    </row>
    <row r="314" spans="1:14" x14ac:dyDescent="0.55000000000000004">
      <c r="A314" s="1">
        <v>277</v>
      </c>
      <c r="B314" t="s">
        <v>247</v>
      </c>
      <c r="C314" t="str">
        <f>LEFT(Table14[[#This Row],[ឈ្មោះ]],SEARCH(" ",Table14[[#This Row],[ឈ្មោះ]])-1)</f>
        <v>ហួត</v>
      </c>
      <c r="D314" t="str">
        <f>RIGHT(Table14[[#This Row],[ឈ្មោះ]],LEN(Table14[[#This Row],[ឈ្មោះ]])-SEARCH(" ",Table14[[#This Row],[ឈ្មោះ]]))</f>
        <v>អ៊ឹមរ៉ន</v>
      </c>
      <c r="E314" t="s">
        <v>2</v>
      </c>
      <c r="F314" t="s">
        <v>454</v>
      </c>
      <c r="G314" t="str">
        <f>IFERROR(VLOOKUP($B314,Tax_List!$H$3:$O$480,5,0),"***")</f>
        <v>12.05.1989</v>
      </c>
      <c r="H314" s="13" t="str">
        <f>IFERROR(VLOOKUP($B314,Tax_List!$H$3:$O$480,8,0),"***")</f>
        <v>070362557</v>
      </c>
      <c r="I314" s="2">
        <v>653000</v>
      </c>
      <c r="J314" s="2"/>
      <c r="K314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ហួត អ៊ឹមរ៉ន</v>
      </c>
      <c r="L314">
        <v>653000</v>
      </c>
      <c r="M314">
        <f>VLOOKUP(Table14[[#This Row],[ឈ្មោះ]],Table1[[ឈ្មោះ]:[សម្គាល់]],8,0)</f>
        <v>1626200</v>
      </c>
      <c r="N314" s="16">
        <f>M314-Table14[[#This Row],[បៀវត្សសរុប]]</f>
        <v>973200</v>
      </c>
    </row>
    <row r="315" spans="1:14" x14ac:dyDescent="0.55000000000000004">
      <c r="A315" s="1">
        <v>278</v>
      </c>
      <c r="B315" t="s">
        <v>2045</v>
      </c>
      <c r="C315" t="str">
        <f>LEFT(Table14[[#This Row],[ឈ្មោះ]],SEARCH(" ",Table14[[#This Row],[ឈ្មោះ]])-1)</f>
        <v>ធី</v>
      </c>
      <c r="D315" t="str">
        <f>RIGHT(Table14[[#This Row],[ឈ្មោះ]],LEN(Table14[[#This Row],[ឈ្មោះ]])-SEARCH(" ",Table14[[#This Row],[ឈ្មោះ]]))</f>
        <v>ពុទ្ធិ</v>
      </c>
      <c r="E315" t="s">
        <v>2</v>
      </c>
      <c r="F315" t="s">
        <v>454</v>
      </c>
      <c r="G315" t="str">
        <f>IFERROR(VLOOKUP($B315,Tax_List!$H$3:$O$480,5,0),"***")</f>
        <v>***</v>
      </c>
      <c r="H315" s="13" t="str">
        <f>IFERROR(VLOOKUP($B315,Tax_List!$H$3:$O$480,8,0),"***")</f>
        <v>***</v>
      </c>
      <c r="I315" s="2">
        <v>471400</v>
      </c>
      <c r="J315" s="2"/>
      <c r="K315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ធី ពុទ្ធិ</v>
      </c>
      <c r="L315">
        <v>471400</v>
      </c>
      <c r="M315" t="e">
        <f>VLOOKUP(Table14[[#This Row],[ឈ្មោះ]],Table1[[ឈ្មោះ]:[សម្គាល់]],8,0)</f>
        <v>#N/A</v>
      </c>
      <c r="N315" s="16" t="e">
        <f>M315-Table14[[#This Row],[បៀវត្សសរុប]]</f>
        <v>#N/A</v>
      </c>
    </row>
    <row r="316" spans="1:14" x14ac:dyDescent="0.55000000000000004">
      <c r="A316" s="1">
        <v>279</v>
      </c>
      <c r="B316" t="s">
        <v>2046</v>
      </c>
      <c r="C316" t="str">
        <f>LEFT(Table14[[#This Row],[ឈ្មោះ]],SEARCH(" ",Table14[[#This Row],[ឈ្មោះ]])-1)</f>
        <v>ហាន</v>
      </c>
      <c r="D316" t="str">
        <f>RIGHT(Table14[[#This Row],[ឈ្មោះ]],LEN(Table14[[#This Row],[ឈ្មោះ]])-SEARCH(" ",Table14[[#This Row],[ឈ្មោះ]]))</f>
        <v>ស្រីអូន</v>
      </c>
      <c r="E316" t="s">
        <v>2</v>
      </c>
      <c r="F316" t="s">
        <v>454</v>
      </c>
      <c r="G316" t="str">
        <f>IFERROR(VLOOKUP($B316,Tax_List!$H$3:$O$480,5,0),"***")</f>
        <v>***</v>
      </c>
      <c r="H316" s="13" t="str">
        <f>IFERROR(VLOOKUP($B316,Tax_List!$H$3:$O$480,8,0),"***")</f>
        <v>***</v>
      </c>
      <c r="I316" s="2">
        <v>365500</v>
      </c>
      <c r="J316" s="2"/>
      <c r="K316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ហាន ស្រីអូន</v>
      </c>
      <c r="L316">
        <v>365500</v>
      </c>
      <c r="M316" t="e">
        <f>VLOOKUP(Table14[[#This Row],[ឈ្មោះ]],Table1[[ឈ្មោះ]:[សម្គាល់]],8,0)</f>
        <v>#N/A</v>
      </c>
      <c r="N316" s="16" t="e">
        <f>M316-Table14[[#This Row],[បៀវត្សសរុប]]</f>
        <v>#N/A</v>
      </c>
    </row>
    <row r="317" spans="1:14" x14ac:dyDescent="0.55000000000000004">
      <c r="A317" s="1">
        <v>280</v>
      </c>
      <c r="B317" t="s">
        <v>250</v>
      </c>
      <c r="C317" t="str">
        <f>LEFT(Table14[[#This Row],[ឈ្មោះ]],SEARCH(" ",Table14[[#This Row],[ឈ្មោះ]])-1)</f>
        <v>ឈិត</v>
      </c>
      <c r="D317" t="str">
        <f>RIGHT(Table14[[#This Row],[ឈ្មោះ]],LEN(Table14[[#This Row],[ឈ្មោះ]])-SEARCH(" ",Table14[[#This Row],[ឈ្មោះ]]))</f>
        <v>លាង</v>
      </c>
      <c r="E317" t="s">
        <v>2</v>
      </c>
      <c r="F317" t="s">
        <v>454</v>
      </c>
      <c r="G317" t="str">
        <f>IFERROR(VLOOKUP($B317,Tax_List!$H$3:$O$480,5,0),"***")</f>
        <v>15.07.1995</v>
      </c>
      <c r="H317" s="13">
        <f>IFERROR(VLOOKUP($B317,Tax_List!$H$3:$O$480,8,0),"***")</f>
        <v>150522943</v>
      </c>
      <c r="I317" s="2">
        <v>181800</v>
      </c>
      <c r="J317" s="2"/>
      <c r="K317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ឈិត លាង</v>
      </c>
      <c r="L317">
        <v>181800</v>
      </c>
      <c r="M317">
        <f>VLOOKUP(Table14[[#This Row],[ឈ្មោះ]],Table1[[ឈ្មោះ]:[សម្គាល់]],8,0)</f>
        <v>1160600</v>
      </c>
      <c r="N317" s="16">
        <f>M317-Table14[[#This Row],[បៀវត្សសរុប]]</f>
        <v>978800</v>
      </c>
    </row>
    <row r="318" spans="1:14" x14ac:dyDescent="0.55000000000000004">
      <c r="A318" s="1">
        <v>281</v>
      </c>
      <c r="B318" t="s">
        <v>1948</v>
      </c>
      <c r="C318" t="str">
        <f>LEFT(Table14[[#This Row],[ឈ្មោះ]],SEARCH(" ",Table14[[#This Row],[ឈ្មោះ]])-1)</f>
        <v>សល់</v>
      </c>
      <c r="D318" t="str">
        <f>RIGHT(Table14[[#This Row],[ឈ្មោះ]],LEN(Table14[[#This Row],[ឈ្មោះ]])-SEARCH(" ",Table14[[#This Row],[ឈ្មោះ]]))</f>
        <v>ញាញ់</v>
      </c>
      <c r="E318" t="s">
        <v>1</v>
      </c>
      <c r="F318" t="s">
        <v>454</v>
      </c>
      <c r="G318" t="str">
        <f>IFERROR(VLOOKUP($B318,Tax_List!$H$3:$O$480,5,0),"***")</f>
        <v>***</v>
      </c>
      <c r="H318" s="13" t="str">
        <f>IFERROR(VLOOKUP($B318,Tax_List!$H$3:$O$480,8,0),"***")</f>
        <v>***</v>
      </c>
      <c r="I318" s="2">
        <v>391800</v>
      </c>
      <c r="J318" s="2"/>
      <c r="K318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សល់ ញាញ់</v>
      </c>
      <c r="L318">
        <v>391800</v>
      </c>
      <c r="M318">
        <f>VLOOKUP(Table14[[#This Row],[ឈ្មោះ]],Table1[[ឈ្មោះ]:[សម្គាល់]],8,0)</f>
        <v>654700</v>
      </c>
      <c r="N318" s="16">
        <f>M318-Table14[[#This Row],[បៀវត្សសរុប]]</f>
        <v>262900</v>
      </c>
    </row>
    <row r="319" spans="1:14" x14ac:dyDescent="0.55000000000000004">
      <c r="A319" s="1">
        <v>282</v>
      </c>
      <c r="B319" t="s">
        <v>2047</v>
      </c>
      <c r="C319" t="str">
        <f>LEFT(Table14[[#This Row],[ឈ្មោះ]],SEARCH(" ",Table14[[#This Row],[ឈ្មោះ]])-1)</f>
        <v>តោ</v>
      </c>
      <c r="D319" t="str">
        <f>RIGHT(Table14[[#This Row],[ឈ្មោះ]],LEN(Table14[[#This Row],[ឈ្មោះ]])-SEARCH(" ",Table14[[#This Row],[ឈ្មោះ]]))</f>
        <v>សុយីម</v>
      </c>
      <c r="E319" t="s">
        <v>1</v>
      </c>
      <c r="F319" t="s">
        <v>454</v>
      </c>
      <c r="G319" t="str">
        <f>IFERROR(VLOOKUP($B319,Tax_List!$H$3:$O$480,5,0),"***")</f>
        <v>***</v>
      </c>
      <c r="H319" s="13" t="str">
        <f>IFERROR(VLOOKUP($B319,Tax_List!$H$3:$O$480,8,0),"***")</f>
        <v>***</v>
      </c>
      <c r="I319" s="2">
        <v>279100</v>
      </c>
      <c r="J319" s="2" t="s">
        <v>1979</v>
      </c>
      <c r="K319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តោ សុយីម</v>
      </c>
      <c r="L319">
        <v>279100</v>
      </c>
      <c r="M319" t="e">
        <f>VLOOKUP(Table14[[#This Row],[ឈ្មោះ]],Table1[[ឈ្មោះ]:[សម្គាល់]],8,0)</f>
        <v>#N/A</v>
      </c>
      <c r="N319" s="16" t="e">
        <f>M319-Table14[[#This Row],[បៀវត្សសរុប]]</f>
        <v>#N/A</v>
      </c>
    </row>
    <row r="320" spans="1:14" x14ac:dyDescent="0.55000000000000004">
      <c r="A320" s="1">
        <v>282</v>
      </c>
      <c r="B320" t="s">
        <v>252</v>
      </c>
      <c r="C320" t="str">
        <f>LEFT(Table14[[#This Row],[ឈ្មោះ]],SEARCH(" ",Table14[[#This Row],[ឈ្មោះ]])-1)</f>
        <v>ឆយ</v>
      </c>
      <c r="D320" t="str">
        <f>RIGHT(Table14[[#This Row],[ឈ្មោះ]],LEN(Table14[[#This Row],[ឈ្មោះ]])-SEARCH(" ",Table14[[#This Row],[ឈ្មោះ]]))</f>
        <v>សាំងស៊ី</v>
      </c>
      <c r="E320" t="s">
        <v>1</v>
      </c>
      <c r="F320" t="s">
        <v>454</v>
      </c>
      <c r="G320" t="str">
        <f>IFERROR(VLOOKUP($B320,Tax_List!$H$3:$O$480,5,0),"***")</f>
        <v>07.08.1991</v>
      </c>
      <c r="H320" s="13" t="str">
        <f>IFERROR(VLOOKUP($B320,Tax_List!$H$3:$O$480,8,0),"***")</f>
        <v>150522886</v>
      </c>
      <c r="I320" s="2">
        <v>19000</v>
      </c>
      <c r="J320" s="2" t="s">
        <v>1980</v>
      </c>
      <c r="K320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ឆយ សាំងស៊ី</v>
      </c>
      <c r="L320">
        <v>19000</v>
      </c>
      <c r="M320">
        <f>VLOOKUP(Table14[[#This Row],[ឈ្មោះ]],Table1[[ឈ្មោះ]:[សម្គាល់]],8,0)</f>
        <v>1137900</v>
      </c>
      <c r="N320" s="16">
        <f>M320-Table14[[#This Row],[បៀវត្សសរុប]]</f>
        <v>1118900</v>
      </c>
    </row>
    <row r="321" spans="1:14" x14ac:dyDescent="0.55000000000000004">
      <c r="A321" s="1">
        <v>283</v>
      </c>
      <c r="B321" t="s">
        <v>2048</v>
      </c>
      <c r="C321" t="str">
        <f>LEFT(Table14[[#This Row],[ឈ្មោះ]],SEARCH(" ",Table14[[#This Row],[ឈ្មោះ]])-1)</f>
        <v>គៀម</v>
      </c>
      <c r="D321" t="str">
        <f>RIGHT(Table14[[#This Row],[ឈ្មោះ]],LEN(Table14[[#This Row],[ឈ្មោះ]])-SEARCH(" ",Table14[[#This Row],[ឈ្មោះ]]))</f>
        <v>ថូរ</v>
      </c>
      <c r="E321" t="s">
        <v>2</v>
      </c>
      <c r="F321" t="s">
        <v>454</v>
      </c>
      <c r="G321" t="str">
        <f>IFERROR(VLOOKUP($B321,Tax_List!$H$3:$O$480,5,0),"***")</f>
        <v>***</v>
      </c>
      <c r="H321" s="13" t="str">
        <f>IFERROR(VLOOKUP($B321,Tax_List!$H$3:$O$480,8,0),"***")</f>
        <v>***</v>
      </c>
      <c r="I321" s="2">
        <v>273100</v>
      </c>
      <c r="J321" s="2" t="s">
        <v>1979</v>
      </c>
      <c r="K321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គៀម ថូរ</v>
      </c>
      <c r="L321">
        <v>273100</v>
      </c>
      <c r="M321" t="e">
        <f>VLOOKUP(Table14[[#This Row],[ឈ្មោះ]],Table1[[ឈ្មោះ]:[សម្គាល់]],8,0)</f>
        <v>#N/A</v>
      </c>
      <c r="N321" s="16" t="e">
        <f>M321-Table14[[#This Row],[បៀវត្សសរុប]]</f>
        <v>#N/A</v>
      </c>
    </row>
    <row r="322" spans="1:14" x14ac:dyDescent="0.55000000000000004">
      <c r="A322" s="1">
        <v>283</v>
      </c>
      <c r="B322" t="s">
        <v>253</v>
      </c>
      <c r="C322" t="str">
        <f>LEFT(Table14[[#This Row],[ឈ្មោះ]],SEARCH(" ",Table14[[#This Row],[ឈ្មោះ]])-1)</f>
        <v>ពៅ</v>
      </c>
      <c r="D322" t="str">
        <f>RIGHT(Table14[[#This Row],[ឈ្មោះ]],LEN(Table14[[#This Row],[ឈ្មោះ]])-SEARCH(" ",Table14[[#This Row],[ឈ្មោះ]]))</f>
        <v>ម៉ាច</v>
      </c>
      <c r="E322" t="s">
        <v>2</v>
      </c>
      <c r="F322" t="s">
        <v>454</v>
      </c>
      <c r="G322" t="str">
        <f>IFERROR(VLOOKUP($B322,Tax_List!$H$3:$O$480,5,0),"***")</f>
        <v>01.01.1989</v>
      </c>
      <c r="H322" s="13" t="str">
        <f>IFERROR(VLOOKUP($B322,Tax_List!$H$3:$O$480,8,0),"***")</f>
        <v>IDR00089</v>
      </c>
      <c r="I322" s="2">
        <v>17700</v>
      </c>
      <c r="J322" s="2" t="s">
        <v>1980</v>
      </c>
      <c r="K322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ពៅ ម៉ាច</v>
      </c>
      <c r="L322">
        <v>17700</v>
      </c>
      <c r="M322">
        <f>VLOOKUP(Table14[[#This Row],[ឈ្មោះ]],Table1[[ឈ្មោះ]:[សម្គាល់]],8,0)</f>
        <v>1154300</v>
      </c>
      <c r="N322" s="16">
        <f>M322-Table14[[#This Row],[បៀវត្សសរុប]]</f>
        <v>1136600</v>
      </c>
    </row>
    <row r="323" spans="1:14" x14ac:dyDescent="0.55000000000000004">
      <c r="A323" s="1">
        <v>284</v>
      </c>
      <c r="B323" t="s">
        <v>364</v>
      </c>
      <c r="C323" t="str">
        <f>LEFT(Table14[[#This Row],[ឈ្មោះ]],SEARCH(" ",Table14[[#This Row],[ឈ្មោះ]])-1)</f>
        <v>បុល</v>
      </c>
      <c r="D323" t="str">
        <f>RIGHT(Table14[[#This Row],[ឈ្មោះ]],LEN(Table14[[#This Row],[ឈ្មោះ]])-SEARCH(" ",Table14[[#This Row],[ឈ្មោះ]]))</f>
        <v>ស្រីធា</v>
      </c>
      <c r="E323" t="s">
        <v>1</v>
      </c>
      <c r="F323" t="s">
        <v>454</v>
      </c>
      <c r="G323" t="str">
        <f>IFERROR(VLOOKUP($B323,Tax_List!$H$3:$O$480,5,0),"***")</f>
        <v>12.05.1998</v>
      </c>
      <c r="H323" s="13" t="str">
        <f>IFERROR(VLOOKUP($B323,Tax_List!$H$3:$O$480,8,0),"***")</f>
        <v>070362556</v>
      </c>
      <c r="I323" s="2">
        <v>395200</v>
      </c>
      <c r="J323" s="2"/>
      <c r="K323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បុល ស្រីធា</v>
      </c>
      <c r="L323">
        <v>395200</v>
      </c>
      <c r="M323">
        <f>VLOOKUP(Table14[[#This Row],[ឈ្មោះ]],Table1[[ឈ្មោះ]:[សម្គាល់]],8,0)</f>
        <v>1277200</v>
      </c>
      <c r="N323" s="16">
        <f>M323-Table14[[#This Row],[បៀវត្សសរុប]]</f>
        <v>882000</v>
      </c>
    </row>
    <row r="324" spans="1:14" x14ac:dyDescent="0.55000000000000004">
      <c r="A324" s="1">
        <v>285</v>
      </c>
      <c r="B324" t="s">
        <v>2049</v>
      </c>
      <c r="C324" t="str">
        <f>LEFT(Table14[[#This Row],[ឈ្មោះ]],SEARCH(" ",Table14[[#This Row],[ឈ្មោះ]])-1)</f>
        <v>អ៊ីន</v>
      </c>
      <c r="D324" t="str">
        <f>RIGHT(Table14[[#This Row],[ឈ្មោះ]],LEN(Table14[[#This Row],[ឈ្មោះ]])-SEARCH(" ",Table14[[#This Row],[ឈ្មោះ]]))</f>
        <v>សំអឿន</v>
      </c>
      <c r="E324" t="s">
        <v>2</v>
      </c>
      <c r="F324" t="s">
        <v>454</v>
      </c>
      <c r="G324" t="str">
        <f>IFERROR(VLOOKUP($B324,Tax_List!$H$3:$O$480,5,0),"***")</f>
        <v>***</v>
      </c>
      <c r="H324" s="13" t="str">
        <f>IFERROR(VLOOKUP($B324,Tax_List!$H$3:$O$480,8,0),"***")</f>
        <v>***</v>
      </c>
      <c r="I324" s="2">
        <v>277900</v>
      </c>
      <c r="J324" s="2"/>
      <c r="K324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អ៊ីន សំអឿន</v>
      </c>
      <c r="L324">
        <v>277900</v>
      </c>
      <c r="M324" t="e">
        <f>VLOOKUP(Table14[[#This Row],[ឈ្មោះ]],Table1[[ឈ្មោះ]:[សម្គាល់]],8,0)</f>
        <v>#N/A</v>
      </c>
      <c r="N324" s="16" t="e">
        <f>M324-Table14[[#This Row],[បៀវត្សសរុប]]</f>
        <v>#N/A</v>
      </c>
    </row>
    <row r="325" spans="1:14" x14ac:dyDescent="0.55000000000000004">
      <c r="A325" s="1">
        <v>286</v>
      </c>
      <c r="B325" t="s">
        <v>255</v>
      </c>
      <c r="C325" t="str">
        <f>LEFT(Table14[[#This Row],[ឈ្មោះ]],SEARCH(" ",Table14[[#This Row],[ឈ្មោះ]])-1)</f>
        <v>ឈិន</v>
      </c>
      <c r="D325" t="str">
        <f>RIGHT(Table14[[#This Row],[ឈ្មោះ]],LEN(Table14[[#This Row],[ឈ្មោះ]])-SEARCH(" ",Table14[[#This Row],[ឈ្មោះ]]))</f>
        <v>ចាន់រ៉ូយ</v>
      </c>
      <c r="E325" t="s">
        <v>1</v>
      </c>
      <c r="F325" t="s">
        <v>454</v>
      </c>
      <c r="G325" t="str">
        <f>IFERROR(VLOOKUP($B325,Tax_List!$H$3:$O$480,5,0),"***")</f>
        <v>01.04.1990</v>
      </c>
      <c r="H325" s="13">
        <f>IFERROR(VLOOKUP($B325,Tax_List!$H$3:$O$480,8,0),"***")</f>
        <v>150782854</v>
      </c>
      <c r="I325" s="2">
        <v>418400</v>
      </c>
      <c r="J325" s="2"/>
      <c r="K325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ឈិន ចាន់រ៉ូយ</v>
      </c>
      <c r="L325">
        <v>418400</v>
      </c>
      <c r="M325">
        <f>VLOOKUP(Table14[[#This Row],[ឈ្មោះ]],Table1[[ឈ្មោះ]:[សម្គាល់]],8,0)</f>
        <v>1141500</v>
      </c>
      <c r="N325" s="16">
        <f>M325-Table14[[#This Row],[បៀវត្សសរុប]]</f>
        <v>723100</v>
      </c>
    </row>
    <row r="326" spans="1:14" x14ac:dyDescent="0.55000000000000004">
      <c r="A326" s="1">
        <v>287</v>
      </c>
      <c r="B326" t="s">
        <v>296</v>
      </c>
      <c r="C326" t="str">
        <f>LEFT(Table14[[#This Row],[ឈ្មោះ]],SEARCH(" ",Table14[[#This Row],[ឈ្មោះ]])-1)</f>
        <v>ធិន</v>
      </c>
      <c r="D326" t="str">
        <f>RIGHT(Table14[[#This Row],[ឈ្មោះ]],LEN(Table14[[#This Row],[ឈ្មោះ]])-SEARCH(" ",Table14[[#This Row],[ឈ្មោះ]]))</f>
        <v>ថុល</v>
      </c>
      <c r="E326" t="s">
        <v>2</v>
      </c>
      <c r="F326" t="s">
        <v>454</v>
      </c>
      <c r="G326" t="str">
        <f>IFERROR(VLOOKUP($B326,Tax_List!$H$3:$O$480,5,0),"***")</f>
        <v>03.03.1979</v>
      </c>
      <c r="H326" s="13" t="str">
        <f>IFERROR(VLOOKUP($B326,Tax_List!$H$3:$O$480,8,0),"***")</f>
        <v>150934963</v>
      </c>
      <c r="I326" s="2">
        <v>208300</v>
      </c>
      <c r="J326" s="2"/>
      <c r="K326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ធិន ថុល</v>
      </c>
      <c r="L326">
        <v>208300</v>
      </c>
      <c r="M326">
        <f>VLOOKUP(Table14[[#This Row],[ឈ្មោះ]],Table1[[ឈ្មោះ]:[សម្គាល់]],8,0)</f>
        <v>1088300</v>
      </c>
      <c r="N326" s="16">
        <f>M326-Table14[[#This Row],[បៀវត្សសរុប]]</f>
        <v>880000</v>
      </c>
    </row>
    <row r="327" spans="1:14" x14ac:dyDescent="0.55000000000000004">
      <c r="A327" s="1">
        <v>288</v>
      </c>
      <c r="B327" t="s">
        <v>257</v>
      </c>
      <c r="C327" t="str">
        <f>LEFT(Table14[[#This Row],[ឈ្មោះ]],SEARCH(" ",Table14[[#This Row],[ឈ្មោះ]])-1)</f>
        <v>ឃាន</v>
      </c>
      <c r="D327" t="str">
        <f>RIGHT(Table14[[#This Row],[ឈ្មោះ]],LEN(Table14[[#This Row],[ឈ្មោះ]])-SEARCH(" ",Table14[[#This Row],[ឈ្មោះ]]))</f>
        <v>ឃឿន</v>
      </c>
      <c r="E327" t="s">
        <v>1</v>
      </c>
      <c r="F327" t="s">
        <v>454</v>
      </c>
      <c r="G327" t="str">
        <f>IFERROR(VLOOKUP($B327,Tax_List!$H$3:$O$480,5,0),"***")</f>
        <v>01.01.1977</v>
      </c>
      <c r="H327" s="13" t="str">
        <f>IFERROR(VLOOKUP($B327,Tax_List!$H$3:$O$480,8,0),"***")</f>
        <v>150360136</v>
      </c>
      <c r="I327" s="2">
        <v>493500</v>
      </c>
      <c r="J327" s="2"/>
      <c r="K327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ឃាន ឃឿន</v>
      </c>
      <c r="L327">
        <v>493500</v>
      </c>
      <c r="M327">
        <f>VLOOKUP(Table14[[#This Row],[ឈ្មោះ]],Table1[[ឈ្មោះ]:[សម្គាល់]],8,0)</f>
        <v>1091200</v>
      </c>
      <c r="N327" s="16">
        <f>M327-Table14[[#This Row],[បៀវត្សសរុប]]</f>
        <v>597700</v>
      </c>
    </row>
    <row r="328" spans="1:14" x14ac:dyDescent="0.55000000000000004">
      <c r="A328" s="1">
        <v>289</v>
      </c>
      <c r="B328" t="s">
        <v>254</v>
      </c>
      <c r="C328" t="str">
        <f>LEFT(Table14[[#This Row],[ឈ្មោះ]],SEARCH(" ",Table14[[#This Row],[ឈ្មោះ]])-1)</f>
        <v>ឈិន</v>
      </c>
      <c r="D328" t="str">
        <f>RIGHT(Table14[[#This Row],[ឈ្មោះ]],LEN(Table14[[#This Row],[ឈ្មោះ]])-SEARCH(" ",Table14[[#This Row],[ឈ្មោះ]]))</f>
        <v>តុម</v>
      </c>
      <c r="E328" t="s">
        <v>1</v>
      </c>
      <c r="F328" t="s">
        <v>454</v>
      </c>
      <c r="G328" t="str">
        <f>IFERROR(VLOOKUP($B328,Tax_List!$H$3:$O$480,5,0),"***")</f>
        <v>05.10.1992</v>
      </c>
      <c r="H328" s="13">
        <f>IFERROR(VLOOKUP($B328,Tax_List!$H$3:$O$480,8,0),"***")</f>
        <v>150782901</v>
      </c>
      <c r="I328" s="2">
        <v>450500</v>
      </c>
      <c r="J328" s="2" t="s">
        <v>1979</v>
      </c>
      <c r="K328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ឈិន តុម</v>
      </c>
      <c r="L328">
        <v>450500</v>
      </c>
      <c r="M328">
        <f>VLOOKUP(Table14[[#This Row],[ឈ្មោះ]],Table1[[ឈ្មោះ]:[សម្គាល់]],8,0)</f>
        <v>1097000</v>
      </c>
      <c r="N328" s="16">
        <f>M328-Table14[[#This Row],[បៀវត្សសរុប]]</f>
        <v>646500</v>
      </c>
    </row>
    <row r="329" spans="1:14" x14ac:dyDescent="0.55000000000000004">
      <c r="A329" s="1">
        <v>289</v>
      </c>
      <c r="B329" t="s">
        <v>258</v>
      </c>
      <c r="C329" t="str">
        <f>LEFT(Table14[[#This Row],[ឈ្មោះ]],SEARCH(" ",Table14[[#This Row],[ឈ្មោះ]])-1)</f>
        <v>ហ៊ាប</v>
      </c>
      <c r="D329" t="str">
        <f>RIGHT(Table14[[#This Row],[ឈ្មោះ]],LEN(Table14[[#This Row],[ឈ្មោះ]])-SEARCH(" ",Table14[[#This Row],[ឈ្មោះ]]))</f>
        <v>ករុណា</v>
      </c>
      <c r="E329" t="s">
        <v>1</v>
      </c>
      <c r="F329" t="s">
        <v>454</v>
      </c>
      <c r="G329" t="str">
        <f>IFERROR(VLOOKUP($B329,Tax_List!$H$3:$O$480,5,0),"***")</f>
        <v>06.01.2006</v>
      </c>
      <c r="H329" s="13" t="str">
        <f>IFERROR(VLOOKUP($B329,Tax_List!$H$3:$O$480,8,0),"***")</f>
        <v>250351501</v>
      </c>
      <c r="I329" s="2">
        <v>35500</v>
      </c>
      <c r="J329" s="2" t="s">
        <v>1980</v>
      </c>
      <c r="K329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ហ៊ាប ករុណា</v>
      </c>
      <c r="L329">
        <v>35500</v>
      </c>
      <c r="M329">
        <f>VLOOKUP(Table14[[#This Row],[ឈ្មោះ]],Table1[[ឈ្មោះ]:[សម្គាល់]],8,0)</f>
        <v>1075500</v>
      </c>
      <c r="N329" s="16">
        <f>M329-Table14[[#This Row],[បៀវត្សសរុប]]</f>
        <v>1040000</v>
      </c>
    </row>
    <row r="330" spans="1:14" x14ac:dyDescent="0.55000000000000004">
      <c r="A330" s="1">
        <v>290</v>
      </c>
      <c r="B330" t="s">
        <v>259</v>
      </c>
      <c r="C330" t="str">
        <f>LEFT(Table14[[#This Row],[ឈ្មោះ]],SEARCH(" ",Table14[[#This Row],[ឈ្មោះ]])-1)</f>
        <v>តន</v>
      </c>
      <c r="D330" t="str">
        <f>RIGHT(Table14[[#This Row],[ឈ្មោះ]],LEN(Table14[[#This Row],[ឈ្មោះ]])-SEARCH(" ",Table14[[#This Row],[ឈ្មោះ]]))</f>
        <v>ទុង</v>
      </c>
      <c r="E330" t="s">
        <v>2</v>
      </c>
      <c r="F330" t="s">
        <v>454</v>
      </c>
      <c r="G330" t="str">
        <f>IFERROR(VLOOKUP($B330,Tax_List!$H$3:$O$480,5,0),"***")</f>
        <v>09.05.1993</v>
      </c>
      <c r="H330" s="13">
        <f>IFERROR(VLOOKUP($B330,Tax_List!$H$3:$O$480,8,0),"***")</f>
        <v>150891562</v>
      </c>
      <c r="I330" s="2">
        <v>452600</v>
      </c>
      <c r="J330" s="2"/>
      <c r="K330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តន ទុង</v>
      </c>
      <c r="L330">
        <v>452600</v>
      </c>
      <c r="M330">
        <f>VLOOKUP(Table14[[#This Row],[ឈ្មោះ]],Table1[[ឈ្មោះ]:[សម្គាល់]],8,0)</f>
        <v>1106500</v>
      </c>
      <c r="N330" s="16">
        <f>M330-Table14[[#This Row],[បៀវត្សសរុប]]</f>
        <v>653900</v>
      </c>
    </row>
    <row r="331" spans="1:14" x14ac:dyDescent="0.55000000000000004">
      <c r="A331" s="1">
        <v>291</v>
      </c>
      <c r="B331" t="s">
        <v>260</v>
      </c>
      <c r="C331" t="str">
        <f>LEFT(Table14[[#This Row],[ឈ្មោះ]],SEARCH(" ",Table14[[#This Row],[ឈ្មោះ]])-1)</f>
        <v>ប៉ាក់</v>
      </c>
      <c r="D331" t="str">
        <f>RIGHT(Table14[[#This Row],[ឈ្មោះ]],LEN(Table14[[#This Row],[ឈ្មោះ]])-SEARCH(" ",Table14[[#This Row],[ឈ្មោះ]]))</f>
        <v>រី</v>
      </c>
      <c r="E331" t="s">
        <v>1</v>
      </c>
      <c r="F331" t="s">
        <v>454</v>
      </c>
      <c r="G331" t="str">
        <f>IFERROR(VLOOKUP($B331,Tax_List!$H$3:$O$480,5,0),"***")</f>
        <v>04.04.1994</v>
      </c>
      <c r="H331" s="13" t="str">
        <f>IFERROR(VLOOKUP($B331,Tax_List!$H$3:$O$480,8,0),"***")</f>
        <v>150469768</v>
      </c>
      <c r="I331" s="2">
        <v>436000</v>
      </c>
      <c r="J331" s="2"/>
      <c r="K331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ប៉ាក់ រី</v>
      </c>
      <c r="L331">
        <v>436000</v>
      </c>
      <c r="M331">
        <f>VLOOKUP(Table14[[#This Row],[ឈ្មោះ]],Table1[[ឈ្មោះ]:[សម្គាល់]],8,0)</f>
        <v>1028100</v>
      </c>
      <c r="N331" s="16">
        <f>M331-Table14[[#This Row],[បៀវត្សសរុប]]</f>
        <v>592100</v>
      </c>
    </row>
    <row r="332" spans="1:14" x14ac:dyDescent="0.55000000000000004">
      <c r="A332" s="1">
        <v>292</v>
      </c>
      <c r="B332" t="s">
        <v>261</v>
      </c>
      <c r="C332" t="str">
        <f>LEFT(Table14[[#This Row],[ឈ្មោះ]],SEARCH(" ",Table14[[#This Row],[ឈ្មោះ]])-1)</f>
        <v>សឿន</v>
      </c>
      <c r="D332" t="str">
        <f>RIGHT(Table14[[#This Row],[ឈ្មោះ]],LEN(Table14[[#This Row],[ឈ្មោះ]])-SEARCH(" ",Table14[[#This Row],[ឈ្មោះ]]))</f>
        <v>ចំរើន</v>
      </c>
      <c r="E332" t="s">
        <v>2</v>
      </c>
      <c r="F332" t="s">
        <v>454</v>
      </c>
      <c r="G332" t="str">
        <f>IFERROR(VLOOKUP($B332,Tax_List!$H$3:$O$480,5,0),"***")</f>
        <v>21.01.1990</v>
      </c>
      <c r="H332" s="13" t="str">
        <f>IFERROR(VLOOKUP($B332,Tax_List!$H$3:$O$480,8,0),"***")</f>
        <v>171032353</v>
      </c>
      <c r="I332" s="2">
        <v>413300</v>
      </c>
      <c r="J332" s="2"/>
      <c r="K332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សឿន ចំរើន</v>
      </c>
      <c r="L332">
        <v>413300</v>
      </c>
      <c r="M332">
        <f>VLOOKUP(Table14[[#This Row],[ឈ្មោះ]],Table1[[ឈ្មោះ]:[សម្គាល់]],8,0)</f>
        <v>1051400</v>
      </c>
      <c r="N332" s="16">
        <f>M332-Table14[[#This Row],[បៀវត្សសរុប]]</f>
        <v>638100</v>
      </c>
    </row>
    <row r="333" spans="1:14" x14ac:dyDescent="0.55000000000000004">
      <c r="A333" s="1">
        <v>293</v>
      </c>
      <c r="B333" t="s">
        <v>262</v>
      </c>
      <c r="C333" t="str">
        <f>LEFT(Table14[[#This Row],[ឈ្មោះ]],SEARCH(" ",Table14[[#This Row],[ឈ្មោះ]])-1)</f>
        <v>ហួយ</v>
      </c>
      <c r="D333" t="str">
        <f>RIGHT(Table14[[#This Row],[ឈ្មោះ]],LEN(Table14[[#This Row],[ឈ្មោះ]])-SEARCH(" ",Table14[[#This Row],[ឈ្មោះ]]))</f>
        <v>ធារ៉ា</v>
      </c>
      <c r="E333" t="s">
        <v>2</v>
      </c>
      <c r="F333" t="s">
        <v>454</v>
      </c>
      <c r="G333" t="str">
        <f>IFERROR(VLOOKUP($B333,Tax_List!$H$3:$O$480,5,0),"***")</f>
        <v>03.05.1998</v>
      </c>
      <c r="H333" s="13" t="str">
        <f>IFERROR(VLOOKUP($B333,Tax_List!$H$3:$O$480,8,0),"***")</f>
        <v>IDR00092</v>
      </c>
      <c r="I333" s="2">
        <v>467200</v>
      </c>
      <c r="J333" s="2"/>
      <c r="K333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ហួយ ធារ៉ា</v>
      </c>
      <c r="L333">
        <v>467200</v>
      </c>
      <c r="M333">
        <f>VLOOKUP(Table14[[#This Row],[ឈ្មោះ]],Table1[[ឈ្មោះ]:[សម្គាល់]],8,0)</f>
        <v>1173400</v>
      </c>
      <c r="N333" s="16">
        <f>M333-Table14[[#This Row],[បៀវត្សសរុប]]</f>
        <v>706200</v>
      </c>
    </row>
    <row r="334" spans="1:14" x14ac:dyDescent="0.55000000000000004">
      <c r="A334" s="1">
        <v>294</v>
      </c>
      <c r="B334" t="s">
        <v>2050</v>
      </c>
      <c r="C334" t="str">
        <f>LEFT(Table14[[#This Row],[ឈ្មោះ]],SEARCH(" ",Table14[[#This Row],[ឈ្មោះ]])-1)</f>
        <v>វឿត</v>
      </c>
      <c r="D334" t="str">
        <f>RIGHT(Table14[[#This Row],[ឈ្មោះ]],LEN(Table14[[#This Row],[ឈ្មោះ]])-SEARCH(" ",Table14[[#This Row],[ឈ្មោះ]]))</f>
        <v>សុខរ៉ា</v>
      </c>
      <c r="E334" t="s">
        <v>1</v>
      </c>
      <c r="F334" t="s">
        <v>454</v>
      </c>
      <c r="G334" t="str">
        <f>IFERROR(VLOOKUP($B334,Tax_List!$H$3:$O$480,5,0),"***")</f>
        <v>***</v>
      </c>
      <c r="H334" s="13" t="str">
        <f>IFERROR(VLOOKUP($B334,Tax_List!$H$3:$O$480,8,0),"***")</f>
        <v>***</v>
      </c>
      <c r="I334" s="2">
        <v>276700</v>
      </c>
      <c r="J334" s="2" t="s">
        <v>1979</v>
      </c>
      <c r="K334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វឿត សុខរ៉ា</v>
      </c>
      <c r="L334">
        <v>276700</v>
      </c>
      <c r="M334" t="e">
        <f>VLOOKUP(Table14[[#This Row],[ឈ្មោះ]],Table1[[ឈ្មោះ]:[សម្គាល់]],8,0)</f>
        <v>#N/A</v>
      </c>
      <c r="N334" s="16" t="e">
        <f>M334-Table14[[#This Row],[បៀវត្សសរុប]]</f>
        <v>#N/A</v>
      </c>
    </row>
    <row r="335" spans="1:14" x14ac:dyDescent="0.55000000000000004">
      <c r="A335" s="1">
        <v>294</v>
      </c>
      <c r="B335" t="s">
        <v>263</v>
      </c>
      <c r="C335" t="str">
        <f>LEFT(Table14[[#This Row],[ឈ្មោះ]],SEARCH(" ",Table14[[#This Row],[ឈ្មោះ]])-1)</f>
        <v>មាឃ</v>
      </c>
      <c r="D335" t="str">
        <f>RIGHT(Table14[[#This Row],[ឈ្មោះ]],LEN(Table14[[#This Row],[ឈ្មោះ]])-SEARCH(" ",Table14[[#This Row],[ឈ្មោះ]]))</f>
        <v>មុន្លៀស</v>
      </c>
      <c r="E335" t="s">
        <v>1</v>
      </c>
      <c r="F335" t="s">
        <v>454</v>
      </c>
      <c r="G335" t="str">
        <f>IFERROR(VLOOKUP($B335,Tax_List!$H$3:$O$480,5,0),"***")</f>
        <v>10.02.1992</v>
      </c>
      <c r="H335" s="13" t="str">
        <f>IFERROR(VLOOKUP($B335,Tax_List!$H$3:$O$480,8,0),"***")</f>
        <v>171030821</v>
      </c>
      <c r="I335" s="2">
        <v>124000</v>
      </c>
      <c r="J335" s="2" t="s">
        <v>1980</v>
      </c>
      <c r="K335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មាឃ មុន្លៀស</v>
      </c>
      <c r="L335">
        <v>124000</v>
      </c>
      <c r="M335">
        <f>VLOOKUP(Table14[[#This Row],[ឈ្មោះ]],Table1[[ឈ្មោះ]:[សម្គាល់]],8,0)</f>
        <v>1046600</v>
      </c>
      <c r="N335" s="16">
        <f>M335-Table14[[#This Row],[បៀវត្សសរុប]]</f>
        <v>922600</v>
      </c>
    </row>
    <row r="336" spans="1:14" x14ac:dyDescent="0.55000000000000004">
      <c r="A336" s="1">
        <v>295</v>
      </c>
      <c r="B336" t="s">
        <v>1921</v>
      </c>
      <c r="C336" t="str">
        <f>LEFT(Table14[[#This Row],[ឈ្មោះ]],SEARCH(" ",Table14[[#This Row],[ឈ្មោះ]])-1)</f>
        <v>(សយ</v>
      </c>
      <c r="D336" t="str">
        <f>RIGHT(Table14[[#This Row],[ឈ្មោះ]],LEN(Table14[[#This Row],[ឈ្មោះ]])-SEARCH(" ",Table14[[#This Row],[ឈ្មោះ]]))</f>
        <v>លុច)</v>
      </c>
      <c r="E336" t="s">
        <v>2</v>
      </c>
      <c r="F336" t="s">
        <v>454</v>
      </c>
      <c r="G336" t="str">
        <f>IFERROR(VLOOKUP($B336,Tax_List!$H$3:$O$480,5,0),"***")</f>
        <v>***</v>
      </c>
      <c r="H336" s="13" t="str">
        <f>IFERROR(VLOOKUP($B336,Tax_List!$H$3:$O$480,8,0),"***")</f>
        <v>***</v>
      </c>
      <c r="I336" s="2">
        <v>425400</v>
      </c>
      <c r="J336" s="2" t="s">
        <v>1979</v>
      </c>
      <c r="K336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សយ លុច</v>
      </c>
      <c r="L336">
        <v>425400</v>
      </c>
      <c r="M336">
        <f>VLOOKUP(Table14[[#This Row],[ឈ្មោះ]],Table1[[ឈ្មោះ]:[សម្គាល់]],8,0)</f>
        <v>1222700</v>
      </c>
      <c r="N336" s="16">
        <f>M336-Table14[[#This Row],[បៀវត្សសរុប]]</f>
        <v>797300</v>
      </c>
    </row>
    <row r="337" spans="1:14" x14ac:dyDescent="0.55000000000000004">
      <c r="A337" s="1">
        <v>295</v>
      </c>
      <c r="B337" t="s">
        <v>264</v>
      </c>
      <c r="C337" t="str">
        <f>LEFT(Table14[[#This Row],[ឈ្មោះ]],SEARCH(" ",Table14[[#This Row],[ឈ្មោះ]])-1)</f>
        <v>ប៉ាក់</v>
      </c>
      <c r="D337" t="str">
        <f>RIGHT(Table14[[#This Row],[ឈ្មោះ]],LEN(Table14[[#This Row],[ឈ្មោះ]])-SEARCH(" ",Table14[[#This Row],[ឈ្មោះ]]))</f>
        <v>សាអែម</v>
      </c>
      <c r="E337" t="s">
        <v>2</v>
      </c>
      <c r="F337" t="s">
        <v>454</v>
      </c>
      <c r="G337" t="str">
        <f>IFERROR(VLOOKUP($B337,Tax_List!$H$3:$O$480,5,0),"***")</f>
        <v>15.05.1996</v>
      </c>
      <c r="H337" s="13" t="str">
        <f>IFERROR(VLOOKUP($B337,Tax_List!$H$3:$O$480,8,0),"***")</f>
        <v>150523619</v>
      </c>
      <c r="I337" s="2">
        <v>128000</v>
      </c>
      <c r="J337" s="2" t="s">
        <v>1980</v>
      </c>
      <c r="K337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ប៉ាក់ សាអែម</v>
      </c>
      <c r="L337">
        <v>128000</v>
      </c>
      <c r="M337">
        <f>VLOOKUP(Table14[[#This Row],[ឈ្មោះ]],Table1[[ឈ្មោះ]:[សម្គាល់]],8,0)</f>
        <v>1033200</v>
      </c>
      <c r="N337" s="16">
        <f>M337-Table14[[#This Row],[បៀវត្សសរុប]]</f>
        <v>905200</v>
      </c>
    </row>
    <row r="338" spans="1:14" x14ac:dyDescent="0.55000000000000004">
      <c r="A338" s="1">
        <v>296</v>
      </c>
      <c r="B338" t="s">
        <v>265</v>
      </c>
      <c r="C338" t="str">
        <f>LEFT(Table14[[#This Row],[ឈ្មោះ]],SEARCH(" ",Table14[[#This Row],[ឈ្មោះ]])-1)</f>
        <v>សយ</v>
      </c>
      <c r="D338" t="str">
        <f>RIGHT(Table14[[#This Row],[ឈ្មោះ]],LEN(Table14[[#This Row],[ឈ្មោះ]])-SEARCH(" ",Table14[[#This Row],[ឈ្មោះ]]))</f>
        <v>លុច</v>
      </c>
      <c r="E338" t="s">
        <v>2</v>
      </c>
      <c r="F338" t="s">
        <v>454</v>
      </c>
      <c r="G338" t="str">
        <f>IFERROR(VLOOKUP($B338,Tax_List!$H$3:$O$480,5,0),"***")</f>
        <v>10.10.1990</v>
      </c>
      <c r="H338" s="13" t="str">
        <f>IFERROR(VLOOKUP($B338,Tax_List!$H$3:$O$480,8,0),"***")</f>
        <v>150851230</v>
      </c>
      <c r="I338" s="2">
        <v>819100</v>
      </c>
      <c r="J338" s="2"/>
      <c r="K338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សយ លុច</v>
      </c>
      <c r="L338">
        <v>819100</v>
      </c>
      <c r="M338">
        <f>VLOOKUP(Table14[[#This Row],[ឈ្មោះ]],Table1[[ឈ្មោះ]:[សម្គាល់]],8,0)</f>
        <v>1280500</v>
      </c>
      <c r="N338" s="16">
        <f>M338-Table14[[#This Row],[បៀវត្សសរុប]]</f>
        <v>461400</v>
      </c>
    </row>
    <row r="339" spans="1:14" x14ac:dyDescent="0.55000000000000004">
      <c r="A339" s="1">
        <v>297</v>
      </c>
      <c r="B339" t="s">
        <v>266</v>
      </c>
      <c r="C339" t="str">
        <f>LEFT(Table14[[#This Row],[ឈ្មោះ]],SEARCH(" ",Table14[[#This Row],[ឈ្មោះ]])-1)</f>
        <v>អែម</v>
      </c>
      <c r="D339" t="str">
        <f>RIGHT(Table14[[#This Row],[ឈ្មោះ]],LEN(Table14[[#This Row],[ឈ្មោះ]])-SEARCH(" ",Table14[[#This Row],[ឈ្មោះ]]))</f>
        <v>ស្រីវន</v>
      </c>
      <c r="E339" t="s">
        <v>1</v>
      </c>
      <c r="F339" t="s">
        <v>454</v>
      </c>
      <c r="G339" t="str">
        <f>IFERROR(VLOOKUP($B339,Tax_List!$H$3:$O$480,5,0),"***")</f>
        <v>03.09.1985</v>
      </c>
      <c r="H339" s="13" t="str">
        <f>IFERROR(VLOOKUP($B339,Tax_List!$H$3:$O$480,8,0),"***")</f>
        <v>150853442</v>
      </c>
      <c r="I339" s="2">
        <v>313300</v>
      </c>
      <c r="J339" s="2"/>
      <c r="K339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អែម ស្រីវន</v>
      </c>
      <c r="L339">
        <v>313300</v>
      </c>
      <c r="M339">
        <f>VLOOKUP(Table14[[#This Row],[ឈ្មោះ]],Table1[[ឈ្មោះ]:[សម្គាល់]],8,0)</f>
        <v>1357000</v>
      </c>
      <c r="N339" s="16">
        <f>M339-Table14[[#This Row],[បៀវត្សសរុប]]</f>
        <v>1043700</v>
      </c>
    </row>
    <row r="340" spans="1:14" x14ac:dyDescent="0.55000000000000004">
      <c r="A340" s="1">
        <v>298</v>
      </c>
      <c r="B340" t="s">
        <v>267</v>
      </c>
      <c r="C340" t="str">
        <f>LEFT(Table14[[#This Row],[ឈ្មោះ]],SEARCH(" ",Table14[[#This Row],[ឈ្មោះ]])-1)</f>
        <v>ឆូយ</v>
      </c>
      <c r="D340" t="str">
        <f>RIGHT(Table14[[#This Row],[ឈ្មោះ]],LEN(Table14[[#This Row],[ឈ្មោះ]])-SEARCH(" ",Table14[[#This Row],[ឈ្មោះ]]))</f>
        <v>សោភា</v>
      </c>
      <c r="E340" t="s">
        <v>1</v>
      </c>
      <c r="F340" t="s">
        <v>454</v>
      </c>
      <c r="G340" t="str">
        <f>IFERROR(VLOOKUP($B340,Tax_List!$H$3:$O$480,5,0),"***")</f>
        <v>20.06.1997</v>
      </c>
      <c r="H340" s="13" t="str">
        <f>IFERROR(VLOOKUP($B340,Tax_List!$H$3:$O$480,8,0),"***")</f>
        <v>IDR00093</v>
      </c>
      <c r="I340" s="2">
        <v>547100</v>
      </c>
      <c r="J340" s="2"/>
      <c r="K340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ឆូយ សោភា</v>
      </c>
      <c r="L340">
        <v>547100</v>
      </c>
      <c r="M340">
        <f>VLOOKUP(Table14[[#This Row],[ឈ្មោះ]],Table1[[ឈ្មោះ]:[សម្គាល់]],8,0)</f>
        <v>1151100</v>
      </c>
      <c r="N340" s="16">
        <f>M340-Table14[[#This Row],[បៀវត្សសរុប]]</f>
        <v>604000</v>
      </c>
    </row>
    <row r="341" spans="1:14" x14ac:dyDescent="0.55000000000000004">
      <c r="A341" s="1">
        <v>299</v>
      </c>
      <c r="B341" t="s">
        <v>2051</v>
      </c>
      <c r="C341" t="str">
        <f>LEFT(Table14[[#This Row],[ឈ្មោះ]],SEARCH(" ",Table14[[#This Row],[ឈ្មោះ]])-1)</f>
        <v>យ៉ុង</v>
      </c>
      <c r="D341" t="str">
        <f>RIGHT(Table14[[#This Row],[ឈ្មោះ]],LEN(Table14[[#This Row],[ឈ្មោះ]])-SEARCH(" ",Table14[[#This Row],[ឈ្មោះ]]))</f>
        <v>យុន</v>
      </c>
      <c r="E341" t="s">
        <v>2</v>
      </c>
      <c r="F341" t="s">
        <v>454</v>
      </c>
      <c r="G341" t="str">
        <f>IFERROR(VLOOKUP($B341,Tax_List!$H$3:$O$480,5,0),"***")</f>
        <v>***</v>
      </c>
      <c r="H341" s="13" t="str">
        <f>IFERROR(VLOOKUP($B341,Tax_List!$H$3:$O$480,8,0),"***")</f>
        <v>***</v>
      </c>
      <c r="I341" s="2">
        <v>278600</v>
      </c>
      <c r="J341" s="2" t="s">
        <v>1979</v>
      </c>
      <c r="K341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យ៉ុង យុន</v>
      </c>
      <c r="L341">
        <v>278600</v>
      </c>
      <c r="M341" t="e">
        <f>VLOOKUP(Table14[[#This Row],[ឈ្មោះ]],Table1[[ឈ្មោះ]:[សម្គាល់]],8,0)</f>
        <v>#N/A</v>
      </c>
      <c r="N341" s="16" t="e">
        <f>M341-Table14[[#This Row],[បៀវត្សសរុប]]</f>
        <v>#N/A</v>
      </c>
    </row>
    <row r="342" spans="1:14" x14ac:dyDescent="0.55000000000000004">
      <c r="A342" s="1">
        <v>299</v>
      </c>
      <c r="B342" t="s">
        <v>268</v>
      </c>
      <c r="C342" t="str">
        <f>LEFT(Table14[[#This Row],[ឈ្មោះ]],SEARCH(" ",Table14[[#This Row],[ឈ្មោះ]])-1)</f>
        <v>ប្រុស</v>
      </c>
      <c r="D342" t="str">
        <f>RIGHT(Table14[[#This Row],[ឈ្មោះ]],LEN(Table14[[#This Row],[ឈ្មោះ]])-SEARCH(" ",Table14[[#This Row],[ឈ្មោះ]]))</f>
        <v>រិទ្ធី</v>
      </c>
      <c r="E342" t="s">
        <v>2</v>
      </c>
      <c r="F342" t="s">
        <v>454</v>
      </c>
      <c r="G342" t="str">
        <f>IFERROR(VLOOKUP($B342,Tax_List!$H$3:$O$480,5,0),"***")</f>
        <v>25.07.1997</v>
      </c>
      <c r="H342" s="13" t="str">
        <f>IFERROR(VLOOKUP($B342,Tax_List!$H$3:$O$480,8,0),"***")</f>
        <v>IDR00094</v>
      </c>
      <c r="I342" s="2">
        <v>5000</v>
      </c>
      <c r="J342" s="2" t="s">
        <v>1980</v>
      </c>
      <c r="K342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ប្រុស រិទ្ធី</v>
      </c>
      <c r="L342">
        <v>5000</v>
      </c>
      <c r="M342">
        <f>VLOOKUP(Table14[[#This Row],[ឈ្មោះ]],Table1[[ឈ្មោះ]:[សម្គាល់]],8,0)</f>
        <v>1330000</v>
      </c>
      <c r="N342" s="16">
        <f>M342-Table14[[#This Row],[បៀវត្សសរុប]]</f>
        <v>1325000</v>
      </c>
    </row>
    <row r="343" spans="1:14" x14ac:dyDescent="0.55000000000000004">
      <c r="A343" s="1">
        <v>300</v>
      </c>
      <c r="B343" t="s">
        <v>2052</v>
      </c>
      <c r="C343" t="str">
        <f>LEFT(Table14[[#This Row],[ឈ្មោះ]],SEARCH(" ",Table14[[#This Row],[ឈ្មោះ]])-1)</f>
        <v>ហ៊ុន</v>
      </c>
      <c r="D343" t="str">
        <f>RIGHT(Table14[[#This Row],[ឈ្មោះ]],LEN(Table14[[#This Row],[ឈ្មោះ]])-SEARCH(" ",Table14[[#This Row],[ឈ្មោះ]]))</f>
        <v>ភាព</v>
      </c>
      <c r="E343" t="s">
        <v>1</v>
      </c>
      <c r="F343" t="s">
        <v>454</v>
      </c>
      <c r="G343" t="str">
        <f>IFERROR(VLOOKUP($B343,Tax_List!$H$3:$O$480,5,0),"***")</f>
        <v>***</v>
      </c>
      <c r="H343" s="13" t="str">
        <f>IFERROR(VLOOKUP($B343,Tax_List!$H$3:$O$480,8,0),"***")</f>
        <v>***</v>
      </c>
      <c r="I343" s="2">
        <v>185600</v>
      </c>
      <c r="J343" s="2"/>
      <c r="K343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ហ៊ុន ភាព</v>
      </c>
      <c r="L343">
        <v>185600</v>
      </c>
      <c r="M343" t="e">
        <f>VLOOKUP(Table14[[#This Row],[ឈ្មោះ]],Table1[[ឈ្មោះ]:[សម្គាល់]],8,0)</f>
        <v>#N/A</v>
      </c>
      <c r="N343" s="16" t="e">
        <f>M343-Table14[[#This Row],[បៀវត្សសរុប]]</f>
        <v>#N/A</v>
      </c>
    </row>
    <row r="344" spans="1:14" x14ac:dyDescent="0.55000000000000004">
      <c r="A344" s="1">
        <v>301</v>
      </c>
      <c r="B344" t="s">
        <v>2053</v>
      </c>
      <c r="C344" t="str">
        <f>LEFT(Table14[[#This Row],[ឈ្មោះ]],SEARCH(" ",Table14[[#This Row],[ឈ្មោះ]])-1)</f>
        <v>ឆែម</v>
      </c>
      <c r="D344" t="str">
        <f>RIGHT(Table14[[#This Row],[ឈ្មោះ]],LEN(Table14[[#This Row],[ឈ្មោះ]])-SEARCH(" ",Table14[[#This Row],[ឈ្មោះ]]))</f>
        <v>ហឿន</v>
      </c>
      <c r="E344" t="s">
        <v>2</v>
      </c>
      <c r="F344" t="s">
        <v>454</v>
      </c>
      <c r="G344" t="str">
        <f>IFERROR(VLOOKUP($B344,Tax_List!$H$3:$O$480,5,0),"***")</f>
        <v>***</v>
      </c>
      <c r="H344" s="13" t="str">
        <f>IFERROR(VLOOKUP($B344,Tax_List!$H$3:$O$480,8,0),"***")</f>
        <v>***</v>
      </c>
      <c r="I344" s="2">
        <v>287500</v>
      </c>
      <c r="J344" s="2" t="s">
        <v>1979</v>
      </c>
      <c r="K344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ឆែម ហឿន</v>
      </c>
      <c r="L344">
        <v>287500</v>
      </c>
      <c r="M344" t="e">
        <f>VLOOKUP(Table14[[#This Row],[ឈ្មោះ]],Table1[[ឈ្មោះ]:[សម្គាល់]],8,0)</f>
        <v>#N/A</v>
      </c>
      <c r="N344" s="16" t="e">
        <f>M344-Table14[[#This Row],[បៀវត្សសរុប]]</f>
        <v>#N/A</v>
      </c>
    </row>
    <row r="345" spans="1:14" x14ac:dyDescent="0.55000000000000004">
      <c r="A345" s="1">
        <v>301</v>
      </c>
      <c r="B345" t="s">
        <v>1969</v>
      </c>
      <c r="C345" t="str">
        <f>LEFT(Table14[[#This Row],[ឈ្មោះ]],SEARCH(" ",Table14[[#This Row],[ឈ្មោះ]])-1)</f>
        <v>ឌីន</v>
      </c>
      <c r="D345" t="str">
        <f>RIGHT(Table14[[#This Row],[ឈ្មោះ]],LEN(Table14[[#This Row],[ឈ្មោះ]])-SEARCH(" ",Table14[[#This Row],[ឈ្មោះ]]))</f>
        <v>ដន</v>
      </c>
      <c r="E345" t="s">
        <v>2</v>
      </c>
      <c r="F345" t="s">
        <v>454</v>
      </c>
      <c r="G345" t="str">
        <f>IFERROR(VLOOKUP($B345,Tax_List!$H$3:$O$480,5,0),"***")</f>
        <v>***</v>
      </c>
      <c r="H345" s="13" t="str">
        <f>IFERROR(VLOOKUP($B345,Tax_List!$H$3:$O$480,8,0),"***")</f>
        <v>***</v>
      </c>
      <c r="I345" s="2">
        <v>73700</v>
      </c>
      <c r="J345" s="2" t="s">
        <v>1980</v>
      </c>
      <c r="K345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ឌីន ដន</v>
      </c>
      <c r="L345">
        <v>73700</v>
      </c>
      <c r="M345">
        <f>VLOOKUP(Table14[[#This Row],[ឈ្មោះ]],Table1[[ឈ្មោះ]:[សម្គាល់]],8,0)</f>
        <v>337700</v>
      </c>
      <c r="N345" s="16">
        <f>M345-Table14[[#This Row],[បៀវត្សសរុប]]</f>
        <v>264000</v>
      </c>
    </row>
    <row r="346" spans="1:14" x14ac:dyDescent="0.55000000000000004">
      <c r="A346" s="1">
        <v>302</v>
      </c>
      <c r="B346" t="s">
        <v>1922</v>
      </c>
      <c r="C346" t="str">
        <f>LEFT(Table14[[#This Row],[ឈ្មោះ]],SEARCH(" ",Table14[[#This Row],[ឈ្មោះ]])-1)</f>
        <v>សៀក</v>
      </c>
      <c r="D346" t="str">
        <f>RIGHT(Table14[[#This Row],[ឈ្មោះ]],LEN(Table14[[#This Row],[ឈ្មោះ]])-SEARCH(" ",Table14[[#This Row],[ឈ្មោះ]]))</f>
        <v>ប៊ុនសា</v>
      </c>
      <c r="E346" t="s">
        <v>2</v>
      </c>
      <c r="F346" t="s">
        <v>454</v>
      </c>
      <c r="G346" t="str">
        <f>IFERROR(VLOOKUP($B346,Tax_List!$H$3:$O$480,5,0),"***")</f>
        <v>***</v>
      </c>
      <c r="H346" s="13" t="str">
        <f>IFERROR(VLOOKUP($B346,Tax_List!$H$3:$O$480,8,0),"***")</f>
        <v>***</v>
      </c>
      <c r="I346" s="2">
        <v>195000</v>
      </c>
      <c r="J346" s="2"/>
      <c r="K346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សៀក ប៊ុនសា</v>
      </c>
      <c r="L346">
        <v>195000</v>
      </c>
      <c r="M346">
        <f>VLOOKUP(Table14[[#This Row],[ឈ្មោះ]],Table1[[ឈ្មោះ]:[សម្គាល់]],8,0)</f>
        <v>1155200</v>
      </c>
      <c r="N346" s="16">
        <f>M346-Table14[[#This Row],[បៀវត្សសរុប]]</f>
        <v>960200</v>
      </c>
    </row>
    <row r="347" spans="1:14" x14ac:dyDescent="0.55000000000000004">
      <c r="A347" s="1">
        <v>303</v>
      </c>
      <c r="B347" t="s">
        <v>272</v>
      </c>
      <c r="C347" t="str">
        <f>LEFT(Table14[[#This Row],[ឈ្មោះ]],SEARCH(" ",Table14[[#This Row],[ឈ្មោះ]])-1)</f>
        <v>រស់</v>
      </c>
      <c r="D347" t="str">
        <f>RIGHT(Table14[[#This Row],[ឈ្មោះ]],LEN(Table14[[#This Row],[ឈ្មោះ]])-SEARCH(" ",Table14[[#This Row],[ឈ្មោះ]]))</f>
        <v>ច្រិប</v>
      </c>
      <c r="E347" t="s">
        <v>2</v>
      </c>
      <c r="F347" t="s">
        <v>454</v>
      </c>
      <c r="G347" t="str">
        <f>IFERROR(VLOOKUP($B347,Tax_List!$H$3:$O$480,5,0),"***")</f>
        <v>02.08.1982</v>
      </c>
      <c r="H347" s="13" t="str">
        <f>IFERROR(VLOOKUP($B347,Tax_List!$H$3:$O$480,8,0),"***")</f>
        <v>220222899</v>
      </c>
      <c r="I347" s="2">
        <v>316900</v>
      </c>
      <c r="J347" s="2"/>
      <c r="K347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រស់ ច្រិប</v>
      </c>
      <c r="L347">
        <v>316900</v>
      </c>
      <c r="M347">
        <f>VLOOKUP(Table14[[#This Row],[ឈ្មោះ]],Table1[[ឈ្មោះ]:[សម្គាល់]],8,0)</f>
        <v>1088300</v>
      </c>
      <c r="N347" s="16">
        <f>M347-Table14[[#This Row],[បៀវត្សសរុប]]</f>
        <v>771400</v>
      </c>
    </row>
    <row r="348" spans="1:14" x14ac:dyDescent="0.55000000000000004">
      <c r="A348" s="1">
        <v>304</v>
      </c>
      <c r="B348" t="s">
        <v>273</v>
      </c>
      <c r="C348" t="str">
        <f>LEFT(Table14[[#This Row],[ឈ្មោះ]],SEARCH(" ",Table14[[#This Row],[ឈ្មោះ]])-1)</f>
        <v>ប្រាក់</v>
      </c>
      <c r="D348" t="str">
        <f>RIGHT(Table14[[#This Row],[ឈ្មោះ]],LEN(Table14[[#This Row],[ឈ្មោះ]])-SEARCH(" ",Table14[[#This Row],[ឈ្មោះ]]))</f>
        <v>ខោន</v>
      </c>
      <c r="E348" t="s">
        <v>1</v>
      </c>
      <c r="F348" t="s">
        <v>454</v>
      </c>
      <c r="G348" t="str">
        <f>IFERROR(VLOOKUP($B348,Tax_List!$H$3:$O$480,5,0),"***")</f>
        <v>08.02.1982</v>
      </c>
      <c r="H348" s="13" t="str">
        <f>IFERROR(VLOOKUP($B348,Tax_List!$H$3:$O$480,8,0),"***")</f>
        <v>220222903</v>
      </c>
      <c r="I348" s="2">
        <v>443600</v>
      </c>
      <c r="J348" s="2"/>
      <c r="K348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ប្រាក់ ខោន</v>
      </c>
      <c r="L348">
        <v>443600</v>
      </c>
      <c r="M348">
        <f>VLOOKUP(Table14[[#This Row],[ឈ្មោះ]],Table1[[ឈ្មោះ]:[សម្គាល់]],8,0)</f>
        <v>1104300</v>
      </c>
      <c r="N348" s="16">
        <f>M348-Table14[[#This Row],[បៀវត្សសរុប]]</f>
        <v>660700</v>
      </c>
    </row>
    <row r="349" spans="1:14" x14ac:dyDescent="0.55000000000000004">
      <c r="A349" s="1">
        <v>305</v>
      </c>
      <c r="B349" t="s">
        <v>274</v>
      </c>
      <c r="C349" t="str">
        <f>LEFT(Table14[[#This Row],[ឈ្មោះ]],SEARCH(" ",Table14[[#This Row],[ឈ្មោះ]])-1)</f>
        <v>ធី</v>
      </c>
      <c r="D349" t="str">
        <f>RIGHT(Table14[[#This Row],[ឈ្មោះ]],LEN(Table14[[#This Row],[ឈ្មោះ]])-SEARCH(" ",Table14[[#This Row],[ឈ្មោះ]]))</f>
        <v>យិន</v>
      </c>
      <c r="E349" t="s">
        <v>2</v>
      </c>
      <c r="F349" t="s">
        <v>454</v>
      </c>
      <c r="G349" t="str">
        <f>IFERROR(VLOOKUP($B349,Tax_List!$H$3:$O$480,5,0),"***")</f>
        <v>28.04.1992</v>
      </c>
      <c r="H349" s="13" t="str">
        <f>IFERROR(VLOOKUP($B349,Tax_List!$H$3:$O$480,8,0),"***")</f>
        <v>IDR00095</v>
      </c>
      <c r="I349" s="2">
        <v>408000</v>
      </c>
      <c r="J349" s="2"/>
      <c r="K349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ធី យិន</v>
      </c>
      <c r="L349">
        <v>408000</v>
      </c>
      <c r="M349">
        <f>VLOOKUP(Table14[[#This Row],[ឈ្មោះ]],Table1[[ឈ្មោះ]:[សម្គាល់]],8,0)</f>
        <v>942200</v>
      </c>
      <c r="N349" s="16">
        <f>M349-Table14[[#This Row],[បៀវត្សសរុប]]</f>
        <v>534200</v>
      </c>
    </row>
    <row r="350" spans="1:14" x14ac:dyDescent="0.55000000000000004">
      <c r="A350" s="1">
        <v>306</v>
      </c>
      <c r="B350" t="s">
        <v>275</v>
      </c>
      <c r="C350" t="str">
        <f>LEFT(Table14[[#This Row],[ឈ្មោះ]],SEARCH(" ",Table14[[#This Row],[ឈ្មោះ]])-1)</f>
        <v>រស់</v>
      </c>
      <c r="D350" t="str">
        <f>RIGHT(Table14[[#This Row],[ឈ្មោះ]],LEN(Table14[[#This Row],[ឈ្មោះ]])-SEARCH(" ",Table14[[#This Row],[ឈ្មោះ]]))</f>
        <v>ធីម</v>
      </c>
      <c r="E350" t="s">
        <v>1</v>
      </c>
      <c r="F350" t="s">
        <v>454</v>
      </c>
      <c r="G350" t="str">
        <f>IFERROR(VLOOKUP($B350,Tax_List!$H$3:$O$480,5,0),"***")</f>
        <v>23.05.1975</v>
      </c>
      <c r="H350" s="13" t="str">
        <f>IFERROR(VLOOKUP($B350,Tax_List!$H$3:$O$480,8,0),"***")</f>
        <v>220175227</v>
      </c>
      <c r="I350" s="2">
        <v>250000</v>
      </c>
      <c r="J350" s="2"/>
      <c r="K350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រស់ ធីម</v>
      </c>
      <c r="L350">
        <v>250000</v>
      </c>
      <c r="M350">
        <f>VLOOKUP(Table14[[#This Row],[ឈ្មោះ]],Table1[[ឈ្មោះ]:[សម្គាល់]],8,0)</f>
        <v>965900</v>
      </c>
      <c r="N350" s="16">
        <f>M350-Table14[[#This Row],[បៀវត្សសរុប]]</f>
        <v>715900</v>
      </c>
    </row>
    <row r="351" spans="1:14" x14ac:dyDescent="0.55000000000000004">
      <c r="A351" s="1">
        <v>307</v>
      </c>
      <c r="B351" t="s">
        <v>276</v>
      </c>
      <c r="C351" t="str">
        <f>LEFT(Table14[[#This Row],[ឈ្មោះ]],SEARCH(" ",Table14[[#This Row],[ឈ្មោះ]])-1)</f>
        <v>ប៉ុល</v>
      </c>
      <c r="D351" t="str">
        <f>RIGHT(Table14[[#This Row],[ឈ្មោះ]],LEN(Table14[[#This Row],[ឈ្មោះ]])-SEARCH(" ",Table14[[#This Row],[ឈ្មោះ]]))</f>
        <v>លីដា</v>
      </c>
      <c r="E351" t="s">
        <v>1</v>
      </c>
      <c r="F351" t="s">
        <v>454</v>
      </c>
      <c r="G351" t="str">
        <f>IFERROR(VLOOKUP($B351,Tax_List!$H$3:$O$480,5,0),"***")</f>
        <v>06.06.1998</v>
      </c>
      <c r="H351" s="13" t="str">
        <f>IFERROR(VLOOKUP($B351,Tax_List!$H$3:$O$480,8,0),"***")</f>
        <v>IDR00096</v>
      </c>
      <c r="I351" s="2">
        <v>463700</v>
      </c>
      <c r="J351" s="2"/>
      <c r="K351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ប៉ុល លីដា</v>
      </c>
      <c r="L351">
        <v>463700</v>
      </c>
      <c r="M351">
        <f>VLOOKUP(Table14[[#This Row],[ឈ្មោះ]],Table1[[ឈ្មោះ]:[សម្គាល់]],8,0)</f>
        <v>1014200</v>
      </c>
      <c r="N351" s="16">
        <f>M351-Table14[[#This Row],[បៀវត្សសរុប]]</f>
        <v>550500</v>
      </c>
    </row>
    <row r="352" spans="1:14" x14ac:dyDescent="0.55000000000000004">
      <c r="A352" s="1">
        <v>308</v>
      </c>
      <c r="B352" t="s">
        <v>277</v>
      </c>
      <c r="C352" t="str">
        <f>LEFT(Table14[[#This Row],[ឈ្មោះ]],SEARCH(" ",Table14[[#This Row],[ឈ្មោះ]])-1)</f>
        <v>ហ៊ុយ</v>
      </c>
      <c r="D352" t="str">
        <f>RIGHT(Table14[[#This Row],[ឈ្មោះ]],LEN(Table14[[#This Row],[ឈ្មោះ]])-SEARCH(" ",Table14[[#This Row],[ឈ្មោះ]]))</f>
        <v>ចយ</v>
      </c>
      <c r="E352" t="s">
        <v>2</v>
      </c>
      <c r="F352" t="s">
        <v>454</v>
      </c>
      <c r="G352" t="str">
        <f>IFERROR(VLOOKUP($B352,Tax_List!$H$3:$O$480,5,0),"***")</f>
        <v>04.12.1991</v>
      </c>
      <c r="H352" s="13" t="str">
        <f>IFERROR(VLOOKUP($B352,Tax_List!$H$3:$O$480,8,0),"***")</f>
        <v>IDR00113</v>
      </c>
      <c r="I352" s="2">
        <v>246200</v>
      </c>
      <c r="J352" s="2"/>
      <c r="K352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ហ៊ុយ ចយ</v>
      </c>
      <c r="L352">
        <v>246200</v>
      </c>
      <c r="M352">
        <f>VLOOKUP(Table14[[#This Row],[ឈ្មោះ]],Table1[[ឈ្មោះ]:[សម្គាល់]],8,0)</f>
        <v>1164000</v>
      </c>
      <c r="N352" s="16">
        <f>M352-Table14[[#This Row],[បៀវត្សសរុប]]</f>
        <v>917800</v>
      </c>
    </row>
    <row r="353" spans="1:14" x14ac:dyDescent="0.55000000000000004">
      <c r="A353" s="1">
        <v>309</v>
      </c>
      <c r="B353" t="s">
        <v>278</v>
      </c>
      <c r="C353" t="str">
        <f>LEFT(Table14[[#This Row],[ឈ្មោះ]],SEARCH(" ",Table14[[#This Row],[ឈ្មោះ]])-1)</f>
        <v>ខុន</v>
      </c>
      <c r="D353" t="str">
        <f>RIGHT(Table14[[#This Row],[ឈ្មោះ]],LEN(Table14[[#This Row],[ឈ្មោះ]])-SEARCH(" ",Table14[[#This Row],[ឈ្មោះ]]))</f>
        <v>ស្រីនាង</v>
      </c>
      <c r="E353" t="s">
        <v>1</v>
      </c>
      <c r="F353" t="s">
        <v>454</v>
      </c>
      <c r="G353" t="str">
        <f>IFERROR(VLOOKUP($B353,Tax_List!$H$3:$O$480,5,0),"***")</f>
        <v>11.02.1985</v>
      </c>
      <c r="H353" s="13" t="str">
        <f>IFERROR(VLOOKUP($B353,Tax_List!$H$3:$O$480,8,0),"***")</f>
        <v>220171330</v>
      </c>
      <c r="I353" s="2">
        <v>442100</v>
      </c>
      <c r="J353" s="2"/>
      <c r="K353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ខុន ស្រីនាង</v>
      </c>
      <c r="L353">
        <v>442100</v>
      </c>
      <c r="M353">
        <f>VLOOKUP(Table14[[#This Row],[ឈ្មោះ]],Table1[[ឈ្មោះ]:[សម្គាល់]],8,0)</f>
        <v>1144700</v>
      </c>
      <c r="N353" s="16">
        <f>M353-Table14[[#This Row],[បៀវត្សសរុប]]</f>
        <v>702600</v>
      </c>
    </row>
    <row r="354" spans="1:14" x14ac:dyDescent="0.55000000000000004">
      <c r="A354" s="1">
        <v>310</v>
      </c>
      <c r="B354" t="s">
        <v>279</v>
      </c>
      <c r="C354" t="str">
        <f>LEFT(Table14[[#This Row],[ឈ្មោះ]],SEARCH(" ",Table14[[#This Row],[ឈ្មោះ]])-1)</f>
        <v>បាន</v>
      </c>
      <c r="D354" t="str">
        <f>RIGHT(Table14[[#This Row],[ឈ្មោះ]],LEN(Table14[[#This Row],[ឈ្មោះ]])-SEARCH(" ",Table14[[#This Row],[ឈ្មោះ]]))</f>
        <v>ចន្ទី</v>
      </c>
      <c r="E354" t="s">
        <v>1</v>
      </c>
      <c r="F354" t="s">
        <v>454</v>
      </c>
      <c r="G354" t="str">
        <f>IFERROR(VLOOKUP($B354,Tax_List!$H$3:$O$480,5,0),"***")</f>
        <v>01.02.1979</v>
      </c>
      <c r="H354" s="13" t="str">
        <f>IFERROR(VLOOKUP($B354,Tax_List!$H$3:$O$480,8,0),"***")</f>
        <v>220175236</v>
      </c>
      <c r="I354" s="2">
        <v>411400</v>
      </c>
      <c r="J354" s="2"/>
      <c r="K354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បាន ចន្ទី</v>
      </c>
      <c r="L354">
        <v>411400</v>
      </c>
      <c r="M354">
        <f>VLOOKUP(Table14[[#This Row],[ឈ្មោះ]],Table1[[ឈ្មោះ]:[សម្គាល់]],8,0)</f>
        <v>1053400</v>
      </c>
      <c r="N354" s="16">
        <f>M354-Table14[[#This Row],[បៀវត្សសរុប]]</f>
        <v>642000</v>
      </c>
    </row>
    <row r="355" spans="1:14" x14ac:dyDescent="0.55000000000000004">
      <c r="A355" s="1">
        <v>311</v>
      </c>
      <c r="B355" t="s">
        <v>280</v>
      </c>
      <c r="C355" t="str">
        <f>LEFT(Table14[[#This Row],[ឈ្មោះ]],SEARCH(" ",Table14[[#This Row],[ឈ្មោះ]])-1)</f>
        <v>ឃឹម</v>
      </c>
      <c r="D355" t="str">
        <f>RIGHT(Table14[[#This Row],[ឈ្មោះ]],LEN(Table14[[#This Row],[ឈ្មោះ]])-SEARCH(" ",Table14[[#This Row],[ឈ្មោះ]]))</f>
        <v>ខេន</v>
      </c>
      <c r="E355" t="s">
        <v>1</v>
      </c>
      <c r="F355" t="s">
        <v>454</v>
      </c>
      <c r="G355" t="str">
        <f>IFERROR(VLOOKUP($B355,Tax_List!$H$3:$O$480,5,0),"***")</f>
        <v>14.07.1999</v>
      </c>
      <c r="H355" s="13" t="str">
        <f>IFERROR(VLOOKUP($B355,Tax_List!$H$3:$O$480,8,0),"***")</f>
        <v>IDR00126</v>
      </c>
      <c r="I355" s="2">
        <v>422600</v>
      </c>
      <c r="J355" s="2"/>
      <c r="K355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ឃឹម ខេន</v>
      </c>
      <c r="L355">
        <v>422600</v>
      </c>
      <c r="M355">
        <f>VLOOKUP(Table14[[#This Row],[ឈ្មោះ]],Table1[[ឈ្មោះ]:[សម្គាល់]],8,0)</f>
        <v>1020000</v>
      </c>
      <c r="N355" s="16">
        <f>M355-Table14[[#This Row],[បៀវត្សសរុប]]</f>
        <v>597400</v>
      </c>
    </row>
    <row r="356" spans="1:14" x14ac:dyDescent="0.55000000000000004">
      <c r="A356" s="1">
        <v>312</v>
      </c>
      <c r="B356" t="s">
        <v>256</v>
      </c>
      <c r="C356" t="str">
        <f>LEFT(Table14[[#This Row],[ឈ្មោះ]],SEARCH(" ",Table14[[#This Row],[ឈ្មោះ]])-1)</f>
        <v>ខន</v>
      </c>
      <c r="D356" t="str">
        <f>RIGHT(Table14[[#This Row],[ឈ្មោះ]],LEN(Table14[[#This Row],[ឈ្មោះ]])-SEARCH(" ",Table14[[#This Row],[ឈ្មោះ]]))</f>
        <v>វឺត</v>
      </c>
      <c r="E356" t="s">
        <v>2</v>
      </c>
      <c r="F356" t="s">
        <v>454</v>
      </c>
      <c r="G356" t="str">
        <f>IFERROR(VLOOKUP($B356,Tax_List!$H$3:$O$480,5,0),"***")</f>
        <v>03.01.1992</v>
      </c>
      <c r="H356" s="13">
        <f>IFERROR(VLOOKUP($B356,Tax_List!$H$3:$O$480,8,0),"***")</f>
        <v>150782512</v>
      </c>
      <c r="I356" s="2">
        <v>418800</v>
      </c>
      <c r="J356" s="2"/>
      <c r="K356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ខន វឺត</v>
      </c>
      <c r="L356">
        <v>418800</v>
      </c>
      <c r="M356">
        <f>VLOOKUP(Table14[[#This Row],[ឈ្មោះ]],Table1[[ឈ្មោះ]:[សម្គាល់]],8,0)</f>
        <v>1224000</v>
      </c>
      <c r="N356" s="16">
        <f>M356-Table14[[#This Row],[បៀវត្សសរុប]]</f>
        <v>805200</v>
      </c>
    </row>
    <row r="357" spans="1:14" x14ac:dyDescent="0.55000000000000004">
      <c r="A357" s="1">
        <v>313</v>
      </c>
      <c r="B357" t="s">
        <v>2054</v>
      </c>
      <c r="C357" t="str">
        <f>LEFT(Table14[[#This Row],[ឈ្មោះ]],SEARCH(" ",Table14[[#This Row],[ឈ្មោះ]])-1)</f>
        <v>(ស៊្រេន</v>
      </c>
      <c r="D357" t="str">
        <f>RIGHT(Table14[[#This Row],[ឈ្មោះ]],LEN(Table14[[#This Row],[ឈ្មោះ]])-SEARCH(" ",Table14[[#This Row],[ឈ្មោះ]]))</f>
        <v>វាស្នា)</v>
      </c>
      <c r="F357" t="s">
        <v>454</v>
      </c>
      <c r="G357" t="str">
        <f>IFERROR(VLOOKUP($B357,Tax_List!$H$3:$O$480,5,0),"***")</f>
        <v>***</v>
      </c>
      <c r="H357" s="13" t="str">
        <f>IFERROR(VLOOKUP($B357,Tax_List!$H$3:$O$480,8,0),"***")</f>
        <v>***</v>
      </c>
      <c r="I357" s="2">
        <v>285200</v>
      </c>
      <c r="J357" s="2"/>
      <c r="K357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ស៊្រេន វាស្នា</v>
      </c>
      <c r="L357">
        <v>285200</v>
      </c>
      <c r="M357" t="e">
        <f>VLOOKUP(Table14[[#This Row],[ឈ្មោះ]],Table1[[ឈ្មោះ]:[សម្គាល់]],8,0)</f>
        <v>#N/A</v>
      </c>
      <c r="N357" s="16" t="e">
        <f>M357-Table14[[#This Row],[បៀវត្សសរុប]]</f>
        <v>#N/A</v>
      </c>
    </row>
    <row r="358" spans="1:14" x14ac:dyDescent="0.55000000000000004">
      <c r="A358" s="1">
        <v>314</v>
      </c>
      <c r="B358" t="s">
        <v>283</v>
      </c>
      <c r="C358" t="str">
        <f>LEFT(Table14[[#This Row],[ឈ្មោះ]],SEARCH(" ",Table14[[#This Row],[ឈ្មោះ]])-1)</f>
        <v>ស៊្រេន</v>
      </c>
      <c r="D358" t="str">
        <f>RIGHT(Table14[[#This Row],[ឈ្មោះ]],LEN(Table14[[#This Row],[ឈ្មោះ]])-SEARCH(" ",Table14[[#This Row],[ឈ្មោះ]]))</f>
        <v>វាស្នា</v>
      </c>
      <c r="E358" t="s">
        <v>2</v>
      </c>
      <c r="F358" t="s">
        <v>454</v>
      </c>
      <c r="G358" t="str">
        <f>IFERROR(VLOOKUP($B358,Tax_List!$H$3:$O$480,5,0),"***")</f>
        <v>16.09.2000</v>
      </c>
      <c r="H358" s="13" t="str">
        <f>IFERROR(VLOOKUP($B358,Tax_List!$H$3:$O$480,8,0),"***")</f>
        <v>150640865</v>
      </c>
      <c r="I358" s="2">
        <v>326000</v>
      </c>
      <c r="J358" s="2"/>
      <c r="K358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ស៊្រេន វាស្នា</v>
      </c>
      <c r="L358">
        <v>326000</v>
      </c>
      <c r="M358">
        <f>VLOOKUP(Table14[[#This Row],[ឈ្មោះ]],Table1[[ឈ្មោះ]:[សម្គាល់]],8,0)</f>
        <v>1067000</v>
      </c>
      <c r="N358" s="16">
        <f>M358-Table14[[#This Row],[បៀវត្សសរុប]]</f>
        <v>741000</v>
      </c>
    </row>
    <row r="359" spans="1:14" x14ac:dyDescent="0.55000000000000004">
      <c r="A359" s="1">
        <v>315</v>
      </c>
      <c r="B359" t="s">
        <v>223</v>
      </c>
      <c r="C359" t="str">
        <f>LEFT(Table14[[#This Row],[ឈ្មោះ]],SEARCH(" ",Table14[[#This Row],[ឈ្មោះ]])-1)</f>
        <v>ម៉ៅ</v>
      </c>
      <c r="D359" t="str">
        <f>RIGHT(Table14[[#This Row],[ឈ្មោះ]],LEN(Table14[[#This Row],[ឈ្មោះ]])-SEARCH(" ",Table14[[#This Row],[ឈ្មោះ]]))</f>
        <v>រុំ</v>
      </c>
      <c r="E359" t="s">
        <v>2</v>
      </c>
      <c r="F359" t="s">
        <v>454</v>
      </c>
      <c r="G359" t="str">
        <f>IFERROR(VLOOKUP($B359,Tax_List!$H$3:$O$480,5,0),"***")</f>
        <v>02.08.1991</v>
      </c>
      <c r="H359" s="13" t="str">
        <f>IFERROR(VLOOKUP($B359,Tax_List!$H$3:$O$480,8,0),"***")</f>
        <v>061452908</v>
      </c>
      <c r="I359" s="2">
        <v>442300</v>
      </c>
      <c r="J359" s="2"/>
      <c r="K359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ម៉ៅ រុំ</v>
      </c>
      <c r="L359">
        <v>442300</v>
      </c>
      <c r="M359">
        <f>VLOOKUP(Table14[[#This Row],[ឈ្មោះ]],Table1[[ឈ្មោះ]:[សម្គាល់]],8,0)</f>
        <v>1150300</v>
      </c>
      <c r="N359" s="16">
        <f>M359-Table14[[#This Row],[បៀវត្សសរុប]]</f>
        <v>708000</v>
      </c>
    </row>
    <row r="360" spans="1:14" x14ac:dyDescent="0.55000000000000004">
      <c r="A360" s="1">
        <v>316</v>
      </c>
      <c r="B360" t="s">
        <v>301</v>
      </c>
      <c r="C360" t="str">
        <f>LEFT(Table14[[#This Row],[ឈ្មោះ]],SEARCH(" ",Table14[[#This Row],[ឈ្មោះ]])-1)</f>
        <v>ចាប</v>
      </c>
      <c r="D360" t="str">
        <f>RIGHT(Table14[[#This Row],[ឈ្មោះ]],LEN(Table14[[#This Row],[ឈ្មោះ]])-SEARCH(" ",Table14[[#This Row],[ឈ្មោះ]]))</f>
        <v>ញ៉ាញ់</v>
      </c>
      <c r="E360" t="s">
        <v>1</v>
      </c>
      <c r="F360" t="s">
        <v>454</v>
      </c>
      <c r="G360" t="str">
        <f>IFERROR(VLOOKUP($B360,Tax_List!$H$3:$O$480,5,0),"***")</f>
        <v>30.05.1996</v>
      </c>
      <c r="H360" s="13">
        <f>IFERROR(VLOOKUP($B360,Tax_List!$H$3:$O$480,8,0),"***")</f>
        <v>61024984</v>
      </c>
      <c r="I360" s="2">
        <v>470500</v>
      </c>
      <c r="J360" s="2" t="s">
        <v>1979</v>
      </c>
      <c r="K360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ចាប ញ៉ាញ់</v>
      </c>
      <c r="L360">
        <v>470500</v>
      </c>
      <c r="M360">
        <f>VLOOKUP(Table14[[#This Row],[ឈ្មោះ]],Table1[[ឈ្មោះ]:[សម្គាល់]],8,0)</f>
        <v>1120600</v>
      </c>
      <c r="N360" s="16">
        <f>M360-Table14[[#This Row],[បៀវត្សសរុប]]</f>
        <v>650100</v>
      </c>
    </row>
    <row r="361" spans="1:14" x14ac:dyDescent="0.55000000000000004">
      <c r="A361" s="1">
        <v>316</v>
      </c>
      <c r="B361" t="s">
        <v>284</v>
      </c>
      <c r="C361" t="str">
        <f>LEFT(Table14[[#This Row],[ឈ្មោះ]],SEARCH(" ",Table14[[#This Row],[ឈ្មោះ]])-1)</f>
        <v>លី</v>
      </c>
      <c r="D361" t="str">
        <f>RIGHT(Table14[[#This Row],[ឈ្មោះ]],LEN(Table14[[#This Row],[ឈ្មោះ]])-SEARCH(" ",Table14[[#This Row],[ឈ្មោះ]]))</f>
        <v>នីម</v>
      </c>
      <c r="E361" t="s">
        <v>1</v>
      </c>
      <c r="F361" t="s">
        <v>454</v>
      </c>
      <c r="G361" t="str">
        <f>IFERROR(VLOOKUP($B361,Tax_List!$H$3:$O$480,5,0),"***")</f>
        <v>25.10.1997</v>
      </c>
      <c r="H361" s="13" t="str">
        <f>IFERROR(VLOOKUP($B361,Tax_List!$H$3:$O$480,8,0),"***")</f>
        <v>IDR00029</v>
      </c>
      <c r="I361" s="2">
        <v>96200</v>
      </c>
      <c r="J361" s="2" t="s">
        <v>1980</v>
      </c>
      <c r="K361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លី នីម</v>
      </c>
      <c r="L361">
        <v>96200</v>
      </c>
      <c r="M361">
        <f>VLOOKUP(Table14[[#This Row],[ឈ្មោះ]],Table1[[ឈ្មោះ]:[សម្គាល់]],8,0)</f>
        <v>1004200</v>
      </c>
      <c r="N361" s="16">
        <f>M361-Table14[[#This Row],[បៀវត្សសរុប]]</f>
        <v>908000</v>
      </c>
    </row>
    <row r="362" spans="1:14" x14ac:dyDescent="0.55000000000000004">
      <c r="A362" s="1">
        <v>317</v>
      </c>
      <c r="B362" t="s">
        <v>285</v>
      </c>
      <c r="C362" t="str">
        <f>LEFT(Table14[[#This Row],[ឈ្មោះ]],SEARCH(" ",Table14[[#This Row],[ឈ្មោះ]])-1)</f>
        <v>ចាប</v>
      </c>
      <c r="D362" t="str">
        <f>RIGHT(Table14[[#This Row],[ឈ្មោះ]],LEN(Table14[[#This Row],[ឈ្មោះ]])-SEARCH(" ",Table14[[#This Row],[ឈ្មោះ]]))</f>
        <v>សៅលី</v>
      </c>
      <c r="E362" t="s">
        <v>1</v>
      </c>
      <c r="F362" t="s">
        <v>454</v>
      </c>
      <c r="G362" t="str">
        <f>IFERROR(VLOOKUP($B362,Tax_List!$H$3:$O$480,5,0),"***")</f>
        <v>04.07.1996</v>
      </c>
      <c r="H362" s="13" t="str">
        <f>IFERROR(VLOOKUP($B362,Tax_List!$H$3:$O$480,8,0),"***")</f>
        <v>IDR00114</v>
      </c>
      <c r="I362" s="2">
        <v>254200</v>
      </c>
      <c r="J362" s="2"/>
      <c r="K362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ចាប សៅលី</v>
      </c>
      <c r="L362">
        <v>254200</v>
      </c>
      <c r="M362">
        <f>VLOOKUP(Table14[[#This Row],[ឈ្មោះ]],Table1[[ឈ្មោះ]:[សម្គាល់]],8,0)</f>
        <v>1105300</v>
      </c>
      <c r="N362" s="16">
        <f>M362-Table14[[#This Row],[បៀវត្សសរុប]]</f>
        <v>851100</v>
      </c>
    </row>
    <row r="363" spans="1:14" x14ac:dyDescent="0.55000000000000004">
      <c r="A363" s="1">
        <v>318</v>
      </c>
      <c r="B363" t="s">
        <v>286</v>
      </c>
      <c r="C363" t="str">
        <f>LEFT(Table14[[#This Row],[ឈ្មោះ]],SEARCH(" ",Table14[[#This Row],[ឈ្មោះ]])-1)</f>
        <v>បាន</v>
      </c>
      <c r="D363" t="str">
        <f>RIGHT(Table14[[#This Row],[ឈ្មោះ]],LEN(Table14[[#This Row],[ឈ្មោះ]])-SEARCH(" ",Table14[[#This Row],[ឈ្មោះ]]))</f>
        <v>សុខឿន</v>
      </c>
      <c r="E363" t="s">
        <v>2</v>
      </c>
      <c r="F363" t="s">
        <v>454</v>
      </c>
      <c r="G363" t="str">
        <f>IFERROR(VLOOKUP($B363,Tax_List!$H$3:$O$480,5,0),"***")</f>
        <v>20.09.1994</v>
      </c>
      <c r="H363" s="13" t="str">
        <f>IFERROR(VLOOKUP($B363,Tax_List!$H$3:$O$480,8,0),"***")</f>
        <v>IDR00115</v>
      </c>
      <c r="I363" s="2">
        <v>412200</v>
      </c>
      <c r="J363" s="2"/>
      <c r="K363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បាន សុខឿន</v>
      </c>
      <c r="L363">
        <v>412200</v>
      </c>
      <c r="M363">
        <f>VLOOKUP(Table14[[#This Row],[ឈ្មោះ]],Table1[[ឈ្មោះ]:[សម្គាល់]],8,0)</f>
        <v>1045700</v>
      </c>
      <c r="N363" s="16">
        <f>M363-Table14[[#This Row],[បៀវត្សសរុប]]</f>
        <v>633500</v>
      </c>
    </row>
    <row r="364" spans="1:14" x14ac:dyDescent="0.55000000000000004">
      <c r="A364" s="1">
        <v>319</v>
      </c>
      <c r="B364" t="s">
        <v>287</v>
      </c>
      <c r="C364" t="str">
        <f>LEFT(Table14[[#This Row],[ឈ្មោះ]],SEARCH(" ",Table14[[#This Row],[ឈ្មោះ]])-1)</f>
        <v>ហ៊ុន</v>
      </c>
      <c r="D364" t="str">
        <f>RIGHT(Table14[[#This Row],[ឈ្មោះ]],LEN(Table14[[#This Row],[ឈ្មោះ]])-SEARCH(" ",Table14[[#This Row],[ឈ្មោះ]]))</f>
        <v>ខឿន</v>
      </c>
      <c r="E364" t="s">
        <v>1</v>
      </c>
      <c r="F364" t="s">
        <v>454</v>
      </c>
      <c r="G364" t="str">
        <f>IFERROR(VLOOKUP($B364,Tax_List!$H$3:$O$480,5,0),"***")</f>
        <v>04.07.1991</v>
      </c>
      <c r="H364" s="13" t="str">
        <f>IFERROR(VLOOKUP($B364,Tax_List!$H$3:$O$480,8,0),"***")</f>
        <v>IDR00030</v>
      </c>
      <c r="I364" s="2">
        <v>236400</v>
      </c>
      <c r="J364" s="2"/>
      <c r="K364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ហ៊ុន ខឿន</v>
      </c>
      <c r="L364">
        <v>236400</v>
      </c>
      <c r="M364">
        <f>VLOOKUP(Table14[[#This Row],[ឈ្មោះ]],Table1[[ឈ្មោះ]:[សម្គាល់]],8,0)</f>
        <v>1056500</v>
      </c>
      <c r="N364" s="16">
        <f>M364-Table14[[#This Row],[បៀវត្សសរុប]]</f>
        <v>820100</v>
      </c>
    </row>
    <row r="365" spans="1:14" x14ac:dyDescent="0.55000000000000004">
      <c r="A365" s="1">
        <v>320</v>
      </c>
      <c r="B365" t="s">
        <v>288</v>
      </c>
      <c r="C365" t="str">
        <f>LEFT(Table14[[#This Row],[ឈ្មោះ]],SEARCH(" ",Table14[[#This Row],[ឈ្មោះ]])-1)</f>
        <v>ហ៊ាន</v>
      </c>
      <c r="D365" t="str">
        <f>RIGHT(Table14[[#This Row],[ឈ្មោះ]],LEN(Table14[[#This Row],[ឈ្មោះ]])-SEARCH(" ",Table14[[#This Row],[ឈ្មោះ]]))</f>
        <v>ហាំង</v>
      </c>
      <c r="E365" t="s">
        <v>2</v>
      </c>
      <c r="F365" t="s">
        <v>454</v>
      </c>
      <c r="G365" t="str">
        <f>IFERROR(VLOOKUP($B365,Tax_List!$H$3:$O$480,5,0),"***")</f>
        <v>02.03.1984</v>
      </c>
      <c r="H365" s="13">
        <f>IFERROR(VLOOKUP($B365,Tax_List!$H$3:$O$480,8,0),"***")</f>
        <v>150850684</v>
      </c>
      <c r="I365" s="2">
        <v>490400</v>
      </c>
      <c r="J365" s="2"/>
      <c r="K365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ហ៊ាន ហាំង</v>
      </c>
      <c r="L365">
        <v>490400</v>
      </c>
      <c r="M365">
        <f>VLOOKUP(Table14[[#This Row],[ឈ្មោះ]],Table1[[ឈ្មោះ]:[សម្គាល់]],8,0)</f>
        <v>1036100</v>
      </c>
      <c r="N365" s="16">
        <f>M365-Table14[[#This Row],[បៀវត្សសរុប]]</f>
        <v>545700</v>
      </c>
    </row>
    <row r="366" spans="1:14" x14ac:dyDescent="0.55000000000000004">
      <c r="A366" s="1">
        <v>321</v>
      </c>
      <c r="B366" t="s">
        <v>289</v>
      </c>
      <c r="C366" t="str">
        <f>LEFT(Table14[[#This Row],[ឈ្មោះ]],SEARCH(" ",Table14[[#This Row],[ឈ្មោះ]])-1)</f>
        <v>ជុំ</v>
      </c>
      <c r="D366" t="str">
        <f>RIGHT(Table14[[#This Row],[ឈ្មោះ]],LEN(Table14[[#This Row],[ឈ្មោះ]])-SEARCH(" ",Table14[[#This Row],[ឈ្មោះ]]))</f>
        <v>អ៊ីន</v>
      </c>
      <c r="E366" t="s">
        <v>1</v>
      </c>
      <c r="F366" t="s">
        <v>454</v>
      </c>
      <c r="G366" t="str">
        <f>IFERROR(VLOOKUP($B366,Tax_List!$H$3:$O$480,5,0),"***")</f>
        <v>02.07.1994</v>
      </c>
      <c r="H366" s="13" t="str">
        <f>IFERROR(VLOOKUP($B366,Tax_List!$H$3:$O$480,8,0),"***")</f>
        <v>IDR00031</v>
      </c>
      <c r="I366" s="2">
        <v>440600</v>
      </c>
      <c r="J366" s="2"/>
      <c r="K366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ជុំ អ៊ីន</v>
      </c>
      <c r="L366">
        <v>440600</v>
      </c>
      <c r="M366">
        <f>VLOOKUP(Table14[[#This Row],[ឈ្មោះ]],Table1[[ឈ្មោះ]:[សម្គាល់]],8,0)</f>
        <v>1205600</v>
      </c>
      <c r="N366" s="16">
        <f>M366-Table14[[#This Row],[បៀវត្សសរុប]]</f>
        <v>765000</v>
      </c>
    </row>
    <row r="367" spans="1:14" x14ac:dyDescent="0.55000000000000004">
      <c r="A367" s="1">
        <v>322</v>
      </c>
      <c r="B367" t="s">
        <v>2055</v>
      </c>
      <c r="C367" t="str">
        <f>LEFT(Table14[[#This Row],[ឈ្មោះ]],SEARCH(" ",Table14[[#This Row],[ឈ្មោះ]])-1)</f>
        <v>ម៉ើ</v>
      </c>
      <c r="D367" t="str">
        <f>RIGHT(Table14[[#This Row],[ឈ្មោះ]],LEN(Table14[[#This Row],[ឈ្មោះ]])-SEARCH(" ",Table14[[#This Row],[ឈ្មោះ]]))</f>
        <v>ស្រៀង</v>
      </c>
      <c r="E367" t="s">
        <v>2</v>
      </c>
      <c r="F367" t="s">
        <v>454</v>
      </c>
      <c r="G367" t="str">
        <f>IFERROR(VLOOKUP($B367,Tax_List!$H$3:$O$480,5,0),"***")</f>
        <v>***</v>
      </c>
      <c r="H367" s="13" t="str">
        <f>IFERROR(VLOOKUP($B367,Tax_List!$H$3:$O$480,8,0),"***")</f>
        <v>***</v>
      </c>
      <c r="I367" s="2">
        <v>348300</v>
      </c>
      <c r="J367" s="2"/>
      <c r="K367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ម៉ើ ស្រៀង</v>
      </c>
      <c r="L367">
        <v>348300</v>
      </c>
      <c r="M367" t="e">
        <f>VLOOKUP(Table14[[#This Row],[ឈ្មោះ]],Table1[[ឈ្មោះ]:[សម្គាល់]],8,0)</f>
        <v>#N/A</v>
      </c>
      <c r="N367" s="16" t="e">
        <f>M367-Table14[[#This Row],[បៀវត្សសរុប]]</f>
        <v>#N/A</v>
      </c>
    </row>
    <row r="368" spans="1:14" x14ac:dyDescent="0.55000000000000004">
      <c r="A368" s="1">
        <v>323</v>
      </c>
      <c r="B368" t="s">
        <v>300</v>
      </c>
      <c r="C368" t="str">
        <f>LEFT(Table14[[#This Row],[ឈ្មោះ]],SEARCH(" ",Table14[[#This Row],[ឈ្មោះ]])-1)</f>
        <v>ថី</v>
      </c>
      <c r="D368" t="str">
        <f>RIGHT(Table14[[#This Row],[ឈ្មោះ]],LEN(Table14[[#This Row],[ឈ្មោះ]])-SEARCH(" ",Table14[[#This Row],[ឈ្មោះ]]))</f>
        <v>ចន្ថា</v>
      </c>
      <c r="E368" t="s">
        <v>2</v>
      </c>
      <c r="F368" t="s">
        <v>454</v>
      </c>
      <c r="G368" t="str">
        <f>IFERROR(VLOOKUP($B368,Tax_List!$H$3:$O$480,5,0),"***")</f>
        <v>19.07.1996</v>
      </c>
      <c r="H368" s="13" t="str">
        <f>IFERROR(VLOOKUP($B368,Tax_List!$H$3:$O$480,8,0),"***")</f>
        <v>IDR00097</v>
      </c>
      <c r="I368" s="2">
        <v>441000</v>
      </c>
      <c r="J368" s="2" t="s">
        <v>1979</v>
      </c>
      <c r="K368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ថី ចន្ថា</v>
      </c>
      <c r="L368">
        <v>441000</v>
      </c>
      <c r="M368">
        <f>VLOOKUP(Table14[[#This Row],[ឈ្មោះ]],Table1[[ឈ្មោះ]:[សម្គាល់]],8,0)</f>
        <v>1145200</v>
      </c>
      <c r="N368" s="16">
        <f>M368-Table14[[#This Row],[បៀវត្សសរុប]]</f>
        <v>704200</v>
      </c>
    </row>
    <row r="369" spans="1:14" x14ac:dyDescent="0.55000000000000004">
      <c r="A369" s="1">
        <v>323</v>
      </c>
      <c r="B369" t="s">
        <v>291</v>
      </c>
      <c r="C369" t="str">
        <f>LEFT(Table14[[#This Row],[ឈ្មោះ]],SEARCH(" ",Table14[[#This Row],[ឈ្មោះ]])-1)</f>
        <v>បុល</v>
      </c>
      <c r="D369" t="str">
        <f>RIGHT(Table14[[#This Row],[ឈ្មោះ]],LEN(Table14[[#This Row],[ឈ្មោះ]])-SEARCH(" ",Table14[[#This Row],[ឈ្មោះ]]))</f>
        <v>ស៊ីណាត</v>
      </c>
      <c r="E369" t="s">
        <v>2</v>
      </c>
      <c r="F369" t="s">
        <v>454</v>
      </c>
      <c r="G369" t="str">
        <f>IFERROR(VLOOKUP($B369,Tax_List!$H$3:$O$480,5,0),"***")</f>
        <v>***</v>
      </c>
      <c r="H369" s="13" t="str">
        <f>IFERROR(VLOOKUP($B369,Tax_List!$H$3:$O$480,8,0),"***")</f>
        <v>***</v>
      </c>
      <c r="I369" s="2">
        <v>139700</v>
      </c>
      <c r="J369" s="2" t="s">
        <v>1980</v>
      </c>
      <c r="K369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បុល ស៊ីណាត</v>
      </c>
      <c r="L369">
        <v>139700</v>
      </c>
      <c r="M369">
        <f>VLOOKUP(Table14[[#This Row],[ឈ្មោះ]],Table1[[ឈ្មោះ]:[សម្គាល់]],8,0)</f>
        <v>1099000</v>
      </c>
      <c r="N369" s="16">
        <f>M369-Table14[[#This Row],[បៀវត្សសរុប]]</f>
        <v>959300</v>
      </c>
    </row>
    <row r="370" spans="1:14" x14ac:dyDescent="0.55000000000000004">
      <c r="A370" s="1">
        <v>324</v>
      </c>
      <c r="B370" t="s">
        <v>1949</v>
      </c>
      <c r="C370" t="str">
        <f>LEFT(Table14[[#This Row],[ឈ្មោះ]],SEARCH(" ",Table14[[#This Row],[ឈ្មោះ]])-1)</f>
        <v>ដៀន</v>
      </c>
      <c r="D370" t="str">
        <f>RIGHT(Table14[[#This Row],[ឈ្មោះ]],LEN(Table14[[#This Row],[ឈ្មោះ]])-SEARCH(" ",Table14[[#This Row],[ឈ្មោះ]]))</f>
        <v>ចិត្រ</v>
      </c>
      <c r="E370" t="s">
        <v>2</v>
      </c>
      <c r="F370" t="s">
        <v>454</v>
      </c>
      <c r="G370" t="str">
        <f>IFERROR(VLOOKUP($B370,Tax_List!$H$3:$O$480,5,0),"***")</f>
        <v>***</v>
      </c>
      <c r="H370" s="13" t="str">
        <f>IFERROR(VLOOKUP($B370,Tax_List!$H$3:$O$480,8,0),"***")</f>
        <v>***</v>
      </c>
      <c r="I370" s="2">
        <v>337800</v>
      </c>
      <c r="J370" s="2"/>
      <c r="K370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ដៀន ចិត្រ</v>
      </c>
      <c r="L370">
        <v>337800</v>
      </c>
      <c r="M370">
        <f>VLOOKUP(Table14[[#This Row],[ឈ្មោះ]],Table1[[ឈ្មោះ]:[សម្គាល់]],8,0)</f>
        <v>1128500</v>
      </c>
      <c r="N370" s="16">
        <f>M370-Table14[[#This Row],[បៀវត្សសរុប]]</f>
        <v>790700</v>
      </c>
    </row>
    <row r="371" spans="1:14" x14ac:dyDescent="0.55000000000000004">
      <c r="A371" s="1">
        <v>325</v>
      </c>
      <c r="B371" t="s">
        <v>2056</v>
      </c>
      <c r="C371" t="str">
        <f>LEFT(Table14[[#This Row],[ឈ្មោះ]],SEARCH(" ",Table14[[#This Row],[ឈ្មោះ]])-1)</f>
        <v>អុល</v>
      </c>
      <c r="D371" t="str">
        <f>RIGHT(Table14[[#This Row],[ឈ្មោះ]],LEN(Table14[[#This Row],[ឈ្មោះ]])-SEARCH(" ",Table14[[#This Row],[ឈ្មោះ]]))</f>
        <v>អេន</v>
      </c>
      <c r="E371" t="s">
        <v>1</v>
      </c>
      <c r="F371" t="s">
        <v>454</v>
      </c>
      <c r="G371" t="str">
        <f>IFERROR(VLOOKUP($B371,Tax_List!$H$3:$O$480,5,0),"***")</f>
        <v>***</v>
      </c>
      <c r="H371" s="13" t="str">
        <f>IFERROR(VLOOKUP($B371,Tax_List!$H$3:$O$480,8,0),"***")</f>
        <v>***</v>
      </c>
      <c r="I371" s="2">
        <v>346600</v>
      </c>
      <c r="J371" s="2"/>
      <c r="K371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អុល អេន</v>
      </c>
      <c r="L371">
        <v>346600</v>
      </c>
      <c r="M371" t="e">
        <f>VLOOKUP(Table14[[#This Row],[ឈ្មោះ]],Table1[[ឈ្មោះ]:[សម្គាល់]],8,0)</f>
        <v>#N/A</v>
      </c>
      <c r="N371" s="16" t="e">
        <f>M371-Table14[[#This Row],[បៀវត្សសរុប]]</f>
        <v>#N/A</v>
      </c>
    </row>
    <row r="372" spans="1:14" x14ac:dyDescent="0.55000000000000004">
      <c r="A372" s="1">
        <v>326</v>
      </c>
      <c r="B372" t="s">
        <v>293</v>
      </c>
      <c r="C372" t="str">
        <f>LEFT(Table14[[#This Row],[ឈ្មោះ]],SEARCH(" ",Table14[[#This Row],[ឈ្មោះ]])-1)</f>
        <v>រឺម</v>
      </c>
      <c r="D372" t="str">
        <f>RIGHT(Table14[[#This Row],[ឈ្មោះ]],LEN(Table14[[#This Row],[ឈ្មោះ]])-SEARCH(" ",Table14[[#This Row],[ឈ្មោះ]]))</f>
        <v>ធីម</v>
      </c>
      <c r="E372" t="s">
        <v>1</v>
      </c>
      <c r="F372" t="s">
        <v>454</v>
      </c>
      <c r="G372" t="str">
        <f>IFERROR(VLOOKUP($B372,Tax_List!$H$3:$O$480,5,0),"***")</f>
        <v>21.01.1985</v>
      </c>
      <c r="H372" s="13" t="str">
        <f>IFERROR(VLOOKUP($B372,Tax_List!$H$3:$O$480,8,0),"***")</f>
        <v>150306200</v>
      </c>
      <c r="I372" s="2">
        <v>536100</v>
      </c>
      <c r="J372" s="2"/>
      <c r="K372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រឺម ធីម</v>
      </c>
      <c r="L372">
        <v>536100</v>
      </c>
      <c r="M372">
        <f>VLOOKUP(Table14[[#This Row],[ឈ្មោះ]],Table1[[ឈ្មោះ]:[សម្គាល់]],8,0)</f>
        <v>1284400</v>
      </c>
      <c r="N372" s="16">
        <f>M372-Table14[[#This Row],[បៀវត្សសរុប]]</f>
        <v>748300</v>
      </c>
    </row>
    <row r="373" spans="1:14" x14ac:dyDescent="0.55000000000000004">
      <c r="A373" s="1">
        <v>327</v>
      </c>
      <c r="B373" t="s">
        <v>294</v>
      </c>
      <c r="C373" t="str">
        <f>LEFT(Table14[[#This Row],[ឈ្មោះ]],SEARCH(" ",Table14[[#This Row],[ឈ្មោះ]])-1)</f>
        <v>ហៃ</v>
      </c>
      <c r="D373" t="str">
        <f>RIGHT(Table14[[#This Row],[ឈ្មោះ]],LEN(Table14[[#This Row],[ឈ្មោះ]])-SEARCH(" ",Table14[[#This Row],[ឈ្មោះ]]))</f>
        <v>អុល</v>
      </c>
      <c r="E373" t="s">
        <v>1</v>
      </c>
      <c r="F373" t="s">
        <v>454</v>
      </c>
      <c r="G373" t="str">
        <f>IFERROR(VLOOKUP($B373,Tax_List!$H$3:$O$480,5,0),"***")</f>
        <v>24.04.1990</v>
      </c>
      <c r="H373" s="13" t="str">
        <f>IFERROR(VLOOKUP($B373,Tax_List!$H$3:$O$480,8,0),"***")</f>
        <v>IDR00034</v>
      </c>
      <c r="I373" s="2">
        <v>561300</v>
      </c>
      <c r="J373" s="2"/>
      <c r="K373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ហៃ អុល</v>
      </c>
      <c r="L373">
        <v>561300</v>
      </c>
      <c r="M373">
        <f>VLOOKUP(Table14[[#This Row],[ឈ្មោះ]],Table1[[ឈ្មោះ]:[សម្គាល់]],8,0)</f>
        <v>1353500</v>
      </c>
      <c r="N373" s="16">
        <f>M373-Table14[[#This Row],[បៀវត្សសរុប]]</f>
        <v>792200</v>
      </c>
    </row>
    <row r="374" spans="1:14" x14ac:dyDescent="0.55000000000000004">
      <c r="A374" s="1">
        <v>328</v>
      </c>
      <c r="B374" t="s">
        <v>295</v>
      </c>
      <c r="C374" t="str">
        <f>LEFT(Table14[[#This Row],[ឈ្មោះ]],SEARCH(" ",Table14[[#This Row],[ឈ្មោះ]])-1)</f>
        <v>ស៊ុត</v>
      </c>
      <c r="D374" t="str">
        <f>RIGHT(Table14[[#This Row],[ឈ្មោះ]],LEN(Table14[[#This Row],[ឈ្មោះ]])-SEARCH(" ",Table14[[#This Row],[ឈ្មោះ]]))</f>
        <v>សុផល</v>
      </c>
      <c r="E374" t="s">
        <v>2</v>
      </c>
      <c r="F374" t="s">
        <v>454</v>
      </c>
      <c r="G374" t="str">
        <f>IFERROR(VLOOKUP($B374,Tax_List!$H$3:$O$480,5,0),"***")</f>
        <v>29.03.1991</v>
      </c>
      <c r="H374" s="13" t="str">
        <f>IFERROR(VLOOKUP($B374,Tax_List!$H$3:$O$480,8,0),"***")</f>
        <v>IDR00035</v>
      </c>
      <c r="I374" s="2">
        <v>448800</v>
      </c>
      <c r="J374" s="2"/>
      <c r="K374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ស៊ុត សុផល</v>
      </c>
      <c r="L374">
        <v>448800</v>
      </c>
      <c r="M374">
        <f>VLOOKUP(Table14[[#This Row],[ឈ្មោះ]],Table1[[ឈ្មោះ]:[សម្គាល់]],8,0)</f>
        <v>1260700</v>
      </c>
      <c r="N374" s="16">
        <f>M374-Table14[[#This Row],[បៀវត្សសរុប]]</f>
        <v>811900</v>
      </c>
    </row>
    <row r="375" spans="1:14" x14ac:dyDescent="0.55000000000000004">
      <c r="A375" s="1">
        <v>329</v>
      </c>
      <c r="B375" t="s">
        <v>36</v>
      </c>
      <c r="C375" t="str">
        <f>LEFT(Table14[[#This Row],[ឈ្មោះ]],SEARCH(" ",Table14[[#This Row],[ឈ្មោះ]])-1)</f>
        <v>ចយ</v>
      </c>
      <c r="D375" t="str">
        <f>RIGHT(Table14[[#This Row],[ឈ្មោះ]],LEN(Table14[[#This Row],[ឈ្មោះ]])-SEARCH(" ",Table14[[#This Row],[ឈ្មោះ]]))</f>
        <v>សុម៉ាច</v>
      </c>
      <c r="E375" t="s">
        <v>2</v>
      </c>
      <c r="F375" t="s">
        <v>454</v>
      </c>
      <c r="G375" t="str">
        <f>IFERROR(VLOOKUP($B375,Tax_List!$H$3:$O$480,5,0),"***")</f>
        <v>18.04.1994</v>
      </c>
      <c r="H375" s="13" t="str">
        <f>IFERROR(VLOOKUP($B375,Tax_List!$H$3:$O$480,8,0),"***")</f>
        <v>IDR00055</v>
      </c>
      <c r="I375" s="2">
        <v>515050</v>
      </c>
      <c r="J375" s="2"/>
      <c r="K375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ចយ សុម៉ាច</v>
      </c>
      <c r="L375">
        <v>515050</v>
      </c>
      <c r="M375">
        <f>VLOOKUP(Table14[[#This Row],[ឈ្មោះ]],Table1[[ឈ្មោះ]:[សម្គាល់]],8,0)</f>
        <v>1260600</v>
      </c>
      <c r="N375" s="16">
        <f>M375-Table14[[#This Row],[បៀវត្សសរុប]]</f>
        <v>745550</v>
      </c>
    </row>
    <row r="376" spans="1:14" x14ac:dyDescent="0.55000000000000004">
      <c r="A376" s="1">
        <v>330</v>
      </c>
      <c r="B376" t="s">
        <v>297</v>
      </c>
      <c r="C376" t="str">
        <f>LEFT(Table14[[#This Row],[ឈ្មោះ]],SEARCH(" ",Table14[[#This Row],[ឈ្មោះ]])-1)</f>
        <v>ជៀម</v>
      </c>
      <c r="D376" t="str">
        <f>RIGHT(Table14[[#This Row],[ឈ្មោះ]],LEN(Table14[[#This Row],[ឈ្មោះ]])-SEARCH(" ",Table14[[#This Row],[ឈ្មោះ]]))</f>
        <v>ទីន</v>
      </c>
      <c r="E376" t="s">
        <v>1</v>
      </c>
      <c r="F376" t="s">
        <v>454</v>
      </c>
      <c r="G376" t="str">
        <f>IFERROR(VLOOKUP($B376,Tax_List!$H$3:$O$480,5,0),"***")</f>
        <v>14.01.1997</v>
      </c>
      <c r="H376" s="13" t="str">
        <f>IFERROR(VLOOKUP($B376,Tax_List!$H$3:$O$480,8,0),"***")</f>
        <v>IDR00036</v>
      </c>
      <c r="I376" s="2">
        <v>417400</v>
      </c>
      <c r="J376" s="2"/>
      <c r="K376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ជៀម ទីន</v>
      </c>
      <c r="L376">
        <v>417400</v>
      </c>
      <c r="M376">
        <f>VLOOKUP(Table14[[#This Row],[ឈ្មោះ]],Table1[[ឈ្មោះ]:[សម្គាល់]],8,0)</f>
        <v>1005500</v>
      </c>
      <c r="N376" s="16">
        <f>M376-Table14[[#This Row],[បៀវត្សសរុប]]</f>
        <v>588100</v>
      </c>
    </row>
    <row r="377" spans="1:14" x14ac:dyDescent="0.55000000000000004">
      <c r="A377" s="1">
        <v>331</v>
      </c>
      <c r="B377" t="s">
        <v>2057</v>
      </c>
      <c r="C377" t="str">
        <f>LEFT(Table14[[#This Row],[ឈ្មោះ]],SEARCH(" ",Table14[[#This Row],[ឈ្មោះ]])-1)</f>
        <v>រ៉េត</v>
      </c>
      <c r="D377" t="str">
        <f>RIGHT(Table14[[#This Row],[ឈ្មោះ]],LEN(Table14[[#This Row],[ឈ្មោះ]])-SEARCH(" ",Table14[[#This Row],[ឈ្មោះ]]))</f>
        <v>ប៊ុនរិទ្ធិ</v>
      </c>
      <c r="F377" t="s">
        <v>454</v>
      </c>
      <c r="G377" t="str">
        <f>IFERROR(VLOOKUP($B377,Tax_List!$H$3:$O$480,5,0),"***")</f>
        <v>***</v>
      </c>
      <c r="H377" s="13" t="str">
        <f>IFERROR(VLOOKUP($B377,Tax_List!$H$3:$O$480,8,0),"***")</f>
        <v>***</v>
      </c>
      <c r="I377" s="2">
        <v>277600</v>
      </c>
      <c r="J377" s="2"/>
      <c r="K377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រ៉េត ប៊ុនរិទ្ធិ</v>
      </c>
      <c r="L377">
        <v>277600</v>
      </c>
      <c r="M377" t="e">
        <f>VLOOKUP(Table14[[#This Row],[ឈ្មោះ]],Table1[[ឈ្មោះ]:[សម្គាល់]],8,0)</f>
        <v>#N/A</v>
      </c>
      <c r="N377" s="16" t="e">
        <f>M377-Table14[[#This Row],[បៀវត្សសរុប]]</f>
        <v>#N/A</v>
      </c>
    </row>
    <row r="378" spans="1:14" x14ac:dyDescent="0.55000000000000004">
      <c r="A378" s="1">
        <v>332</v>
      </c>
      <c r="B378" t="s">
        <v>2058</v>
      </c>
      <c r="C378" t="str">
        <f>LEFT(Table14[[#This Row],[ឈ្មោះ]],SEARCH(" ",Table14[[#This Row],[ឈ្មោះ]])-1)</f>
        <v>ពើង</v>
      </c>
      <c r="D378" t="str">
        <f>RIGHT(Table14[[#This Row],[ឈ្មោះ]],LEN(Table14[[#This Row],[ឈ្មោះ]])-SEARCH(" ",Table14[[#This Row],[ឈ្មោះ]]))</f>
        <v>ពីន</v>
      </c>
      <c r="E378" t="s">
        <v>1</v>
      </c>
      <c r="F378" t="s">
        <v>454</v>
      </c>
      <c r="G378" t="str">
        <f>IFERROR(VLOOKUP($B378,Tax_List!$H$3:$O$480,5,0),"***")</f>
        <v>***</v>
      </c>
      <c r="H378" s="13" t="str">
        <f>IFERROR(VLOOKUP($B378,Tax_List!$H$3:$O$480,8,0),"***")</f>
        <v>***</v>
      </c>
      <c r="I378" s="2">
        <v>274700</v>
      </c>
      <c r="J378" s="2" t="s">
        <v>1979</v>
      </c>
      <c r="K378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ពើង ពីន</v>
      </c>
      <c r="L378">
        <v>274700</v>
      </c>
      <c r="M378" t="e">
        <f>VLOOKUP(Table14[[#This Row],[ឈ្មោះ]],Table1[[ឈ្មោះ]:[សម្គាល់]],8,0)</f>
        <v>#N/A</v>
      </c>
      <c r="N378" s="16" t="e">
        <f>M378-Table14[[#This Row],[បៀវត្សសរុប]]</f>
        <v>#N/A</v>
      </c>
    </row>
    <row r="379" spans="1:14" x14ac:dyDescent="0.55000000000000004">
      <c r="A379" s="1">
        <v>332</v>
      </c>
      <c r="B379" t="s">
        <v>299</v>
      </c>
      <c r="C379" t="str">
        <f>LEFT(Table14[[#This Row],[ឈ្មោះ]],SEARCH(" ",Table14[[#This Row],[ឈ្មោះ]])-1)</f>
        <v>ឈាង</v>
      </c>
      <c r="D379" t="str">
        <f>RIGHT(Table14[[#This Row],[ឈ្មោះ]],LEN(Table14[[#This Row],[ឈ្មោះ]])-SEARCH(" ",Table14[[#This Row],[ឈ្មោះ]]))</f>
        <v>ចាន់ឌី</v>
      </c>
      <c r="E379" t="s">
        <v>1</v>
      </c>
      <c r="F379" t="s">
        <v>454</v>
      </c>
      <c r="G379" t="str">
        <f>IFERROR(VLOOKUP($B379,Tax_List!$H$3:$O$480,5,0),"***")</f>
        <v>23.04.1992</v>
      </c>
      <c r="H379" s="13" t="str">
        <f>IFERROR(VLOOKUP($B379,Tax_List!$H$3:$O$480,8,0),"***")</f>
        <v>040290818</v>
      </c>
      <c r="I379" s="2">
        <v>65000</v>
      </c>
      <c r="J379" s="2" t="s">
        <v>1980</v>
      </c>
      <c r="K379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ឈាង ចាន់ឌី</v>
      </c>
      <c r="L379">
        <v>65000</v>
      </c>
      <c r="M379">
        <f>VLOOKUP(Table14[[#This Row],[ឈ្មោះ]],Table1[[ឈ្មោះ]:[សម្គាល់]],8,0)</f>
        <v>1081400</v>
      </c>
      <c r="N379" s="16">
        <f>M379-Table14[[#This Row],[បៀវត្សសរុប]]</f>
        <v>1016400</v>
      </c>
    </row>
    <row r="380" spans="1:14" x14ac:dyDescent="0.55000000000000004">
      <c r="A380" s="1">
        <v>333</v>
      </c>
      <c r="B380" t="s">
        <v>2059</v>
      </c>
      <c r="C380" t="str">
        <f>LEFT(Table14[[#This Row],[ឈ្មោះ]],SEARCH(" ",Table14[[#This Row],[ឈ្មោះ]])-1)</f>
        <v>រឹម</v>
      </c>
      <c r="D380" t="str">
        <f>RIGHT(Table14[[#This Row],[ឈ្មោះ]],LEN(Table14[[#This Row],[ឈ្មោះ]])-SEARCH(" ",Table14[[#This Row],[ឈ្មោះ]]))</f>
        <v>ណាន់</v>
      </c>
      <c r="E380" t="s">
        <v>2</v>
      </c>
      <c r="F380" t="s">
        <v>454</v>
      </c>
      <c r="G380" t="str">
        <f>IFERROR(VLOOKUP($B380,Tax_List!$H$3:$O$480,5,0),"***")</f>
        <v>***</v>
      </c>
      <c r="H380" s="13" t="str">
        <f>IFERROR(VLOOKUP($B380,Tax_List!$H$3:$O$480,8,0),"***")</f>
        <v>***</v>
      </c>
      <c r="I380" s="2">
        <v>273100</v>
      </c>
      <c r="J380" s="2"/>
      <c r="K380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រឹម ណាន់</v>
      </c>
      <c r="L380">
        <v>273100</v>
      </c>
      <c r="M380" t="e">
        <f>VLOOKUP(Table14[[#This Row],[ឈ្មោះ]],Table1[[ឈ្មោះ]:[សម្គាល់]],8,0)</f>
        <v>#N/A</v>
      </c>
      <c r="N380" s="16" t="e">
        <f>M380-Table14[[#This Row],[បៀវត្សសរុប]]</f>
        <v>#N/A</v>
      </c>
    </row>
    <row r="381" spans="1:14" x14ac:dyDescent="0.55000000000000004">
      <c r="A381" s="1">
        <v>334</v>
      </c>
      <c r="B381" t="s">
        <v>2060</v>
      </c>
      <c r="C381" t="str">
        <f>LEFT(Table14[[#This Row],[ឈ្មោះ]],SEARCH(" ",Table14[[#This Row],[ឈ្មោះ]])-1)</f>
        <v>ជួន</v>
      </c>
      <c r="D381" t="str">
        <f>RIGHT(Table14[[#This Row],[ឈ្មោះ]],LEN(Table14[[#This Row],[ឈ្មោះ]])-SEARCH(" ",Table14[[#This Row],[ឈ្មោះ]]))</f>
        <v>វិនជីង</v>
      </c>
      <c r="E381" t="s">
        <v>1</v>
      </c>
      <c r="F381" t="s">
        <v>454</v>
      </c>
      <c r="G381" t="str">
        <f>IFERROR(VLOOKUP($B381,Tax_List!$H$3:$O$480,5,0),"***")</f>
        <v>***</v>
      </c>
      <c r="H381" s="13" t="str">
        <f>IFERROR(VLOOKUP($B381,Tax_List!$H$3:$O$480,8,0),"***")</f>
        <v>***</v>
      </c>
      <c r="I381" s="2">
        <v>243100</v>
      </c>
      <c r="J381" s="2"/>
      <c r="K381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ជួន វិនជីង</v>
      </c>
      <c r="L381">
        <v>243100</v>
      </c>
      <c r="M381" t="e">
        <f>VLOOKUP(Table14[[#This Row],[ឈ្មោះ]],Table1[[ឈ្មោះ]:[សម្គាល់]],8,0)</f>
        <v>#N/A</v>
      </c>
      <c r="N381" s="16" t="e">
        <f>M381-Table14[[#This Row],[បៀវត្សសរុប]]</f>
        <v>#N/A</v>
      </c>
    </row>
    <row r="382" spans="1:14" x14ac:dyDescent="0.55000000000000004">
      <c r="A382" s="1">
        <v>335</v>
      </c>
      <c r="B382" t="s">
        <v>302</v>
      </c>
      <c r="C382" t="str">
        <f>LEFT(Table14[[#This Row],[ឈ្មោះ]],SEARCH(" ",Table14[[#This Row],[ឈ្មោះ]])-1)</f>
        <v>ជិន</v>
      </c>
      <c r="D382" t="str">
        <f>RIGHT(Table14[[#This Row],[ឈ្មោះ]],LEN(Table14[[#This Row],[ឈ្មោះ]])-SEARCH(" ",Table14[[#This Row],[ឈ្មោះ]]))</f>
        <v>ងឿន</v>
      </c>
      <c r="E382" t="s">
        <v>2</v>
      </c>
      <c r="F382" t="s">
        <v>454</v>
      </c>
      <c r="G382" t="str">
        <f>IFERROR(VLOOKUP($B382,Tax_List!$H$3:$O$480,5,0),"***")</f>
        <v>11.07.1989</v>
      </c>
      <c r="H382" s="13" t="str">
        <f>IFERROR(VLOOKUP($B382,Tax_List!$H$3:$O$480,8,0),"***")</f>
        <v>2662009</v>
      </c>
      <c r="I382" s="2">
        <v>438600</v>
      </c>
      <c r="J382" s="2"/>
      <c r="K382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ជិន ងឿន</v>
      </c>
      <c r="L382">
        <v>438600</v>
      </c>
      <c r="M382">
        <f>VLOOKUP(Table14[[#This Row],[ឈ្មោះ]],Table1[[ឈ្មោះ]:[សម្គាល់]],8,0)</f>
        <v>1073300</v>
      </c>
      <c r="N382" s="16">
        <f>M382-Table14[[#This Row],[បៀវត្សសរុប]]</f>
        <v>634700</v>
      </c>
    </row>
    <row r="383" spans="1:14" x14ac:dyDescent="0.55000000000000004">
      <c r="A383" s="1">
        <v>336</v>
      </c>
      <c r="B383" t="s">
        <v>2061</v>
      </c>
      <c r="C383" t="str">
        <f>LEFT(Table14[[#This Row],[ឈ្មោះ]],SEARCH(" ",Table14[[#This Row],[ឈ្មោះ]])-1)</f>
        <v>ពីន</v>
      </c>
      <c r="D383" t="str">
        <f>RIGHT(Table14[[#This Row],[ឈ្មោះ]],LEN(Table14[[#This Row],[ឈ្មោះ]])-SEARCH(" ",Table14[[#This Row],[ឈ្មោះ]]))</f>
        <v>ដាវុធ</v>
      </c>
      <c r="E383" t="s">
        <v>2</v>
      </c>
      <c r="F383" t="s">
        <v>454</v>
      </c>
      <c r="G383" t="str">
        <f>IFERROR(VLOOKUP($B383,Tax_List!$H$3:$O$480,5,0),"***")</f>
        <v>***</v>
      </c>
      <c r="H383" s="13" t="str">
        <f>IFERROR(VLOOKUP($B383,Tax_List!$H$3:$O$480,8,0),"***")</f>
        <v>***</v>
      </c>
      <c r="I383" s="2">
        <v>272600</v>
      </c>
      <c r="J383" s="2"/>
      <c r="K383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ពីន ដាវុធ</v>
      </c>
      <c r="L383">
        <v>272600</v>
      </c>
      <c r="M383" t="e">
        <f>VLOOKUP(Table14[[#This Row],[ឈ្មោះ]],Table1[[ឈ្មោះ]:[សម្គាល់]],8,0)</f>
        <v>#N/A</v>
      </c>
      <c r="N383" s="16" t="e">
        <f>M383-Table14[[#This Row],[បៀវត្សសរុប]]</f>
        <v>#N/A</v>
      </c>
    </row>
    <row r="384" spans="1:14" x14ac:dyDescent="0.55000000000000004">
      <c r="A384" s="1">
        <v>337</v>
      </c>
      <c r="B384" t="s">
        <v>304</v>
      </c>
      <c r="C384" t="str">
        <f>LEFT(Table14[[#This Row],[ឈ្មោះ]],SEARCH(" ",Table14[[#This Row],[ឈ្មោះ]])-1)</f>
        <v>សេរី</v>
      </c>
      <c r="D384" t="str">
        <f>RIGHT(Table14[[#This Row],[ឈ្មោះ]],LEN(Table14[[#This Row],[ឈ្មោះ]])-SEARCH(" ",Table14[[#This Row],[ឈ្មោះ]]))</f>
        <v>រក្សា</v>
      </c>
      <c r="E384" t="s">
        <v>1</v>
      </c>
      <c r="F384" t="s">
        <v>454</v>
      </c>
      <c r="G384" t="str">
        <f>IFERROR(VLOOKUP($B384,Tax_List!$H$3:$O$480,5,0),"***")</f>
        <v>15.07.1999</v>
      </c>
      <c r="H384" s="13">
        <f>IFERROR(VLOOKUP($B384,Tax_List!$H$3:$O$480,8,0),"***")</f>
        <v>171026672</v>
      </c>
      <c r="I384" s="2">
        <v>420100</v>
      </c>
      <c r="J384" s="2"/>
      <c r="K384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សេរី រក្សា</v>
      </c>
      <c r="L384">
        <v>420100</v>
      </c>
      <c r="M384">
        <f>VLOOKUP(Table14[[#This Row],[ឈ្មោះ]],Table1[[ឈ្មោះ]:[សម្គាល់]],8,0)</f>
        <v>1158800</v>
      </c>
      <c r="N384" s="16">
        <f>M384-Table14[[#This Row],[បៀវត្សសរុប]]</f>
        <v>738700</v>
      </c>
    </row>
    <row r="385" spans="1:14" x14ac:dyDescent="0.55000000000000004">
      <c r="A385" s="1">
        <v>338</v>
      </c>
      <c r="B385" t="s">
        <v>305</v>
      </c>
      <c r="C385" t="str">
        <f>LEFT(Table14[[#This Row],[ឈ្មោះ]],SEARCH(" ",Table14[[#This Row],[ឈ្មោះ]])-1)</f>
        <v>ឡេង</v>
      </c>
      <c r="D385" t="str">
        <f>RIGHT(Table14[[#This Row],[ឈ្មោះ]],LEN(Table14[[#This Row],[ឈ្មោះ]])-SEARCH(" ",Table14[[#This Row],[ឈ្មោះ]]))</f>
        <v>គីមហេង</v>
      </c>
      <c r="E385" t="s">
        <v>2</v>
      </c>
      <c r="F385" t="s">
        <v>454</v>
      </c>
      <c r="G385" t="str">
        <f>IFERROR(VLOOKUP($B385,Tax_List!$H$3:$O$480,5,0),"***")</f>
        <v>30.03.2002</v>
      </c>
      <c r="H385" s="13">
        <f>IFERROR(VLOOKUP($B385,Tax_List!$H$3:$O$480,8,0),"***")</f>
        <v>150944766</v>
      </c>
      <c r="I385" s="2">
        <v>392900</v>
      </c>
      <c r="J385" s="2"/>
      <c r="K385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ឡេង គីមហេង</v>
      </c>
      <c r="L385">
        <v>392900</v>
      </c>
      <c r="M385">
        <f>VLOOKUP(Table14[[#This Row],[ឈ្មោះ]],Table1[[ឈ្មោះ]:[សម្គាល់]],8,0)</f>
        <v>1086900</v>
      </c>
      <c r="N385" s="16">
        <f>M385-Table14[[#This Row],[បៀវត្សសរុប]]</f>
        <v>694000</v>
      </c>
    </row>
    <row r="386" spans="1:14" x14ac:dyDescent="0.55000000000000004">
      <c r="A386" s="1">
        <v>339</v>
      </c>
      <c r="B386" t="s">
        <v>306</v>
      </c>
      <c r="C386" t="str">
        <f>LEFT(Table14[[#This Row],[ឈ្មោះ]],SEARCH(" ",Table14[[#This Row],[ឈ្មោះ]])-1)</f>
        <v>ឌួង</v>
      </c>
      <c r="D386" t="str">
        <f>RIGHT(Table14[[#This Row],[ឈ្មោះ]],LEN(Table14[[#This Row],[ឈ្មោះ]])-SEARCH(" ",Table14[[#This Row],[ឈ្មោះ]]))</f>
        <v>ម៉ាឌឿន</v>
      </c>
      <c r="E386" t="s">
        <v>2</v>
      </c>
      <c r="F386" t="s">
        <v>454</v>
      </c>
      <c r="G386" t="str">
        <f>IFERROR(VLOOKUP($B386,Tax_List!$H$3:$O$480,5,0),"***")</f>
        <v>27.08.1998</v>
      </c>
      <c r="H386" s="13" t="str">
        <f>IFERROR(VLOOKUP($B386,Tax_List!$H$3:$O$480,8,0),"***")</f>
        <v>IDR00100</v>
      </c>
      <c r="I386" s="2">
        <v>474600</v>
      </c>
      <c r="J386" s="2"/>
      <c r="K386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ឌួង ម៉ាឌឿន</v>
      </c>
      <c r="L386">
        <v>474600</v>
      </c>
      <c r="M386">
        <f>VLOOKUP(Table14[[#This Row],[ឈ្មោះ]],Table1[[ឈ្មោះ]:[សម្គាល់]],8,0)</f>
        <v>1271700</v>
      </c>
      <c r="N386" s="16">
        <f>M386-Table14[[#This Row],[បៀវត្សសរុប]]</f>
        <v>797100</v>
      </c>
    </row>
    <row r="387" spans="1:14" x14ac:dyDescent="0.55000000000000004">
      <c r="A387" s="1">
        <v>340</v>
      </c>
      <c r="B387" t="s">
        <v>307</v>
      </c>
      <c r="C387" t="str">
        <f>LEFT(Table14[[#This Row],[ឈ្មោះ]],SEARCH(" ",Table14[[#This Row],[ឈ្មោះ]])-1)</f>
        <v>បុល</v>
      </c>
      <c r="D387" t="str">
        <f>RIGHT(Table14[[#This Row],[ឈ្មោះ]],LEN(Table14[[#This Row],[ឈ្មោះ]])-SEARCH(" ",Table14[[#This Row],[ឈ្មោះ]]))</f>
        <v>ផល្លី</v>
      </c>
      <c r="E387" t="s">
        <v>1</v>
      </c>
      <c r="F387" t="s">
        <v>454</v>
      </c>
      <c r="G387" t="str">
        <f>IFERROR(VLOOKUP($B387,Tax_List!$H$3:$O$480,5,0),"***")</f>
        <v>13.07.1997</v>
      </c>
      <c r="H387" s="13" t="str">
        <f>IFERROR(VLOOKUP($B387,Tax_List!$H$3:$O$480,8,0),"***")</f>
        <v>70340322</v>
      </c>
      <c r="I387" s="2">
        <v>304400</v>
      </c>
      <c r="J387" s="2"/>
      <c r="K387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បុល ផល្លី</v>
      </c>
      <c r="L387">
        <v>304400</v>
      </c>
      <c r="M387">
        <f>VLOOKUP(Table14[[#This Row],[ឈ្មោះ]],Table1[[ឈ្មោះ]:[សម្គាល់]],8,0)</f>
        <v>1158000</v>
      </c>
      <c r="N387" s="16">
        <f>M387-Table14[[#This Row],[បៀវត្សសរុប]]</f>
        <v>853600</v>
      </c>
    </row>
    <row r="388" spans="1:14" x14ac:dyDescent="0.55000000000000004">
      <c r="A388" s="1">
        <v>341</v>
      </c>
      <c r="B388" t="s">
        <v>308</v>
      </c>
      <c r="C388" t="str">
        <f>LEFT(Table14[[#This Row],[ឈ្មោះ]],SEARCH(" ",Table14[[#This Row],[ឈ្មោះ]])-1)</f>
        <v>រ៉ែន</v>
      </c>
      <c r="D388" t="str">
        <f>RIGHT(Table14[[#This Row],[ឈ្មោះ]],LEN(Table14[[#This Row],[ឈ្មោះ]])-SEARCH(" ",Table14[[#This Row],[ឈ្មោះ]]))</f>
        <v>សុខណាង</v>
      </c>
      <c r="E388" t="s">
        <v>2</v>
      </c>
      <c r="F388" t="s">
        <v>454</v>
      </c>
      <c r="G388" t="str">
        <f>IFERROR(VLOOKUP($B388,Tax_List!$H$3:$O$480,5,0),"***")</f>
        <v>15.06.2000</v>
      </c>
      <c r="H388" s="13" t="str">
        <f>IFERROR(VLOOKUP($B388,Tax_List!$H$3:$O$480,8,0),"***")</f>
        <v>IDR00101</v>
      </c>
      <c r="I388" s="2">
        <v>302200</v>
      </c>
      <c r="J388" s="2"/>
      <c r="K388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រ៉ែន សុខណាង</v>
      </c>
      <c r="L388">
        <v>302200</v>
      </c>
      <c r="M388">
        <f>VLOOKUP(Table14[[#This Row],[ឈ្មោះ]],Table1[[ឈ្មោះ]:[សម្គាល់]],8,0)</f>
        <v>1164500</v>
      </c>
      <c r="N388" s="16">
        <f>M388-Table14[[#This Row],[បៀវត្សសរុប]]</f>
        <v>862300</v>
      </c>
    </row>
    <row r="389" spans="1:14" x14ac:dyDescent="0.55000000000000004">
      <c r="A389" s="1">
        <v>342</v>
      </c>
      <c r="B389" t="s">
        <v>2062</v>
      </c>
      <c r="C389" t="str">
        <f>LEFT(Table14[[#This Row],[ឈ្មោះ]],SEARCH(" ",Table14[[#This Row],[ឈ្មោះ]])-1)</f>
        <v>មេត</v>
      </c>
      <c r="D389" t="str">
        <f>RIGHT(Table14[[#This Row],[ឈ្មោះ]],LEN(Table14[[#This Row],[ឈ្មោះ]])-SEARCH(" ",Table14[[#This Row],[ឈ្មោះ]]))</f>
        <v>សាមិត្ត</v>
      </c>
      <c r="E389" t="s">
        <v>1</v>
      </c>
      <c r="F389" t="s">
        <v>454</v>
      </c>
      <c r="G389" t="str">
        <f>IFERROR(VLOOKUP($B389,Tax_List!$H$3:$O$480,5,0),"***")</f>
        <v>***</v>
      </c>
      <c r="H389" s="13" t="str">
        <f>IFERROR(VLOOKUP($B389,Tax_List!$H$3:$O$480,8,0),"***")</f>
        <v>***</v>
      </c>
      <c r="I389" s="2">
        <v>275000</v>
      </c>
      <c r="J389" s="2" t="s">
        <v>1979</v>
      </c>
      <c r="K389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មេត សាមិត្ត</v>
      </c>
      <c r="L389">
        <v>275000</v>
      </c>
      <c r="M389" t="e">
        <f>VLOOKUP(Table14[[#This Row],[ឈ្មោះ]],Table1[[ឈ្មោះ]:[សម្គាល់]],8,0)</f>
        <v>#N/A</v>
      </c>
      <c r="N389" s="16" t="e">
        <f>M389-Table14[[#This Row],[បៀវត្សសរុប]]</f>
        <v>#N/A</v>
      </c>
    </row>
    <row r="390" spans="1:14" x14ac:dyDescent="0.55000000000000004">
      <c r="A390" s="1">
        <v>342</v>
      </c>
      <c r="B390" t="s">
        <v>309</v>
      </c>
      <c r="C390" t="str">
        <f>LEFT(Table14[[#This Row],[ឈ្មោះ]],SEARCH(" ",Table14[[#This Row],[ឈ្មោះ]])-1)</f>
        <v>ចាន់នី</v>
      </c>
      <c r="D390" t="str">
        <f>RIGHT(Table14[[#This Row],[ឈ្មោះ]],LEN(Table14[[#This Row],[ឈ្មោះ]])-SEARCH(" ",Table14[[#This Row],[ឈ្មោះ]]))</f>
        <v>ចាន់ណា</v>
      </c>
      <c r="E390" t="s">
        <v>1</v>
      </c>
      <c r="F390" t="s">
        <v>454</v>
      </c>
      <c r="G390" t="str">
        <f>IFERROR(VLOOKUP($B390,Tax_List!$H$3:$O$480,5,0),"***")</f>
        <v>12.08.1998</v>
      </c>
      <c r="H390" s="13" t="str">
        <f>IFERROR(VLOOKUP($B390,Tax_List!$H$3:$O$480,8,0),"***")</f>
        <v>IDR00102</v>
      </c>
      <c r="I390" s="2">
        <v>126000</v>
      </c>
      <c r="J390" s="2" t="s">
        <v>1980</v>
      </c>
      <c r="K390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ចាន់នី ចាន់ណា</v>
      </c>
      <c r="L390">
        <v>126000</v>
      </c>
      <c r="M390">
        <f>VLOOKUP(Table14[[#This Row],[ឈ្មោះ]],Table1[[ឈ្មោះ]:[សម្គាល់]],8,0)</f>
        <v>1131200</v>
      </c>
      <c r="N390" s="16">
        <f>M390-Table14[[#This Row],[បៀវត្សសរុប]]</f>
        <v>1005200</v>
      </c>
    </row>
    <row r="391" spans="1:14" x14ac:dyDescent="0.55000000000000004">
      <c r="A391" s="1">
        <v>343</v>
      </c>
      <c r="B391" t="s">
        <v>2063</v>
      </c>
      <c r="C391" t="str">
        <f>LEFT(Table14[[#This Row],[ឈ្មោះ]],SEARCH(" ",Table14[[#This Row],[ឈ្មោះ]])-1)</f>
        <v>យ៉ាត</v>
      </c>
      <c r="D391" t="str">
        <f>RIGHT(Table14[[#This Row],[ឈ្មោះ]],LEN(Table14[[#This Row],[ឈ្មោះ]])-SEARCH(" ",Table14[[#This Row],[ឈ្មោះ]]))</f>
        <v>ហាត</v>
      </c>
      <c r="E391" t="s">
        <v>1</v>
      </c>
      <c r="F391" t="s">
        <v>454</v>
      </c>
      <c r="G391" t="str">
        <f>IFERROR(VLOOKUP($B391,Tax_List!$H$3:$O$480,5,0),"***")</f>
        <v>***</v>
      </c>
      <c r="H391" s="13" t="str">
        <f>IFERROR(VLOOKUP($B391,Tax_List!$H$3:$O$480,8,0),"***")</f>
        <v>***</v>
      </c>
      <c r="I391" s="2">
        <v>270700</v>
      </c>
      <c r="J391" s="2" t="s">
        <v>1979</v>
      </c>
      <c r="K391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យ៉ាត ហាត</v>
      </c>
      <c r="L391">
        <v>270700</v>
      </c>
      <c r="M391" t="e">
        <f>VLOOKUP(Table14[[#This Row],[ឈ្មោះ]],Table1[[ឈ្មោះ]:[សម្គាល់]],8,0)</f>
        <v>#N/A</v>
      </c>
      <c r="N391" s="16" t="e">
        <f>M391-Table14[[#This Row],[បៀវត្សសរុប]]</f>
        <v>#N/A</v>
      </c>
    </row>
    <row r="392" spans="1:14" x14ac:dyDescent="0.55000000000000004">
      <c r="A392" s="1">
        <v>343</v>
      </c>
      <c r="B392" t="s">
        <v>310</v>
      </c>
      <c r="C392" t="str">
        <f>LEFT(Table14[[#This Row],[ឈ្មោះ]],SEARCH(" ",Table14[[#This Row],[ឈ្មោះ]])-1)</f>
        <v>ងិន</v>
      </c>
      <c r="D392" t="str">
        <f>RIGHT(Table14[[#This Row],[ឈ្មោះ]],LEN(Table14[[#This Row],[ឈ្មោះ]])-SEARCH(" ",Table14[[#This Row],[ឈ្មោះ]]))</f>
        <v>វន</v>
      </c>
      <c r="E392" t="s">
        <v>1</v>
      </c>
      <c r="F392" t="s">
        <v>454</v>
      </c>
      <c r="G392" t="str">
        <f>IFERROR(VLOOKUP($B392,Tax_List!$H$3:$O$480,5,0),"***")</f>
        <v>05.06.1995</v>
      </c>
      <c r="H392" s="13">
        <f>IFERROR(VLOOKUP($B392,Tax_List!$H$3:$O$480,8,0),"***")</f>
        <v>150360223</v>
      </c>
      <c r="I392" s="2">
        <v>127700</v>
      </c>
      <c r="J392" s="2" t="s">
        <v>1980</v>
      </c>
      <c r="K392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ងិន វន</v>
      </c>
      <c r="L392">
        <v>127700</v>
      </c>
      <c r="M392">
        <f>VLOOKUP(Table14[[#This Row],[ឈ្មោះ]],Table1[[ឈ្មោះ]:[សម្គាល់]],8,0)</f>
        <v>1108000</v>
      </c>
      <c r="N392" s="16">
        <f>M392-Table14[[#This Row],[បៀវត្សសរុប]]</f>
        <v>980300</v>
      </c>
    </row>
    <row r="393" spans="1:14" x14ac:dyDescent="0.55000000000000004">
      <c r="A393" s="1">
        <v>344</v>
      </c>
      <c r="B393" t="s">
        <v>2064</v>
      </c>
      <c r="C393" t="str">
        <f>LEFT(Table14[[#This Row],[ឈ្មោះ]],SEARCH(" ",Table14[[#This Row],[ឈ្មោះ]])-1)</f>
        <v>ព្រំ</v>
      </c>
      <c r="D393" t="str">
        <f>RIGHT(Table14[[#This Row],[ឈ្មោះ]],LEN(Table14[[#This Row],[ឈ្មោះ]])-SEARCH(" ",Table14[[#This Row],[ឈ្មោះ]]))</f>
        <v>ព្រីង</v>
      </c>
      <c r="E393" t="s">
        <v>2</v>
      </c>
      <c r="F393" t="s">
        <v>454</v>
      </c>
      <c r="G393" t="str">
        <f>IFERROR(VLOOKUP($B393,Tax_List!$H$3:$O$480,5,0),"***")</f>
        <v>***</v>
      </c>
      <c r="H393" s="13" t="str">
        <f>IFERROR(VLOOKUP($B393,Tax_List!$H$3:$O$480,8,0),"***")</f>
        <v>***</v>
      </c>
      <c r="I393" s="2">
        <v>257400</v>
      </c>
      <c r="J393" s="2" t="s">
        <v>1979</v>
      </c>
      <c r="K393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ព្រំ ព្រីង</v>
      </c>
      <c r="L393">
        <v>257400</v>
      </c>
      <c r="M393" t="e">
        <f>VLOOKUP(Table14[[#This Row],[ឈ្មោះ]],Table1[[ឈ្មោះ]:[សម្គាល់]],8,0)</f>
        <v>#N/A</v>
      </c>
      <c r="N393" s="16" t="e">
        <f>M393-Table14[[#This Row],[បៀវត្សសរុប]]</f>
        <v>#N/A</v>
      </c>
    </row>
    <row r="394" spans="1:14" x14ac:dyDescent="0.55000000000000004">
      <c r="A394" s="1">
        <v>344</v>
      </c>
      <c r="B394" t="s">
        <v>2065</v>
      </c>
      <c r="C394" t="str">
        <f>LEFT(Table14[[#This Row],[ឈ្មោះ]],SEARCH(" ",Table14[[#This Row],[ឈ្មោះ]])-1)</f>
        <v>ធឿន</v>
      </c>
      <c r="D394" t="str">
        <f>RIGHT(Table14[[#This Row],[ឈ្មោះ]],LEN(Table14[[#This Row],[ឈ្មោះ]])-SEARCH(" ",Table14[[#This Row],[ឈ្មោះ]]))</f>
        <v>ងិល</v>
      </c>
      <c r="E394" t="s">
        <v>2</v>
      </c>
      <c r="F394" t="s">
        <v>454</v>
      </c>
      <c r="G394" t="str">
        <f>IFERROR(VLOOKUP($B394,Tax_List!$H$3:$O$480,5,0),"***")</f>
        <v>***</v>
      </c>
      <c r="H394" s="13" t="str">
        <f>IFERROR(VLOOKUP($B394,Tax_List!$H$3:$O$480,8,0),"***")</f>
        <v>***</v>
      </c>
      <c r="I394" s="2">
        <v>30800</v>
      </c>
      <c r="J394" s="2" t="s">
        <v>1980</v>
      </c>
      <c r="K394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ធឿន ងិល</v>
      </c>
      <c r="L394">
        <v>30800</v>
      </c>
      <c r="M394" t="e">
        <f>VLOOKUP(Table14[[#This Row],[ឈ្មោះ]],Table1[[ឈ្មោះ]:[សម្គាល់]],8,0)</f>
        <v>#N/A</v>
      </c>
      <c r="N394" s="16" t="e">
        <f>M394-Table14[[#This Row],[បៀវត្សសរុប]]</f>
        <v>#N/A</v>
      </c>
    </row>
    <row r="395" spans="1:14" x14ac:dyDescent="0.55000000000000004">
      <c r="A395" s="1">
        <v>344</v>
      </c>
      <c r="B395" t="s">
        <v>311</v>
      </c>
      <c r="C395" t="str">
        <f>LEFT(Table14[[#This Row],[ឈ្មោះ]],SEARCH(" ",Table14[[#This Row],[ឈ្មោះ]])-1)</f>
        <v>លី</v>
      </c>
      <c r="D395" t="str">
        <f>RIGHT(Table14[[#This Row],[ឈ្មោះ]],LEN(Table14[[#This Row],[ឈ្មោះ]])-SEARCH(" ",Table14[[#This Row],[ឈ្មោះ]]))</f>
        <v xml:space="preserve">ចាន់នី </v>
      </c>
      <c r="E395" t="s">
        <v>2</v>
      </c>
      <c r="F395" t="s">
        <v>454</v>
      </c>
      <c r="G395" t="str">
        <f>IFERROR(VLOOKUP($B395,Tax_List!$H$3:$O$480,5,0),"***")</f>
        <v>12.09.1993</v>
      </c>
      <c r="H395" s="13" t="str">
        <f>IFERROR(VLOOKUP($B395,Tax_List!$H$3:$O$480,8,0),"***")</f>
        <v>IDR00128</v>
      </c>
      <c r="I395" s="2">
        <v>144700</v>
      </c>
      <c r="J395" s="2" t="s">
        <v>1980</v>
      </c>
      <c r="K395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 xml:space="preserve">លី ចាន់នី </v>
      </c>
      <c r="L395">
        <v>144700</v>
      </c>
      <c r="M395">
        <f>VLOOKUP(Table14[[#This Row],[ឈ្មោះ]],Table1[[ឈ្មោះ]:[សម្គាល់]],8,0)</f>
        <v>1159500</v>
      </c>
      <c r="N395" s="16">
        <f>M395-Table14[[#This Row],[បៀវត្សសរុប]]</f>
        <v>1014800</v>
      </c>
    </row>
    <row r="396" spans="1:14" x14ac:dyDescent="0.55000000000000004">
      <c r="A396" s="1">
        <v>345</v>
      </c>
      <c r="B396" t="s">
        <v>2066</v>
      </c>
      <c r="C396" t="str">
        <f>LEFT(Table14[[#This Row],[ឈ្មោះ]],SEARCH(" ",Table14[[#This Row],[ឈ្មោះ]])-1)</f>
        <v>សំ</v>
      </c>
      <c r="D396" t="str">
        <f>RIGHT(Table14[[#This Row],[ឈ្មោះ]],LEN(Table14[[#This Row],[ឈ្មោះ]])-SEARCH(" ",Table14[[#This Row],[ឈ្មោះ]]))</f>
        <v>ណាង</v>
      </c>
      <c r="E396" t="s">
        <v>2</v>
      </c>
      <c r="F396" t="s">
        <v>454</v>
      </c>
      <c r="G396" t="str">
        <f>IFERROR(VLOOKUP($B396,Tax_List!$H$3:$O$480,5,0),"***")</f>
        <v>***</v>
      </c>
      <c r="H396" s="13" t="str">
        <f>IFERROR(VLOOKUP($B396,Tax_List!$H$3:$O$480,8,0),"***")</f>
        <v>***</v>
      </c>
      <c r="I396" s="2">
        <v>252600</v>
      </c>
      <c r="J396" s="2" t="s">
        <v>1979</v>
      </c>
      <c r="K396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សំ ណាង</v>
      </c>
      <c r="L396">
        <v>252600</v>
      </c>
      <c r="M396" t="e">
        <f>VLOOKUP(Table14[[#This Row],[ឈ្មោះ]],Table1[[ឈ្មោះ]:[សម្គាល់]],8,0)</f>
        <v>#N/A</v>
      </c>
      <c r="N396" s="16" t="e">
        <f>M396-Table14[[#This Row],[បៀវត្សសរុប]]</f>
        <v>#N/A</v>
      </c>
    </row>
    <row r="397" spans="1:14" x14ac:dyDescent="0.55000000000000004">
      <c r="A397" s="1">
        <v>345</v>
      </c>
      <c r="B397" t="s">
        <v>2067</v>
      </c>
      <c r="C397" t="str">
        <f>LEFT(Table14[[#This Row],[ឈ្មោះ]],SEARCH(" ",Table14[[#This Row],[ឈ្មោះ]])-1)</f>
        <v>សឿន</v>
      </c>
      <c r="D397" t="str">
        <f>RIGHT(Table14[[#This Row],[ឈ្មោះ]],LEN(Table14[[#This Row],[ឈ្មោះ]])-SEARCH(" ",Table14[[#This Row],[ឈ្មោះ]]))</f>
        <v>សាវីន</v>
      </c>
      <c r="E397" t="s">
        <v>2</v>
      </c>
      <c r="F397" t="s">
        <v>454</v>
      </c>
      <c r="G397" t="str">
        <f>IFERROR(VLOOKUP($B397,Tax_List!$H$3:$O$480,5,0),"***")</f>
        <v>***</v>
      </c>
      <c r="H397" s="13" t="str">
        <f>IFERROR(VLOOKUP($B397,Tax_List!$H$3:$O$480,8,0),"***")</f>
        <v>***</v>
      </c>
      <c r="I397" s="2">
        <v>31000</v>
      </c>
      <c r="J397" s="2" t="s">
        <v>1980</v>
      </c>
      <c r="K397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សឿន សាវីន</v>
      </c>
      <c r="L397">
        <v>31000</v>
      </c>
      <c r="M397" t="e">
        <f>VLOOKUP(Table14[[#This Row],[ឈ្មោះ]],Table1[[ឈ្មោះ]:[សម្គាល់]],8,0)</f>
        <v>#N/A</v>
      </c>
      <c r="N397" s="16" t="e">
        <f>M397-Table14[[#This Row],[បៀវត្សសរុប]]</f>
        <v>#N/A</v>
      </c>
    </row>
    <row r="398" spans="1:14" x14ac:dyDescent="0.55000000000000004">
      <c r="A398" s="1">
        <v>345</v>
      </c>
      <c r="B398" t="s">
        <v>1971</v>
      </c>
      <c r="C398" t="str">
        <f>LEFT(Table14[[#This Row],[ឈ្មោះ]],SEARCH(" ",Table14[[#This Row],[ឈ្មោះ]])-1)</f>
        <v>ងិន</v>
      </c>
      <c r="D398" t="str">
        <f>RIGHT(Table14[[#This Row],[ឈ្មោះ]],LEN(Table14[[#This Row],[ឈ្មោះ]])-SEARCH(" ",Table14[[#This Row],[ឈ្មោះ]]))</f>
        <v>ភា</v>
      </c>
      <c r="E398" t="s">
        <v>2</v>
      </c>
      <c r="F398" t="s">
        <v>454</v>
      </c>
      <c r="G398" t="str">
        <f>IFERROR(VLOOKUP($B398,Tax_List!$H$3:$O$480,5,0),"***")</f>
        <v>***</v>
      </c>
      <c r="H398" s="13" t="str">
        <f>IFERROR(VLOOKUP($B398,Tax_List!$H$3:$O$480,8,0),"***")</f>
        <v>***</v>
      </c>
      <c r="I398" s="2">
        <v>138500</v>
      </c>
      <c r="J398" s="2" t="s">
        <v>1980</v>
      </c>
      <c r="K398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ងិន ភា</v>
      </c>
      <c r="L398">
        <v>138500</v>
      </c>
      <c r="M398">
        <f>VLOOKUP(Table14[[#This Row],[ឈ្មោះ]],Table1[[ឈ្មោះ]:[សម្គាល់]],8,0)</f>
        <v>1163700</v>
      </c>
      <c r="N398" s="16">
        <f>M398-Table14[[#This Row],[បៀវត្សសរុប]]</f>
        <v>1025200</v>
      </c>
    </row>
    <row r="399" spans="1:14" x14ac:dyDescent="0.55000000000000004">
      <c r="A399" s="1">
        <v>346</v>
      </c>
      <c r="B399" t="s">
        <v>2068</v>
      </c>
      <c r="C399" t="str">
        <f>LEFT(Table14[[#This Row],[ឈ្មោះ]],SEARCH(" ",Table14[[#This Row],[ឈ្មោះ]])-1)</f>
        <v>ស៊ុន</v>
      </c>
      <c r="D399" t="str">
        <f>RIGHT(Table14[[#This Row],[ឈ្មោះ]],LEN(Table14[[#This Row],[ឈ្មោះ]])-SEARCH(" ",Table14[[#This Row],[ឈ្មោះ]]))</f>
        <v>បុត</v>
      </c>
      <c r="E399" t="s">
        <v>2</v>
      </c>
      <c r="F399" t="s">
        <v>454</v>
      </c>
      <c r="G399" t="str">
        <f>IFERROR(VLOOKUP($B399,Tax_List!$H$3:$O$480,5,0),"***")</f>
        <v>***</v>
      </c>
      <c r="H399" s="13" t="str">
        <f>IFERROR(VLOOKUP($B399,Tax_List!$H$3:$O$480,8,0),"***")</f>
        <v>***</v>
      </c>
      <c r="I399" s="2">
        <v>286300</v>
      </c>
      <c r="J399" s="2"/>
      <c r="K399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ស៊ុន បុត</v>
      </c>
      <c r="L399">
        <v>286300</v>
      </c>
      <c r="M399" t="e">
        <f>VLOOKUP(Table14[[#This Row],[ឈ្មោះ]],Table1[[ឈ្មោះ]:[សម្គាល់]],8,0)</f>
        <v>#N/A</v>
      </c>
      <c r="N399" s="16" t="e">
        <f>M399-Table14[[#This Row],[បៀវត្សសរុប]]</f>
        <v>#N/A</v>
      </c>
    </row>
    <row r="400" spans="1:14" x14ac:dyDescent="0.55000000000000004">
      <c r="A400" s="1">
        <v>347</v>
      </c>
      <c r="B400" t="s">
        <v>313</v>
      </c>
      <c r="C400" t="str">
        <f>LEFT(Table14[[#This Row],[ឈ្មោះ]],SEARCH(" ",Table14[[#This Row],[ឈ្មោះ]])-1)</f>
        <v>ស៊ន</v>
      </c>
      <c r="D400" t="str">
        <f>RIGHT(Table14[[#This Row],[ឈ្មោះ]],LEN(Table14[[#This Row],[ឈ្មោះ]])-SEARCH(" ",Table14[[#This Row],[ឈ្មោះ]]))</f>
        <v>ណយ</v>
      </c>
      <c r="E400" t="s">
        <v>2</v>
      </c>
      <c r="F400" t="s">
        <v>454</v>
      </c>
      <c r="G400" t="str">
        <f>IFERROR(VLOOKUP($B400,Tax_List!$H$3:$O$480,5,0),"***")</f>
        <v>10.04.1998</v>
      </c>
      <c r="H400" s="13">
        <f>IFERROR(VLOOKUP($B400,Tax_List!$H$3:$O$480,8,0),"***")</f>
        <v>150899255</v>
      </c>
      <c r="I400" s="2">
        <v>753600</v>
      </c>
      <c r="J400" s="2"/>
      <c r="K400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ស៊ន ណយ</v>
      </c>
      <c r="L400">
        <v>753600</v>
      </c>
      <c r="M400">
        <f>VLOOKUP(Table14[[#This Row],[ឈ្មោះ]],Table1[[ឈ្មោះ]:[សម្គាល់]],8,0)</f>
        <v>1407900</v>
      </c>
      <c r="N400" s="16">
        <f>M400-Table14[[#This Row],[បៀវត្សសរុប]]</f>
        <v>654300</v>
      </c>
    </row>
    <row r="401" spans="1:14" x14ac:dyDescent="0.55000000000000004">
      <c r="A401" s="1">
        <v>348</v>
      </c>
      <c r="B401" t="s">
        <v>314</v>
      </c>
      <c r="C401" t="str">
        <f>LEFT(Table14[[#This Row],[ឈ្មោះ]],SEARCH(" ",Table14[[#This Row],[ឈ្មោះ]])-1)</f>
        <v>ស៊ុន</v>
      </c>
      <c r="D401" t="str">
        <f>RIGHT(Table14[[#This Row],[ឈ្មោះ]],LEN(Table14[[#This Row],[ឈ្មោះ]])-SEARCH(" ",Table14[[#This Row],[ឈ្មោះ]]))</f>
        <v>សុខនាង</v>
      </c>
      <c r="E401" t="s">
        <v>1</v>
      </c>
      <c r="F401" t="s">
        <v>454</v>
      </c>
      <c r="G401" t="str">
        <f>IFERROR(VLOOKUP($B401,Tax_List!$H$3:$O$480,5,0),"***")</f>
        <v>30.08.1996</v>
      </c>
      <c r="H401" s="13">
        <f>IFERROR(VLOOKUP($B401,Tax_List!$H$3:$O$480,8,0),"***")</f>
        <v>150573627</v>
      </c>
      <c r="I401" s="2">
        <v>404700</v>
      </c>
      <c r="J401" s="2"/>
      <c r="K401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ស៊ុន សុខនាង</v>
      </c>
      <c r="L401">
        <v>404700</v>
      </c>
      <c r="M401">
        <f>VLOOKUP(Table14[[#This Row],[ឈ្មោះ]],Table1[[ឈ្មោះ]:[សម្គាល់]],8,0)</f>
        <v>1166900</v>
      </c>
      <c r="N401" s="16">
        <f>M401-Table14[[#This Row],[បៀវត្សសរុប]]</f>
        <v>762200</v>
      </c>
    </row>
    <row r="402" spans="1:14" x14ac:dyDescent="0.55000000000000004">
      <c r="A402" s="1">
        <v>349</v>
      </c>
      <c r="B402" t="s">
        <v>315</v>
      </c>
      <c r="C402" t="str">
        <f>LEFT(Table14[[#This Row],[ឈ្មោះ]],SEARCH(" ",Table14[[#This Row],[ឈ្មោះ]])-1)</f>
        <v>តុំ</v>
      </c>
      <c r="D402" t="str">
        <f>RIGHT(Table14[[#This Row],[ឈ្មោះ]],LEN(Table14[[#This Row],[ឈ្មោះ]])-SEARCH(" ",Table14[[#This Row],[ឈ្មោះ]]))</f>
        <v>គឹមហៀង</v>
      </c>
      <c r="E402" t="s">
        <v>2</v>
      </c>
      <c r="F402" t="s">
        <v>454</v>
      </c>
      <c r="G402" t="str">
        <f>IFERROR(VLOOKUP($B402,Tax_List!$H$3:$O$480,5,0),"***")</f>
        <v>24.11.2008</v>
      </c>
      <c r="H402" s="13" t="str">
        <f>IFERROR(VLOOKUP($B402,Tax_List!$H$3:$O$480,8,0),"***")</f>
        <v>28012009</v>
      </c>
      <c r="I402" s="2">
        <v>447900</v>
      </c>
      <c r="J402" s="2"/>
      <c r="K402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តុំ គឹមហៀង</v>
      </c>
      <c r="L402">
        <v>447900</v>
      </c>
      <c r="M402">
        <f>VLOOKUP(Table14[[#This Row],[ឈ្មោះ]],Table1[[ឈ្មោះ]:[សម្គាល់]],8,0)</f>
        <v>1156100</v>
      </c>
      <c r="N402" s="16">
        <f>M402-Table14[[#This Row],[បៀវត្សសរុប]]</f>
        <v>708200</v>
      </c>
    </row>
    <row r="403" spans="1:14" x14ac:dyDescent="0.55000000000000004">
      <c r="A403" s="1">
        <v>350</v>
      </c>
      <c r="B403" t="s">
        <v>312</v>
      </c>
      <c r="C403" t="str">
        <f>LEFT(Table14[[#This Row],[ឈ្មោះ]],SEARCH(" ",Table14[[#This Row],[ឈ្មោះ]])-1)</f>
        <v>ជាម</v>
      </c>
      <c r="D403" t="str">
        <f>RIGHT(Table14[[#This Row],[ឈ្មោះ]],LEN(Table14[[#This Row],[ឈ្មោះ]])-SEARCH(" ",Table14[[#This Row],[ឈ្មោះ]]))</f>
        <v>តុំ</v>
      </c>
      <c r="E403" t="s">
        <v>1</v>
      </c>
      <c r="F403" t="s">
        <v>454</v>
      </c>
      <c r="G403" t="str">
        <f>IFERROR(VLOOKUP($B403,Tax_List!$H$3:$O$480,5,0),"***")</f>
        <v>20.05.1988</v>
      </c>
      <c r="H403" s="13" t="str">
        <f>IFERROR(VLOOKUP($B403,Tax_List!$H$3:$O$480,8,0),"***")</f>
        <v>150429520</v>
      </c>
      <c r="I403" s="2">
        <v>378100</v>
      </c>
      <c r="J403" s="2" t="s">
        <v>1979</v>
      </c>
      <c r="K403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ជាម តុំ</v>
      </c>
      <c r="L403">
        <v>378100</v>
      </c>
      <c r="M403">
        <f>VLOOKUP(Table14[[#This Row],[ឈ្មោះ]],Table1[[ឈ្មោះ]:[សម្គាល់]],8,0)</f>
        <v>1123400</v>
      </c>
      <c r="N403" s="16">
        <f>M403-Table14[[#This Row],[បៀវត្សសរុប]]</f>
        <v>745300</v>
      </c>
    </row>
    <row r="404" spans="1:14" x14ac:dyDescent="0.55000000000000004">
      <c r="A404" s="1">
        <v>350</v>
      </c>
      <c r="B404" t="s">
        <v>1924</v>
      </c>
      <c r="C404" t="str">
        <f>LEFT(Table14[[#This Row],[ឈ្មោះ]],SEARCH(" ",Table14[[#This Row],[ឈ្មោះ]])-1)</f>
        <v>(ឆូយ</v>
      </c>
      <c r="D404" t="str">
        <f>RIGHT(Table14[[#This Row],[ឈ្មោះ]],LEN(Table14[[#This Row],[ឈ្មោះ]])-SEARCH(" ",Table14[[#This Row],[ឈ្មោះ]]))</f>
        <v>សោភា)</v>
      </c>
      <c r="E404" t="s">
        <v>1</v>
      </c>
      <c r="F404" t="s">
        <v>454</v>
      </c>
      <c r="G404" t="str">
        <f>IFERROR(VLOOKUP($B404,Tax_List!$H$3:$O$480,5,0),"***")</f>
        <v>***</v>
      </c>
      <c r="H404" s="13" t="str">
        <f>IFERROR(VLOOKUP($B404,Tax_List!$H$3:$O$480,8,0),"***")</f>
        <v>***</v>
      </c>
      <c r="I404" s="2">
        <v>162700</v>
      </c>
      <c r="J404" s="2" t="s">
        <v>1980</v>
      </c>
      <c r="K404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ឆូយ សោភា</v>
      </c>
      <c r="L404">
        <v>162700</v>
      </c>
      <c r="M404">
        <f>VLOOKUP(Table14[[#This Row],[ឈ្មោះ]],Table1[[ឈ្មោះ]:[សម្គាល់]],8,0)</f>
        <v>1004700</v>
      </c>
      <c r="N404" s="16">
        <f>M404-Table14[[#This Row],[បៀវត្សសរុប]]</f>
        <v>842000</v>
      </c>
    </row>
    <row r="405" spans="1:14" x14ac:dyDescent="0.55000000000000004">
      <c r="A405" s="1">
        <v>351</v>
      </c>
      <c r="B405" t="s">
        <v>318</v>
      </c>
      <c r="C405" t="str">
        <f>LEFT(Table14[[#This Row],[ឈ្មោះ]],SEARCH(" ",Table14[[#This Row],[ឈ្មោះ]])-1)</f>
        <v>ជឿន</v>
      </c>
      <c r="D405" t="str">
        <f>RIGHT(Table14[[#This Row],[ឈ្មោះ]],LEN(Table14[[#This Row],[ឈ្មោះ]])-SEARCH(" ",Table14[[#This Row],[ឈ្មោះ]]))</f>
        <v>គឹមយី</v>
      </c>
      <c r="E405" t="s">
        <v>2</v>
      </c>
      <c r="F405" t="s">
        <v>454</v>
      </c>
      <c r="G405" t="str">
        <f>IFERROR(VLOOKUP($B405,Tax_List!$H$3:$O$480,5,0),"***")</f>
        <v>13.10.1992</v>
      </c>
      <c r="H405" s="13" t="str">
        <f>IFERROR(VLOOKUP($B405,Tax_List!$H$3:$O$480,8,0),"***")</f>
        <v>IDR00129</v>
      </c>
      <c r="I405" s="2">
        <v>363200</v>
      </c>
      <c r="J405" s="2" t="s">
        <v>1979</v>
      </c>
      <c r="K405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ជឿន គឹមយី</v>
      </c>
      <c r="L405">
        <v>363200</v>
      </c>
      <c r="M405">
        <f>VLOOKUP(Table14[[#This Row],[ឈ្មោះ]],Table1[[ឈ្មោះ]:[សម្គាល់]],8,0)</f>
        <v>1179600</v>
      </c>
      <c r="N405" s="16">
        <f>M405-Table14[[#This Row],[បៀវត្សសរុប]]</f>
        <v>816400</v>
      </c>
    </row>
    <row r="406" spans="1:14" x14ac:dyDescent="0.55000000000000004">
      <c r="A406" s="1">
        <v>351</v>
      </c>
      <c r="B406" t="s">
        <v>316</v>
      </c>
      <c r="C406" t="str">
        <f>LEFT(Table14[[#This Row],[ឈ្មោះ]],SEARCH(" ",Table14[[#This Row],[ឈ្មោះ]])-1)</f>
        <v>ភីន</v>
      </c>
      <c r="D406" t="str">
        <f>RIGHT(Table14[[#This Row],[ឈ្មោះ]],LEN(Table14[[#This Row],[ឈ្មោះ]])-SEARCH(" ",Table14[[#This Row],[ឈ្មោះ]]))</f>
        <v>សុខខា</v>
      </c>
      <c r="E406" t="s">
        <v>2</v>
      </c>
      <c r="F406" t="s">
        <v>454</v>
      </c>
      <c r="G406" t="str">
        <f>IFERROR(VLOOKUP($B406,Tax_List!$H$3:$O$480,5,0),"***")</f>
        <v>02.10.1996</v>
      </c>
      <c r="H406" s="13">
        <f>IFERROR(VLOOKUP($B406,Tax_List!$H$3:$O$480,8,0),"***")</f>
        <v>62316223</v>
      </c>
      <c r="I406" s="2">
        <v>182200</v>
      </c>
      <c r="J406" s="2" t="s">
        <v>1980</v>
      </c>
      <c r="K406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ភីន សុខខា</v>
      </c>
      <c r="L406">
        <v>182200</v>
      </c>
      <c r="M406">
        <f>VLOOKUP(Table14[[#This Row],[ឈ្មោះ]],Table1[[ឈ្មោះ]:[សម្គាល់]],8,0)</f>
        <v>1024200</v>
      </c>
      <c r="N406" s="16">
        <f>M406-Table14[[#This Row],[បៀវត្សសរុប]]</f>
        <v>842000</v>
      </c>
    </row>
    <row r="407" spans="1:14" x14ac:dyDescent="0.55000000000000004">
      <c r="A407" s="1">
        <v>352</v>
      </c>
      <c r="B407" t="s">
        <v>317</v>
      </c>
      <c r="C407" t="str">
        <f>LEFT(Table14[[#This Row],[ឈ្មោះ]],SEARCH(" ",Table14[[#This Row],[ឈ្មោះ]])-1)</f>
        <v>ហ៊ាត</v>
      </c>
      <c r="D407" t="str">
        <f>RIGHT(Table14[[#This Row],[ឈ្មោះ]],LEN(Table14[[#This Row],[ឈ្មោះ]])-SEARCH(" ",Table14[[#This Row],[ឈ្មោះ]]))</f>
        <v>ខូ</v>
      </c>
      <c r="E407" t="s">
        <v>2</v>
      </c>
      <c r="F407" t="s">
        <v>454</v>
      </c>
      <c r="G407" t="str">
        <f>IFERROR(VLOOKUP($B407,Tax_List!$H$3:$O$480,5,0),"***")</f>
        <v>06.02.1991</v>
      </c>
      <c r="H407" s="13" t="str">
        <f>IFERROR(VLOOKUP($B407,Tax_List!$H$3:$O$480,8,0),"***")</f>
        <v>150533834</v>
      </c>
      <c r="I407" s="2">
        <v>485800</v>
      </c>
      <c r="J407" s="2"/>
      <c r="K407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ហ៊ាត ខូ</v>
      </c>
      <c r="L407">
        <v>485800</v>
      </c>
      <c r="M407">
        <f>VLOOKUP(Table14[[#This Row],[ឈ្មោះ]],Table1[[ឈ្មោះ]:[សម្គាល់]],8,0)</f>
        <v>1241400</v>
      </c>
      <c r="N407" s="16">
        <f>M407-Table14[[#This Row],[បៀវត្សសរុប]]</f>
        <v>755600</v>
      </c>
    </row>
    <row r="408" spans="1:14" x14ac:dyDescent="0.55000000000000004">
      <c r="A408" s="1">
        <v>353</v>
      </c>
      <c r="B408" t="s">
        <v>366</v>
      </c>
      <c r="C408" t="str">
        <f>LEFT(Table14[[#This Row],[ឈ្មោះ]],SEARCH(" ",Table14[[#This Row],[ឈ្មោះ]])-1)</f>
        <v>ជឿន</v>
      </c>
      <c r="D408" t="str">
        <f>RIGHT(Table14[[#This Row],[ឈ្មោះ]],LEN(Table14[[#This Row],[ឈ្មោះ]])-SEARCH(" ",Table14[[#This Row],[ឈ្មោះ]]))</f>
        <v>សិត</v>
      </c>
      <c r="E408" t="s">
        <v>1</v>
      </c>
      <c r="F408" t="s">
        <v>454</v>
      </c>
      <c r="G408" t="str">
        <f>IFERROR(VLOOKUP($B408,Tax_List!$H$3:$O$480,5,0),"***")</f>
        <v>27.07.1995</v>
      </c>
      <c r="H408" s="13" t="str">
        <f>IFERROR(VLOOKUP($B408,Tax_List!$H$3:$O$480,8,0),"***")</f>
        <v>IDR00041</v>
      </c>
      <c r="I408" s="2">
        <v>423000</v>
      </c>
      <c r="J408" s="2"/>
      <c r="K408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ជឿន សិត</v>
      </c>
      <c r="L408">
        <v>423000</v>
      </c>
      <c r="M408">
        <f>VLOOKUP(Table14[[#This Row],[ឈ្មោះ]],Table1[[ឈ្មោះ]:[សម្គាល់]],8,0)</f>
        <v>1078500</v>
      </c>
      <c r="N408" s="16">
        <f>M408-Table14[[#This Row],[បៀវត្សសរុប]]</f>
        <v>655500</v>
      </c>
    </row>
    <row r="409" spans="1:14" x14ac:dyDescent="0.55000000000000004">
      <c r="A409" s="1">
        <v>354</v>
      </c>
      <c r="B409" t="s">
        <v>319</v>
      </c>
      <c r="C409" t="str">
        <f>LEFT(Table14[[#This Row],[ឈ្មោះ]],SEARCH(" ",Table14[[#This Row],[ឈ្មោះ]])-1)</f>
        <v>កន</v>
      </c>
      <c r="D409" t="str">
        <f>RIGHT(Table14[[#This Row],[ឈ្មោះ]],LEN(Table14[[#This Row],[ឈ្មោះ]])-SEARCH(" ",Table14[[#This Row],[ឈ្មោះ]]))</f>
        <v>ភាវុន</v>
      </c>
      <c r="E409" t="s">
        <v>1</v>
      </c>
      <c r="F409" t="s">
        <v>454</v>
      </c>
      <c r="G409" t="str">
        <f>IFERROR(VLOOKUP($B409,Tax_List!$H$3:$O$480,5,0),"***")</f>
        <v>06.06.1998</v>
      </c>
      <c r="H409" s="13" t="str">
        <f>IFERROR(VLOOKUP($B409,Tax_List!$H$3:$O$480,8,0),"***")</f>
        <v>IDR00117</v>
      </c>
      <c r="I409" s="2">
        <v>307300</v>
      </c>
      <c r="J409" s="2"/>
      <c r="K409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កន ភាវុន</v>
      </c>
      <c r="L409">
        <v>307300</v>
      </c>
      <c r="M409">
        <f>VLOOKUP(Table14[[#This Row],[ឈ្មោះ]],Table1[[ឈ្មោះ]:[សម្គាល់]],8,0)</f>
        <v>1143700</v>
      </c>
      <c r="N409" s="16">
        <f>M409-Table14[[#This Row],[បៀវត្សសរុប]]</f>
        <v>836400</v>
      </c>
    </row>
    <row r="410" spans="1:14" x14ac:dyDescent="0.55000000000000004">
      <c r="A410" s="1">
        <v>355</v>
      </c>
      <c r="B410" t="s">
        <v>1925</v>
      </c>
      <c r="C410" t="str">
        <f>LEFT(Table14[[#This Row],[ឈ្មោះ]],SEARCH(" ",Table14[[#This Row],[ឈ្មោះ]])-1)</f>
        <v>(ឈិន</v>
      </c>
      <c r="D410" t="str">
        <f>RIGHT(Table14[[#This Row],[ឈ្មោះ]],LEN(Table14[[#This Row],[ឈ្មោះ]])-SEARCH(" ",Table14[[#This Row],[ឈ្មោះ]]))</f>
        <v>ចាន់រ៉ូយ)</v>
      </c>
      <c r="E410" t="s">
        <v>1</v>
      </c>
      <c r="F410" t="s">
        <v>454</v>
      </c>
      <c r="G410" t="str">
        <f>IFERROR(VLOOKUP($B410,Tax_List!$H$3:$O$480,5,0),"***")</f>
        <v>***</v>
      </c>
      <c r="H410" s="13" t="str">
        <f>IFERROR(VLOOKUP($B410,Tax_List!$H$3:$O$480,8,0),"***")</f>
        <v>***</v>
      </c>
      <c r="I410" s="2">
        <v>838400</v>
      </c>
      <c r="J410" s="2"/>
      <c r="K410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ឈិន ចាន់រ៉ូយ</v>
      </c>
      <c r="L410">
        <v>838400</v>
      </c>
      <c r="M410">
        <f>VLOOKUP(Table14[[#This Row],[ឈ្មោះ]],Table1[[ឈ្មោះ]:[សម្គាល់]],8,0)</f>
        <v>1245500</v>
      </c>
      <c r="N410" s="16">
        <f>M410-Table14[[#This Row],[បៀវត្សសរុប]]</f>
        <v>407100</v>
      </c>
    </row>
    <row r="411" spans="1:14" x14ac:dyDescent="0.55000000000000004">
      <c r="A411" s="1">
        <v>356</v>
      </c>
      <c r="B411" t="s">
        <v>1926</v>
      </c>
      <c r="C411" t="str">
        <f>LEFT(Table14[[#This Row],[ឈ្មោះ]],SEARCH(" ",Table14[[#This Row],[ឈ្មោះ]])-1)</f>
        <v>(ឈិន</v>
      </c>
      <c r="D411" t="str">
        <f>RIGHT(Table14[[#This Row],[ឈ្មោះ]],LEN(Table14[[#This Row],[ឈ្មោះ]])-SEARCH(" ",Table14[[#This Row],[ឈ្មោះ]]))</f>
        <v>តុម)</v>
      </c>
      <c r="E411" t="s">
        <v>1</v>
      </c>
      <c r="F411" t="s">
        <v>454</v>
      </c>
      <c r="G411" t="str">
        <f>IFERROR(VLOOKUP($B411,Tax_List!$H$3:$O$480,5,0),"***")</f>
        <v>***</v>
      </c>
      <c r="H411" s="13" t="str">
        <f>IFERROR(VLOOKUP($B411,Tax_List!$H$3:$O$480,8,0),"***")</f>
        <v>***</v>
      </c>
      <c r="I411" s="2">
        <v>667800</v>
      </c>
      <c r="J411" s="2"/>
      <c r="K411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ឈិន តុម</v>
      </c>
      <c r="L411">
        <v>667800</v>
      </c>
      <c r="M411">
        <f>VLOOKUP(Table14[[#This Row],[ឈ្មោះ]],Table1[[ឈ្មោះ]:[សម្គាល់]],8,0)</f>
        <v>1221200</v>
      </c>
      <c r="N411" s="16">
        <f>M411-Table14[[#This Row],[បៀវត្សសរុប]]</f>
        <v>553400</v>
      </c>
    </row>
    <row r="412" spans="1:14" x14ac:dyDescent="0.55000000000000004">
      <c r="A412" s="1">
        <v>357</v>
      </c>
      <c r="B412" t="s">
        <v>320</v>
      </c>
      <c r="C412" t="str">
        <f>LEFT(Table14[[#This Row],[ឈ្មោះ]],SEARCH(" ",Table14[[#This Row],[ឈ្មោះ]])-1)</f>
        <v>ជឿន</v>
      </c>
      <c r="D412" t="str">
        <f>RIGHT(Table14[[#This Row],[ឈ្មោះ]],LEN(Table14[[#This Row],[ឈ្មោះ]])-SEARCH(" ",Table14[[#This Row],[ឈ្មោះ]]))</f>
        <v>ជូន</v>
      </c>
      <c r="E412" t="s">
        <v>2</v>
      </c>
      <c r="F412" t="s">
        <v>454</v>
      </c>
      <c r="G412" t="str">
        <f>IFERROR(VLOOKUP($B412,Tax_List!$H$3:$O$480,5,0),"***")</f>
        <v>03.08.1984</v>
      </c>
      <c r="H412" s="13">
        <f>IFERROR(VLOOKUP($B412,Tax_List!$H$3:$O$480,8,0),"***")</f>
        <v>150784303</v>
      </c>
      <c r="I412" s="2">
        <v>454800</v>
      </c>
      <c r="J412" s="2"/>
      <c r="K412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ជឿន ជូន</v>
      </c>
      <c r="L412">
        <v>454800</v>
      </c>
      <c r="M412">
        <f>VLOOKUP(Table14[[#This Row],[ឈ្មោះ]],Table1[[ឈ្មោះ]:[សម្គាល់]],8,0)</f>
        <v>1269000</v>
      </c>
      <c r="N412" s="16">
        <f>M412-Table14[[#This Row],[បៀវត្សសរុប]]</f>
        <v>814200</v>
      </c>
    </row>
    <row r="413" spans="1:14" x14ac:dyDescent="0.55000000000000004">
      <c r="A413" s="1">
        <v>358</v>
      </c>
      <c r="B413" t="s">
        <v>1972</v>
      </c>
      <c r="C413" t="str">
        <f>LEFT(Table14[[#This Row],[ឈ្មោះ]],SEARCH(" ",Table14[[#This Row],[ឈ្មោះ]])-1)</f>
        <v>ស៊ាន</v>
      </c>
      <c r="D413" t="str">
        <f>RIGHT(Table14[[#This Row],[ឈ្មោះ]],LEN(Table14[[#This Row],[ឈ្មោះ]])-SEARCH(" ",Table14[[#This Row],[ឈ្មោះ]]))</f>
        <v>សូល</v>
      </c>
      <c r="E413" t="s">
        <v>1</v>
      </c>
      <c r="F413" t="s">
        <v>454</v>
      </c>
      <c r="G413" t="str">
        <f>IFERROR(VLOOKUP($B413,Tax_List!$H$3:$O$480,5,0),"***")</f>
        <v>03.05.1989</v>
      </c>
      <c r="H413" s="13">
        <f>IFERROR(VLOOKUP($B413,Tax_List!$H$3:$O$480,8,0),"***")</f>
        <v>150782458</v>
      </c>
      <c r="I413" s="2">
        <v>446100</v>
      </c>
      <c r="J413" s="2"/>
      <c r="K413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ស៊ាន សូល</v>
      </c>
      <c r="L413">
        <v>446100</v>
      </c>
      <c r="M413">
        <f>VLOOKUP(Table14[[#This Row],[ឈ្មោះ]],Table1[[ឈ្មោះ]:[សម្គាល់]],8,0)</f>
        <v>1175700</v>
      </c>
      <c r="N413" s="16">
        <f>M413-Table14[[#This Row],[បៀវត្សសរុប]]</f>
        <v>729600</v>
      </c>
    </row>
    <row r="414" spans="1:14" x14ac:dyDescent="0.55000000000000004">
      <c r="A414" s="1">
        <v>359</v>
      </c>
      <c r="B414" t="s">
        <v>303</v>
      </c>
      <c r="C414" t="str">
        <f>LEFT(Table14[[#This Row],[ឈ្មោះ]],SEARCH(" ",Table14[[#This Row],[ឈ្មោះ]])-1)</f>
        <v>គួក</v>
      </c>
      <c r="D414" t="str">
        <f>RIGHT(Table14[[#This Row],[ឈ្មោះ]],LEN(Table14[[#This Row],[ឈ្មោះ]])-SEARCH(" ",Table14[[#This Row],[ឈ្មោះ]]))</f>
        <v>កុយ</v>
      </c>
      <c r="E414" t="s">
        <v>2</v>
      </c>
      <c r="F414" t="s">
        <v>454</v>
      </c>
      <c r="G414" t="str">
        <f>IFERROR(VLOOKUP($B414,Tax_List!$H$3:$O$480,5,0),"***")</f>
        <v>12.02.1988</v>
      </c>
      <c r="H414" s="13" t="str">
        <f>IFERROR(VLOOKUP($B414,Tax_List!$H$3:$O$480,8,0),"***")</f>
        <v>061456562</v>
      </c>
      <c r="I414" s="2">
        <v>238000</v>
      </c>
      <c r="J414" s="2" t="s">
        <v>1979</v>
      </c>
      <c r="K414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គួក កុយ</v>
      </c>
      <c r="L414">
        <v>238000</v>
      </c>
      <c r="M414">
        <f>VLOOKUP(Table14[[#This Row],[ឈ្មោះ]],Table1[[ឈ្មោះ]:[សម្គាល់]],8,0)</f>
        <v>1051800</v>
      </c>
      <c r="N414" s="16">
        <f>M414-Table14[[#This Row],[បៀវត្សសរុប]]</f>
        <v>813800</v>
      </c>
    </row>
    <row r="415" spans="1:14" x14ac:dyDescent="0.55000000000000004">
      <c r="A415" s="1">
        <v>359</v>
      </c>
      <c r="B415" t="s">
        <v>321</v>
      </c>
      <c r="C415" t="str">
        <f>LEFT(Table14[[#This Row],[ឈ្មោះ]],SEARCH(" ",Table14[[#This Row],[ឈ្មោះ]])-1)</f>
        <v>ជូន</v>
      </c>
      <c r="D415" t="str">
        <f>RIGHT(Table14[[#This Row],[ឈ្មោះ]],LEN(Table14[[#This Row],[ឈ្មោះ]])-SEARCH(" ",Table14[[#This Row],[ឈ្មោះ]]))</f>
        <v>វីនជីង</v>
      </c>
      <c r="E415" t="s">
        <v>2</v>
      </c>
      <c r="F415" t="s">
        <v>454</v>
      </c>
      <c r="G415" t="str">
        <f>IFERROR(VLOOKUP($B415,Tax_List!$H$3:$O$480,5,0),"***")</f>
        <v>24.02.1994</v>
      </c>
      <c r="H415" s="13">
        <f>IFERROR(VLOOKUP($B415,Tax_List!$H$3:$O$480,8,0),"***")</f>
        <v>150981820</v>
      </c>
      <c r="I415" s="2">
        <v>163700</v>
      </c>
      <c r="J415" s="2" t="s">
        <v>1980</v>
      </c>
      <c r="K415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ជូន វីនជីង</v>
      </c>
      <c r="L415">
        <v>163700</v>
      </c>
      <c r="M415">
        <f>VLOOKUP(Table14[[#This Row],[ឈ្មោះ]],Table1[[ឈ្មោះ]:[សម្គាល់]],8,0)</f>
        <v>1220500</v>
      </c>
      <c r="N415" s="16">
        <f>M415-Table14[[#This Row],[បៀវត្សសរុប]]</f>
        <v>1056800</v>
      </c>
    </row>
    <row r="416" spans="1:14" x14ac:dyDescent="0.55000000000000004">
      <c r="A416" s="1">
        <v>360</v>
      </c>
      <c r="B416" t="s">
        <v>1973</v>
      </c>
      <c r="C416" t="str">
        <f>LEFT(Table14[[#This Row],[ឈ្មោះ]],SEARCH(" ",Table14[[#This Row],[ឈ្មោះ]])-1)</f>
        <v>លឹង</v>
      </c>
      <c r="D416" t="str">
        <f>RIGHT(Table14[[#This Row],[ឈ្មោះ]],LEN(Table14[[#This Row],[ឈ្មោះ]])-SEARCH(" ",Table14[[#This Row],[ឈ្មោះ]]))</f>
        <v>ម៉ៅ</v>
      </c>
      <c r="E416" t="s">
        <v>2</v>
      </c>
      <c r="F416" t="s">
        <v>454</v>
      </c>
      <c r="G416" t="str">
        <f>IFERROR(VLOOKUP($B416,Tax_List!$H$3:$O$480,5,0),"***")</f>
        <v>***</v>
      </c>
      <c r="H416" s="13" t="str">
        <f>IFERROR(VLOOKUP($B416,Tax_List!$H$3:$O$480,8,0),"***")</f>
        <v>***</v>
      </c>
      <c r="I416" s="2">
        <v>263600</v>
      </c>
      <c r="J416" s="2"/>
      <c r="K416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លឹង ម៉ៅ</v>
      </c>
      <c r="L416">
        <v>263600</v>
      </c>
      <c r="M416">
        <f>VLOOKUP(Table14[[#This Row],[ឈ្មោះ]],Table1[[ឈ្មោះ]:[សម្គាល់]],8,0)</f>
        <v>1191300</v>
      </c>
      <c r="N416" s="16">
        <f>M416-Table14[[#This Row],[បៀវត្សសរុប]]</f>
        <v>927700</v>
      </c>
    </row>
    <row r="417" spans="1:14" x14ac:dyDescent="0.55000000000000004">
      <c r="A417" s="1">
        <v>361</v>
      </c>
      <c r="B417" t="s">
        <v>1950</v>
      </c>
      <c r="C417" t="str">
        <f>LEFT(Table14[[#This Row],[ឈ្មោះ]],SEARCH(" ",Table14[[#This Row],[ឈ្មោះ]])-1)</f>
        <v>ឈឹន</v>
      </c>
      <c r="D417" t="str">
        <f>RIGHT(Table14[[#This Row],[ឈ្មោះ]],LEN(Table14[[#This Row],[ឈ្មោះ]])-SEARCH(" ",Table14[[#This Row],[ឈ្មោះ]]))</f>
        <v>សុខច័ន្ទ</v>
      </c>
      <c r="E417" t="s">
        <v>2</v>
      </c>
      <c r="F417" t="s">
        <v>454</v>
      </c>
      <c r="G417" t="str">
        <f>IFERROR(VLOOKUP($B417,Tax_List!$H$3:$O$480,5,0),"***")</f>
        <v>***</v>
      </c>
      <c r="H417" s="13" t="str">
        <f>IFERROR(VLOOKUP($B417,Tax_List!$H$3:$O$480,8,0),"***")</f>
        <v>***</v>
      </c>
      <c r="I417" s="2">
        <v>630900</v>
      </c>
      <c r="J417" s="2"/>
      <c r="K417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ឈឹន សុខច័ន្ទ</v>
      </c>
      <c r="L417">
        <v>630900</v>
      </c>
      <c r="M417">
        <f>VLOOKUP(Table14[[#This Row],[ឈ្មោះ]],Table1[[ឈ្មោះ]:[សម្គាល់]],8,0)</f>
        <v>1153500</v>
      </c>
      <c r="N417" s="16">
        <f>M417-Table14[[#This Row],[បៀវត្សសរុប]]</f>
        <v>522600</v>
      </c>
    </row>
    <row r="418" spans="1:14" x14ac:dyDescent="0.55000000000000004">
      <c r="A418" s="1">
        <v>362</v>
      </c>
      <c r="B418" t="s">
        <v>2069</v>
      </c>
      <c r="C418" t="str">
        <f>LEFT(Table14[[#This Row],[ឈ្មោះ]],SEARCH(" ",Table14[[#This Row],[ឈ្មោះ]])-1)</f>
        <v>សាន</v>
      </c>
      <c r="D418" t="str">
        <f>RIGHT(Table14[[#This Row],[ឈ្មោះ]],LEN(Table14[[#This Row],[ឈ្មោះ]])-SEARCH(" ",Table14[[#This Row],[ឈ្មោះ]]))</f>
        <v>រដ្ឋា</v>
      </c>
      <c r="E418" t="s">
        <v>2</v>
      </c>
      <c r="F418" t="s">
        <v>454</v>
      </c>
      <c r="G418" t="str">
        <f>IFERROR(VLOOKUP($B418,Tax_List!$H$3:$O$480,5,0),"***")</f>
        <v>***</v>
      </c>
      <c r="H418" s="13" t="str">
        <f>IFERROR(VLOOKUP($B418,Tax_List!$H$3:$O$480,8,0),"***")</f>
        <v>***</v>
      </c>
      <c r="I418" s="2">
        <v>297200</v>
      </c>
      <c r="J418" s="2" t="s">
        <v>1979</v>
      </c>
      <c r="K418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សាន រដ្ឋា</v>
      </c>
      <c r="L418">
        <v>297200</v>
      </c>
      <c r="M418" t="e">
        <f>VLOOKUP(Table14[[#This Row],[ឈ្មោះ]],Table1[[ឈ្មោះ]:[សម្គាល់]],8,0)</f>
        <v>#N/A</v>
      </c>
      <c r="N418" s="16" t="e">
        <f>M418-Table14[[#This Row],[បៀវត្សសរុប]]</f>
        <v>#N/A</v>
      </c>
    </row>
    <row r="419" spans="1:14" x14ac:dyDescent="0.55000000000000004">
      <c r="A419" s="1">
        <v>362</v>
      </c>
      <c r="B419" t="s">
        <v>322</v>
      </c>
      <c r="C419" t="str">
        <f>LEFT(Table14[[#This Row],[ឈ្មោះ]],SEARCH(" ",Table14[[#This Row],[ឈ្មោះ]])-1)</f>
        <v>ឡាម</v>
      </c>
      <c r="D419" t="str">
        <f>RIGHT(Table14[[#This Row],[ឈ្មោះ]],LEN(Table14[[#This Row],[ឈ្មោះ]])-SEARCH(" ",Table14[[#This Row],[ឈ្មោះ]]))</f>
        <v xml:space="preserve">វង្ស </v>
      </c>
      <c r="E419" t="s">
        <v>2</v>
      </c>
      <c r="F419" t="s">
        <v>454</v>
      </c>
      <c r="G419" t="str">
        <f>IFERROR(VLOOKUP($B419,Tax_List!$H$3:$O$480,5,0),"***")</f>
        <v>10.12.1994</v>
      </c>
      <c r="H419" s="13" t="str">
        <f>IFERROR(VLOOKUP($B419,Tax_List!$H$3:$O$480,8,0),"***")</f>
        <v>150469699</v>
      </c>
      <c r="I419" s="2">
        <v>0</v>
      </c>
      <c r="J419" s="2" t="s">
        <v>1980</v>
      </c>
      <c r="K419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 xml:space="preserve">ឡាម វង្ស </v>
      </c>
      <c r="L419">
        <v>0</v>
      </c>
      <c r="M419">
        <f>VLOOKUP(Table14[[#This Row],[ឈ្មោះ]],Table1[[ឈ្មោះ]:[សម្គាល់]],8,0)</f>
        <v>1137100</v>
      </c>
      <c r="N419" s="16">
        <f>M419-Table14[[#This Row],[បៀវត្សសរុប]]</f>
        <v>1137100</v>
      </c>
    </row>
    <row r="420" spans="1:14" x14ac:dyDescent="0.55000000000000004">
      <c r="A420" s="1">
        <v>363</v>
      </c>
      <c r="B420" t="s">
        <v>1927</v>
      </c>
      <c r="C420" t="str">
        <f>LEFT(Table14[[#This Row],[ឈ្មោះ]],SEARCH(" ",Table14[[#This Row],[ឈ្មោះ]])-1)</f>
        <v>ជុំ</v>
      </c>
      <c r="D420" t="str">
        <f>RIGHT(Table14[[#This Row],[ឈ្មោះ]],LEN(Table14[[#This Row],[ឈ្មោះ]])-SEARCH(" ",Table14[[#This Row],[ឈ្មោះ]]))</f>
        <v>នីន</v>
      </c>
      <c r="E420" t="s">
        <v>2</v>
      </c>
      <c r="F420" t="s">
        <v>454</v>
      </c>
      <c r="G420" t="str">
        <f>IFERROR(VLOOKUP($B420,Tax_List!$H$3:$O$480,5,0),"***")</f>
        <v>***</v>
      </c>
      <c r="H420" s="13" t="str">
        <f>IFERROR(VLOOKUP($B420,Tax_List!$H$3:$O$480,8,0),"***")</f>
        <v>***</v>
      </c>
      <c r="I420" s="2">
        <v>306000</v>
      </c>
      <c r="J420" s="2"/>
      <c r="K420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ជុំ នីន</v>
      </c>
      <c r="L420">
        <v>306000</v>
      </c>
      <c r="M420">
        <f>VLOOKUP(Table14[[#This Row],[ឈ្មោះ]],Table1[[ឈ្មោះ]:[សម្គាល់]],8,0)</f>
        <v>1204400</v>
      </c>
      <c r="N420" s="16">
        <f>M420-Table14[[#This Row],[បៀវត្សសរុប]]</f>
        <v>898400</v>
      </c>
    </row>
    <row r="421" spans="1:14" x14ac:dyDescent="0.55000000000000004">
      <c r="A421" s="1">
        <v>364</v>
      </c>
      <c r="B421" t="s">
        <v>246</v>
      </c>
      <c r="C421" t="str">
        <f>LEFT(Table14[[#This Row],[ឈ្មោះ]],SEARCH(" ",Table14[[#This Row],[ឈ្មោះ]])-1)</f>
        <v>ចាន់</v>
      </c>
      <c r="D421" t="str">
        <f>RIGHT(Table14[[#This Row],[ឈ្មោះ]],LEN(Table14[[#This Row],[ឈ្មោះ]])-SEARCH(" ",Table14[[#This Row],[ឈ្មោះ]]))</f>
        <v>រស់</v>
      </c>
      <c r="E421" t="s">
        <v>1</v>
      </c>
      <c r="F421" t="s">
        <v>454</v>
      </c>
      <c r="G421" t="str">
        <f>IFERROR(VLOOKUP($B421,Tax_List!$H$3:$O$480,5,0),"***")</f>
        <v>05.01.1985</v>
      </c>
      <c r="H421" s="13" t="str">
        <f>IFERROR(VLOOKUP($B421,Tax_List!$H$3:$O$480,8,0),"***")</f>
        <v>150940791</v>
      </c>
      <c r="I421" s="2">
        <v>292000</v>
      </c>
      <c r="J421" s="2" t="s">
        <v>1979</v>
      </c>
      <c r="K421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ចាន់ រស់</v>
      </c>
      <c r="L421">
        <v>292000</v>
      </c>
      <c r="M421">
        <f>VLOOKUP(Table14[[#This Row],[ឈ្មោះ]],Table1[[ឈ្មោះ]:[សម្គាល់]],8,0)</f>
        <v>1018100</v>
      </c>
      <c r="N421" s="16">
        <f>M421-Table14[[#This Row],[បៀវត្សសរុប]]</f>
        <v>726100</v>
      </c>
    </row>
    <row r="422" spans="1:14" x14ac:dyDescent="0.55000000000000004">
      <c r="A422" s="1">
        <v>364</v>
      </c>
      <c r="B422" t="s">
        <v>323</v>
      </c>
      <c r="C422" t="str">
        <f>LEFT(Table14[[#This Row],[ឈ្មោះ]],SEARCH(" ",Table14[[#This Row],[ឈ្មោះ]])-1)</f>
        <v>ស</v>
      </c>
      <c r="D422" t="str">
        <f>RIGHT(Table14[[#This Row],[ឈ្មោះ]],LEN(Table14[[#This Row],[ឈ្មោះ]])-SEARCH(" ",Table14[[#This Row],[ឈ្មោះ]]))</f>
        <v>ធុច</v>
      </c>
      <c r="E422" t="s">
        <v>1</v>
      </c>
      <c r="F422" t="s">
        <v>454</v>
      </c>
      <c r="G422" t="str">
        <f>IFERROR(VLOOKUP($B422,Tax_List!$H$3:$O$480,5,0),"***")</f>
        <v>01.06.1970</v>
      </c>
      <c r="H422" s="13">
        <f>IFERROR(VLOOKUP($B422,Tax_List!$H$3:$O$480,8,0),"***")</f>
        <v>150777522</v>
      </c>
      <c r="I422" s="2">
        <v>178500</v>
      </c>
      <c r="J422" s="2" t="s">
        <v>1980</v>
      </c>
      <c r="K422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 ធុច</v>
      </c>
      <c r="L422">
        <v>178500</v>
      </c>
      <c r="M422">
        <f>VLOOKUP(Table14[[#This Row],[ឈ្មោះ]],Table1[[ឈ្មោះ]:[សម្គាល់]],8,0)</f>
        <v>1204000</v>
      </c>
      <c r="N422" s="16">
        <f>M422-Table14[[#This Row],[បៀវត្សសរុប]]</f>
        <v>1025500</v>
      </c>
    </row>
    <row r="423" spans="1:14" x14ac:dyDescent="0.55000000000000004">
      <c r="A423" s="1">
        <v>365</v>
      </c>
      <c r="B423" t="s">
        <v>2070</v>
      </c>
      <c r="C423" t="str">
        <f>LEFT(Table14[[#This Row],[ឈ្មោះ]],SEARCH(" ",Table14[[#This Row],[ឈ្មោះ]])-1)</f>
        <v>រស់</v>
      </c>
      <c r="D423" t="str">
        <f>RIGHT(Table14[[#This Row],[ឈ្មោះ]],LEN(Table14[[#This Row],[ឈ្មោះ]])-SEARCH(" ",Table14[[#This Row],[ឈ្មោះ]]))</f>
        <v>បូរី</v>
      </c>
      <c r="E423" t="s">
        <v>2</v>
      </c>
      <c r="F423" t="s">
        <v>454</v>
      </c>
      <c r="G423" t="str">
        <f>IFERROR(VLOOKUP($B423,Tax_List!$H$3:$O$480,5,0),"***")</f>
        <v>***</v>
      </c>
      <c r="H423" s="13" t="str">
        <f>IFERROR(VLOOKUP($B423,Tax_List!$H$3:$O$480,8,0),"***")</f>
        <v>***</v>
      </c>
      <c r="I423" s="2">
        <v>305100</v>
      </c>
      <c r="J423" s="2" t="s">
        <v>1979</v>
      </c>
      <c r="K423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រស់ បូរី</v>
      </c>
      <c r="L423">
        <v>305100</v>
      </c>
      <c r="M423" t="e">
        <f>VLOOKUP(Table14[[#This Row],[ឈ្មោះ]],Table1[[ឈ្មោះ]:[សម្គាល់]],8,0)</f>
        <v>#N/A</v>
      </c>
      <c r="N423" s="16" t="e">
        <f>M423-Table14[[#This Row],[បៀវត្សសរុប]]</f>
        <v>#N/A</v>
      </c>
    </row>
    <row r="424" spans="1:14" x14ac:dyDescent="0.55000000000000004">
      <c r="A424" s="1">
        <v>365</v>
      </c>
      <c r="B424" t="s">
        <v>324</v>
      </c>
      <c r="C424" t="str">
        <f>LEFT(Table14[[#This Row],[ឈ្មោះ]],SEARCH(" ",Table14[[#This Row],[ឈ្មោះ]])-1)</f>
        <v>ឈីវ</v>
      </c>
      <c r="D424" t="str">
        <f>RIGHT(Table14[[#This Row],[ឈ្មោះ]],LEN(Table14[[#This Row],[ឈ្មោះ]])-SEARCH(" ",Table14[[#This Row],[ឈ្មោះ]]))</f>
        <v>ឈី</v>
      </c>
      <c r="E424" t="s">
        <v>2</v>
      </c>
      <c r="F424" t="s">
        <v>454</v>
      </c>
      <c r="G424" t="str">
        <f>IFERROR(VLOOKUP($B424,Tax_List!$H$3:$O$480,5,0),"***")</f>
        <v>26.06.1970</v>
      </c>
      <c r="H424" s="13">
        <f>IFERROR(VLOOKUP($B424,Tax_List!$H$3:$O$480,8,0),"***")</f>
        <v>150777521</v>
      </c>
      <c r="I424" s="2">
        <v>171500</v>
      </c>
      <c r="J424" s="2" t="s">
        <v>1980</v>
      </c>
      <c r="K424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ឈីវ ឈី</v>
      </c>
      <c r="L424">
        <v>171500</v>
      </c>
      <c r="M424">
        <f>VLOOKUP(Table14[[#This Row],[ឈ្មោះ]],Table1[[ឈ្មោះ]:[សម្គាល់]],8,0)</f>
        <v>1161100</v>
      </c>
      <c r="N424" s="16">
        <f>M424-Table14[[#This Row],[បៀវត្សសរុប]]</f>
        <v>989600</v>
      </c>
    </row>
    <row r="425" spans="1:14" x14ac:dyDescent="0.55000000000000004">
      <c r="A425" s="1">
        <v>366</v>
      </c>
      <c r="B425" t="s">
        <v>325</v>
      </c>
      <c r="C425" t="str">
        <f>LEFT(Table14[[#This Row],[ឈ្មោះ]],SEARCH(" ",Table14[[#This Row],[ឈ្មោះ]])-1)</f>
        <v>សុន</v>
      </c>
      <c r="D425" t="str">
        <f>RIGHT(Table14[[#This Row],[ឈ្មោះ]],LEN(Table14[[#This Row],[ឈ្មោះ]])-SEARCH(" ",Table14[[#This Row],[ឈ្មោះ]]))</f>
        <v>វិសាល</v>
      </c>
      <c r="E425" t="s">
        <v>2</v>
      </c>
      <c r="F425" t="s">
        <v>454</v>
      </c>
      <c r="G425" t="str">
        <f>IFERROR(VLOOKUP($B425,Tax_List!$H$3:$O$480,5,0),"***")</f>
        <v>06.06.1997</v>
      </c>
      <c r="H425" s="13" t="str">
        <f>IFERROR(VLOOKUP($B425,Tax_List!$H$3:$O$480,8,0),"***")</f>
        <v>IDR00106</v>
      </c>
      <c r="I425" s="2">
        <v>452100</v>
      </c>
      <c r="J425" s="2"/>
      <c r="K425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សុន វិសាល</v>
      </c>
      <c r="L425">
        <v>452100</v>
      </c>
      <c r="M425">
        <f>VLOOKUP(Table14[[#This Row],[ឈ្មោះ]],Table1[[ឈ្មោះ]:[សម្គាល់]],8,0)</f>
        <v>1244700</v>
      </c>
      <c r="N425" s="16">
        <f>M425-Table14[[#This Row],[បៀវត្សសរុប]]</f>
        <v>792600</v>
      </c>
    </row>
    <row r="426" spans="1:14" x14ac:dyDescent="0.55000000000000004">
      <c r="A426" s="1">
        <v>367</v>
      </c>
      <c r="B426" t="s">
        <v>342</v>
      </c>
      <c r="C426" t="str">
        <f>LEFT(Table14[[#This Row],[ឈ្មោះ]],SEARCH(" ",Table14[[#This Row],[ឈ្មោះ]])-1)</f>
        <v>ណាន</v>
      </c>
      <c r="D426" t="str">
        <f>RIGHT(Table14[[#This Row],[ឈ្មោះ]],LEN(Table14[[#This Row],[ឈ្មោះ]])-SEARCH(" ",Table14[[#This Row],[ឈ្មោះ]]))</f>
        <v>សុខណេន</v>
      </c>
      <c r="E426" t="s">
        <v>1</v>
      </c>
      <c r="F426" t="s">
        <v>454</v>
      </c>
      <c r="G426" t="str">
        <f>IFERROR(VLOOKUP($B426,Tax_List!$H$3:$O$480,5,0),"***")</f>
        <v>15.08.1990</v>
      </c>
      <c r="H426" s="13">
        <f>IFERROR(VLOOKUP($B426,Tax_List!$H$3:$O$480,8,0),"***")</f>
        <v>95238162</v>
      </c>
      <c r="I426" s="2">
        <v>431900</v>
      </c>
      <c r="J426" s="2" t="s">
        <v>1979</v>
      </c>
      <c r="K426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ណាន សុខណេន</v>
      </c>
      <c r="L426">
        <v>431900</v>
      </c>
      <c r="M426">
        <f>VLOOKUP(Table14[[#This Row],[ឈ្មោះ]],Table1[[ឈ្មោះ]:[សម្គាល់]],8,0)</f>
        <v>1100300</v>
      </c>
      <c r="N426" s="16">
        <f>M426-Table14[[#This Row],[បៀវត្សសរុប]]</f>
        <v>668400</v>
      </c>
    </row>
    <row r="427" spans="1:14" x14ac:dyDescent="0.55000000000000004">
      <c r="A427" s="1">
        <v>367</v>
      </c>
      <c r="B427" t="s">
        <v>326</v>
      </c>
      <c r="C427" t="str">
        <f>LEFT(Table14[[#This Row],[ឈ្មោះ]],SEARCH(" ",Table14[[#This Row],[ឈ្មោះ]])-1)</f>
        <v>សុន</v>
      </c>
      <c r="D427" t="str">
        <f>RIGHT(Table14[[#This Row],[ឈ្មោះ]],LEN(Table14[[#This Row],[ឈ្មោះ]])-SEARCH(" ",Table14[[#This Row],[ឈ្មោះ]]))</f>
        <v>មិថុនា</v>
      </c>
      <c r="E427" t="s">
        <v>1</v>
      </c>
      <c r="F427" t="s">
        <v>454</v>
      </c>
      <c r="G427" t="str">
        <f>IFERROR(VLOOKUP($B427,Tax_List!$H$3:$O$480,5,0),"***")</f>
        <v>03.06.2003</v>
      </c>
      <c r="H427" s="13">
        <f>IFERROR(VLOOKUP($B427,Tax_List!$H$3:$O$480,8,0),"***")</f>
        <v>150935145</v>
      </c>
      <c r="I427" s="2">
        <v>158500</v>
      </c>
      <c r="J427" s="2" t="s">
        <v>1980</v>
      </c>
      <c r="K427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សុន មិថុនា</v>
      </c>
      <c r="L427">
        <v>158500</v>
      </c>
      <c r="M427">
        <f>VLOOKUP(Table14[[#This Row],[ឈ្មោះ]],Table1[[ឈ្មោះ]:[សម្គាល់]],8,0)</f>
        <v>1290500</v>
      </c>
      <c r="N427" s="16">
        <f>M427-Table14[[#This Row],[បៀវត្សសរុប]]</f>
        <v>1132000</v>
      </c>
    </row>
    <row r="428" spans="1:14" x14ac:dyDescent="0.55000000000000004">
      <c r="A428" s="1">
        <v>368</v>
      </c>
      <c r="B428" t="s">
        <v>327</v>
      </c>
      <c r="C428" t="str">
        <f>LEFT(Table14[[#This Row],[ឈ្មោះ]],SEARCH(" ",Table14[[#This Row],[ឈ្មោះ]])-1)</f>
        <v>សែន</v>
      </c>
      <c r="D428" t="str">
        <f>RIGHT(Table14[[#This Row],[ឈ្មោះ]],LEN(Table14[[#This Row],[ឈ្មោះ]])-SEARCH(" ",Table14[[#This Row],[ឈ្មោះ]]))</f>
        <v>សាត</v>
      </c>
      <c r="E428" t="s">
        <v>1</v>
      </c>
      <c r="F428" t="s">
        <v>454</v>
      </c>
      <c r="G428" t="str">
        <f>IFERROR(VLOOKUP($B428,Tax_List!$H$3:$O$480,5,0),"***")</f>
        <v>12.06.1981</v>
      </c>
      <c r="H428" s="13">
        <f>IFERROR(VLOOKUP($B428,Tax_List!$H$3:$O$480,8,0),"***")</f>
        <v>506114119</v>
      </c>
      <c r="I428" s="2">
        <v>451200</v>
      </c>
      <c r="J428" s="2"/>
      <c r="K428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សែន សាត</v>
      </c>
      <c r="L428">
        <v>451200</v>
      </c>
      <c r="M428">
        <f>VLOOKUP(Table14[[#This Row],[ឈ្មោះ]],Table1[[ឈ្មោះ]:[សម្គាល់]],8,0)</f>
        <v>1283200</v>
      </c>
      <c r="N428" s="16">
        <f>M428-Table14[[#This Row],[បៀវត្សសរុប]]</f>
        <v>832000</v>
      </c>
    </row>
    <row r="429" spans="1:14" x14ac:dyDescent="0.55000000000000004">
      <c r="A429" s="1">
        <v>369</v>
      </c>
      <c r="B429" t="s">
        <v>328</v>
      </c>
      <c r="C429" t="str">
        <f>LEFT(Table14[[#This Row],[ឈ្មោះ]],SEARCH(" ",Table14[[#This Row],[ឈ្មោះ]])-1)</f>
        <v>ណាក់</v>
      </c>
      <c r="D429" t="str">
        <f>RIGHT(Table14[[#This Row],[ឈ្មោះ]],LEN(Table14[[#This Row],[ឈ្មោះ]])-SEARCH(" ",Table14[[#This Row],[ឈ្មោះ]]))</f>
        <v>ណាន</v>
      </c>
      <c r="E429" t="s">
        <v>2</v>
      </c>
      <c r="F429" t="s">
        <v>454</v>
      </c>
      <c r="G429" t="str">
        <f>IFERROR(VLOOKUP($B429,Tax_List!$H$3:$O$480,5,0),"***")</f>
        <v>02.03.1984</v>
      </c>
      <c r="H429" s="13">
        <f>IFERROR(VLOOKUP($B429,Tax_List!$H$3:$O$480,8,0),"***")</f>
        <v>150611449</v>
      </c>
      <c r="I429" s="2">
        <v>444800</v>
      </c>
      <c r="J429" s="2"/>
      <c r="K429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ណាក់ ណាន</v>
      </c>
      <c r="L429">
        <v>444800</v>
      </c>
      <c r="M429">
        <f>VLOOKUP(Table14[[#This Row],[ឈ្មោះ]],Table1[[ឈ្មោះ]:[សម្គាល់]],8,0)</f>
        <v>1169300</v>
      </c>
      <c r="N429" s="16">
        <f>M429-Table14[[#This Row],[បៀវត្សសរុប]]</f>
        <v>724500</v>
      </c>
    </row>
    <row r="430" spans="1:14" x14ac:dyDescent="0.55000000000000004">
      <c r="A430" s="1">
        <v>370</v>
      </c>
      <c r="B430" t="s">
        <v>1974</v>
      </c>
      <c r="C430" t="str">
        <f>LEFT(Table14[[#This Row],[ឈ្មោះ]],SEARCH(" ",Table14[[#This Row],[ឈ្មោះ]])-1)</f>
        <v>យ៉ុង</v>
      </c>
      <c r="D430" t="str">
        <f>RIGHT(Table14[[#This Row],[ឈ្មោះ]],LEN(Table14[[#This Row],[ឈ្មោះ]])-SEARCH(" ",Table14[[#This Row],[ឈ្មោះ]]))</f>
        <v>យុទ្ធ</v>
      </c>
      <c r="E430" t="s">
        <v>2</v>
      </c>
      <c r="F430" t="s">
        <v>454</v>
      </c>
      <c r="G430" t="str">
        <f>IFERROR(VLOOKUP($B430,Tax_List!$H$3:$O$480,5,0),"***")</f>
        <v>***</v>
      </c>
      <c r="H430" s="13" t="str">
        <f>IFERROR(VLOOKUP($B430,Tax_List!$H$3:$O$480,8,0),"***")</f>
        <v>***</v>
      </c>
      <c r="I430" s="2">
        <v>398400</v>
      </c>
      <c r="J430" s="2"/>
      <c r="K430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យ៉ុង យុទ្ធ</v>
      </c>
      <c r="L430">
        <v>398400</v>
      </c>
      <c r="M430">
        <f>VLOOKUP(Table14[[#This Row],[ឈ្មោះ]],Table1[[ឈ្មោះ]:[សម្គាល់]],8,0)</f>
        <v>89200</v>
      </c>
      <c r="N430" s="16">
        <f>M430-Table14[[#This Row],[បៀវត្សសរុប]]</f>
        <v>-309200</v>
      </c>
    </row>
    <row r="431" spans="1:14" x14ac:dyDescent="0.55000000000000004">
      <c r="A431" s="1">
        <v>371</v>
      </c>
      <c r="B431" t="s">
        <v>2071</v>
      </c>
      <c r="C431" t="str">
        <f>LEFT(Table14[[#This Row],[ឈ្មោះ]],SEARCH(" ",Table14[[#This Row],[ឈ្មោះ]])-1)</f>
        <v>ញ៉ុង</v>
      </c>
      <c r="D431" t="str">
        <f>RIGHT(Table14[[#This Row],[ឈ្មោះ]],LEN(Table14[[#This Row],[ឈ្មោះ]])-SEARCH(" ",Table14[[#This Row],[ឈ្មោះ]]))</f>
        <v>ទិន</v>
      </c>
      <c r="E431" t="s">
        <v>2</v>
      </c>
      <c r="F431" t="s">
        <v>454</v>
      </c>
      <c r="G431" t="str">
        <f>IFERROR(VLOOKUP($B431,Tax_List!$H$3:$O$480,5,0),"***")</f>
        <v>***</v>
      </c>
      <c r="H431" s="13" t="str">
        <f>IFERROR(VLOOKUP($B431,Tax_List!$H$3:$O$480,8,0),"***")</f>
        <v>***</v>
      </c>
      <c r="I431" s="2">
        <v>277600</v>
      </c>
      <c r="J431" s="2" t="s">
        <v>1979</v>
      </c>
      <c r="K431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ញ៉ុង ទិន</v>
      </c>
      <c r="L431">
        <v>277600</v>
      </c>
      <c r="M431" t="e">
        <f>VLOOKUP(Table14[[#This Row],[ឈ្មោះ]],Table1[[ឈ្មោះ]:[សម្គាល់]],8,0)</f>
        <v>#N/A</v>
      </c>
      <c r="N431" s="16" t="e">
        <f>M431-Table14[[#This Row],[បៀវត្សសរុប]]</f>
        <v>#N/A</v>
      </c>
    </row>
    <row r="432" spans="1:14" x14ac:dyDescent="0.55000000000000004">
      <c r="A432" s="1">
        <v>371</v>
      </c>
      <c r="B432" t="s">
        <v>330</v>
      </c>
      <c r="C432" t="str">
        <f>LEFT(Table14[[#This Row],[ឈ្មោះ]],SEARCH(" ",Table14[[#This Row],[ឈ្មោះ]])-1)</f>
        <v>ប្រុស</v>
      </c>
      <c r="D432" t="str">
        <f>RIGHT(Table14[[#This Row],[ឈ្មោះ]],LEN(Table14[[#This Row],[ឈ្មោះ]])-SEARCH(" ",Table14[[#This Row],[ឈ្មោះ]]))</f>
        <v>បញ្ញាធីត</v>
      </c>
      <c r="E432" t="s">
        <v>2</v>
      </c>
      <c r="F432" t="s">
        <v>454</v>
      </c>
      <c r="G432" t="str">
        <f>IFERROR(VLOOKUP($B432,Tax_List!$H$3:$O$480,5,0),"***")</f>
        <v>11.01.1990</v>
      </c>
      <c r="H432" s="13">
        <f>IFERROR(VLOOKUP($B432,Tax_List!$H$3:$O$480,8,0),"***")</f>
        <v>250351537</v>
      </c>
      <c r="I432" s="2">
        <v>59600</v>
      </c>
      <c r="J432" s="2" t="s">
        <v>1980</v>
      </c>
      <c r="K432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ប្រុស បញ្ញាធីត</v>
      </c>
      <c r="L432">
        <v>59600</v>
      </c>
      <c r="M432">
        <f>VLOOKUP(Table14[[#This Row],[ឈ្មោះ]],Table1[[ឈ្មោះ]:[សម្គាល់]],8,0)</f>
        <v>1160500</v>
      </c>
      <c r="N432" s="16">
        <f>M432-Table14[[#This Row],[បៀវត្សសរុប]]</f>
        <v>1100900</v>
      </c>
    </row>
    <row r="433" spans="1:14" x14ac:dyDescent="0.55000000000000004">
      <c r="A433" s="1">
        <v>372</v>
      </c>
      <c r="B433" t="s">
        <v>2072</v>
      </c>
      <c r="C433" t="str">
        <f>LEFT(Table14[[#This Row],[ឈ្មោះ]],SEARCH(" ",Table14[[#This Row],[ឈ្មោះ]])-1)</f>
        <v>ជឿយ</v>
      </c>
      <c r="D433" t="str">
        <f>RIGHT(Table14[[#This Row],[ឈ្មោះ]],LEN(Table14[[#This Row],[ឈ្មោះ]])-SEARCH(" ",Table14[[#This Row],[ឈ្មោះ]]))</f>
        <v>ខ្វាក់</v>
      </c>
      <c r="E433" t="s">
        <v>1</v>
      </c>
      <c r="F433" t="s">
        <v>454</v>
      </c>
      <c r="G433" t="str">
        <f>IFERROR(VLOOKUP($B433,Tax_List!$H$3:$O$480,5,0),"***")</f>
        <v>***</v>
      </c>
      <c r="H433" s="13" t="str">
        <f>IFERROR(VLOOKUP($B433,Tax_List!$H$3:$O$480,8,0),"***")</f>
        <v>***</v>
      </c>
      <c r="I433" s="2">
        <v>290600</v>
      </c>
      <c r="J433" s="2" t="s">
        <v>1979</v>
      </c>
      <c r="K433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ជឿយ ខ្វាក់</v>
      </c>
      <c r="L433">
        <v>290600</v>
      </c>
      <c r="M433" t="e">
        <f>VLOOKUP(Table14[[#This Row],[ឈ្មោះ]],Table1[[ឈ្មោះ]:[សម្គាល់]],8,0)</f>
        <v>#N/A</v>
      </c>
      <c r="N433" s="16" t="e">
        <f>M433-Table14[[#This Row],[បៀវត្សសរុប]]</f>
        <v>#N/A</v>
      </c>
    </row>
    <row r="434" spans="1:14" x14ac:dyDescent="0.55000000000000004">
      <c r="A434" s="1">
        <v>372</v>
      </c>
      <c r="B434" t="s">
        <v>331</v>
      </c>
      <c r="C434" t="str">
        <f>LEFT(Table14[[#This Row],[ឈ្មោះ]],SEARCH(" ",Table14[[#This Row],[ឈ្មោះ]])-1)</f>
        <v>សុន</v>
      </c>
      <c r="D434" t="str">
        <f>RIGHT(Table14[[#This Row],[ឈ្មោះ]],LEN(Table14[[#This Row],[ឈ្មោះ]])-SEARCH(" ",Table14[[#This Row],[ឈ្មោះ]]))</f>
        <v>សុខឡេង</v>
      </c>
      <c r="E434" t="s">
        <v>1</v>
      </c>
      <c r="F434" t="s">
        <v>454</v>
      </c>
      <c r="G434" t="str">
        <f>IFERROR(VLOOKUP($B434,Tax_List!$H$3:$O$480,5,0),"***")</f>
        <v>06.06.1994</v>
      </c>
      <c r="H434" s="13" t="str">
        <f>IFERROR(VLOOKUP($B434,Tax_List!$H$3:$O$480,8,0),"***")</f>
        <v>070210016</v>
      </c>
      <c r="I434" s="2">
        <v>42500</v>
      </c>
      <c r="J434" s="2" t="s">
        <v>1980</v>
      </c>
      <c r="K434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សុន សុខឡេង</v>
      </c>
      <c r="L434">
        <v>42500</v>
      </c>
      <c r="M434">
        <f>VLOOKUP(Table14[[#This Row],[ឈ្មោះ]],Table1[[ឈ្មោះ]:[សម្គាល់]],8,0)</f>
        <v>1257200</v>
      </c>
      <c r="N434" s="16">
        <f>M434-Table14[[#This Row],[បៀវត្សសរុប]]</f>
        <v>1214700</v>
      </c>
    </row>
    <row r="435" spans="1:14" x14ac:dyDescent="0.55000000000000004">
      <c r="A435" s="1">
        <v>373</v>
      </c>
      <c r="B435" t="s">
        <v>1975</v>
      </c>
      <c r="C435" t="str">
        <f>LEFT(Table14[[#This Row],[ឈ្មោះ]],SEARCH(" ",Table14[[#This Row],[ឈ្មោះ]])-1)</f>
        <v>យឺន</v>
      </c>
      <c r="D435" t="str">
        <f>RIGHT(Table14[[#This Row],[ឈ្មោះ]],LEN(Table14[[#This Row],[ឈ្មោះ]])-SEARCH(" ",Table14[[#This Row],[ឈ្មោះ]]))</f>
        <v>ទុំ</v>
      </c>
      <c r="E435" t="s">
        <v>2</v>
      </c>
      <c r="F435" t="s">
        <v>454</v>
      </c>
      <c r="G435" t="str">
        <f>IFERROR(VLOOKUP($B435,Tax_List!$H$3:$O$480,5,0),"***")</f>
        <v>***</v>
      </c>
      <c r="H435" s="13" t="str">
        <f>IFERROR(VLOOKUP($B435,Tax_List!$H$3:$O$480,8,0),"***")</f>
        <v>***</v>
      </c>
      <c r="I435" s="2">
        <v>444600</v>
      </c>
      <c r="J435" s="17"/>
      <c r="K435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យឺន ទុំ</v>
      </c>
      <c r="L435">
        <v>444600</v>
      </c>
      <c r="M435">
        <f>VLOOKUP(Table14[[#This Row],[ឈ្មោះ]],Table1[[ឈ្មោះ]:[សម្គាល់]],8,0)</f>
        <v>398700</v>
      </c>
      <c r="N435" s="16">
        <f>M435-Table14[[#This Row],[បៀវត្សសរុប]]</f>
        <v>-45900</v>
      </c>
    </row>
    <row r="436" spans="1:14" x14ac:dyDescent="0.55000000000000004">
      <c r="A436" s="1">
        <v>374</v>
      </c>
      <c r="B436" t="s">
        <v>1976</v>
      </c>
      <c r="C436" t="str">
        <f>LEFT(Table14[[#This Row],[ឈ្មោះ]],SEARCH(" ",Table14[[#This Row],[ឈ្មោះ]])-1)</f>
        <v>យ៉ន</v>
      </c>
      <c r="D436" t="str">
        <f>RIGHT(Table14[[#This Row],[ឈ្មោះ]],LEN(Table14[[#This Row],[ឈ្មោះ]])-SEARCH(" ",Table14[[#This Row],[ឈ្មោះ]]))</f>
        <v>យ៉យ</v>
      </c>
      <c r="E436" t="s">
        <v>2</v>
      </c>
      <c r="F436" t="s">
        <v>454</v>
      </c>
      <c r="G436" t="str">
        <f>IFERROR(VLOOKUP($B436,Tax_List!$H$3:$O$480,5,0),"***")</f>
        <v>***</v>
      </c>
      <c r="H436" s="13" t="str">
        <f>IFERROR(VLOOKUP($B436,Tax_List!$H$3:$O$480,8,0),"***")</f>
        <v>***</v>
      </c>
      <c r="I436" s="2">
        <v>446400</v>
      </c>
      <c r="J436" s="17"/>
      <c r="K436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យ៉ន យ៉យ</v>
      </c>
      <c r="L436">
        <v>446400</v>
      </c>
      <c r="M436">
        <f>VLOOKUP(Table14[[#This Row],[ឈ្មោះ]],Table1[[ឈ្មោះ]:[សម្គាល់]],8,0)</f>
        <v>403000</v>
      </c>
      <c r="N436" s="16">
        <f>M436-Table14[[#This Row],[បៀវត្សសរុប]]</f>
        <v>-43400</v>
      </c>
    </row>
    <row r="437" spans="1:14" x14ac:dyDescent="0.55000000000000004">
      <c r="A437" s="1">
        <v>375</v>
      </c>
      <c r="B437" t="s">
        <v>1928</v>
      </c>
      <c r="C437" t="str">
        <f>LEFT(Table14[[#This Row],[ឈ្មោះ]],SEARCH(" ",Table14[[#This Row],[ឈ្មោះ]])-1)</f>
        <v>(សឿន</v>
      </c>
      <c r="D437" t="str">
        <f>RIGHT(Table14[[#This Row],[ឈ្មោះ]],LEN(Table14[[#This Row],[ឈ្មោះ]])-SEARCH(" ",Table14[[#This Row],[ឈ្មោះ]]))</f>
        <v>ចំរើន)</v>
      </c>
      <c r="E437" t="s">
        <v>2</v>
      </c>
      <c r="F437" t="s">
        <v>454</v>
      </c>
      <c r="G437" t="str">
        <f>IFERROR(VLOOKUP($B437,Tax_List!$H$3:$O$480,5,0),"***")</f>
        <v>***</v>
      </c>
      <c r="H437" s="13" t="str">
        <f>IFERROR(VLOOKUP($B437,Tax_List!$H$3:$O$480,8,0),"***")</f>
        <v>***</v>
      </c>
      <c r="I437" s="2">
        <v>383100</v>
      </c>
      <c r="J437" s="17"/>
      <c r="K437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សឿន ចំរើន</v>
      </c>
      <c r="L437">
        <v>383100</v>
      </c>
      <c r="M437">
        <f>VLOOKUP(Table14[[#This Row],[ឈ្មោះ]],Table1[[ឈ្មោះ]:[សម្គាល់]],8,0)</f>
        <v>1186500</v>
      </c>
      <c r="N437" s="16">
        <f>M437-Table14[[#This Row],[បៀវត្សសរុប]]</f>
        <v>803400</v>
      </c>
    </row>
    <row r="438" spans="1:14" x14ac:dyDescent="0.55000000000000004">
      <c r="A438" s="1">
        <v>376</v>
      </c>
      <c r="B438" t="s">
        <v>334</v>
      </c>
      <c r="C438" t="str">
        <f>LEFT(Table14[[#This Row],[ឈ្មោះ]],SEARCH(" ",Table14[[#This Row],[ឈ្មោះ]])-1)</f>
        <v>ឆែម</v>
      </c>
      <c r="D438" t="str">
        <f>RIGHT(Table14[[#This Row],[ឈ្មោះ]],LEN(Table14[[#This Row],[ឈ្មោះ]])-SEARCH(" ",Table14[[#This Row],[ឈ្មោះ]]))</f>
        <v>ភាព</v>
      </c>
      <c r="E438" t="s">
        <v>1</v>
      </c>
      <c r="F438" t="s">
        <v>454</v>
      </c>
      <c r="G438" t="str">
        <f>IFERROR(VLOOKUP($B438,Tax_List!$H$3:$O$480,5,0),"***")</f>
        <v>***</v>
      </c>
      <c r="H438" s="13" t="str">
        <f>IFERROR(VLOOKUP($B438,Tax_List!$H$3:$O$480,8,0),"***")</f>
        <v>***</v>
      </c>
      <c r="I438" s="2">
        <v>451100</v>
      </c>
      <c r="J438" s="17"/>
      <c r="K438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ឆែម ភាព</v>
      </c>
      <c r="L438">
        <v>451100</v>
      </c>
      <c r="M438">
        <f>VLOOKUP(Table14[[#This Row],[ឈ្មោះ]],Table1[[ឈ្មោះ]:[សម្គាល់]],8,0)</f>
        <v>1133500</v>
      </c>
      <c r="N438" s="16">
        <f>M438-Table14[[#This Row],[បៀវត្សសរុប]]</f>
        <v>682400</v>
      </c>
    </row>
    <row r="439" spans="1:14" x14ac:dyDescent="0.55000000000000004">
      <c r="A439" s="1">
        <v>377</v>
      </c>
      <c r="B439" t="s">
        <v>343</v>
      </c>
      <c r="C439" t="str">
        <f>LEFT(Table14[[#This Row],[ឈ្មោះ]],SEARCH(" ",Table14[[#This Row],[ឈ្មោះ]])-1)</f>
        <v>លី</v>
      </c>
      <c r="D439" t="str">
        <f>RIGHT(Table14[[#This Row],[ឈ្មោះ]],LEN(Table14[[#This Row],[ឈ្មោះ]])-SEARCH(" ",Table14[[#This Row],[ឈ្មោះ]]))</f>
        <v>ស៊ឹង</v>
      </c>
      <c r="E439" t="s">
        <v>1</v>
      </c>
      <c r="F439" t="s">
        <v>454</v>
      </c>
      <c r="G439" t="str">
        <f>IFERROR(VLOOKUP($B439,Tax_List!$H$3:$O$480,5,0),"***")</f>
        <v>09.05.1997</v>
      </c>
      <c r="H439" s="13">
        <f>IFERROR(VLOOKUP($B439,Tax_List!$H$3:$O$480,8,0),"***")</f>
        <v>150868625</v>
      </c>
      <c r="I439" s="2">
        <v>282900</v>
      </c>
      <c r="J439" s="17" t="s">
        <v>1979</v>
      </c>
      <c r="K439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លី ស៊ឹង</v>
      </c>
      <c r="L439">
        <v>282900</v>
      </c>
      <c r="M439">
        <f>VLOOKUP(Table14[[#This Row],[ឈ្មោះ]],Table1[[ឈ្មោះ]:[សម្គាល់]],8,0)</f>
        <v>972600</v>
      </c>
      <c r="N439" s="16">
        <f>M439-Table14[[#This Row],[បៀវត្សសរុប]]</f>
        <v>689700</v>
      </c>
    </row>
    <row r="440" spans="1:14" x14ac:dyDescent="0.55000000000000004">
      <c r="A440" s="1">
        <v>377</v>
      </c>
      <c r="B440" t="s">
        <v>335</v>
      </c>
      <c r="C440" t="str">
        <f>LEFT(Table14[[#This Row],[ឈ្មោះ]],SEARCH(" ",Table14[[#This Row],[ឈ្មោះ]])-1)</f>
        <v>ប៉ឹង</v>
      </c>
      <c r="D440" t="str">
        <f>RIGHT(Table14[[#This Row],[ឈ្មោះ]],LEN(Table14[[#This Row],[ឈ្មោះ]])-SEARCH(" ",Table14[[#This Row],[ឈ្មោះ]]))</f>
        <v>ឆេង</v>
      </c>
      <c r="E440" t="s">
        <v>1</v>
      </c>
      <c r="F440" t="s">
        <v>454</v>
      </c>
      <c r="G440" t="str">
        <f>IFERROR(VLOOKUP($B440,Tax_List!$H$3:$O$480,5,0),"***")</f>
        <v>16.02.1997</v>
      </c>
      <c r="H440" s="13">
        <f>IFERROR(VLOOKUP($B440,Tax_List!$H$3:$O$480,8,0),"***")</f>
        <v>150941353</v>
      </c>
      <c r="I440" s="2">
        <v>88000</v>
      </c>
      <c r="J440" s="17" t="s">
        <v>1980</v>
      </c>
      <c r="K440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ប៉ឹង ឆេង</v>
      </c>
      <c r="L440">
        <v>88000</v>
      </c>
      <c r="M440">
        <f>VLOOKUP(Table14[[#This Row],[ឈ្មោះ]],Table1[[ឈ្មោះ]:[សម្គាល់]],8,0)</f>
        <v>1232000</v>
      </c>
      <c r="N440" s="16">
        <f>M440-Table14[[#This Row],[បៀវត្សសរុប]]</f>
        <v>1144000</v>
      </c>
    </row>
    <row r="441" spans="1:14" x14ac:dyDescent="0.55000000000000004">
      <c r="A441" s="1">
        <v>378</v>
      </c>
      <c r="B441" t="s">
        <v>344</v>
      </c>
      <c r="C441" t="str">
        <f>LEFT(Table14[[#This Row],[ឈ្មោះ]],SEARCH(" ",Table14[[#This Row],[ឈ្មោះ]])-1)</f>
        <v>ឈាង</v>
      </c>
      <c r="D441" t="str">
        <f>RIGHT(Table14[[#This Row],[ឈ្មោះ]],LEN(Table14[[#This Row],[ឈ្មោះ]])-SEARCH(" ",Table14[[#This Row],[ឈ្មោះ]]))</f>
        <v>ឆេន</v>
      </c>
      <c r="E441" t="s">
        <v>2</v>
      </c>
      <c r="F441" t="s">
        <v>454</v>
      </c>
      <c r="G441" t="str">
        <f>IFERROR(VLOOKUP($B441,Tax_List!$H$3:$O$480,5,0),"***")</f>
        <v>02.05.1982</v>
      </c>
      <c r="H441" s="13">
        <f>IFERROR(VLOOKUP($B441,Tax_List!$H$3:$O$480,8,0),"***")</f>
        <v>150853546</v>
      </c>
      <c r="I441" s="2">
        <v>274900</v>
      </c>
      <c r="J441" s="17" t="s">
        <v>1979</v>
      </c>
      <c r="K441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ឈាង ឆេន</v>
      </c>
      <c r="L441">
        <v>274900</v>
      </c>
      <c r="M441">
        <f>VLOOKUP(Table14[[#This Row],[ឈ្មោះ]],Table1[[ឈ្មោះ]:[សម្គាល់]],8,0)</f>
        <v>979700</v>
      </c>
      <c r="N441" s="16">
        <f>M441-Table14[[#This Row],[បៀវត្សសរុប]]</f>
        <v>704800</v>
      </c>
    </row>
    <row r="442" spans="1:14" x14ac:dyDescent="0.55000000000000004">
      <c r="A442" s="1">
        <v>378</v>
      </c>
      <c r="B442" t="s">
        <v>336</v>
      </c>
      <c r="C442" t="str">
        <f>LEFT(Table14[[#This Row],[ឈ្មោះ]],SEARCH(" ",Table14[[#This Row],[ឈ្មោះ]])-1)</f>
        <v>ច្រឹង</v>
      </c>
      <c r="D442" t="str">
        <f>RIGHT(Table14[[#This Row],[ឈ្មោះ]],LEN(Table14[[#This Row],[ឈ្មោះ]])-SEARCH(" ",Table14[[#This Row],[ឈ្មោះ]]))</f>
        <v>ថា</v>
      </c>
      <c r="E442" t="s">
        <v>2</v>
      </c>
      <c r="F442" t="s">
        <v>454</v>
      </c>
      <c r="G442" t="str">
        <f>IFERROR(VLOOKUP($B442,Tax_List!$H$3:$O$480,5,0),"***")</f>
        <v>01.02.1991</v>
      </c>
      <c r="H442" s="13">
        <f>IFERROR(VLOOKUP($B442,Tax_List!$H$3:$O$480,8,0),"***")</f>
        <v>190705146</v>
      </c>
      <c r="I442" s="2">
        <v>74700</v>
      </c>
      <c r="J442" s="17" t="s">
        <v>1980</v>
      </c>
      <c r="K442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ច្រឹង ថា</v>
      </c>
      <c r="L442">
        <v>74700</v>
      </c>
      <c r="M442">
        <f>VLOOKUP(Table14[[#This Row],[ឈ្មោះ]],Table1[[ឈ្មោះ]:[សម្គាល់]],8,0)</f>
        <v>1122400</v>
      </c>
      <c r="N442" s="16">
        <f>M442-Table14[[#This Row],[បៀវត្សសរុប]]</f>
        <v>1047700</v>
      </c>
    </row>
    <row r="443" spans="1:14" x14ac:dyDescent="0.55000000000000004">
      <c r="A443" s="1">
        <v>379</v>
      </c>
      <c r="B443" t="s">
        <v>1929</v>
      </c>
      <c r="C443" t="str">
        <f>LEFT(Table14[[#This Row],[ឈ្មោះ]],SEARCH(" ",Table14[[#This Row],[ឈ្មោះ]])-1)</f>
        <v>(លី</v>
      </c>
      <c r="D443" t="str">
        <f>RIGHT(Table14[[#This Row],[ឈ្មោះ]],LEN(Table14[[#This Row],[ឈ្មោះ]])-SEARCH(" ",Table14[[#This Row],[ឈ្មោះ]]))</f>
        <v>ស៊ឹង)</v>
      </c>
      <c r="E443" t="s">
        <v>1</v>
      </c>
      <c r="F443" t="s">
        <v>454</v>
      </c>
      <c r="G443" t="str">
        <f>IFERROR(VLOOKUP($B443,Tax_List!$H$3:$O$480,5,0),"***")</f>
        <v>***</v>
      </c>
      <c r="H443" s="13" t="str">
        <f>IFERROR(VLOOKUP($B443,Tax_List!$H$3:$O$480,8,0),"***")</f>
        <v>***</v>
      </c>
      <c r="I443" s="2">
        <v>441000</v>
      </c>
      <c r="J443" s="17"/>
      <c r="K443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លី ស៊ឹង</v>
      </c>
      <c r="L443">
        <v>441000</v>
      </c>
      <c r="M443">
        <f>VLOOKUP(Table14[[#This Row],[ឈ្មោះ]],Table1[[ឈ្មោះ]:[សម្គាល់]],8,0)</f>
        <v>1138900</v>
      </c>
      <c r="N443" s="16">
        <f>M443-Table14[[#This Row],[បៀវត្សសរុប]]</f>
        <v>697900</v>
      </c>
    </row>
    <row r="444" spans="1:14" x14ac:dyDescent="0.55000000000000004">
      <c r="A444" s="1">
        <v>380</v>
      </c>
      <c r="B444" t="s">
        <v>337</v>
      </c>
      <c r="C444" t="str">
        <f>LEFT(Table14[[#This Row],[ឈ្មោះ]],SEARCH(" ",Table14[[#This Row],[ឈ្មោះ]])-1)</f>
        <v>ឈាង</v>
      </c>
      <c r="D444" t="str">
        <f>RIGHT(Table14[[#This Row],[ឈ្មោះ]],LEN(Table14[[#This Row],[ឈ្មោះ]])-SEARCH(" ",Table14[[#This Row],[ឈ្មោះ]]))</f>
        <v>វាសនា</v>
      </c>
      <c r="E444" t="s">
        <v>2</v>
      </c>
      <c r="F444" t="s">
        <v>454</v>
      </c>
      <c r="G444" t="str">
        <f>IFERROR(VLOOKUP($B444,Tax_List!$H$3:$O$480,5,0),"***")</f>
        <v>21.04.1984</v>
      </c>
      <c r="H444" s="13">
        <f>IFERROR(VLOOKUP($B444,Tax_List!$H$3:$O$480,8,0),"***")</f>
        <v>150952475</v>
      </c>
      <c r="I444" s="2">
        <v>454500</v>
      </c>
      <c r="J444" s="17"/>
      <c r="K444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ឈាង វាសនា</v>
      </c>
      <c r="L444">
        <v>454500</v>
      </c>
      <c r="M444">
        <f>VLOOKUP(Table14[[#This Row],[ឈ្មោះ]],Table1[[ឈ្មោះ]:[សម្គាល់]],8,0)</f>
        <v>1242500</v>
      </c>
      <c r="N444" s="16">
        <f>M444-Table14[[#This Row],[បៀវត្សសរុប]]</f>
        <v>788000</v>
      </c>
    </row>
    <row r="445" spans="1:14" x14ac:dyDescent="0.55000000000000004">
      <c r="A445" s="1">
        <v>381</v>
      </c>
      <c r="B445" t="s">
        <v>338</v>
      </c>
      <c r="C445" t="str">
        <f>LEFT(Table14[[#This Row],[ឈ្មោះ]],SEARCH(" ",Table14[[#This Row],[ឈ្មោះ]])-1)</f>
        <v>ផល់</v>
      </c>
      <c r="D445" t="str">
        <f>RIGHT(Table14[[#This Row],[ឈ្មោះ]],LEN(Table14[[#This Row],[ឈ្មោះ]])-SEARCH(" ",Table14[[#This Row],[ឈ្មោះ]]))</f>
        <v>សំអាត</v>
      </c>
      <c r="E445" t="s">
        <v>2</v>
      </c>
      <c r="F445" t="s">
        <v>454</v>
      </c>
      <c r="G445" t="str">
        <f>IFERROR(VLOOKUP($B445,Tax_List!$H$3:$O$480,5,0),"***")</f>
        <v>25.01.1995</v>
      </c>
      <c r="H445" s="13">
        <f>IFERROR(VLOOKUP($B445,Tax_List!$H$3:$O$480,8,0),"***")</f>
        <v>150522735</v>
      </c>
      <c r="I445" s="2">
        <v>538100</v>
      </c>
      <c r="J445" s="17"/>
      <c r="K445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ផល់ សំអាត</v>
      </c>
      <c r="L445">
        <v>538100</v>
      </c>
      <c r="M445">
        <f>VLOOKUP(Table14[[#This Row],[ឈ្មោះ]],Table1[[ឈ្មោះ]:[សម្គាល់]],8,0)</f>
        <v>1198700</v>
      </c>
      <c r="N445" s="16">
        <f>M445-Table14[[#This Row],[បៀវត្សសរុប]]</f>
        <v>660600</v>
      </c>
    </row>
    <row r="446" spans="1:14" x14ac:dyDescent="0.55000000000000004">
      <c r="A446" s="1">
        <v>382</v>
      </c>
      <c r="B446" t="s">
        <v>339</v>
      </c>
      <c r="C446" t="str">
        <f>LEFT(Table14[[#This Row],[ឈ្មោះ]],SEARCH(" ",Table14[[#This Row],[ឈ្មោះ]])-1)</f>
        <v>ឆាន</v>
      </c>
      <c r="D446" t="str">
        <f>RIGHT(Table14[[#This Row],[ឈ្មោះ]],LEN(Table14[[#This Row],[ឈ្មោះ]])-SEARCH(" ",Table14[[#This Row],[ឈ្មោះ]]))</f>
        <v>ណាត</v>
      </c>
      <c r="E446" t="s">
        <v>1</v>
      </c>
      <c r="F446" t="s">
        <v>454</v>
      </c>
      <c r="G446" t="str">
        <f>IFERROR(VLOOKUP($B446,Tax_List!$H$3:$O$480,5,0),"***")</f>
        <v>08.04.1989</v>
      </c>
      <c r="H446" s="13">
        <f>IFERROR(VLOOKUP($B446,Tax_List!$H$3:$O$480,8,0),"***")</f>
        <v>150657886</v>
      </c>
      <c r="I446" s="2">
        <v>552800</v>
      </c>
      <c r="J446" s="17"/>
      <c r="K446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ឆាន ណាត</v>
      </c>
      <c r="L446">
        <v>552800</v>
      </c>
      <c r="M446">
        <f>VLOOKUP(Table14[[#This Row],[ឈ្មោះ]],Table1[[ឈ្មោះ]:[សម្គាល់]],8,0)</f>
        <v>1207200</v>
      </c>
      <c r="N446" s="16">
        <f>M446-Table14[[#This Row],[បៀវត្សសរុប]]</f>
        <v>654400</v>
      </c>
    </row>
    <row r="447" spans="1:14" x14ac:dyDescent="0.55000000000000004">
      <c r="A447" s="1">
        <v>383</v>
      </c>
      <c r="B447" t="s">
        <v>340</v>
      </c>
      <c r="C447" t="str">
        <f>LEFT(Table14[[#This Row],[ឈ្មោះ]],SEARCH(" ",Table14[[#This Row],[ឈ្មោះ]])-1)</f>
        <v>លាត</v>
      </c>
      <c r="D447" t="str">
        <f>RIGHT(Table14[[#This Row],[ឈ្មោះ]],LEN(Table14[[#This Row],[ឈ្មោះ]])-SEARCH(" ",Table14[[#This Row],[ឈ្មោះ]]))</f>
        <v>លីម</v>
      </c>
      <c r="E447" t="s">
        <v>2</v>
      </c>
      <c r="F447" t="s">
        <v>454</v>
      </c>
      <c r="G447" t="str">
        <f>IFERROR(VLOOKUP($B447,Tax_List!$H$3:$O$480,5,0),"***")</f>
        <v>10.02.1990</v>
      </c>
      <c r="H447" s="13">
        <f>IFERROR(VLOOKUP($B447,Tax_List!$H$3:$O$480,8,0),"***")</f>
        <v>150927968</v>
      </c>
      <c r="I447" s="2">
        <v>531800</v>
      </c>
      <c r="J447" s="17"/>
      <c r="K447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លាត លីម</v>
      </c>
      <c r="L447">
        <v>531800</v>
      </c>
      <c r="M447">
        <f>VLOOKUP(Table14[[#This Row],[ឈ្មោះ]],Table1[[ឈ្មោះ]:[សម្គាល់]],8,0)</f>
        <v>1131100</v>
      </c>
      <c r="N447" s="16">
        <f>M447-Table14[[#This Row],[បៀវត្សសរុប]]</f>
        <v>599300</v>
      </c>
    </row>
    <row r="448" spans="1:14" x14ac:dyDescent="0.55000000000000004">
      <c r="A448" s="1">
        <v>384</v>
      </c>
      <c r="B448" t="s">
        <v>341</v>
      </c>
      <c r="C448" t="str">
        <f>LEFT(Table14[[#This Row],[ឈ្មោះ]],SEARCH(" ",Table14[[#This Row],[ឈ្មោះ]])-1)</f>
        <v>ចន</v>
      </c>
      <c r="D448" t="str">
        <f>RIGHT(Table14[[#This Row],[ឈ្មោះ]],LEN(Table14[[#This Row],[ឈ្មោះ]])-SEARCH(" ",Table14[[#This Row],[ឈ្មោះ]]))</f>
        <v>ស្រីពុំ</v>
      </c>
      <c r="E448" t="s">
        <v>1</v>
      </c>
      <c r="F448" t="s">
        <v>454</v>
      </c>
      <c r="G448" t="str">
        <f>IFERROR(VLOOKUP($B448,Tax_List!$H$3:$O$480,5,0),"***")</f>
        <v>11.11.1993</v>
      </c>
      <c r="H448" s="13" t="str">
        <f>IFERROR(VLOOKUP($B448,Tax_List!$H$3:$O$480,8,0),"***")</f>
        <v>150469715</v>
      </c>
      <c r="I448" s="2">
        <v>524600</v>
      </c>
      <c r="J448" s="17"/>
      <c r="K448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ចន ស្រីពុំ</v>
      </c>
      <c r="L448">
        <v>524600</v>
      </c>
      <c r="M448">
        <f>VLOOKUP(Table14[[#This Row],[ឈ្មោះ]],Table1[[ឈ្មោះ]:[សម្គាល់]],8,0)</f>
        <v>1229100</v>
      </c>
      <c r="N448" s="16">
        <f>M448-Table14[[#This Row],[បៀវត្សសរុប]]</f>
        <v>704500</v>
      </c>
    </row>
    <row r="449" spans="1:14" x14ac:dyDescent="0.55000000000000004">
      <c r="A449" s="1">
        <v>385</v>
      </c>
      <c r="B449" t="s">
        <v>242</v>
      </c>
      <c r="C449" t="str">
        <f>LEFT(Table14[[#This Row],[ឈ្មោះ]],SEARCH(" ",Table14[[#This Row],[ឈ្មោះ]])-1)</f>
        <v>អន</v>
      </c>
      <c r="D449" t="str">
        <f>RIGHT(Table14[[#This Row],[ឈ្មោះ]],LEN(Table14[[#This Row],[ឈ្មោះ]])-SEARCH(" ",Table14[[#This Row],[ឈ្មោះ]]))</f>
        <v>សំអាត</v>
      </c>
      <c r="E449" t="s">
        <v>2</v>
      </c>
      <c r="F449" t="s">
        <v>454</v>
      </c>
      <c r="G449" t="str">
        <f>IFERROR(VLOOKUP($B449,Tax_List!$H$3:$O$480,5,0),"***")</f>
        <v>01.03.1995</v>
      </c>
      <c r="H449" s="13" t="str">
        <f>IFERROR(VLOOKUP($B449,Tax_List!$H$3:$O$480,8,0),"***")</f>
        <v>150538303</v>
      </c>
      <c r="I449" s="2">
        <v>431700</v>
      </c>
      <c r="J449" s="17"/>
      <c r="K449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អន សំអាត</v>
      </c>
      <c r="L449">
        <v>431700</v>
      </c>
      <c r="M449">
        <f>VLOOKUP(Table14[[#This Row],[ឈ្មោះ]],Table1[[ឈ្មោះ]:[សម្គាល់]],8,0)</f>
        <v>1200500</v>
      </c>
      <c r="N449" s="16">
        <f>M449-Table14[[#This Row],[បៀវត្សសរុប]]</f>
        <v>768800</v>
      </c>
    </row>
    <row r="450" spans="1:14" x14ac:dyDescent="0.55000000000000004">
      <c r="A450" s="1">
        <v>386</v>
      </c>
      <c r="B450" t="s">
        <v>1930</v>
      </c>
      <c r="C450" t="str">
        <f>LEFT(Table14[[#This Row],[ឈ្មោះ]],SEARCH(" ",Table14[[#This Row],[ឈ្មោះ]])-1)</f>
        <v>យ៉ុង</v>
      </c>
      <c r="D450" t="str">
        <f>RIGHT(Table14[[#This Row],[ឈ្មោះ]],LEN(Table14[[#This Row],[ឈ្មោះ]])-SEARCH(" ",Table14[[#This Row],[ឈ្មោះ]]))</f>
        <v>ពីសី</v>
      </c>
      <c r="E450" t="s">
        <v>2</v>
      </c>
      <c r="F450" t="s">
        <v>454</v>
      </c>
      <c r="G450" t="str">
        <f>IFERROR(VLOOKUP($B450,Tax_List!$H$3:$O$480,5,0),"***")</f>
        <v>***</v>
      </c>
      <c r="H450" s="13" t="str">
        <f>IFERROR(VLOOKUP($B450,Tax_List!$H$3:$O$480,8,0),"***")</f>
        <v>***</v>
      </c>
      <c r="I450" s="2">
        <v>419300</v>
      </c>
      <c r="J450" s="17"/>
      <c r="K450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យ៉ុង ពីសី</v>
      </c>
      <c r="L450">
        <v>419300</v>
      </c>
      <c r="M450">
        <f>VLOOKUP(Table14[[#This Row],[ឈ្មោះ]],Table1[[ឈ្មោះ]:[សម្គាល់]],8,0)</f>
        <v>1181900</v>
      </c>
      <c r="N450" s="16">
        <f>M450-Table14[[#This Row],[បៀវត្សសរុប]]</f>
        <v>762600</v>
      </c>
    </row>
    <row r="451" spans="1:14" x14ac:dyDescent="0.55000000000000004">
      <c r="A451" s="1">
        <v>387</v>
      </c>
      <c r="B451" t="s">
        <v>2073</v>
      </c>
      <c r="C451" t="str">
        <f>LEFT(Table14[[#This Row],[ឈ្មោះ]],SEARCH(" ",Table14[[#This Row],[ឈ្មោះ]])-1)</f>
        <v>ផល</v>
      </c>
      <c r="D451" t="str">
        <f>RIGHT(Table14[[#This Row],[ឈ្មោះ]],LEN(Table14[[#This Row],[ឈ្មោះ]])-SEARCH(" ",Table14[[#This Row],[ឈ្មោះ]]))</f>
        <v>អាយ</v>
      </c>
      <c r="E451" t="s">
        <v>1</v>
      </c>
      <c r="F451" t="s">
        <v>454</v>
      </c>
      <c r="G451" t="str">
        <f>IFERROR(VLOOKUP($B451,Tax_List!$H$3:$O$480,5,0),"***")</f>
        <v>***</v>
      </c>
      <c r="H451" s="13" t="str">
        <f>IFERROR(VLOOKUP($B451,Tax_List!$H$3:$O$480,8,0),"***")</f>
        <v>***</v>
      </c>
      <c r="I451" s="2">
        <v>301200</v>
      </c>
      <c r="J451" s="17"/>
      <c r="K451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ផល អាយ</v>
      </c>
      <c r="L451">
        <v>301200</v>
      </c>
      <c r="M451" t="e">
        <f>VLOOKUP(Table14[[#This Row],[ឈ្មោះ]],Table1[[ឈ្មោះ]:[សម្គាល់]],8,0)</f>
        <v>#N/A</v>
      </c>
      <c r="N451" s="16" t="e">
        <f>M451-Table14[[#This Row],[បៀវត្សសរុប]]</f>
        <v>#N/A</v>
      </c>
    </row>
    <row r="452" spans="1:14" x14ac:dyDescent="0.55000000000000004">
      <c r="A452" s="1">
        <v>388</v>
      </c>
      <c r="B452" t="s">
        <v>2074</v>
      </c>
      <c r="C452" t="str">
        <f>LEFT(Table14[[#This Row],[ឈ្មោះ]],SEARCH(" ",Table14[[#This Row],[ឈ្មោះ]])-1)</f>
        <v>រិន</v>
      </c>
      <c r="D452" t="str">
        <f>RIGHT(Table14[[#This Row],[ឈ្មោះ]],LEN(Table14[[#This Row],[ឈ្មោះ]])-SEARCH(" ",Table14[[#This Row],[ឈ្មោះ]]))</f>
        <v>រ័ត្នធី</v>
      </c>
      <c r="E452" t="s">
        <v>1</v>
      </c>
      <c r="G452" t="str">
        <f>IFERROR(VLOOKUP($B452,Tax_List!$H$3:$O$480,5,0),"***")</f>
        <v>***</v>
      </c>
      <c r="H452" s="13" t="str">
        <f>IFERROR(VLOOKUP($B452,Tax_List!$H$3:$O$480,8,0),"***")</f>
        <v>***</v>
      </c>
      <c r="I452" s="2">
        <v>542400</v>
      </c>
      <c r="J452" s="17"/>
      <c r="K452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រិន រ័ត្នធី</v>
      </c>
      <c r="L452">
        <v>542400</v>
      </c>
      <c r="M452" t="e">
        <f>VLOOKUP(Table14[[#This Row],[ឈ្មោះ]],Table1[[ឈ្មោះ]:[សម្គាល់]],8,0)</f>
        <v>#N/A</v>
      </c>
      <c r="N452" s="16" t="e">
        <f>M452-Table14[[#This Row],[បៀវត្សសរុប]]</f>
        <v>#N/A</v>
      </c>
    </row>
    <row r="453" spans="1:14" x14ac:dyDescent="0.55000000000000004">
      <c r="A453" s="1">
        <v>389</v>
      </c>
      <c r="B453" t="s">
        <v>2075</v>
      </c>
      <c r="C453" t="str">
        <f>LEFT(Table14[[#This Row],[ឈ្មោះ]],SEARCH(" ",Table14[[#This Row],[ឈ្មោះ]])-1)</f>
        <v>សី</v>
      </c>
      <c r="D453" t="str">
        <f>RIGHT(Table14[[#This Row],[ឈ្មោះ]],LEN(Table14[[#This Row],[ឈ្មោះ]])-SEARCH(" ",Table14[[#This Row],[ឈ្មោះ]]))</f>
        <v>សិទ្ធ</v>
      </c>
      <c r="E453" t="s">
        <v>2</v>
      </c>
      <c r="G453" t="str">
        <f>IFERROR(VLOOKUP($B453,Tax_List!$H$3:$O$480,5,0),"***")</f>
        <v>***</v>
      </c>
      <c r="H453" s="13" t="str">
        <f>IFERROR(VLOOKUP($B453,Tax_List!$H$3:$O$480,8,0),"***")</f>
        <v>***</v>
      </c>
      <c r="I453" s="2">
        <v>533800</v>
      </c>
      <c r="J453" s="17"/>
      <c r="K453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សី សិទ្ធ</v>
      </c>
      <c r="L453">
        <v>533800</v>
      </c>
      <c r="M453" t="e">
        <f>VLOOKUP(Table14[[#This Row],[ឈ្មោះ]],Table1[[ឈ្មោះ]:[សម្គាល់]],8,0)</f>
        <v>#N/A</v>
      </c>
      <c r="N453" s="16" t="e">
        <f>M453-Table14[[#This Row],[បៀវត្សសរុប]]</f>
        <v>#N/A</v>
      </c>
    </row>
    <row r="454" spans="1:14" x14ac:dyDescent="0.55000000000000004">
      <c r="A454" s="1">
        <v>390</v>
      </c>
      <c r="B454" t="s">
        <v>345</v>
      </c>
      <c r="C454" t="str">
        <f>LEFT(Table14[[#This Row],[ឈ្មោះ]],SEARCH(" ",Table14[[#This Row],[ឈ្មោះ]])-1)</f>
        <v>រ៉ា</v>
      </c>
      <c r="D454" t="str">
        <f>RIGHT(Table14[[#This Row],[ឈ្មោះ]],LEN(Table14[[#This Row],[ឈ្មោះ]])-SEARCH(" ",Table14[[#This Row],[ឈ្មោះ]]))</f>
        <v>ចាន់រី</v>
      </c>
      <c r="E454" t="s">
        <v>1</v>
      </c>
      <c r="G454" t="str">
        <f>IFERROR(VLOOKUP($B454,Tax_List!$H$3:$O$480,5,0),"***")</f>
        <v>02.11.1986</v>
      </c>
      <c r="H454" s="13" t="str">
        <f>IFERROR(VLOOKUP($B454,Tax_List!$H$3:$O$480,8,0),"***")</f>
        <v>150408078</v>
      </c>
      <c r="I454" s="2">
        <v>433700</v>
      </c>
      <c r="J454" s="17"/>
      <c r="K454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រ៉ា ចាន់រី</v>
      </c>
      <c r="L454">
        <v>433700</v>
      </c>
      <c r="M454">
        <f>VLOOKUP(Table14[[#This Row],[ឈ្មោះ]],Table1[[ឈ្មោះ]:[សម្គាល់]],8,0)</f>
        <v>1115000</v>
      </c>
      <c r="N454" s="16">
        <f>M454-Table14[[#This Row],[បៀវត្សសរុប]]</f>
        <v>681300</v>
      </c>
    </row>
    <row r="455" spans="1:14" x14ac:dyDescent="0.55000000000000004">
      <c r="A455" s="1">
        <v>391</v>
      </c>
      <c r="B455" t="s">
        <v>346</v>
      </c>
      <c r="C455" t="str">
        <f>LEFT(Table14[[#This Row],[ឈ្មោះ]],SEARCH(" ",Table14[[#This Row],[ឈ្មោះ]])-1)</f>
        <v>អួង</v>
      </c>
      <c r="D455" t="str">
        <f>RIGHT(Table14[[#This Row],[ឈ្មោះ]],LEN(Table14[[#This Row],[ឈ្មោះ]])-SEARCH(" ",Table14[[#This Row],[ឈ្មោះ]]))</f>
        <v>លាប</v>
      </c>
      <c r="E455" t="s">
        <v>2</v>
      </c>
      <c r="G455" t="str">
        <f>IFERROR(VLOOKUP($B455,Tax_List!$H$3:$O$480,5,0),"***")</f>
        <v>17.09.1974</v>
      </c>
      <c r="H455" s="13">
        <f>IFERROR(VLOOKUP($B455,Tax_List!$H$3:$O$480,8,0),"***")</f>
        <v>60746532</v>
      </c>
      <c r="I455" s="2">
        <v>431300</v>
      </c>
      <c r="J455" s="17"/>
      <c r="K455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អួង លាប</v>
      </c>
      <c r="L455">
        <v>431300</v>
      </c>
      <c r="M455">
        <f>VLOOKUP(Table14[[#This Row],[ឈ្មោះ]],Table1[[ឈ្មោះ]:[សម្គាល់]],8,0)</f>
        <v>1082000</v>
      </c>
      <c r="N455" s="16">
        <f>M455-Table14[[#This Row],[បៀវត្សសរុប]]</f>
        <v>650700</v>
      </c>
    </row>
    <row r="456" spans="1:14" x14ac:dyDescent="0.55000000000000004">
      <c r="A456" s="1">
        <v>392</v>
      </c>
      <c r="B456" t="s">
        <v>347</v>
      </c>
      <c r="C456" t="str">
        <f>LEFT(Table14[[#This Row],[ឈ្មោះ]],SEARCH(" ",Table14[[#This Row],[ឈ្មោះ]])-1)</f>
        <v>ខ្លូត</v>
      </c>
      <c r="D456" t="str">
        <f>RIGHT(Table14[[#This Row],[ឈ្មោះ]],LEN(Table14[[#This Row],[ឈ្មោះ]])-SEARCH(" ",Table14[[#This Row],[ឈ្មោះ]]))</f>
        <v>ផល្លីន</v>
      </c>
      <c r="E456" t="s">
        <v>1</v>
      </c>
      <c r="G456" t="str">
        <f>IFERROR(VLOOKUP($B456,Tax_List!$H$3:$O$480,5,0),"***")</f>
        <v>09.07.1986</v>
      </c>
      <c r="H456" s="13">
        <f>IFERROR(VLOOKUP($B456,Tax_List!$H$3:$O$480,8,0),"***")</f>
        <v>220193885</v>
      </c>
      <c r="I456" s="2">
        <v>376100</v>
      </c>
      <c r="J456" s="17"/>
      <c r="K456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ខ្លូត ផល្លីន</v>
      </c>
      <c r="L456">
        <v>376100</v>
      </c>
      <c r="M456">
        <f>VLOOKUP(Table14[[#This Row],[ឈ្មោះ]],Table1[[ឈ្មោះ]:[សម្គាល់]],8,0)</f>
        <v>1155700</v>
      </c>
      <c r="N456" s="16">
        <f>M456-Table14[[#This Row],[បៀវត្សសរុប]]</f>
        <v>779600</v>
      </c>
    </row>
    <row r="457" spans="1:14" x14ac:dyDescent="0.55000000000000004">
      <c r="A457" s="1">
        <v>393</v>
      </c>
      <c r="B457" t="s">
        <v>348</v>
      </c>
      <c r="C457" t="str">
        <f>LEFT(Table14[[#This Row],[ឈ្មោះ]],SEARCH(" ",Table14[[#This Row],[ឈ្មោះ]])-1)</f>
        <v>ណង</v>
      </c>
      <c r="D457" t="str">
        <f>RIGHT(Table14[[#This Row],[ឈ្មោះ]],LEN(Table14[[#This Row],[ឈ្មោះ]])-SEARCH(" ",Table14[[#This Row],[ឈ្មោះ]]))</f>
        <v>ពៅ</v>
      </c>
      <c r="E457" t="s">
        <v>2</v>
      </c>
      <c r="G457" t="str">
        <f>IFERROR(VLOOKUP($B457,Tax_List!$H$3:$O$480,5,0),"***")</f>
        <v>05.11.1985</v>
      </c>
      <c r="H457" s="13" t="str">
        <f>IFERROR(VLOOKUP($B457,Tax_List!$H$3:$O$480,8,0),"***")</f>
        <v>220211423</v>
      </c>
      <c r="I457" s="2">
        <v>374100</v>
      </c>
      <c r="J457" s="17"/>
      <c r="K457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ណង ពៅ</v>
      </c>
      <c r="L457">
        <v>374100</v>
      </c>
      <c r="M457">
        <f>VLOOKUP(Table14[[#This Row],[ឈ្មោះ]],Table1[[ឈ្មោះ]:[សម្គាល់]],8,0)</f>
        <v>1154000</v>
      </c>
      <c r="N457" s="16">
        <f>M457-Table14[[#This Row],[បៀវត្សសរុប]]</f>
        <v>779900</v>
      </c>
    </row>
    <row r="458" spans="1:14" x14ac:dyDescent="0.55000000000000004">
      <c r="A458" s="1">
        <v>394</v>
      </c>
      <c r="B458" t="s">
        <v>349</v>
      </c>
      <c r="C458" t="str">
        <f>LEFT(Table14[[#This Row],[ឈ្មោះ]],SEARCH(" ",Table14[[#This Row],[ឈ្មោះ]])-1)</f>
        <v>ចេង</v>
      </c>
      <c r="D458" t="str">
        <f>RIGHT(Table14[[#This Row],[ឈ្មោះ]],LEN(Table14[[#This Row],[ឈ្មោះ]])-SEARCH(" ",Table14[[#This Row],[ឈ្មោះ]]))</f>
        <v>គឿន</v>
      </c>
      <c r="E458" t="s">
        <v>2</v>
      </c>
      <c r="G458" t="str">
        <f>IFERROR(VLOOKUP($B458,Tax_List!$H$3:$O$480,5,0),"***")</f>
        <v>10.11.1996</v>
      </c>
      <c r="H458" s="13" t="str">
        <f>IFERROR(VLOOKUP($B458,Tax_List!$H$3:$O$480,8,0),"***")</f>
        <v>220175418</v>
      </c>
      <c r="I458" s="2">
        <v>499500</v>
      </c>
      <c r="J458" s="17"/>
      <c r="K458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ចេង គឿន</v>
      </c>
      <c r="L458">
        <v>499500</v>
      </c>
      <c r="M458">
        <f>VLOOKUP(Table14[[#This Row],[ឈ្មោះ]],Table1[[ឈ្មោះ]:[សម្គាល់]],8,0)</f>
        <v>1208500</v>
      </c>
      <c r="N458" s="16">
        <f>M458-Table14[[#This Row],[បៀវត្សសរុប]]</f>
        <v>709000</v>
      </c>
    </row>
    <row r="459" spans="1:14" x14ac:dyDescent="0.55000000000000004">
      <c r="A459" s="1">
        <v>395</v>
      </c>
      <c r="B459" t="s">
        <v>2076</v>
      </c>
      <c r="C459" t="str">
        <f>LEFT(Table14[[#This Row],[ឈ្មោះ]],SEARCH(" ",Table14[[#This Row],[ឈ្មោះ]])-1)</f>
        <v>ថា</v>
      </c>
      <c r="D459" t="str">
        <f>RIGHT(Table14[[#This Row],[ឈ្មោះ]],LEN(Table14[[#This Row],[ឈ្មោះ]])-SEARCH(" ",Table14[[#This Row],[ឈ្មោះ]]))</f>
        <v>សុខៃ</v>
      </c>
      <c r="E459" t="s">
        <v>2</v>
      </c>
      <c r="G459" t="str">
        <f>IFERROR(VLOOKUP($B459,Tax_List!$H$3:$O$480,5,0),"***")</f>
        <v>***</v>
      </c>
      <c r="H459" s="13" t="str">
        <f>IFERROR(VLOOKUP($B459,Tax_List!$H$3:$O$480,8,0),"***")</f>
        <v>***</v>
      </c>
      <c r="I459" s="2">
        <v>101900</v>
      </c>
      <c r="J459" s="17"/>
      <c r="K459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ថា សុខៃ</v>
      </c>
      <c r="L459">
        <v>101900</v>
      </c>
      <c r="M459" t="e">
        <f>VLOOKUP(Table14[[#This Row],[ឈ្មោះ]],Table1[[ឈ្មោះ]:[សម្គាល់]],8,0)</f>
        <v>#N/A</v>
      </c>
      <c r="N459" s="16" t="e">
        <f>M459-Table14[[#This Row],[បៀវត្សសរុប]]</f>
        <v>#N/A</v>
      </c>
    </row>
    <row r="460" spans="1:14" x14ac:dyDescent="0.55000000000000004">
      <c r="A460" s="1">
        <v>396</v>
      </c>
      <c r="B460" t="s">
        <v>1931</v>
      </c>
      <c r="C460" t="str">
        <f>LEFT(Table14[[#This Row],[ឈ្មោះ]],SEARCH(" ",Table14[[#This Row],[ឈ្មោះ]])-1)</f>
        <v>ចេង</v>
      </c>
      <c r="D460" t="str">
        <f>RIGHT(Table14[[#This Row],[ឈ្មោះ]],LEN(Table14[[#This Row],[ឈ្មោះ]])-SEARCH(" ",Table14[[#This Row],[ឈ្មោះ]]))</f>
        <v>សុខេត</v>
      </c>
      <c r="E460" t="s">
        <v>1</v>
      </c>
      <c r="G460" t="str">
        <f>IFERROR(VLOOKUP($B460,Tax_List!$H$3:$O$480,5,0),"***")</f>
        <v>***</v>
      </c>
      <c r="H460" s="13" t="str">
        <f>IFERROR(VLOOKUP($B460,Tax_List!$H$3:$O$480,8,0),"***")</f>
        <v>***</v>
      </c>
      <c r="I460" s="2">
        <v>428900</v>
      </c>
      <c r="J460" s="17"/>
      <c r="K460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ចេង សុខេត</v>
      </c>
      <c r="L460">
        <v>428900</v>
      </c>
      <c r="M460">
        <f>VLOOKUP(Table14[[#This Row],[ឈ្មោះ]],Table1[[ឈ្មោះ]:[សម្គាល់]],8,0)</f>
        <v>1167000</v>
      </c>
      <c r="N460" s="16">
        <f>M460-Table14[[#This Row],[បៀវត្សសរុប]]</f>
        <v>738100</v>
      </c>
    </row>
    <row r="461" spans="1:14" x14ac:dyDescent="0.55000000000000004">
      <c r="A461" s="1">
        <v>397</v>
      </c>
      <c r="B461" t="s">
        <v>351</v>
      </c>
      <c r="C461" t="str">
        <f>LEFT(Table14[[#This Row],[ឈ្មោះ]],SEARCH(" ",Table14[[#This Row],[ឈ្មោះ]])-1)</f>
        <v>ថា</v>
      </c>
      <c r="D461" t="str">
        <f>RIGHT(Table14[[#This Row],[ឈ្មោះ]],LEN(Table14[[#This Row],[ឈ្មោះ]])-SEARCH(" ",Table14[[#This Row],[ឈ្មោះ]]))</f>
        <v>អ៊ីម</v>
      </c>
      <c r="E461" t="s">
        <v>1</v>
      </c>
      <c r="G461" t="str">
        <f>IFERROR(VLOOKUP($B461,Tax_List!$H$3:$O$480,5,0),"***")</f>
        <v>01.06.1995</v>
      </c>
      <c r="H461" s="13" t="str">
        <f>IFERROR(VLOOKUP($B461,Tax_List!$H$3:$O$480,8,0),"***")</f>
        <v>150523374</v>
      </c>
      <c r="I461" s="2">
        <v>160700</v>
      </c>
      <c r="J461" s="17"/>
      <c r="K461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ថា អ៊ីម</v>
      </c>
      <c r="L461">
        <v>160700</v>
      </c>
      <c r="M461">
        <f>VLOOKUP(Table14[[#This Row],[ឈ្មោះ]],Table1[[ឈ្មោះ]:[សម្គាល់]],8,0)</f>
        <v>1082200</v>
      </c>
      <c r="N461" s="16">
        <f>M461-Table14[[#This Row],[បៀវត្សសរុប]]</f>
        <v>921500</v>
      </c>
    </row>
    <row r="462" spans="1:14" x14ac:dyDescent="0.55000000000000004">
      <c r="A462" s="1">
        <v>398</v>
      </c>
      <c r="B462" t="s">
        <v>352</v>
      </c>
      <c r="C462" t="str">
        <f>LEFT(Table14[[#This Row],[ឈ្មោះ]],SEARCH(" ",Table14[[#This Row],[ឈ្មោះ]])-1)</f>
        <v>ហ៊ុយ</v>
      </c>
      <c r="D462" t="str">
        <f>RIGHT(Table14[[#This Row],[ឈ្មោះ]],LEN(Table14[[#This Row],[ឈ្មោះ]])-SEARCH(" ",Table14[[#This Row],[ឈ្មោះ]]))</f>
        <v>ណាក់</v>
      </c>
      <c r="E462" t="s">
        <v>2</v>
      </c>
      <c r="G462" t="str">
        <f>IFERROR(VLOOKUP($B462,Tax_List!$H$3:$O$480,5,0),"***")</f>
        <v>27.10.1994</v>
      </c>
      <c r="H462" s="13" t="str">
        <f>IFERROR(VLOOKUP($B462,Tax_List!$H$3:$O$480,8,0),"***")</f>
        <v>150469855</v>
      </c>
      <c r="I462" s="2">
        <v>163500</v>
      </c>
      <c r="J462" s="17"/>
      <c r="K462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ហ៊ុយ ណាក់</v>
      </c>
      <c r="L462">
        <v>163500</v>
      </c>
      <c r="M462">
        <f>VLOOKUP(Table14[[#This Row],[ឈ្មោះ]],Table1[[ឈ្មោះ]:[សម្គាល់]],8,0)</f>
        <v>1105000</v>
      </c>
      <c r="N462" s="16">
        <f>M462-Table14[[#This Row],[បៀវត្សសរុប]]</f>
        <v>941500</v>
      </c>
    </row>
    <row r="463" spans="1:14" x14ac:dyDescent="0.55000000000000004">
      <c r="A463" s="1">
        <v>399</v>
      </c>
      <c r="B463" t="s">
        <v>353</v>
      </c>
      <c r="C463" t="str">
        <f>LEFT(Table14[[#This Row],[ឈ្មោះ]],SEARCH(" ",Table14[[#This Row],[ឈ្មោះ]])-1)</f>
        <v>ថា</v>
      </c>
      <c r="D463" t="str">
        <f>RIGHT(Table14[[#This Row],[ឈ្មោះ]],LEN(Table14[[#This Row],[ឈ្មោះ]])-SEARCH(" ",Table14[[#This Row],[ឈ្មោះ]]))</f>
        <v>ខន</v>
      </c>
      <c r="E463" t="s">
        <v>1</v>
      </c>
      <c r="G463" t="str">
        <f>IFERROR(VLOOKUP($B463,Tax_List!$H$3:$O$480,5,0),"***")</f>
        <v>07.06.1999</v>
      </c>
      <c r="H463" s="13">
        <f>IFERROR(VLOOKUP($B463,Tax_List!$H$3:$O$480,8,0),"***")</f>
        <v>150648496</v>
      </c>
      <c r="I463" s="2">
        <v>171200</v>
      </c>
      <c r="J463" s="17"/>
      <c r="K463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ថា ខន</v>
      </c>
      <c r="L463">
        <v>171200</v>
      </c>
      <c r="M463">
        <f>VLOOKUP(Table14[[#This Row],[ឈ្មោះ]],Table1[[ឈ្មោះ]:[សម្គាល់]],8,0)</f>
        <v>1088700</v>
      </c>
      <c r="N463" s="16">
        <f>M463-Table14[[#This Row],[បៀវត្សសរុប]]</f>
        <v>917500</v>
      </c>
    </row>
    <row r="464" spans="1:14" x14ac:dyDescent="0.55000000000000004">
      <c r="A464" s="1">
        <v>400</v>
      </c>
      <c r="B464" t="s">
        <v>354</v>
      </c>
      <c r="C464" t="str">
        <f>LEFT(Table14[[#This Row],[ឈ្មោះ]],SEARCH(" ",Table14[[#This Row],[ឈ្មោះ]])-1)</f>
        <v>សាន</v>
      </c>
      <c r="D464" t="str">
        <f>RIGHT(Table14[[#This Row],[ឈ្មោះ]],LEN(Table14[[#This Row],[ឈ្មោះ]])-SEARCH(" ",Table14[[#This Row],[ឈ្មោះ]]))</f>
        <v>ភារំ</v>
      </c>
      <c r="E464" t="s">
        <v>2</v>
      </c>
      <c r="G464" t="str">
        <f>IFERROR(VLOOKUP($B464,Tax_List!$H$3:$O$480,5,0),"***")</f>
        <v>07.04.1992</v>
      </c>
      <c r="H464" s="13">
        <f>IFERROR(VLOOKUP($B464,Tax_List!$H$3:$O$480,8,0),"***")</f>
        <v>150978860</v>
      </c>
      <c r="I464" s="2">
        <v>165600</v>
      </c>
      <c r="J464" s="17"/>
      <c r="K464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សាន ភារំ</v>
      </c>
      <c r="L464">
        <v>165600</v>
      </c>
      <c r="M464">
        <f>VLOOKUP(Table14[[#This Row],[ឈ្មោះ]],Table1[[ឈ្មោះ]:[សម្គាល់]],8,0)</f>
        <v>1161000</v>
      </c>
      <c r="N464" s="16">
        <f>M464-Table14[[#This Row],[បៀវត្សសរុប]]</f>
        <v>995400</v>
      </c>
    </row>
    <row r="465" spans="1:14" x14ac:dyDescent="0.55000000000000004">
      <c r="A465" s="1">
        <v>401</v>
      </c>
      <c r="B465" t="s">
        <v>355</v>
      </c>
      <c r="C465" t="str">
        <f>LEFT(Table14[[#This Row],[ឈ្មោះ]],SEARCH(" ",Table14[[#This Row],[ឈ្មោះ]])-1)</f>
        <v>ភី</v>
      </c>
      <c r="D465" t="str">
        <f>RIGHT(Table14[[#This Row],[ឈ្មោះ]],LEN(Table14[[#This Row],[ឈ្មោះ]])-SEARCH(" ",Table14[[#This Row],[ឈ្មោះ]]))</f>
        <v>ភាព</v>
      </c>
      <c r="E465" t="s">
        <v>2</v>
      </c>
      <c r="G465" t="str">
        <f>IFERROR(VLOOKUP($B465,Tax_List!$H$3:$O$480,5,0),"***")</f>
        <v>06.03.1998</v>
      </c>
      <c r="H465" s="13" t="str">
        <f>IFERROR(VLOOKUP($B465,Tax_List!$H$3:$O$480,8,0),"***")</f>
        <v>150657933</v>
      </c>
      <c r="I465" s="2">
        <v>215500</v>
      </c>
      <c r="J465" s="17"/>
      <c r="K465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ភី ភាព</v>
      </c>
      <c r="L465">
        <v>215500</v>
      </c>
      <c r="M465">
        <f>VLOOKUP(Table14[[#This Row],[ឈ្មោះ]],Table1[[ឈ្មោះ]:[សម្គាល់]],8,0)</f>
        <v>1005500</v>
      </c>
      <c r="N465" s="16">
        <f>M465-Table14[[#This Row],[បៀវត្សសរុប]]</f>
        <v>790000</v>
      </c>
    </row>
    <row r="466" spans="1:14" x14ac:dyDescent="0.55000000000000004">
      <c r="A466" s="1">
        <v>402</v>
      </c>
      <c r="B466" t="s">
        <v>1977</v>
      </c>
      <c r="C466" t="str">
        <f>LEFT(Table14[[#This Row],[ឈ្មោះ]],SEARCH(" ",Table14[[#This Row],[ឈ្មោះ]])-1)</f>
        <v>ឡុង</v>
      </c>
      <c r="D466" t="str">
        <f>RIGHT(Table14[[#This Row],[ឈ្មោះ]],LEN(Table14[[#This Row],[ឈ្មោះ]])-SEARCH(" ",Table14[[#This Row],[ឈ្មោះ]]))</f>
        <v>ឡុំ</v>
      </c>
      <c r="E466" t="s">
        <v>2</v>
      </c>
      <c r="G466" t="str">
        <f>IFERROR(VLOOKUP($B466,Tax_List!$H$3:$O$480,5,0),"***")</f>
        <v>***</v>
      </c>
      <c r="H466" s="13" t="str">
        <f>IFERROR(VLOOKUP($B466,Tax_List!$H$3:$O$480,8,0),"***")</f>
        <v>***</v>
      </c>
      <c r="I466" s="2">
        <v>460500</v>
      </c>
      <c r="J466" s="17"/>
      <c r="K466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ឡុង ឡុំ</v>
      </c>
      <c r="L466">
        <v>460500</v>
      </c>
      <c r="M466">
        <f>VLOOKUP(Table14[[#This Row],[ឈ្មោះ]],Table1[[ឈ្មោះ]:[សម្គាល់]],8,0)</f>
        <v>413300</v>
      </c>
      <c r="N466" s="16">
        <f>M466-Table14[[#This Row],[បៀវត្សសរុប]]</f>
        <v>-47200</v>
      </c>
    </row>
    <row r="467" spans="1:14" x14ac:dyDescent="0.55000000000000004">
      <c r="A467" s="1">
        <v>403</v>
      </c>
      <c r="B467" t="s">
        <v>2077</v>
      </c>
      <c r="C467" t="str">
        <f>LEFT(Table14[[#This Row],[ឈ្មោះ]],SEARCH(" ",Table14[[#This Row],[ឈ្មោះ]])-1)</f>
        <v>រស់</v>
      </c>
      <c r="D467" t="str">
        <f>RIGHT(Table14[[#This Row],[ឈ្មោះ]],LEN(Table14[[#This Row],[ឈ្មោះ]])-SEARCH(" ",Table14[[#This Row],[ឈ្មោះ]]))</f>
        <v>លិស</v>
      </c>
      <c r="E467" t="s">
        <v>2</v>
      </c>
      <c r="G467" t="str">
        <f>IFERROR(VLOOKUP($B467,Tax_List!$H$3:$O$480,5,0),"***")</f>
        <v>***</v>
      </c>
      <c r="H467" s="13" t="str">
        <f>IFERROR(VLOOKUP($B467,Tax_List!$H$3:$O$480,8,0),"***")</f>
        <v>***</v>
      </c>
      <c r="I467" s="2">
        <v>273000</v>
      </c>
      <c r="J467" s="17" t="s">
        <v>1979</v>
      </c>
      <c r="K467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រស់ លិស</v>
      </c>
      <c r="L467">
        <v>273000</v>
      </c>
      <c r="M467" t="e">
        <f>VLOOKUP(Table14[[#This Row],[ឈ្មោះ]],Table1[[ឈ្មោះ]:[សម្គាល់]],8,0)</f>
        <v>#N/A</v>
      </c>
      <c r="N467" s="16" t="e">
        <f>M467-Table14[[#This Row],[បៀវត្សសរុប]]</f>
        <v>#N/A</v>
      </c>
    </row>
    <row r="468" spans="1:14" x14ac:dyDescent="0.55000000000000004">
      <c r="A468" s="1">
        <v>403</v>
      </c>
      <c r="B468" t="s">
        <v>357</v>
      </c>
      <c r="C468" t="str">
        <f>LEFT(Table14[[#This Row],[ឈ្មោះ]],SEARCH(" ",Table14[[#This Row],[ឈ្មោះ]])-1)</f>
        <v>ជន</v>
      </c>
      <c r="D468" t="str">
        <f>RIGHT(Table14[[#This Row],[ឈ្មោះ]],LEN(Table14[[#This Row],[ឈ្មោះ]])-SEARCH(" ",Table14[[#This Row],[ឈ្មោះ]]))</f>
        <v>ប៊ុនថៃ</v>
      </c>
      <c r="E468" t="s">
        <v>2</v>
      </c>
      <c r="G468" t="str">
        <f>IFERROR(VLOOKUP($B468,Tax_List!$H$3:$O$480,5,0),"***")</f>
        <v>09.01.1998</v>
      </c>
      <c r="H468" s="13" t="str">
        <f>IFERROR(VLOOKUP($B468,Tax_List!$H$3:$O$480,8,0),"***")</f>
        <v>34403704</v>
      </c>
      <c r="I468" s="2">
        <v>155000</v>
      </c>
      <c r="J468" s="17" t="s">
        <v>1980</v>
      </c>
      <c r="K468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ជន ប៊ុនថៃ</v>
      </c>
      <c r="L468">
        <v>155000</v>
      </c>
      <c r="M468">
        <f>VLOOKUP(Table14[[#This Row],[ឈ្មោះ]],Table1[[ឈ្មោះ]:[សម្គាល់]],8,0)</f>
        <v>1096800</v>
      </c>
      <c r="N468" s="16">
        <f>M468-Table14[[#This Row],[បៀវត្សសរុប]]</f>
        <v>941800</v>
      </c>
    </row>
    <row r="469" spans="1:14" x14ac:dyDescent="0.55000000000000004">
      <c r="A469" s="1">
        <v>404</v>
      </c>
      <c r="B469" t="s">
        <v>1932</v>
      </c>
      <c r="C469" t="str">
        <f>LEFT(Table14[[#This Row],[ឈ្មោះ]],SEARCH(" ",Table14[[#This Row],[ឈ្មោះ]])-1)</f>
        <v>(ជាង</v>
      </c>
      <c r="D469" t="str">
        <f>RIGHT(Table14[[#This Row],[ឈ្មោះ]],LEN(Table14[[#This Row],[ឈ្មោះ]])-SEARCH(" ",Table14[[#This Row],[ឈ្មោះ]]))</f>
        <v>ជាតិ)</v>
      </c>
      <c r="E469" t="s">
        <v>2080</v>
      </c>
      <c r="G469" t="str">
        <f>IFERROR(VLOOKUP($B469,Tax_List!$H$3:$O$480,5,0),"***")</f>
        <v>***</v>
      </c>
      <c r="H469" s="13" t="str">
        <f>IFERROR(VLOOKUP($B469,Tax_List!$H$3:$O$480,8,0),"***")</f>
        <v>***</v>
      </c>
      <c r="I469" s="2">
        <v>275000</v>
      </c>
      <c r="J469" s="17"/>
      <c r="K469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ជាង ជាតិ</v>
      </c>
      <c r="L469">
        <v>275000</v>
      </c>
      <c r="M469">
        <f>VLOOKUP(Table14[[#This Row],[ឈ្មោះ]],Table1[[ឈ្មោះ]:[សម្គាល់]],8,0)</f>
        <v>1113200</v>
      </c>
      <c r="N469" s="16">
        <f>M469-Table14[[#This Row],[បៀវត្សសរុប]]</f>
        <v>838200</v>
      </c>
    </row>
    <row r="470" spans="1:14" x14ac:dyDescent="0.55000000000000004">
      <c r="A470" s="1">
        <v>405</v>
      </c>
      <c r="B470" t="s">
        <v>1933</v>
      </c>
      <c r="C470" t="str">
        <f>LEFT(Table14[[#This Row],[ឈ្មោះ]],SEARCH(" ",Table14[[#This Row],[ឈ្មោះ]])-1)</f>
        <v>(វណ្ណា</v>
      </c>
      <c r="D470" t="str">
        <f>RIGHT(Table14[[#This Row],[ឈ្មោះ]],LEN(Table14[[#This Row],[ឈ្មោះ]])-SEARCH(" ",Table14[[#This Row],[ឈ្មោះ]]))</f>
        <v>ឃាន)</v>
      </c>
      <c r="E470" t="s">
        <v>2</v>
      </c>
      <c r="G470" t="str">
        <f>IFERROR(VLOOKUP($B470,Tax_List!$H$3:$O$480,5,0),"***")</f>
        <v>***</v>
      </c>
      <c r="H470" s="13" t="str">
        <f>IFERROR(VLOOKUP($B470,Tax_List!$H$3:$O$480,8,0),"***")</f>
        <v>***</v>
      </c>
      <c r="I470" s="2">
        <v>471900</v>
      </c>
      <c r="J470" s="17"/>
      <c r="K470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វណ្ណា ឃាន</v>
      </c>
      <c r="L470">
        <v>471900</v>
      </c>
      <c r="M470">
        <f>VLOOKUP(Table14[[#This Row],[ឈ្មោះ]],Table1[[ឈ្មោះ]:[សម្គាល់]],8,0)</f>
        <v>1113200</v>
      </c>
      <c r="N470" s="16">
        <f>M470-Table14[[#This Row],[បៀវត្សសរុប]]</f>
        <v>641300</v>
      </c>
    </row>
    <row r="471" spans="1:14" x14ac:dyDescent="0.55000000000000004">
      <c r="A471" s="1">
        <v>406</v>
      </c>
      <c r="B471" t="s">
        <v>358</v>
      </c>
      <c r="C471" t="str">
        <f>LEFT(Table14[[#This Row],[ឈ្មោះ]],SEARCH(" ",Table14[[#This Row],[ឈ្មោះ]])-1)</f>
        <v>ជាង</v>
      </c>
      <c r="D471" t="str">
        <f>RIGHT(Table14[[#This Row],[ឈ្មោះ]],LEN(Table14[[#This Row],[ឈ្មោះ]])-SEARCH(" ",Table14[[#This Row],[ឈ្មោះ]]))</f>
        <v>ជាតិ</v>
      </c>
      <c r="E471" t="s">
        <v>904</v>
      </c>
      <c r="G471" t="str">
        <f>IFERROR(VLOOKUP($B471,Tax_List!$H$3:$O$480,5,0),"***")</f>
        <v>01.01.1985</v>
      </c>
      <c r="H471" s="13">
        <f>IFERROR(VLOOKUP($B471,Tax_List!$H$3:$O$480,8,0),"***")</f>
        <v>62035704</v>
      </c>
      <c r="I471" s="2">
        <v>282100</v>
      </c>
      <c r="J471" s="17"/>
      <c r="K471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ជាង ជាតិ</v>
      </c>
      <c r="L471">
        <v>282100</v>
      </c>
      <c r="M471">
        <f>VLOOKUP(Table14[[#This Row],[ឈ្មោះ]],Table1[[ឈ្មោះ]:[សម្គាល់]],8,0)</f>
        <v>1114700</v>
      </c>
      <c r="N471" s="16">
        <f>M471-Table14[[#This Row],[បៀវត្សសរុប]]</f>
        <v>832600</v>
      </c>
    </row>
    <row r="472" spans="1:14" x14ac:dyDescent="0.55000000000000004">
      <c r="A472" s="1">
        <v>407</v>
      </c>
      <c r="B472" t="s">
        <v>359</v>
      </c>
      <c r="C472" t="str">
        <f>LEFT(Table14[[#This Row],[ឈ្មោះ]],SEARCH(" ",Table14[[#This Row],[ឈ្មោះ]])-1)</f>
        <v>ចក់</v>
      </c>
      <c r="D472" t="str">
        <f>RIGHT(Table14[[#This Row],[ឈ្មោះ]],LEN(Table14[[#This Row],[ឈ្មោះ]])-SEARCH(" ",Table14[[#This Row],[ឈ្មោះ]]))</f>
        <v>សុភាព</v>
      </c>
      <c r="E472" t="s">
        <v>892</v>
      </c>
      <c r="G472" t="str">
        <f>IFERROR(VLOOKUP($B472,Tax_List!$H$3:$O$480,5,0),"***")</f>
        <v>17.11.1994</v>
      </c>
      <c r="H472" s="13">
        <f>IFERROR(VLOOKUP($B472,Tax_List!$H$3:$O$480,8,0),"***")</f>
        <v>61918909</v>
      </c>
      <c r="I472" s="2">
        <v>284700</v>
      </c>
      <c r="J472" s="17"/>
      <c r="K472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ចក់ សុភាព</v>
      </c>
      <c r="L472">
        <v>284700</v>
      </c>
      <c r="M472">
        <f>VLOOKUP(Table14[[#This Row],[ឈ្មោះ]],Table1[[ឈ្មោះ]:[សម្គាល់]],8,0)</f>
        <v>1140200</v>
      </c>
      <c r="N472" s="16">
        <f>M472-Table14[[#This Row],[បៀវត្សសរុប]]</f>
        <v>855500</v>
      </c>
    </row>
    <row r="473" spans="1:14" x14ac:dyDescent="0.55000000000000004">
      <c r="A473" s="1">
        <v>408</v>
      </c>
      <c r="B473" t="s">
        <v>360</v>
      </c>
      <c r="C473" t="str">
        <f>LEFT(Table14[[#This Row],[ឈ្មោះ]],SEARCH(" ",Table14[[#This Row],[ឈ្មោះ]])-1)</f>
        <v>យ៉ុង</v>
      </c>
      <c r="D473" t="str">
        <f>RIGHT(Table14[[#This Row],[ឈ្មោះ]],LEN(Table14[[#This Row],[ឈ្មោះ]])-SEARCH(" ",Table14[[#This Row],[ឈ្មោះ]]))</f>
        <v>យ៉ុន</v>
      </c>
      <c r="E473" t="s">
        <v>2</v>
      </c>
      <c r="G473" t="str">
        <f>IFERROR(VLOOKUP($B473,Tax_List!$H$3:$O$480,5,0),"***")</f>
        <v>06.11.1988</v>
      </c>
      <c r="H473" s="13">
        <f>IFERROR(VLOOKUP($B473,Tax_List!$H$3:$O$480,8,0),"***")</f>
        <v>62094147</v>
      </c>
      <c r="I473" s="2">
        <v>776200</v>
      </c>
      <c r="J473" s="17"/>
      <c r="K473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យ៉ុង យ៉ុន</v>
      </c>
      <c r="L473">
        <v>776200</v>
      </c>
      <c r="M473">
        <f>VLOOKUP(Table14[[#This Row],[ឈ្មោះ]],Table1[[ឈ្មោះ]:[សម្គាល់]],8,0)</f>
        <v>1272000</v>
      </c>
      <c r="N473" s="16">
        <f>M473-Table14[[#This Row],[បៀវត្សសរុប]]</f>
        <v>495800</v>
      </c>
    </row>
    <row r="474" spans="1:14" x14ac:dyDescent="0.55000000000000004">
      <c r="A474" s="1">
        <v>409</v>
      </c>
      <c r="B474" t="s">
        <v>361</v>
      </c>
      <c r="C474" t="str">
        <f>LEFT(Table14[[#This Row],[ឈ្មោះ]],SEARCH(" ",Table14[[#This Row],[ឈ្មោះ]])-1)</f>
        <v>វណ្ណា</v>
      </c>
      <c r="D474" t="str">
        <f>RIGHT(Table14[[#This Row],[ឈ្មោះ]],LEN(Table14[[#This Row],[ឈ្មោះ]])-SEARCH(" ",Table14[[#This Row],[ឈ្មោះ]]))</f>
        <v>ហឿន</v>
      </c>
      <c r="E474" t="s">
        <v>1</v>
      </c>
      <c r="G474" t="str">
        <f>IFERROR(VLOOKUP($B474,Tax_List!$H$3:$O$480,5,0),"***")</f>
        <v>08.01.2000</v>
      </c>
      <c r="H474" s="13" t="str">
        <f>IFERROR(VLOOKUP($B474,Tax_List!$H$3:$O$480,8,0),"***")</f>
        <v>IDR00107</v>
      </c>
      <c r="I474" s="2">
        <v>753000</v>
      </c>
      <c r="J474" s="17"/>
      <c r="K474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វណ្ណា ហឿន</v>
      </c>
      <c r="L474">
        <v>753000</v>
      </c>
      <c r="M474">
        <f>VLOOKUP(Table14[[#This Row],[ឈ្មោះ]],Table1[[ឈ្មោះ]:[សម្គាល់]],8,0)</f>
        <v>1176700</v>
      </c>
      <c r="N474" s="16">
        <f>M474-Table14[[#This Row],[បៀវត្សសរុប]]</f>
        <v>423700</v>
      </c>
    </row>
    <row r="475" spans="1:14" x14ac:dyDescent="0.55000000000000004">
      <c r="A475" s="1">
        <v>410</v>
      </c>
      <c r="B475" t="s">
        <v>362</v>
      </c>
      <c r="C475" t="str">
        <f>LEFT(Table14[[#This Row],[ឈ្មោះ]],SEARCH(" ",Table14[[#This Row],[ឈ្មោះ]])-1)</f>
        <v>ចក់</v>
      </c>
      <c r="D475" t="str">
        <f>RIGHT(Table14[[#This Row],[ឈ្មោះ]],LEN(Table14[[#This Row],[ឈ្មោះ]])-SEARCH(" ",Table14[[#This Row],[ឈ្មោះ]]))</f>
        <v>កំសត់</v>
      </c>
      <c r="E475" t="s">
        <v>1</v>
      </c>
      <c r="G475" t="str">
        <f>IFERROR(VLOOKUP($B475,Tax_List!$H$3:$O$480,5,0),"***")</f>
        <v>05.09.1995</v>
      </c>
      <c r="H475" s="13">
        <f>IFERROR(VLOOKUP($B475,Tax_List!$H$3:$O$480,8,0),"***")</f>
        <v>61617320</v>
      </c>
      <c r="I475" s="2">
        <v>486500</v>
      </c>
      <c r="J475" s="17"/>
      <c r="K475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ចក់ កំសត់</v>
      </c>
      <c r="L475">
        <v>486500</v>
      </c>
      <c r="M475">
        <f>VLOOKUP(Table14[[#This Row],[ឈ្មោះ]],Table1[[ឈ្មោះ]:[សម្គាល់]],8,0)</f>
        <v>1159500</v>
      </c>
      <c r="N475" s="16">
        <f>M475-Table14[[#This Row],[បៀវត្សសរុប]]</f>
        <v>673000</v>
      </c>
    </row>
    <row r="476" spans="1:14" x14ac:dyDescent="0.55000000000000004">
      <c r="A476" s="1">
        <v>411</v>
      </c>
      <c r="B476" t="s">
        <v>363</v>
      </c>
      <c r="C476" t="str">
        <f>LEFT(Table14[[#This Row],[ឈ្មោះ]],SEARCH(" ",Table14[[#This Row],[ឈ្មោះ]])-1)</f>
        <v>វណ្ណា</v>
      </c>
      <c r="D476" t="str">
        <f>RIGHT(Table14[[#This Row],[ឈ្មោះ]],LEN(Table14[[#This Row],[ឈ្មោះ]])-SEARCH(" ",Table14[[#This Row],[ឈ្មោះ]]))</f>
        <v>ឃាន</v>
      </c>
      <c r="E476" t="s">
        <v>2</v>
      </c>
      <c r="G476" t="str">
        <f>IFERROR(VLOOKUP($B476,Tax_List!$H$3:$O$480,5,0),"***")</f>
        <v>03.04.1994</v>
      </c>
      <c r="H476" s="13" t="str">
        <f>IFERROR(VLOOKUP($B476,Tax_List!$H$3:$O$480,8,0),"***")</f>
        <v>061528362</v>
      </c>
      <c r="I476" s="2">
        <v>307000</v>
      </c>
      <c r="J476" s="17"/>
      <c r="K476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វណ្ណា ឃាន</v>
      </c>
      <c r="L476">
        <v>307000</v>
      </c>
      <c r="M476">
        <f>VLOOKUP(Table14[[#This Row],[ឈ្មោះ]],Table1[[ឈ្មោះ]:[សម្គាល់]],8,0)</f>
        <v>1120000</v>
      </c>
      <c r="N476" s="16">
        <f>M476-Table14[[#This Row],[បៀវត្សសរុប]]</f>
        <v>813000</v>
      </c>
    </row>
    <row r="477" spans="1:14" x14ac:dyDescent="0.55000000000000004">
      <c r="A477" s="1">
        <v>412</v>
      </c>
      <c r="B477" t="s">
        <v>2078</v>
      </c>
      <c r="C477" t="str">
        <f>LEFT(Table14[[#This Row],[ឈ្មោះ]],SEARCH(" ",Table14[[#This Row],[ឈ្មោះ]])-1)</f>
        <v>ម៉ិច</v>
      </c>
      <c r="D477" t="str">
        <f>RIGHT(Table14[[#This Row],[ឈ្មោះ]],LEN(Table14[[#This Row],[ឈ្មោះ]])-SEARCH(" ",Table14[[#This Row],[ឈ្មោះ]]))</f>
        <v>មករា</v>
      </c>
      <c r="E477" t="s">
        <v>1</v>
      </c>
      <c r="G477" t="str">
        <f>IFERROR(VLOOKUP($B477,Tax_List!$H$3:$O$480,5,0),"***")</f>
        <v>***</v>
      </c>
      <c r="H477" s="13" t="str">
        <f>IFERROR(VLOOKUP($B477,Tax_List!$H$3:$O$480,8,0),"***")</f>
        <v>***</v>
      </c>
      <c r="I477" s="2">
        <v>302600</v>
      </c>
      <c r="J477" s="17"/>
      <c r="K477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ម៉ិច មករា</v>
      </c>
      <c r="L477">
        <v>302600</v>
      </c>
      <c r="M477" t="e">
        <f>VLOOKUP(Table14[[#This Row],[ឈ្មោះ]],Table1[[ឈ្មោះ]:[សម្គាល់]],8,0)</f>
        <v>#N/A</v>
      </c>
      <c r="N477" s="16" t="e">
        <f>M477-Table14[[#This Row],[បៀវត្សសរុប]]</f>
        <v>#N/A</v>
      </c>
    </row>
    <row r="478" spans="1:14" x14ac:dyDescent="0.55000000000000004">
      <c r="A478" s="1">
        <v>413</v>
      </c>
      <c r="B478" t="s">
        <v>365</v>
      </c>
      <c r="C478" t="str">
        <f>LEFT(Table14[[#This Row],[ឈ្មោះ]],SEARCH(" ",Table14[[#This Row],[ឈ្មោះ]])-1)</f>
        <v>គ្រី</v>
      </c>
      <c r="D478" t="str">
        <f>RIGHT(Table14[[#This Row],[ឈ្មោះ]],LEN(Table14[[#This Row],[ឈ្មោះ]])-SEARCH(" ",Table14[[#This Row],[ឈ្មោះ]]))</f>
        <v>ស្រីនុត</v>
      </c>
      <c r="E478" t="s">
        <v>1</v>
      </c>
      <c r="G478" t="str">
        <f>IFERROR(VLOOKUP($B478,Tax_List!$H$3:$O$480,5,0),"***")</f>
        <v>25.02.1997</v>
      </c>
      <c r="H478" s="13" t="str">
        <f>IFERROR(VLOOKUP($B478,Tax_List!$H$3:$O$480,8,0),"***")</f>
        <v>IDR00108</v>
      </c>
      <c r="I478" s="2">
        <v>404600</v>
      </c>
      <c r="J478" s="17"/>
      <c r="K478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គ្រី ស្រីនុត</v>
      </c>
      <c r="L478">
        <v>404600</v>
      </c>
      <c r="M478">
        <f>VLOOKUP(Table14[[#This Row],[ឈ្មោះ]],Table1[[ឈ្មោះ]:[សម្គាល់]],8,0)</f>
        <v>1184500</v>
      </c>
      <c r="N478" s="16">
        <f>M478-Table14[[#This Row],[បៀវត្សសរុប]]</f>
        <v>779900</v>
      </c>
    </row>
    <row r="479" spans="1:14" x14ac:dyDescent="0.55000000000000004">
      <c r="A479" s="1">
        <v>414</v>
      </c>
      <c r="B479" t="s">
        <v>2079</v>
      </c>
      <c r="C479" t="str">
        <f>LEFT(Table14[[#This Row],[ឈ្មោះ]],SEARCH(" ",Table14[[#This Row],[ឈ្មោះ]])-1)</f>
        <v>ប៊ី</v>
      </c>
      <c r="D479" t="str">
        <f>RIGHT(Table14[[#This Row],[ឈ្មោះ]],LEN(Table14[[#This Row],[ឈ្មោះ]])-SEARCH(" ",Table14[[#This Row],[ឈ្មោះ]]))</f>
        <v>ភាគ់</v>
      </c>
      <c r="E479" t="s">
        <v>2</v>
      </c>
      <c r="G479" t="str">
        <f>IFERROR(VLOOKUP($B479,Tax_List!$H$3:$O$480,5,0),"***")</f>
        <v>***</v>
      </c>
      <c r="H479" s="13" t="str">
        <f>IFERROR(VLOOKUP($B479,Tax_List!$H$3:$O$480,8,0),"***")</f>
        <v>***</v>
      </c>
      <c r="I479" s="2">
        <v>298200</v>
      </c>
      <c r="J479" s="17"/>
      <c r="K479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ប៊ី ភាគ់</v>
      </c>
      <c r="L479">
        <v>298200</v>
      </c>
      <c r="M479" t="e">
        <f>VLOOKUP(Table14[[#This Row],[ឈ្មោះ]],Table1[[ឈ្មោះ]:[សម្គាល់]],8,0)</f>
        <v>#N/A</v>
      </c>
      <c r="N479" s="16" t="e">
        <f>M479-Table14[[#This Row],[បៀវត្សសរុប]]</f>
        <v>#N/A</v>
      </c>
    </row>
    <row r="480" spans="1:14" x14ac:dyDescent="0.55000000000000004">
      <c r="A480" s="1">
        <v>415</v>
      </c>
      <c r="B480" t="s">
        <v>367</v>
      </c>
      <c r="C480" t="str">
        <f>LEFT(Table14[[#This Row],[ឈ្មោះ]],SEARCH(" ",Table14[[#This Row],[ឈ្មោះ]])-1)</f>
        <v>យ៉ុង</v>
      </c>
      <c r="D480" t="str">
        <f>RIGHT(Table14[[#This Row],[ឈ្មោះ]],LEN(Table14[[#This Row],[ឈ្មោះ]])-SEARCH(" ",Table14[[#This Row],[ឈ្មោះ]]))</f>
        <v>ស្រីពៅ</v>
      </c>
      <c r="E480" t="s">
        <v>1</v>
      </c>
      <c r="G480" t="str">
        <f>IFERROR(VLOOKUP($B480,Tax_List!$H$3:$O$480,5,0),"***")</f>
        <v>10.10.2001</v>
      </c>
      <c r="H480" s="13" t="str">
        <f>IFERROR(VLOOKUP($B480,Tax_List!$H$3:$O$480,8,0),"***")</f>
        <v>IDR00109</v>
      </c>
      <c r="I480" s="2">
        <v>464100</v>
      </c>
      <c r="J480" s="17"/>
      <c r="K480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យ៉ុង ស្រីពៅ</v>
      </c>
      <c r="L480">
        <v>464100</v>
      </c>
      <c r="M480">
        <f>VLOOKUP(Table14[[#This Row],[ឈ្មោះ]],Table1[[ឈ្មោះ]:[សម្គាល់]],8,0)</f>
        <v>1173900</v>
      </c>
      <c r="N480" s="16">
        <f>M480-Table14[[#This Row],[បៀវត្សសរុប]]</f>
        <v>709800</v>
      </c>
    </row>
    <row r="481" spans="1:14" x14ac:dyDescent="0.55000000000000004">
      <c r="A481" s="1">
        <v>416</v>
      </c>
      <c r="B481" t="s">
        <v>368</v>
      </c>
      <c r="C481" t="str">
        <f>LEFT(Table14[[#This Row],[ឈ្មោះ]],SEARCH(" ",Table14[[#This Row],[ឈ្មោះ]])-1)</f>
        <v>ម៉ៅ</v>
      </c>
      <c r="D481" t="str">
        <f>RIGHT(Table14[[#This Row],[ឈ្មោះ]],LEN(Table14[[#This Row],[ឈ្មោះ]])-SEARCH(" ",Table14[[#This Row],[ឈ្មោះ]]))</f>
        <v>វណ្ណា</v>
      </c>
      <c r="E481" t="s">
        <v>2</v>
      </c>
      <c r="G481" t="str">
        <f>IFERROR(VLOOKUP($B481,Tax_List!$H$3:$O$480,5,0),"***")</f>
        <v>02.08.1997</v>
      </c>
      <c r="H481" s="13" t="str">
        <f>IFERROR(VLOOKUP($B481,Tax_List!$H$3:$O$480,8,0),"***")</f>
        <v>IDR00043</v>
      </c>
      <c r="I481" s="2">
        <v>494900</v>
      </c>
      <c r="J481" s="17"/>
      <c r="K481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ម៉ៅ វណ្ណា</v>
      </c>
      <c r="L481">
        <v>494900</v>
      </c>
      <c r="M481">
        <f>VLOOKUP(Table14[[#This Row],[ឈ្មោះ]],Table1[[ឈ្មោះ]:[សម្គាល់]],8,0)</f>
        <v>1099900</v>
      </c>
      <c r="N481" s="16">
        <f>M481-Table14[[#This Row],[បៀវត្សសរុប]]</f>
        <v>605000</v>
      </c>
    </row>
    <row r="482" spans="1:14" x14ac:dyDescent="0.55000000000000004">
      <c r="A482" s="1">
        <v>417</v>
      </c>
      <c r="B482" t="s">
        <v>1934</v>
      </c>
      <c r="C482" t="str">
        <f>LEFT(Table14[[#This Row],[ឈ្មោះ]],SEARCH(" ",Table14[[#This Row],[ឈ្មោះ]])-1)</f>
        <v>សុក</v>
      </c>
      <c r="D482" t="str">
        <f>RIGHT(Table14[[#This Row],[ឈ្មោះ]],LEN(Table14[[#This Row],[ឈ្មោះ]])-SEARCH(" ",Table14[[#This Row],[ឈ្មោះ]]))</f>
        <v>ចូក</v>
      </c>
      <c r="E482" t="s">
        <v>2</v>
      </c>
      <c r="G482" t="str">
        <f>IFERROR(VLOOKUP($B482,Tax_List!$H$3:$O$480,5,0),"***")</f>
        <v>***</v>
      </c>
      <c r="H482" s="13" t="str">
        <f>IFERROR(VLOOKUP($B482,Tax_List!$H$3:$O$480,8,0),"***")</f>
        <v>***</v>
      </c>
      <c r="I482" s="2">
        <v>628700</v>
      </c>
      <c r="J482" s="17"/>
      <c r="K482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សុក ចូក</v>
      </c>
      <c r="L482">
        <v>628700</v>
      </c>
      <c r="M482">
        <f>VLOOKUP(Table14[[#This Row],[ឈ្មោះ]],Table1[[ឈ្មោះ]:[សម្គាល់]],8,0)</f>
        <v>1552700</v>
      </c>
      <c r="N482" s="16">
        <f>M482-Table14[[#This Row],[បៀវត្សសរុប]]</f>
        <v>924000</v>
      </c>
    </row>
    <row r="483" spans="1:14" x14ac:dyDescent="0.55000000000000004">
      <c r="A483" s="1">
        <v>418</v>
      </c>
      <c r="B483" t="s">
        <v>369</v>
      </c>
      <c r="C483" t="str">
        <f>LEFT(Table14[[#This Row],[ឈ្មោះ]],SEARCH(" ",Table14[[#This Row],[ឈ្មោះ]])-1)</f>
        <v>សែម</v>
      </c>
      <c r="D483" t="str">
        <f>RIGHT(Table14[[#This Row],[ឈ្មោះ]],LEN(Table14[[#This Row],[ឈ្មោះ]])-SEARCH(" ",Table14[[#This Row],[ឈ្មោះ]]))</f>
        <v>មុំ</v>
      </c>
      <c r="E483" t="s">
        <v>1</v>
      </c>
      <c r="G483" t="str">
        <f>IFERROR(VLOOKUP($B483,Tax_List!$H$3:$O$480,5,0),"***")</f>
        <v>15.01.1987</v>
      </c>
      <c r="H483" s="13" t="str">
        <f>IFERROR(VLOOKUP($B483,Tax_List!$H$3:$O$480,8,0),"***")</f>
        <v>180838374</v>
      </c>
      <c r="I483" s="2">
        <v>452200</v>
      </c>
      <c r="J483" s="17"/>
      <c r="K483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សែម មុំ</v>
      </c>
      <c r="L483">
        <v>452200</v>
      </c>
      <c r="M483">
        <f>VLOOKUP(Table14[[#This Row],[ឈ្មោះ]],Table1[[ឈ្មោះ]:[សម្គាល់]],8,0)</f>
        <v>1138500</v>
      </c>
      <c r="N483" s="16">
        <f>M483-Table14[[#This Row],[បៀវត្សសរុប]]</f>
        <v>686300</v>
      </c>
    </row>
    <row r="484" spans="1:14" x14ac:dyDescent="0.55000000000000004">
      <c r="A484" s="1">
        <v>419</v>
      </c>
      <c r="B484" t="s">
        <v>1935</v>
      </c>
      <c r="C484" t="str">
        <f>LEFT(Table14[[#This Row],[ឈ្មោះ]],SEARCH(" ",Table14[[#This Row],[ឈ្មោះ]])-1)</f>
        <v>(សុក</v>
      </c>
      <c r="D484" t="str">
        <f>RIGHT(Table14[[#This Row],[ឈ្មោះ]],LEN(Table14[[#This Row],[ឈ្មោះ]])-SEARCH(" ",Table14[[#This Row],[ឈ្មោះ]]))</f>
        <v>ចូក)</v>
      </c>
      <c r="E484" t="s">
        <v>2</v>
      </c>
      <c r="G484" t="str">
        <f>IFERROR(VLOOKUP($B484,Tax_List!$H$3:$O$480,5,0),"***")</f>
        <v>***</v>
      </c>
      <c r="H484" s="13" t="str">
        <f>IFERROR(VLOOKUP($B484,Tax_List!$H$3:$O$480,8,0),"***")</f>
        <v>***</v>
      </c>
      <c r="I484" s="2">
        <v>421500</v>
      </c>
      <c r="J484" s="17"/>
      <c r="K484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សុក ចូក</v>
      </c>
      <c r="L484">
        <v>421500</v>
      </c>
      <c r="M484">
        <f>VLOOKUP(Table14[[#This Row],[ឈ្មោះ]],Table1[[ឈ្មោះ]:[សម្គាល់]],8,0)</f>
        <v>1103200</v>
      </c>
      <c r="N484" s="16">
        <f>M484-Table14[[#This Row],[បៀវត្សសរុប]]</f>
        <v>681700</v>
      </c>
    </row>
    <row r="485" spans="1:14" x14ac:dyDescent="0.55000000000000004">
      <c r="A485" s="1">
        <v>420</v>
      </c>
      <c r="B485" t="s">
        <v>1936</v>
      </c>
      <c r="C485" t="str">
        <f>LEFT(Table14[[#This Row],[ឈ្មោះ]],SEARCH(" ",Table14[[#This Row],[ឈ្មោះ]])-1)</f>
        <v>(សែម</v>
      </c>
      <c r="D485" t="str">
        <f>RIGHT(Table14[[#This Row],[ឈ្មោះ]],LEN(Table14[[#This Row],[ឈ្មោះ]])-SEARCH(" ",Table14[[#This Row],[ឈ្មោះ]]))</f>
        <v>មុំ)</v>
      </c>
      <c r="E485" t="s">
        <v>1</v>
      </c>
      <c r="G485" t="str">
        <f>IFERROR(VLOOKUP($B485,Tax_List!$H$3:$O$480,5,0),"***")</f>
        <v>***</v>
      </c>
      <c r="H485" s="13" t="str">
        <f>IFERROR(VLOOKUP($B485,Tax_List!$H$3:$O$480,8,0),"***")</f>
        <v>***</v>
      </c>
      <c r="I485" s="2">
        <v>423800</v>
      </c>
      <c r="J485" s="17"/>
      <c r="K485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សែម មុំ</v>
      </c>
      <c r="L485">
        <v>423800</v>
      </c>
      <c r="M485">
        <f>VLOOKUP(Table14[[#This Row],[ឈ្មោះ]],Table1[[ឈ្មោះ]:[សម្គាល់]],8,0)</f>
        <v>1025700</v>
      </c>
      <c r="N485" s="16">
        <f>M485-Table14[[#This Row],[បៀវត្សសរុប]]</f>
        <v>601900</v>
      </c>
    </row>
    <row r="486" spans="1:14" x14ac:dyDescent="0.55000000000000004">
      <c r="A486" s="1">
        <v>421</v>
      </c>
      <c r="B486" t="s">
        <v>370</v>
      </c>
      <c r="C486" t="str">
        <f>LEFT(Table14[[#This Row],[ឈ្មោះ]],SEARCH(" ",Table14[[#This Row],[ឈ្មោះ]])-1)</f>
        <v>សេន</v>
      </c>
      <c r="D486" t="str">
        <f>RIGHT(Table14[[#This Row],[ឈ្មោះ]],LEN(Table14[[#This Row],[ឈ្មោះ]])-SEARCH(" ",Table14[[#This Row],[ឈ្មោះ]]))</f>
        <v>រីកា</v>
      </c>
      <c r="E486" t="s">
        <v>1</v>
      </c>
      <c r="G486" t="str">
        <f>IFERROR(VLOOKUP($B486,Tax_List!$H$3:$O$480,5,0),"***")</f>
        <v>09.11.2002</v>
      </c>
      <c r="H486" s="13">
        <f>IFERROR(VLOOKUP($B486,Tax_List!$H$3:$O$480,8,0),"***")</f>
        <v>150938068</v>
      </c>
      <c r="I486" s="2">
        <v>372400</v>
      </c>
      <c r="J486" s="17"/>
      <c r="K486" t="str">
        <f>IF(LEFT(Table14[[#This Row],[នាម]],1)="(",RIGHT(Table14[[#This Row],[នាម]],LEN(Table14[[#This Row],[នាម]])-SEARCH("(",Table14[[#This Row],[នាម]]))&amp;" "&amp;LEFT(Table14[[#This Row],[គោត្តនាម]],SEARCH(")",Table14[[#This Row],[គោត្តនាម]])-1),Table14[[#This Row],[ឈ្មោះ]])</f>
        <v>សេន រីកា</v>
      </c>
      <c r="L486">
        <v>372400</v>
      </c>
      <c r="M486">
        <f>VLOOKUP(Table14[[#This Row],[ឈ្មោះ]],Table1[[ឈ្មោះ]:[សម្គាល់]],8,0)</f>
        <v>1196700</v>
      </c>
      <c r="N486" s="16">
        <f>M486-Table14[[#This Row],[បៀវត្សសរុប]]</f>
        <v>824300</v>
      </c>
    </row>
    <row r="490" spans="1:14" x14ac:dyDescent="0.55000000000000004">
      <c r="I490" s="16">
        <f>SUM(Table14[បៀវត្សសរុប])</f>
        <v>179401150</v>
      </c>
      <c r="L490" s="16">
        <f>SUM(Table14[បៀវត្សសរុប])</f>
        <v>179401150</v>
      </c>
    </row>
    <row r="491" spans="1:14" x14ac:dyDescent="0.55000000000000004">
      <c r="I491" s="16">
        <v>179401150</v>
      </c>
    </row>
  </sheetData>
  <autoFilter ref="L1:L491" xr:uid="{D5AE61C5-E2E1-4338-96B1-86E0959D9035}"/>
  <conditionalFormatting sqref="A2:A486">
    <cfRule type="duplicateValues" dxfId="10" priority="6"/>
  </conditionalFormatting>
  <conditionalFormatting sqref="A2:J486">
    <cfRule type="expression" dxfId="9" priority="7">
      <formula>$J2="បុគ្គលិកឈប់"</formula>
    </cfRule>
    <cfRule type="expression" dxfId="8" priority="8">
      <formula>$J2="បុគ្គលិកចូលថ្មី"</formula>
    </cfRule>
  </conditionalFormatting>
  <conditionalFormatting sqref="B1:B1048576">
    <cfRule type="duplicateValues" dxfId="7" priority="1"/>
  </conditionalFormatting>
  <conditionalFormatting sqref="K2:K486">
    <cfRule type="duplicateValues" dxfId="6" priority="5"/>
  </conditionalFormatting>
  <conditionalFormatting sqref="L2:L486">
    <cfRule type="duplicateValues" dxfId="5" priority="2"/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51"/>
  <sheetViews>
    <sheetView topLeftCell="A22" workbookViewId="0">
      <selection activeCell="G2" sqref="G2"/>
    </sheetView>
  </sheetViews>
  <sheetFormatPr defaultRowHeight="19.5" x14ac:dyDescent="0.55000000000000004"/>
  <cols>
    <col min="1" max="1" width="9.5703125" style="1" customWidth="1"/>
    <col min="2" max="2" width="17.28515625" bestFit="1" customWidth="1"/>
    <col min="4" max="4" width="12.7109375" bestFit="1" customWidth="1"/>
    <col min="5" max="6" width="14.28515625" bestFit="1" customWidth="1"/>
    <col min="7" max="7" width="16.42578125" bestFit="1" customWidth="1"/>
    <col min="8" max="8" width="21.7109375" bestFit="1" customWidth="1"/>
    <col min="9" max="10" width="21.7109375" customWidth="1"/>
    <col min="11" max="12" width="17.7109375" customWidth="1"/>
    <col min="13" max="13" width="12.85546875" customWidth="1"/>
  </cols>
  <sheetData>
    <row r="1" spans="1:13" x14ac:dyDescent="0.55000000000000004">
      <c r="A1" s="3" t="s">
        <v>371</v>
      </c>
      <c r="B1" s="3" t="s">
        <v>372</v>
      </c>
      <c r="C1" s="3" t="s">
        <v>1873</v>
      </c>
      <c r="D1" s="3" t="s">
        <v>1874</v>
      </c>
      <c r="E1" s="3" t="s">
        <v>373</v>
      </c>
      <c r="F1" s="3" t="s">
        <v>455</v>
      </c>
      <c r="G1" s="3" t="s">
        <v>456</v>
      </c>
      <c r="H1" s="3" t="s">
        <v>1869</v>
      </c>
      <c r="I1" s="3" t="s">
        <v>374</v>
      </c>
      <c r="J1" s="3" t="s">
        <v>1937</v>
      </c>
      <c r="L1" s="14" t="s">
        <v>1875</v>
      </c>
      <c r="M1" s="14" t="s">
        <v>1876</v>
      </c>
    </row>
    <row r="2" spans="1:13" x14ac:dyDescent="0.55000000000000004">
      <c r="A2" s="1">
        <v>1</v>
      </c>
      <c r="B2" t="s">
        <v>0</v>
      </c>
      <c r="C2" t="str">
        <f t="shared" ref="C2:C65" si="0">LEFT(B2,FIND(" ",B2,1))</f>
        <v xml:space="preserve">ថៃ </v>
      </c>
      <c r="D2" t="str">
        <f t="shared" ref="D2:D65" si="1">RIGHT(B2,LEN(B2)-FIND(" ",B2,1))</f>
        <v>លក្ខ័ណា</v>
      </c>
      <c r="E2" t="s">
        <v>1</v>
      </c>
      <c r="F2" t="s">
        <v>454</v>
      </c>
      <c r="G2" t="str">
        <f>IFERROR(VLOOKUP($B2,Tax_List!$G$3:$O$480,6,0),"***")</f>
        <v>***</v>
      </c>
      <c r="H2" s="13" t="str">
        <f>IFERROR(VLOOKUP($B2,Tax_List!$G$3:$O$480,10,0),"***")</f>
        <v>***</v>
      </c>
      <c r="I2" s="2">
        <v>1338200</v>
      </c>
      <c r="J2" s="2" t="s">
        <v>1978</v>
      </c>
      <c r="L2" t="str">
        <f>IF($G2="***",VLOOKUP($C2,Tax_List!$E$3:$O$479,8,0),"")</f>
        <v>21.08.1993</v>
      </c>
      <c r="M2" t="e">
        <f>IF($G2="***",VLOOKUP($D2,Tax_List!$E$3:$O$479,8,0),"")</f>
        <v>#N/A</v>
      </c>
    </row>
    <row r="3" spans="1:13" x14ac:dyDescent="0.55000000000000004">
      <c r="A3" s="1">
        <v>2</v>
      </c>
      <c r="B3" t="s">
        <v>1896</v>
      </c>
      <c r="C3" t="str">
        <f t="shared" si="0"/>
        <v xml:space="preserve">ណាង </v>
      </c>
      <c r="D3" t="str">
        <f t="shared" si="1"/>
        <v>ប៊ុនឡូ</v>
      </c>
      <c r="E3" t="s">
        <v>2</v>
      </c>
      <c r="F3" t="s">
        <v>454</v>
      </c>
      <c r="G3" t="str">
        <f>IFERROR(VLOOKUP($B3,Tax_List!$G$3:$O$480,6,0),"***")</f>
        <v>***</v>
      </c>
      <c r="H3" s="13" t="str">
        <f>IFERROR(VLOOKUP($B3,Tax_List!$G$3:$O$480,10,0),"***")</f>
        <v>***</v>
      </c>
      <c r="I3" s="2">
        <v>1034000</v>
      </c>
      <c r="J3" s="2" t="s">
        <v>1978</v>
      </c>
      <c r="L3" t="e">
        <f>IF($G3="***",VLOOKUP($C3,Tax_List!$E$3:$O$479,8,0),"")</f>
        <v>#N/A</v>
      </c>
      <c r="M3" t="e">
        <f>IF($G3="***",VLOOKUP($D3,Tax_List!$E$3:$O$479,8,0),"")</f>
        <v>#N/A</v>
      </c>
    </row>
    <row r="4" spans="1:13" x14ac:dyDescent="0.55000000000000004">
      <c r="A4" s="1">
        <v>3</v>
      </c>
      <c r="B4" t="s">
        <v>3</v>
      </c>
      <c r="C4" t="str">
        <f t="shared" si="0"/>
        <v xml:space="preserve">គឹម </v>
      </c>
      <c r="D4" t="str">
        <f t="shared" si="1"/>
        <v>និ</v>
      </c>
      <c r="E4" t="s">
        <v>2</v>
      </c>
      <c r="F4" t="s">
        <v>454</v>
      </c>
      <c r="G4" t="str">
        <f>IFERROR(VLOOKUP($B4,Tax_List!$G$3:$O$480,6,0),"***")</f>
        <v>***</v>
      </c>
      <c r="H4" s="13" t="str">
        <f>IFERROR(VLOOKUP($B4,Tax_List!$G$3:$O$480,10,0),"***")</f>
        <v>***</v>
      </c>
      <c r="I4" s="2">
        <v>1209200</v>
      </c>
      <c r="J4" s="2" t="s">
        <v>1978</v>
      </c>
      <c r="L4" t="str">
        <f>IF($G4="***",VLOOKUP($C4,Tax_List!$E$3:$O$479,8,0),"")</f>
        <v>18.03.1992</v>
      </c>
      <c r="M4" t="e">
        <f>IF($G4="***",VLOOKUP($D4,Tax_List!$E$3:$O$479,8,0),"")</f>
        <v>#N/A</v>
      </c>
    </row>
    <row r="5" spans="1:13" x14ac:dyDescent="0.55000000000000004">
      <c r="A5" s="1">
        <v>4</v>
      </c>
      <c r="B5" t="s">
        <v>4</v>
      </c>
      <c r="C5" t="str">
        <f t="shared" si="0"/>
        <v xml:space="preserve">គឹម </v>
      </c>
      <c r="D5" t="str">
        <f t="shared" si="1"/>
        <v>នី</v>
      </c>
      <c r="E5" t="s">
        <v>2</v>
      </c>
      <c r="F5" t="s">
        <v>454</v>
      </c>
      <c r="G5" t="str">
        <f>IFERROR(VLOOKUP($B5,Tax_List!$G$3:$O$480,6,0),"***")</f>
        <v>***</v>
      </c>
      <c r="H5" s="13" t="str">
        <f>IFERROR(VLOOKUP($B5,Tax_List!$G$3:$O$480,10,0),"***")</f>
        <v>***</v>
      </c>
      <c r="I5" s="2">
        <v>1301000</v>
      </c>
      <c r="J5" s="2" t="s">
        <v>1978</v>
      </c>
      <c r="L5" t="str">
        <f>IF($G5="***",VLOOKUP($C5,Tax_List!$E$3:$O$479,8,0),"")</f>
        <v>18.03.1992</v>
      </c>
      <c r="M5" t="e">
        <f>IF($G5="***",VLOOKUP($D5,Tax_List!$E$3:$O$479,8,0),"")</f>
        <v>#N/A</v>
      </c>
    </row>
    <row r="6" spans="1:13" x14ac:dyDescent="0.55000000000000004">
      <c r="A6" s="1">
        <v>5</v>
      </c>
      <c r="B6" t="s">
        <v>1938</v>
      </c>
      <c r="C6" t="str">
        <f t="shared" si="0"/>
        <v xml:space="preserve">អ៊ុន </v>
      </c>
      <c r="D6" t="str">
        <f t="shared" si="1"/>
        <v>ចាន្នី</v>
      </c>
      <c r="E6" t="s">
        <v>1</v>
      </c>
      <c r="F6" t="s">
        <v>454</v>
      </c>
      <c r="G6" t="str">
        <f>IFERROR(VLOOKUP($B6,Tax_List!$G$3:$O$480,6,0),"***")</f>
        <v>***</v>
      </c>
      <c r="H6" s="13" t="str">
        <f>IFERROR(VLOOKUP($B6,Tax_List!$G$3:$O$480,10,0),"***")</f>
        <v>***</v>
      </c>
      <c r="I6" s="2">
        <v>817000</v>
      </c>
      <c r="J6" s="2" t="s">
        <v>1979</v>
      </c>
      <c r="L6" t="str">
        <f>IF($G6="***",VLOOKUP($C6,Tax_List!$E$3:$O$479,8,0),"")</f>
        <v>26.08.1982</v>
      </c>
      <c r="M6" t="e">
        <f>IF($G6="***",VLOOKUP($D6,Tax_List!$E$3:$O$479,8,0),"")</f>
        <v>#N/A</v>
      </c>
    </row>
    <row r="7" spans="1:13" x14ac:dyDescent="0.55000000000000004">
      <c r="A7" s="1">
        <v>5</v>
      </c>
      <c r="B7" t="s">
        <v>5</v>
      </c>
      <c r="C7" t="str">
        <f t="shared" si="0"/>
        <v xml:space="preserve">វឿន </v>
      </c>
      <c r="D7" t="str">
        <f t="shared" si="1"/>
        <v>សុភ័ក</v>
      </c>
      <c r="E7" t="s">
        <v>1</v>
      </c>
      <c r="F7" t="s">
        <v>454</v>
      </c>
      <c r="G7" t="str">
        <f>IFERROR(VLOOKUP($B7,Tax_List!$G$3:$O$480,6,0),"***")</f>
        <v>***</v>
      </c>
      <c r="H7" s="13" t="str">
        <f>IFERROR(VLOOKUP($B7,Tax_List!$G$3:$O$480,10,0),"***")</f>
        <v>***</v>
      </c>
      <c r="I7" s="2">
        <v>252500</v>
      </c>
      <c r="J7" s="2" t="s">
        <v>1980</v>
      </c>
      <c r="L7" t="str">
        <f>IF($G7="***",VLOOKUP($C7,Tax_List!$E$3:$O$479,8,0),"")</f>
        <v>07.12.1992</v>
      </c>
      <c r="M7" t="e">
        <f>IF($G7="***",VLOOKUP($D7,Tax_List!$E$3:$O$479,8,0),"")</f>
        <v>#N/A</v>
      </c>
    </row>
    <row r="8" spans="1:13" x14ac:dyDescent="0.55000000000000004">
      <c r="A8" s="1">
        <v>6</v>
      </c>
      <c r="B8" t="s">
        <v>6</v>
      </c>
      <c r="C8" t="str">
        <f t="shared" si="0"/>
        <v xml:space="preserve">អ៊ុត </v>
      </c>
      <c r="D8" t="str">
        <f t="shared" si="1"/>
        <v>អេន</v>
      </c>
      <c r="E8" t="s">
        <v>2</v>
      </c>
      <c r="F8" t="s">
        <v>454</v>
      </c>
      <c r="G8" t="str">
        <f>IFERROR(VLOOKUP($B8,Tax_List!$G$3:$O$480,6,0),"***")</f>
        <v>***</v>
      </c>
      <c r="H8" s="13" t="str">
        <f>IFERROR(VLOOKUP($B8,Tax_List!$G$3:$O$480,10,0),"***")</f>
        <v>***</v>
      </c>
      <c r="I8" s="2">
        <v>1086200</v>
      </c>
      <c r="J8" s="2" t="s">
        <v>1978</v>
      </c>
      <c r="L8" t="str">
        <f>IF($G8="***",VLOOKUP($C8,Tax_List!$E$3:$O$479,8,0),"")</f>
        <v>01.07.1993</v>
      </c>
      <c r="M8" t="e">
        <f>IF($G8="***",VLOOKUP($D8,Tax_List!$E$3:$O$479,8,0),"")</f>
        <v>#N/A</v>
      </c>
    </row>
    <row r="9" spans="1:13" x14ac:dyDescent="0.55000000000000004">
      <c r="A9" s="1">
        <v>7</v>
      </c>
      <c r="B9" t="s">
        <v>7</v>
      </c>
      <c r="C9" t="str">
        <f t="shared" si="0"/>
        <v xml:space="preserve">ទ្រី </v>
      </c>
      <c r="D9" t="str">
        <f t="shared" si="1"/>
        <v>អន</v>
      </c>
      <c r="E9" t="s">
        <v>1</v>
      </c>
      <c r="F9" t="s">
        <v>454</v>
      </c>
      <c r="G9" t="str">
        <f>IFERROR(VLOOKUP($B9,Tax_List!$G$3:$O$480,6,0),"***")</f>
        <v>***</v>
      </c>
      <c r="H9" s="13" t="str">
        <f>IFERROR(VLOOKUP($B9,Tax_List!$G$3:$O$480,10,0),"***")</f>
        <v>***</v>
      </c>
      <c r="I9" s="2">
        <v>1059100</v>
      </c>
      <c r="J9" s="2" t="s">
        <v>1978</v>
      </c>
      <c r="L9" t="str">
        <f>IF($G9="***",VLOOKUP($C9,Tax_List!$E$3:$O$479,8,0),"")</f>
        <v>06.11.1996</v>
      </c>
      <c r="M9" t="e">
        <f>IF($G9="***",VLOOKUP($D9,Tax_List!$E$3:$O$479,8,0),"")</f>
        <v>#N/A</v>
      </c>
    </row>
    <row r="10" spans="1:13" x14ac:dyDescent="0.55000000000000004">
      <c r="A10" s="1">
        <v>8</v>
      </c>
      <c r="B10" t="s">
        <v>1951</v>
      </c>
      <c r="C10" t="str">
        <f t="shared" si="0"/>
        <v xml:space="preserve">ឆក </v>
      </c>
      <c r="D10" t="str">
        <f t="shared" si="1"/>
        <v>លីផាក់</v>
      </c>
      <c r="E10" t="s">
        <v>2</v>
      </c>
      <c r="F10" t="s">
        <v>454</v>
      </c>
      <c r="G10" t="str">
        <f>IFERROR(VLOOKUP($B10,Tax_List!$G$3:$O$480,6,0),"***")</f>
        <v>***</v>
      </c>
      <c r="H10" s="13" t="str">
        <f>IFERROR(VLOOKUP($B10,Tax_List!$G$3:$O$480,10,0),"***")</f>
        <v>***</v>
      </c>
      <c r="I10" s="2">
        <v>584700</v>
      </c>
      <c r="J10" s="2" t="s">
        <v>1979</v>
      </c>
      <c r="L10" t="e">
        <f>IF($G10="***",VLOOKUP($C10,Tax_List!$E$3:$O$479,8,0),"")</f>
        <v>#N/A</v>
      </c>
      <c r="M10" t="e">
        <f>IF($G10="***",VLOOKUP($D10,Tax_List!$E$3:$O$479,8,0),"")</f>
        <v>#N/A</v>
      </c>
    </row>
    <row r="11" spans="1:13" x14ac:dyDescent="0.55000000000000004">
      <c r="A11" s="1">
        <v>8</v>
      </c>
      <c r="B11" t="s">
        <v>8</v>
      </c>
      <c r="C11" t="str">
        <f t="shared" si="0"/>
        <v xml:space="preserve">ណន </v>
      </c>
      <c r="D11" t="str">
        <f t="shared" si="1"/>
        <v>ចន្ទី</v>
      </c>
      <c r="E11" t="s">
        <v>1</v>
      </c>
      <c r="F11" t="s">
        <v>454</v>
      </c>
      <c r="G11" t="str">
        <f>IFERROR(VLOOKUP($B11,Tax_List!$G$3:$O$480,6,0),"***")</f>
        <v>***</v>
      </c>
      <c r="H11" s="13" t="str">
        <f>IFERROR(VLOOKUP($B11,Tax_List!$G$3:$O$480,10,0),"***")</f>
        <v>***</v>
      </c>
      <c r="I11" s="2">
        <v>430000</v>
      </c>
      <c r="J11" s="2" t="s">
        <v>1980</v>
      </c>
      <c r="L11" t="e">
        <f>IF($G11="***",VLOOKUP($C11,Tax_List!$E$3:$O$479,8,0),"")</f>
        <v>#N/A</v>
      </c>
      <c r="M11" t="e">
        <f>IF($G11="***",VLOOKUP($D11,Tax_List!$E$3:$O$479,8,0),"")</f>
        <v>#N/A</v>
      </c>
    </row>
    <row r="12" spans="1:13" x14ac:dyDescent="0.55000000000000004">
      <c r="A12" s="1">
        <v>9</v>
      </c>
      <c r="B12" t="s">
        <v>9</v>
      </c>
      <c r="C12" t="str">
        <f t="shared" si="0"/>
        <v xml:space="preserve">ហុង </v>
      </c>
      <c r="D12" t="str">
        <f t="shared" si="1"/>
        <v>សារុន</v>
      </c>
      <c r="E12" t="s">
        <v>2</v>
      </c>
      <c r="F12" t="s">
        <v>454</v>
      </c>
      <c r="G12" t="str">
        <f>IFERROR(VLOOKUP($B12,Tax_List!$G$3:$O$480,6,0),"***")</f>
        <v>***</v>
      </c>
      <c r="H12" s="13" t="str">
        <f>IFERROR(VLOOKUP($B12,Tax_List!$G$3:$O$480,10,0),"***")</f>
        <v>***</v>
      </c>
      <c r="I12" s="2">
        <v>1061500</v>
      </c>
      <c r="J12" s="2" t="s">
        <v>1978</v>
      </c>
      <c r="L12" t="str">
        <f>IF($G12="***",VLOOKUP($C12,Tax_List!$E$3:$O$479,8,0),"")</f>
        <v>10.02.1987</v>
      </c>
      <c r="M12" t="e">
        <f>IF($G12="***",VLOOKUP($D12,Tax_List!$E$3:$O$479,8,0),"")</f>
        <v>#N/A</v>
      </c>
    </row>
    <row r="13" spans="1:13" x14ac:dyDescent="0.55000000000000004">
      <c r="A13" s="1">
        <v>10</v>
      </c>
      <c r="B13" t="s">
        <v>10</v>
      </c>
      <c r="C13" t="str">
        <f t="shared" si="0"/>
        <v xml:space="preserve">លន់ </v>
      </c>
      <c r="D13" t="str">
        <f t="shared" si="1"/>
        <v>ច្រិប</v>
      </c>
      <c r="E13" t="s">
        <v>1</v>
      </c>
      <c r="F13" t="s">
        <v>454</v>
      </c>
      <c r="G13" t="str">
        <f>IFERROR(VLOOKUP($B13,Tax_List!$G$3:$O$480,6,0),"***")</f>
        <v>***</v>
      </c>
      <c r="H13" s="13" t="str">
        <f>IFERROR(VLOOKUP($B13,Tax_List!$G$3:$O$480,10,0),"***")</f>
        <v>***</v>
      </c>
      <c r="I13" s="2">
        <v>1039500</v>
      </c>
      <c r="J13" s="2" t="s">
        <v>1978</v>
      </c>
      <c r="L13" t="str">
        <f>IF($G13="***",VLOOKUP($C13,Tax_List!$E$3:$O$479,8,0),"")</f>
        <v>18.08.1994</v>
      </c>
      <c r="M13" t="e">
        <f>IF($G13="***",VLOOKUP($D13,Tax_List!$E$3:$O$479,8,0),"")</f>
        <v>#N/A</v>
      </c>
    </row>
    <row r="14" spans="1:13" x14ac:dyDescent="0.55000000000000004">
      <c r="A14" s="1">
        <v>11</v>
      </c>
      <c r="B14" t="s">
        <v>11</v>
      </c>
      <c r="C14" t="str">
        <f t="shared" si="0"/>
        <v xml:space="preserve">មាស </v>
      </c>
      <c r="D14" t="str">
        <f t="shared" si="1"/>
        <v>សុខៃ</v>
      </c>
      <c r="E14" t="s">
        <v>2</v>
      </c>
      <c r="F14" t="s">
        <v>454</v>
      </c>
      <c r="G14" t="str">
        <f>IFERROR(VLOOKUP($B14,Tax_List!$G$3:$O$480,6,0),"***")</f>
        <v>***</v>
      </c>
      <c r="H14" s="13" t="str">
        <f>IFERROR(VLOOKUP($B14,Tax_List!$G$3:$O$480,10,0),"***")</f>
        <v>***</v>
      </c>
      <c r="I14" s="2">
        <v>1182100</v>
      </c>
      <c r="J14" s="2" t="s">
        <v>1978</v>
      </c>
      <c r="L14" t="str">
        <f>IF($G14="***",VLOOKUP($C14,Tax_List!$E$3:$O$479,8,0),"")</f>
        <v>01.05.1993</v>
      </c>
      <c r="M14" t="e">
        <f>IF($G14="***",VLOOKUP($D14,Tax_List!$E$3:$O$479,8,0),"")</f>
        <v>#N/A</v>
      </c>
    </row>
    <row r="15" spans="1:13" x14ac:dyDescent="0.55000000000000004">
      <c r="A15" s="1">
        <v>12</v>
      </c>
      <c r="B15" t="s">
        <v>1939</v>
      </c>
      <c r="C15" t="str">
        <f t="shared" si="0"/>
        <v xml:space="preserve">ជ័រ </v>
      </c>
      <c r="D15" t="str">
        <f t="shared" si="1"/>
        <v>សារត្ន័</v>
      </c>
      <c r="E15" t="s">
        <v>2</v>
      </c>
      <c r="F15" t="s">
        <v>454</v>
      </c>
      <c r="G15" t="str">
        <f>IFERROR(VLOOKUP($B15,Tax_List!$G$3:$O$480,6,0),"***")</f>
        <v>***</v>
      </c>
      <c r="H15" s="13" t="str">
        <f>IFERROR(VLOOKUP($B15,Tax_List!$G$3:$O$480,10,0),"***")</f>
        <v>***</v>
      </c>
      <c r="I15" s="2">
        <v>1094700</v>
      </c>
      <c r="J15" s="2" t="s">
        <v>1978</v>
      </c>
      <c r="L15" t="e">
        <f>IF($G15="***",VLOOKUP($C15,Tax_List!$E$3:$O$479,8,0),"")</f>
        <v>#N/A</v>
      </c>
      <c r="M15" t="e">
        <f>IF($G15="***",VLOOKUP($D15,Tax_List!$E$3:$O$479,8,0),"")</f>
        <v>#N/A</v>
      </c>
    </row>
    <row r="16" spans="1:13" x14ac:dyDescent="0.55000000000000004">
      <c r="A16" s="1">
        <v>13</v>
      </c>
      <c r="B16" t="s">
        <v>1897</v>
      </c>
      <c r="C16" t="str">
        <f t="shared" si="0"/>
        <v xml:space="preserve">មិត </v>
      </c>
      <c r="D16" t="str">
        <f t="shared" si="1"/>
        <v>ប៉ុង</v>
      </c>
      <c r="E16" t="s">
        <v>1</v>
      </c>
      <c r="F16" t="s">
        <v>454</v>
      </c>
      <c r="G16" t="str">
        <f>IFERROR(VLOOKUP($B16,Tax_List!$G$3:$O$480,6,0),"***")</f>
        <v>***</v>
      </c>
      <c r="H16" s="13" t="str">
        <f>IFERROR(VLOOKUP($B16,Tax_List!$G$3:$O$480,10,0),"***")</f>
        <v>***</v>
      </c>
      <c r="I16" s="2">
        <v>1196400</v>
      </c>
      <c r="J16" s="2" t="s">
        <v>1978</v>
      </c>
      <c r="L16" t="str">
        <f>IF($G16="***",VLOOKUP($C16,Tax_List!$E$3:$O$479,8,0),"")</f>
        <v>25.04.1996</v>
      </c>
      <c r="M16" t="e">
        <f>IF($G16="***",VLOOKUP($D16,Tax_List!$E$3:$O$479,8,0),"")</f>
        <v>#N/A</v>
      </c>
    </row>
    <row r="17" spans="1:13" x14ac:dyDescent="0.55000000000000004">
      <c r="A17" s="1">
        <v>14</v>
      </c>
      <c r="B17" t="s">
        <v>12</v>
      </c>
      <c r="C17" t="str">
        <f t="shared" si="0"/>
        <v xml:space="preserve">ទេព </v>
      </c>
      <c r="D17" t="str">
        <f t="shared" si="1"/>
        <v>ពេញ</v>
      </c>
      <c r="E17" t="s">
        <v>2</v>
      </c>
      <c r="F17" t="s">
        <v>454</v>
      </c>
      <c r="G17" t="str">
        <f>IFERROR(VLOOKUP($B17,Tax_List!$G$3:$O$480,6,0),"***")</f>
        <v>***</v>
      </c>
      <c r="H17" s="13" t="str">
        <f>IFERROR(VLOOKUP($B17,Tax_List!$G$3:$O$480,10,0),"***")</f>
        <v>***</v>
      </c>
      <c r="I17" s="2">
        <v>1052800</v>
      </c>
      <c r="J17" s="2" t="s">
        <v>1978</v>
      </c>
      <c r="L17" t="str">
        <f>IF($G17="***",VLOOKUP($C17,Tax_List!$E$3:$O$479,8,0),"")</f>
        <v>01.05.1995</v>
      </c>
      <c r="M17" t="e">
        <f>IF($G17="***",VLOOKUP($D17,Tax_List!$E$3:$O$479,8,0),"")</f>
        <v>#N/A</v>
      </c>
    </row>
    <row r="18" spans="1:13" x14ac:dyDescent="0.55000000000000004">
      <c r="A18" s="1">
        <v>15</v>
      </c>
      <c r="B18" t="s">
        <v>1940</v>
      </c>
      <c r="C18" t="str">
        <f t="shared" si="0"/>
        <v xml:space="preserve">អន </v>
      </c>
      <c r="D18" t="str">
        <f t="shared" si="1"/>
        <v>ស្រីលាង</v>
      </c>
      <c r="E18" t="s">
        <v>1</v>
      </c>
      <c r="F18" t="s">
        <v>454</v>
      </c>
      <c r="G18" t="str">
        <f>IFERROR(VLOOKUP($B18,Tax_List!$G$3:$O$480,6,0),"***")</f>
        <v>***</v>
      </c>
      <c r="H18" s="13" t="str">
        <f>IFERROR(VLOOKUP($B18,Tax_List!$G$3:$O$480,10,0),"***")</f>
        <v>***</v>
      </c>
      <c r="I18" s="2">
        <v>1123200</v>
      </c>
      <c r="J18" s="2" t="s">
        <v>1978</v>
      </c>
      <c r="L18" t="str">
        <f>IF($G18="***",VLOOKUP($C18,Tax_List!$E$3:$O$479,8,0),"")</f>
        <v>11.02.1991</v>
      </c>
      <c r="M18" t="e">
        <f>IF($G18="***",VLOOKUP($D18,Tax_List!$E$3:$O$479,8,0),"")</f>
        <v>#N/A</v>
      </c>
    </row>
    <row r="19" spans="1:13" x14ac:dyDescent="0.55000000000000004">
      <c r="A19" s="1">
        <v>16</v>
      </c>
      <c r="B19" t="s">
        <v>13</v>
      </c>
      <c r="C19" t="str">
        <f t="shared" si="0"/>
        <v xml:space="preserve">ទ្រី </v>
      </c>
      <c r="D19" t="str">
        <f t="shared" si="1"/>
        <v>ទុន</v>
      </c>
      <c r="E19" t="s">
        <v>2</v>
      </c>
      <c r="F19" t="s">
        <v>454</v>
      </c>
      <c r="G19" t="str">
        <f>IFERROR(VLOOKUP($B19,Tax_List!$G$3:$O$480,6,0),"***")</f>
        <v>***</v>
      </c>
      <c r="H19" s="13" t="str">
        <f>IFERROR(VLOOKUP($B19,Tax_List!$G$3:$O$480,10,0),"***")</f>
        <v>***</v>
      </c>
      <c r="I19" s="2">
        <v>1198700</v>
      </c>
      <c r="J19" s="2" t="s">
        <v>1978</v>
      </c>
      <c r="L19" t="str">
        <f>IF($G19="***",VLOOKUP($C19,Tax_List!$E$3:$O$479,8,0),"")</f>
        <v>06.11.1996</v>
      </c>
      <c r="M19" t="e">
        <f>IF($G19="***",VLOOKUP($D19,Tax_List!$E$3:$O$479,8,0),"")</f>
        <v>#N/A</v>
      </c>
    </row>
    <row r="20" spans="1:13" x14ac:dyDescent="0.55000000000000004">
      <c r="A20" s="1">
        <v>17</v>
      </c>
      <c r="B20" t="s">
        <v>14</v>
      </c>
      <c r="C20" t="str">
        <f t="shared" si="0"/>
        <v xml:space="preserve">ប៊ន </v>
      </c>
      <c r="D20" t="str">
        <f t="shared" si="1"/>
        <v>ប៊ីន</v>
      </c>
      <c r="E20" t="s">
        <v>2</v>
      </c>
      <c r="F20" t="s">
        <v>454</v>
      </c>
      <c r="G20" t="str">
        <f>IFERROR(VLOOKUP($B20,Tax_List!$G$3:$O$480,6,0),"***")</f>
        <v>***</v>
      </c>
      <c r="H20" s="13" t="str">
        <f>IFERROR(VLOOKUP($B20,Tax_List!$G$3:$O$480,10,0),"***")</f>
        <v>***</v>
      </c>
      <c r="I20" s="2">
        <v>1257100</v>
      </c>
      <c r="J20" s="2" t="s">
        <v>1978</v>
      </c>
      <c r="L20" t="str">
        <f>IF($G20="***",VLOOKUP($C20,Tax_List!$E$3:$O$479,8,0),"")</f>
        <v>12.06.1981</v>
      </c>
      <c r="M20" t="e">
        <f>IF($G20="***",VLOOKUP($D20,Tax_List!$E$3:$O$479,8,0),"")</f>
        <v>#N/A</v>
      </c>
    </row>
    <row r="21" spans="1:13" x14ac:dyDescent="0.55000000000000004">
      <c r="A21" s="1">
        <v>18</v>
      </c>
      <c r="B21" t="s">
        <v>15</v>
      </c>
      <c r="C21" t="str">
        <f t="shared" si="0"/>
        <v xml:space="preserve">ទ្រី </v>
      </c>
      <c r="D21" t="str">
        <f t="shared" si="1"/>
        <v>អម</v>
      </c>
      <c r="E21" t="s">
        <v>1</v>
      </c>
      <c r="F21" t="s">
        <v>454</v>
      </c>
      <c r="G21" t="str">
        <f>IFERROR(VLOOKUP($B21,Tax_List!$G$3:$O$480,6,0),"***")</f>
        <v>***</v>
      </c>
      <c r="H21" s="13" t="str">
        <f>IFERROR(VLOOKUP($B21,Tax_List!$G$3:$O$480,10,0),"***")</f>
        <v>***</v>
      </c>
      <c r="I21" s="2">
        <v>995500</v>
      </c>
      <c r="J21" s="2" t="s">
        <v>1978</v>
      </c>
      <c r="L21" t="str">
        <f>IF($G21="***",VLOOKUP($C21,Tax_List!$E$3:$O$479,8,0),"")</f>
        <v>06.11.1996</v>
      </c>
      <c r="M21" t="e">
        <f>IF($G21="***",VLOOKUP($D21,Tax_List!$E$3:$O$479,8,0),"")</f>
        <v>#N/A</v>
      </c>
    </row>
    <row r="22" spans="1:13" x14ac:dyDescent="0.55000000000000004">
      <c r="A22" s="1">
        <v>19</v>
      </c>
      <c r="B22" t="s">
        <v>16</v>
      </c>
      <c r="C22" t="str">
        <f t="shared" si="0"/>
        <v xml:space="preserve">ឡាញ់ </v>
      </c>
      <c r="D22" t="str">
        <f t="shared" si="1"/>
        <v>លី</v>
      </c>
      <c r="E22" t="s">
        <v>1</v>
      </c>
      <c r="F22" t="s">
        <v>454</v>
      </c>
      <c r="G22" t="str">
        <f>IFERROR(VLOOKUP($B22,Tax_List!$G$3:$O$480,6,0),"***")</f>
        <v>***</v>
      </c>
      <c r="H22" s="13" t="str">
        <f>IFERROR(VLOOKUP($B22,Tax_List!$G$3:$O$480,10,0),"***")</f>
        <v>***</v>
      </c>
      <c r="I22" s="2">
        <v>1109500</v>
      </c>
      <c r="J22" s="2" t="s">
        <v>1978</v>
      </c>
      <c r="L22" t="str">
        <f>IF($G22="***",VLOOKUP($C22,Tax_List!$E$3:$O$479,8,0),"")</f>
        <v>02.02.1994</v>
      </c>
      <c r="M22" t="e">
        <f>IF($G22="***",VLOOKUP($D22,Tax_List!$E$3:$O$479,8,0),"")</f>
        <v>#N/A</v>
      </c>
    </row>
    <row r="23" spans="1:13" x14ac:dyDescent="0.55000000000000004">
      <c r="A23" s="1">
        <v>20</v>
      </c>
      <c r="B23" t="s">
        <v>17</v>
      </c>
      <c r="C23" t="str">
        <f t="shared" si="0"/>
        <v xml:space="preserve">អៀង </v>
      </c>
      <c r="D23" t="str">
        <f t="shared" si="1"/>
        <v>វី</v>
      </c>
      <c r="E23" t="s">
        <v>2</v>
      </c>
      <c r="F23" t="s">
        <v>454</v>
      </c>
      <c r="G23" t="str">
        <f>IFERROR(VLOOKUP($B23,Tax_List!$G$3:$O$480,6,0),"***")</f>
        <v>***</v>
      </c>
      <c r="H23" s="13" t="str">
        <f>IFERROR(VLOOKUP($B23,Tax_List!$G$3:$O$480,10,0),"***")</f>
        <v>***</v>
      </c>
      <c r="I23" s="2">
        <v>1117600</v>
      </c>
      <c r="J23" s="2" t="s">
        <v>1978</v>
      </c>
      <c r="L23" t="str">
        <f>IF($G23="***",VLOOKUP($C23,Tax_List!$E$3:$O$479,8,0),"")</f>
        <v>27.01.1993</v>
      </c>
      <c r="M23" t="e">
        <f>IF($G23="***",VLOOKUP($D23,Tax_List!$E$3:$O$479,8,0),"")</f>
        <v>#N/A</v>
      </c>
    </row>
    <row r="24" spans="1:13" x14ac:dyDescent="0.55000000000000004">
      <c r="A24" s="1">
        <v>21</v>
      </c>
      <c r="B24" t="s">
        <v>18</v>
      </c>
      <c r="C24" t="str">
        <f t="shared" si="0"/>
        <v xml:space="preserve">ឡាញ់ </v>
      </c>
      <c r="D24" t="str">
        <f t="shared" si="1"/>
        <v>រ៉ុម</v>
      </c>
      <c r="E24" t="s">
        <v>2</v>
      </c>
      <c r="F24" t="s">
        <v>454</v>
      </c>
      <c r="G24" t="str">
        <f>IFERROR(VLOOKUP($B24,Tax_List!$G$3:$O$480,6,0),"***")</f>
        <v>***</v>
      </c>
      <c r="H24" s="13" t="str">
        <f>IFERROR(VLOOKUP($B24,Tax_List!$G$3:$O$480,10,0),"***")</f>
        <v>***</v>
      </c>
      <c r="I24" s="2">
        <v>1396100</v>
      </c>
      <c r="J24" s="2" t="s">
        <v>1978</v>
      </c>
      <c r="L24" t="str">
        <f>IF($G24="***",VLOOKUP($C24,Tax_List!$E$3:$O$479,8,0),"")</f>
        <v>02.02.1994</v>
      </c>
      <c r="M24" t="e">
        <f>IF($G24="***",VLOOKUP($D24,Tax_List!$E$3:$O$479,8,0),"")</f>
        <v>#N/A</v>
      </c>
    </row>
    <row r="25" spans="1:13" x14ac:dyDescent="0.55000000000000004">
      <c r="A25" s="1">
        <v>22</v>
      </c>
      <c r="B25" t="s">
        <v>1952</v>
      </c>
      <c r="C25" t="str">
        <f t="shared" si="0"/>
        <v xml:space="preserve">ផាត់ </v>
      </c>
      <c r="D25" t="str">
        <f t="shared" si="1"/>
        <v>រ៉ាន</v>
      </c>
      <c r="E25" t="s">
        <v>2</v>
      </c>
      <c r="F25" t="s">
        <v>454</v>
      </c>
      <c r="G25" t="str">
        <f>IFERROR(VLOOKUP($B25,Tax_List!$G$3:$O$480,6,0),"***")</f>
        <v>***</v>
      </c>
      <c r="H25" s="13" t="str">
        <f>IFERROR(VLOOKUP($B25,Tax_List!$G$3:$O$480,10,0),"***")</f>
        <v>***</v>
      </c>
      <c r="I25" s="2">
        <v>1342400</v>
      </c>
      <c r="J25" s="2" t="s">
        <v>1979</v>
      </c>
      <c r="L25" t="str">
        <f>IF($G25="***",VLOOKUP($C25,Tax_List!$E$3:$O$479,8,0),"")</f>
        <v>06.03.1980</v>
      </c>
      <c r="M25" t="e">
        <f>IF($G25="***",VLOOKUP($D25,Tax_List!$E$3:$O$479,8,0),"")</f>
        <v>#N/A</v>
      </c>
    </row>
    <row r="26" spans="1:13" x14ac:dyDescent="0.55000000000000004">
      <c r="A26" s="1">
        <v>22</v>
      </c>
      <c r="B26" t="s">
        <v>19</v>
      </c>
      <c r="C26" t="str">
        <f t="shared" si="0"/>
        <v xml:space="preserve">ឃ្លី </v>
      </c>
      <c r="D26" t="str">
        <f t="shared" si="1"/>
        <v>ផល្លា</v>
      </c>
      <c r="E26" t="s">
        <v>1</v>
      </c>
      <c r="F26" t="s">
        <v>454</v>
      </c>
      <c r="G26" t="str">
        <f>IFERROR(VLOOKUP($B26,Tax_List!$G$3:$O$480,6,0),"***")</f>
        <v>***</v>
      </c>
      <c r="H26" s="13" t="str">
        <f>IFERROR(VLOOKUP($B26,Tax_List!$G$3:$O$480,10,0),"***")</f>
        <v>***</v>
      </c>
      <c r="I26" s="2">
        <v>194500</v>
      </c>
      <c r="J26" s="2" t="s">
        <v>1980</v>
      </c>
      <c r="L26" t="str">
        <f>IF($G26="***",VLOOKUP($C26,Tax_List!$E$3:$O$479,8,0),"")</f>
        <v>25.02.1995</v>
      </c>
      <c r="M26" t="e">
        <f>IF($G26="***",VLOOKUP($D26,Tax_List!$E$3:$O$479,8,0),"")</f>
        <v>#N/A</v>
      </c>
    </row>
    <row r="27" spans="1:13" x14ac:dyDescent="0.55000000000000004">
      <c r="A27" s="1">
        <v>23</v>
      </c>
      <c r="B27" t="s">
        <v>20</v>
      </c>
      <c r="C27" t="str">
        <f t="shared" si="0"/>
        <v xml:space="preserve">ម៉ម </v>
      </c>
      <c r="D27" t="str">
        <f t="shared" si="1"/>
        <v>ម៉េន</v>
      </c>
      <c r="E27" t="s">
        <v>2</v>
      </c>
      <c r="F27" t="s">
        <v>454</v>
      </c>
      <c r="G27" t="str">
        <f>IFERROR(VLOOKUP($B27,Tax_List!$G$3:$O$480,6,0),"***")</f>
        <v>***</v>
      </c>
      <c r="H27" s="13" t="str">
        <f>IFERROR(VLOOKUP($B27,Tax_List!$G$3:$O$480,10,0),"***")</f>
        <v>***</v>
      </c>
      <c r="I27" s="2">
        <v>1261500</v>
      </c>
      <c r="J27" s="2" t="s">
        <v>1978</v>
      </c>
      <c r="L27" t="str">
        <f>IF($G27="***",VLOOKUP($C27,Tax_List!$E$3:$O$479,8,0),"")</f>
        <v>12.02.1987</v>
      </c>
      <c r="M27" t="e">
        <f>IF($G27="***",VLOOKUP($D27,Tax_List!$E$3:$O$479,8,0),"")</f>
        <v>#N/A</v>
      </c>
    </row>
    <row r="28" spans="1:13" x14ac:dyDescent="0.55000000000000004">
      <c r="A28" s="1">
        <v>24</v>
      </c>
      <c r="B28" t="s">
        <v>21</v>
      </c>
      <c r="C28" t="str">
        <f t="shared" si="0"/>
        <v xml:space="preserve">ឃឹម </v>
      </c>
      <c r="D28" t="str">
        <f t="shared" si="1"/>
        <v>សាន</v>
      </c>
      <c r="E28" t="s">
        <v>2</v>
      </c>
      <c r="F28" t="s">
        <v>454</v>
      </c>
      <c r="G28" t="str">
        <f>IFERROR(VLOOKUP($B28,Tax_List!$G$3:$O$480,6,0),"***")</f>
        <v>***</v>
      </c>
      <c r="H28" s="13" t="str">
        <f>IFERROR(VLOOKUP($B28,Tax_List!$G$3:$O$480,10,0),"***")</f>
        <v>***</v>
      </c>
      <c r="I28" s="2">
        <v>1171700</v>
      </c>
      <c r="J28" s="2" t="s">
        <v>1978</v>
      </c>
      <c r="L28" t="str">
        <f>IF($G28="***",VLOOKUP($C28,Tax_List!$E$3:$O$479,8,0),"")</f>
        <v>02.11.1986</v>
      </c>
      <c r="M28" t="e">
        <f>IF($G28="***",VLOOKUP($D28,Tax_List!$E$3:$O$479,8,0),"")</f>
        <v>#N/A</v>
      </c>
    </row>
    <row r="29" spans="1:13" x14ac:dyDescent="0.55000000000000004">
      <c r="A29" s="1">
        <v>25</v>
      </c>
      <c r="B29" t="s">
        <v>22</v>
      </c>
      <c r="C29" t="str">
        <f t="shared" si="0"/>
        <v xml:space="preserve">អេន </v>
      </c>
      <c r="D29" t="str">
        <f t="shared" si="1"/>
        <v>សំអាត</v>
      </c>
      <c r="E29" t="s">
        <v>1</v>
      </c>
      <c r="F29" t="s">
        <v>454</v>
      </c>
      <c r="G29" t="str">
        <f>IFERROR(VLOOKUP($B29,Tax_List!$G$3:$O$480,6,0),"***")</f>
        <v>***</v>
      </c>
      <c r="H29" s="13" t="str">
        <f>IFERROR(VLOOKUP($B29,Tax_List!$G$3:$O$480,10,0),"***")</f>
        <v>***</v>
      </c>
      <c r="I29" s="2">
        <v>1115600</v>
      </c>
      <c r="J29" s="2" t="s">
        <v>1978</v>
      </c>
      <c r="L29" t="str">
        <f>IF($G29="***",VLOOKUP($C29,Tax_List!$E$3:$O$479,8,0),"")</f>
        <v>03.11.2006</v>
      </c>
      <c r="M29" t="e">
        <f>IF($G29="***",VLOOKUP($D29,Tax_List!$E$3:$O$479,8,0),"")</f>
        <v>#N/A</v>
      </c>
    </row>
    <row r="30" spans="1:13" x14ac:dyDescent="0.55000000000000004">
      <c r="A30" s="1">
        <v>26</v>
      </c>
      <c r="B30" t="s">
        <v>23</v>
      </c>
      <c r="C30" t="str">
        <f t="shared" si="0"/>
        <v xml:space="preserve">កន </v>
      </c>
      <c r="D30" t="str">
        <f t="shared" si="1"/>
        <v>ភក្ដី</v>
      </c>
      <c r="E30" t="s">
        <v>2</v>
      </c>
      <c r="F30" t="s">
        <v>454</v>
      </c>
      <c r="G30" t="str">
        <f>IFERROR(VLOOKUP($B30,Tax_List!$G$3:$O$480,6,0),"***")</f>
        <v>***</v>
      </c>
      <c r="H30" s="13" t="str">
        <f>IFERROR(VLOOKUP($B30,Tax_List!$G$3:$O$480,10,0),"***")</f>
        <v>***</v>
      </c>
      <c r="I30" s="2">
        <v>1345700</v>
      </c>
      <c r="J30" s="2" t="s">
        <v>1978</v>
      </c>
      <c r="L30" t="str">
        <f>IF($G30="***",VLOOKUP($C30,Tax_List!$E$3:$O$479,8,0),"")</f>
        <v>14.02.1991</v>
      </c>
      <c r="M30" t="e">
        <f>IF($G30="***",VLOOKUP($D30,Tax_List!$E$3:$O$479,8,0),"")</f>
        <v>#N/A</v>
      </c>
    </row>
    <row r="31" spans="1:13" x14ac:dyDescent="0.55000000000000004">
      <c r="A31" s="1">
        <v>27</v>
      </c>
      <c r="B31" t="s">
        <v>24</v>
      </c>
      <c r="C31" t="str">
        <f t="shared" si="0"/>
        <v xml:space="preserve">ឃុត </v>
      </c>
      <c r="D31" t="str">
        <f t="shared" si="1"/>
        <v>ឃី</v>
      </c>
      <c r="E31" t="s">
        <v>2</v>
      </c>
      <c r="F31" t="s">
        <v>454</v>
      </c>
      <c r="G31" t="str">
        <f>IFERROR(VLOOKUP($B31,Tax_List!$G$3:$O$480,6,0),"***")</f>
        <v>***</v>
      </c>
      <c r="H31" s="13" t="str">
        <f>IFERROR(VLOOKUP($B31,Tax_List!$G$3:$O$480,10,0),"***")</f>
        <v>***</v>
      </c>
      <c r="I31" s="2">
        <v>1221000</v>
      </c>
      <c r="J31" s="2" t="s">
        <v>1978</v>
      </c>
      <c r="L31" t="str">
        <f>IF($G31="***",VLOOKUP($C31,Tax_List!$E$3:$O$479,8,0),"")</f>
        <v>23.03.1993</v>
      </c>
      <c r="M31" t="e">
        <f>IF($G31="***",VLOOKUP($D31,Tax_List!$E$3:$O$479,8,0),"")</f>
        <v>#N/A</v>
      </c>
    </row>
    <row r="32" spans="1:13" x14ac:dyDescent="0.55000000000000004">
      <c r="A32" s="1">
        <v>28</v>
      </c>
      <c r="B32" t="s">
        <v>25</v>
      </c>
      <c r="C32" t="str">
        <f t="shared" si="0"/>
        <v xml:space="preserve">ឆឹម </v>
      </c>
      <c r="D32" t="str">
        <f t="shared" si="1"/>
        <v>សុខខេន</v>
      </c>
      <c r="E32" t="s">
        <v>1</v>
      </c>
      <c r="F32" t="s">
        <v>454</v>
      </c>
      <c r="G32" t="str">
        <f>IFERROR(VLOOKUP($B32,Tax_List!$G$3:$O$480,6,0),"***")</f>
        <v>***</v>
      </c>
      <c r="H32" s="13" t="str">
        <f>IFERROR(VLOOKUP($B32,Tax_List!$G$3:$O$480,10,0),"***")</f>
        <v>***</v>
      </c>
      <c r="I32" s="2">
        <v>1226700</v>
      </c>
      <c r="J32" s="2" t="s">
        <v>1978</v>
      </c>
      <c r="L32" t="str">
        <f>IF($G32="***",VLOOKUP($C32,Tax_List!$E$3:$O$479,8,0),"")</f>
        <v>20.09.1995</v>
      </c>
      <c r="M32" t="e">
        <f>IF($G32="***",VLOOKUP($D32,Tax_List!$E$3:$O$479,8,0),"")</f>
        <v>#N/A</v>
      </c>
    </row>
    <row r="33" spans="1:13" x14ac:dyDescent="0.55000000000000004">
      <c r="A33" s="1">
        <v>29</v>
      </c>
      <c r="B33" t="s">
        <v>26</v>
      </c>
      <c r="C33" t="str">
        <f t="shared" si="0"/>
        <v xml:space="preserve">ស៊ីម </v>
      </c>
      <c r="D33" t="str">
        <f t="shared" si="1"/>
        <v>យ៉ង</v>
      </c>
      <c r="E33" t="s">
        <v>1</v>
      </c>
      <c r="F33" t="s">
        <v>454</v>
      </c>
      <c r="G33" t="str">
        <f>IFERROR(VLOOKUP($B33,Tax_List!$G$3:$O$480,6,0),"***")</f>
        <v>***</v>
      </c>
      <c r="H33" s="13" t="str">
        <f>IFERROR(VLOOKUP($B33,Tax_List!$G$3:$O$480,10,0),"***")</f>
        <v>***</v>
      </c>
      <c r="I33" s="2">
        <v>1101900</v>
      </c>
      <c r="J33" s="2" t="s">
        <v>1978</v>
      </c>
      <c r="L33" t="str">
        <f>IF($G33="***",VLOOKUP($C33,Tax_List!$E$3:$O$479,8,0),"")</f>
        <v>23.10.2000</v>
      </c>
      <c r="M33" t="e">
        <f>IF($G33="***",VLOOKUP($D33,Tax_List!$E$3:$O$479,8,0),"")</f>
        <v>#N/A</v>
      </c>
    </row>
    <row r="34" spans="1:13" x14ac:dyDescent="0.55000000000000004">
      <c r="A34" s="1">
        <v>30</v>
      </c>
      <c r="B34" t="s">
        <v>1953</v>
      </c>
      <c r="C34" t="str">
        <f t="shared" si="0"/>
        <v xml:space="preserve">អ៊ីម </v>
      </c>
      <c r="D34" t="str">
        <f t="shared" si="1"/>
        <v>ថូ</v>
      </c>
      <c r="E34" t="s">
        <v>2</v>
      </c>
      <c r="F34" t="s">
        <v>454</v>
      </c>
      <c r="G34" t="str">
        <f>IFERROR(VLOOKUP($B34,Tax_List!$G$3:$O$480,6,0),"***")</f>
        <v>***</v>
      </c>
      <c r="H34" s="13" t="str">
        <f>IFERROR(VLOOKUP($B34,Tax_List!$G$3:$O$480,10,0),"***")</f>
        <v>***</v>
      </c>
      <c r="I34" s="2">
        <v>1155700</v>
      </c>
      <c r="J34" s="2" t="s">
        <v>1978</v>
      </c>
      <c r="L34" t="e">
        <f>IF($G34="***",VLOOKUP($C34,Tax_List!$E$3:$O$479,8,0),"")</f>
        <v>#N/A</v>
      </c>
      <c r="M34" t="e">
        <f>IF($G34="***",VLOOKUP($D34,Tax_List!$E$3:$O$479,8,0),"")</f>
        <v>#N/A</v>
      </c>
    </row>
    <row r="35" spans="1:13" x14ac:dyDescent="0.55000000000000004">
      <c r="A35" s="1">
        <v>31</v>
      </c>
      <c r="B35" t="s">
        <v>1941</v>
      </c>
      <c r="C35" t="str">
        <f t="shared" si="0"/>
        <v xml:space="preserve">ទ្រី </v>
      </c>
      <c r="D35" t="str">
        <f t="shared" si="1"/>
        <v>ម៉ាក់</v>
      </c>
      <c r="E35" t="s">
        <v>2</v>
      </c>
      <c r="F35" t="s">
        <v>454</v>
      </c>
      <c r="G35" t="str">
        <f>IFERROR(VLOOKUP($B35,Tax_List!$G$3:$O$480,6,0),"***")</f>
        <v>***</v>
      </c>
      <c r="H35" s="13" t="str">
        <f>IFERROR(VLOOKUP($B35,Tax_List!$G$3:$O$480,10,0),"***")</f>
        <v>***</v>
      </c>
      <c r="I35" s="2">
        <v>970000</v>
      </c>
      <c r="J35" s="2" t="s">
        <v>1978</v>
      </c>
      <c r="L35" t="str">
        <f>IF($G35="***",VLOOKUP($C35,Tax_List!$E$3:$O$479,8,0),"")</f>
        <v>06.11.1996</v>
      </c>
      <c r="M35" t="e">
        <f>IF($G35="***",VLOOKUP($D35,Tax_List!$E$3:$O$479,8,0),"")</f>
        <v>#N/A</v>
      </c>
    </row>
    <row r="36" spans="1:13" x14ac:dyDescent="0.55000000000000004">
      <c r="A36" s="1">
        <v>32</v>
      </c>
      <c r="B36" t="s">
        <v>1942</v>
      </c>
      <c r="C36" t="str">
        <f t="shared" si="0"/>
        <v xml:space="preserve">លីន </v>
      </c>
      <c r="D36" t="str">
        <f t="shared" si="1"/>
        <v>វៃ</v>
      </c>
      <c r="E36" t="s">
        <v>2</v>
      </c>
      <c r="F36" t="s">
        <v>454</v>
      </c>
      <c r="G36" t="str">
        <f>IFERROR(VLOOKUP($B36,Tax_List!$G$3:$O$480,6,0),"***")</f>
        <v>***</v>
      </c>
      <c r="H36" s="13" t="str">
        <f>IFERROR(VLOOKUP($B36,Tax_List!$G$3:$O$480,10,0),"***")</f>
        <v>***</v>
      </c>
      <c r="I36" s="2">
        <v>880200</v>
      </c>
      <c r="J36" s="2" t="s">
        <v>1979</v>
      </c>
      <c r="L36" t="e">
        <f>IF($G36="***",VLOOKUP($C36,Tax_List!$E$3:$O$479,8,0),"")</f>
        <v>#N/A</v>
      </c>
      <c r="M36" t="e">
        <f>IF($G36="***",VLOOKUP($D36,Tax_List!$E$3:$O$479,8,0),"")</f>
        <v>#N/A</v>
      </c>
    </row>
    <row r="37" spans="1:13" x14ac:dyDescent="0.55000000000000004">
      <c r="A37" s="1">
        <v>32</v>
      </c>
      <c r="B37" t="s">
        <v>27</v>
      </c>
      <c r="C37" t="str">
        <f t="shared" si="0"/>
        <v xml:space="preserve">ណេ </v>
      </c>
      <c r="D37" t="str">
        <f t="shared" si="1"/>
        <v>សារ៉ាក់</v>
      </c>
      <c r="E37" t="s">
        <v>2</v>
      </c>
      <c r="F37" t="s">
        <v>454</v>
      </c>
      <c r="G37" t="str">
        <f>IFERROR(VLOOKUP($B37,Tax_List!$G$3:$O$480,6,0),"***")</f>
        <v>***</v>
      </c>
      <c r="H37" s="13" t="str">
        <f>IFERROR(VLOOKUP($B37,Tax_List!$G$3:$O$480,10,0),"***")</f>
        <v>***</v>
      </c>
      <c r="I37" s="2">
        <v>285000</v>
      </c>
      <c r="J37" s="2" t="s">
        <v>1980</v>
      </c>
      <c r="L37" t="str">
        <f>IF($G37="***",VLOOKUP($C37,Tax_List!$E$3:$O$479,8,0),"")</f>
        <v>18.02.1985</v>
      </c>
      <c r="M37" t="e">
        <f>IF($G37="***",VLOOKUP($D37,Tax_List!$E$3:$O$479,8,0),"")</f>
        <v>#N/A</v>
      </c>
    </row>
    <row r="38" spans="1:13" x14ac:dyDescent="0.55000000000000004">
      <c r="A38" s="1">
        <v>33</v>
      </c>
      <c r="B38" t="s">
        <v>1954</v>
      </c>
      <c r="C38" t="str">
        <f t="shared" si="0"/>
        <v xml:space="preserve">ជុំ </v>
      </c>
      <c r="D38" t="str">
        <f t="shared" si="1"/>
        <v>ផាត</v>
      </c>
      <c r="E38" t="s">
        <v>1</v>
      </c>
      <c r="F38" t="s">
        <v>454</v>
      </c>
      <c r="G38" t="str">
        <f>IFERROR(VLOOKUP($B38,Tax_List!$G$3:$O$480,6,0),"***")</f>
        <v>***</v>
      </c>
      <c r="H38" s="13" t="str">
        <f>IFERROR(VLOOKUP($B38,Tax_List!$G$3:$O$480,10,0),"***")</f>
        <v>***</v>
      </c>
      <c r="I38" s="2">
        <v>599500</v>
      </c>
      <c r="J38" s="2" t="s">
        <v>1979</v>
      </c>
      <c r="L38" t="str">
        <f>IF($G38="***",VLOOKUP($C38,Tax_List!$E$3:$O$479,8,0),"")</f>
        <v>02.07.1994</v>
      </c>
      <c r="M38" t="e">
        <f>IF($G38="***",VLOOKUP($D38,Tax_List!$E$3:$O$479,8,0),"")</f>
        <v>#N/A</v>
      </c>
    </row>
    <row r="39" spans="1:13" x14ac:dyDescent="0.55000000000000004">
      <c r="A39" s="1">
        <v>33</v>
      </c>
      <c r="B39" t="s">
        <v>28</v>
      </c>
      <c r="C39" t="str">
        <f t="shared" si="0"/>
        <v xml:space="preserve">យុន </v>
      </c>
      <c r="D39" t="str">
        <f t="shared" si="1"/>
        <v>យី</v>
      </c>
      <c r="E39" t="s">
        <v>2</v>
      </c>
      <c r="F39" t="s">
        <v>454</v>
      </c>
      <c r="G39" t="str">
        <f>IFERROR(VLOOKUP($B39,Tax_List!$G$3:$O$480,6,0),"***")</f>
        <v>***</v>
      </c>
      <c r="H39" s="13" t="str">
        <f>IFERROR(VLOOKUP($B39,Tax_List!$G$3:$O$480,10,0),"***")</f>
        <v>***</v>
      </c>
      <c r="I39" s="2">
        <v>247000</v>
      </c>
      <c r="J39" s="2" t="s">
        <v>1980</v>
      </c>
      <c r="L39" t="str">
        <f>IF($G39="***",VLOOKUP($C39,Tax_List!$E$3:$O$479,8,0),"")</f>
        <v>15.06.2001</v>
      </c>
      <c r="M39" t="e">
        <f>IF($G39="***",VLOOKUP($D39,Tax_List!$E$3:$O$479,8,0),"")</f>
        <v>#N/A</v>
      </c>
    </row>
    <row r="40" spans="1:13" x14ac:dyDescent="0.55000000000000004">
      <c r="A40" s="1">
        <v>34</v>
      </c>
      <c r="B40" t="s">
        <v>1955</v>
      </c>
      <c r="C40" t="str">
        <f t="shared" si="0"/>
        <v xml:space="preserve">ខន </v>
      </c>
      <c r="D40" t="str">
        <f t="shared" si="1"/>
        <v>ចន្ធូ</v>
      </c>
      <c r="E40" t="s">
        <v>1</v>
      </c>
      <c r="F40" t="s">
        <v>454</v>
      </c>
      <c r="G40" t="str">
        <f>IFERROR(VLOOKUP($B40,Tax_List!$G$3:$O$480,6,0),"***")</f>
        <v>***</v>
      </c>
      <c r="H40" s="13" t="str">
        <f>IFERROR(VLOOKUP($B40,Tax_List!$G$3:$O$480,10,0),"***")</f>
        <v>***</v>
      </c>
      <c r="I40" s="2">
        <v>596500</v>
      </c>
      <c r="J40" s="2" t="s">
        <v>1979</v>
      </c>
      <c r="L40" t="str">
        <f>IF($G40="***",VLOOKUP($C40,Tax_List!$E$3:$O$479,8,0),"")</f>
        <v>08.12.1999</v>
      </c>
      <c r="M40" t="e">
        <f>IF($G40="***",VLOOKUP($D40,Tax_List!$E$3:$O$479,8,0),"")</f>
        <v>#N/A</v>
      </c>
    </row>
    <row r="41" spans="1:13" x14ac:dyDescent="0.55000000000000004">
      <c r="A41" s="1">
        <v>34</v>
      </c>
      <c r="B41" t="s">
        <v>29</v>
      </c>
      <c r="C41" t="str">
        <f t="shared" si="0"/>
        <v xml:space="preserve">សាន </v>
      </c>
      <c r="D41" t="str">
        <f t="shared" si="1"/>
        <v>ម៉ាប់</v>
      </c>
      <c r="E41" t="s">
        <v>2</v>
      </c>
      <c r="F41" t="s">
        <v>454</v>
      </c>
      <c r="G41" t="str">
        <f>IFERROR(VLOOKUP($B41,Tax_List!$G$3:$O$480,6,0),"***")</f>
        <v>***</v>
      </c>
      <c r="H41" s="13" t="str">
        <f>IFERROR(VLOOKUP($B41,Tax_List!$G$3:$O$480,10,0),"***")</f>
        <v>***</v>
      </c>
      <c r="I41" s="2">
        <v>272200</v>
      </c>
      <c r="J41" s="2" t="s">
        <v>1980</v>
      </c>
      <c r="L41" t="str">
        <f>IF($G41="***",VLOOKUP($C41,Tax_List!$E$3:$O$479,8,0),"")</f>
        <v>08.09.1996</v>
      </c>
      <c r="M41" t="e">
        <f>IF($G41="***",VLOOKUP($D41,Tax_List!$E$3:$O$479,8,0),"")</f>
        <v>#N/A</v>
      </c>
    </row>
    <row r="42" spans="1:13" x14ac:dyDescent="0.55000000000000004">
      <c r="A42" s="1">
        <v>35</v>
      </c>
      <c r="B42" t="s">
        <v>1943</v>
      </c>
      <c r="C42" t="str">
        <f t="shared" si="0"/>
        <v xml:space="preserve">យ៉ន </v>
      </c>
      <c r="D42" t="str">
        <f t="shared" si="1"/>
        <v>ស្រីរី</v>
      </c>
      <c r="E42" t="s">
        <v>1</v>
      </c>
      <c r="F42" t="s">
        <v>454</v>
      </c>
      <c r="G42" t="str">
        <f>IFERROR(VLOOKUP($B42,Tax_List!$G$3:$O$480,6,0),"***")</f>
        <v>***</v>
      </c>
      <c r="H42" s="13" t="str">
        <f>IFERROR(VLOOKUP($B42,Tax_List!$G$3:$O$480,10,0),"***")</f>
        <v>***</v>
      </c>
      <c r="I42" s="2">
        <v>422200</v>
      </c>
      <c r="J42" s="2" t="s">
        <v>1979</v>
      </c>
      <c r="L42" t="str">
        <f>IF($G42="***",VLOOKUP($C42,Tax_List!$E$3:$O$479,8,0),"")</f>
        <v>15.07.1989</v>
      </c>
      <c r="M42" t="e">
        <f>IF($G42="***",VLOOKUP($D42,Tax_List!$E$3:$O$479,8,0),"")</f>
        <v>#N/A</v>
      </c>
    </row>
    <row r="43" spans="1:13" x14ac:dyDescent="0.55000000000000004">
      <c r="A43" s="1">
        <v>35</v>
      </c>
      <c r="B43" t="s">
        <v>30</v>
      </c>
      <c r="C43" t="str">
        <f t="shared" si="0"/>
        <v xml:space="preserve">តុង </v>
      </c>
      <c r="D43" t="str">
        <f t="shared" si="1"/>
        <v>ស្រីទុំ</v>
      </c>
      <c r="E43" t="s">
        <v>1</v>
      </c>
      <c r="F43" t="s">
        <v>454</v>
      </c>
      <c r="G43" t="str">
        <f>IFERROR(VLOOKUP($B43,Tax_List!$G$3:$O$480,6,0),"***")</f>
        <v>***</v>
      </c>
      <c r="H43" s="13" t="str">
        <f>IFERROR(VLOOKUP($B43,Tax_List!$G$3:$O$480,10,0),"***")</f>
        <v>***</v>
      </c>
      <c r="I43" s="2">
        <v>653200</v>
      </c>
      <c r="J43" s="2" t="s">
        <v>1980</v>
      </c>
      <c r="L43" t="str">
        <f>IF($G43="***",VLOOKUP($C43,Tax_List!$E$3:$O$479,8,0),"")</f>
        <v>01.04.1995</v>
      </c>
      <c r="M43" t="e">
        <f>IF($G43="***",VLOOKUP($D43,Tax_List!$E$3:$O$479,8,0),"")</f>
        <v>#N/A</v>
      </c>
    </row>
    <row r="44" spans="1:13" x14ac:dyDescent="0.55000000000000004">
      <c r="A44" s="1">
        <v>36</v>
      </c>
      <c r="B44" t="s">
        <v>31</v>
      </c>
      <c r="C44" t="str">
        <f t="shared" si="0"/>
        <v xml:space="preserve">យឹម </v>
      </c>
      <c r="D44" t="str">
        <f t="shared" si="1"/>
        <v>ម៉ុម</v>
      </c>
      <c r="E44" t="s">
        <v>1</v>
      </c>
      <c r="F44" t="s">
        <v>454</v>
      </c>
      <c r="G44" t="str">
        <f>IFERROR(VLOOKUP($B44,Tax_List!$G$3:$O$480,6,0),"***")</f>
        <v>***</v>
      </c>
      <c r="H44" s="13" t="str">
        <f>IFERROR(VLOOKUP($B44,Tax_List!$G$3:$O$480,10,0),"***")</f>
        <v>***</v>
      </c>
      <c r="I44" s="2">
        <v>1211200</v>
      </c>
      <c r="J44" s="2" t="s">
        <v>1978</v>
      </c>
      <c r="L44" t="str">
        <f>IF($G44="***",VLOOKUP($C44,Tax_List!$E$3:$O$479,8,0),"")</f>
        <v>04.02.1982</v>
      </c>
      <c r="M44" t="e">
        <f>IF($G44="***",VLOOKUP($D44,Tax_List!$E$3:$O$479,8,0),"")</f>
        <v>#N/A</v>
      </c>
    </row>
    <row r="45" spans="1:13" x14ac:dyDescent="0.55000000000000004">
      <c r="A45" s="1">
        <v>37</v>
      </c>
      <c r="B45" t="s">
        <v>32</v>
      </c>
      <c r="C45" t="str">
        <f t="shared" si="0"/>
        <v xml:space="preserve">តុញ </v>
      </c>
      <c r="D45" t="str">
        <f t="shared" si="1"/>
        <v>គង់គា</v>
      </c>
      <c r="E45" t="s">
        <v>2</v>
      </c>
      <c r="F45" t="s">
        <v>454</v>
      </c>
      <c r="G45" t="str">
        <f>IFERROR(VLOOKUP($B45,Tax_List!$G$3:$O$480,6,0),"***")</f>
        <v>***</v>
      </c>
      <c r="H45" s="13" t="str">
        <f>IFERROR(VLOOKUP($B45,Tax_List!$G$3:$O$480,10,0),"***")</f>
        <v>***</v>
      </c>
      <c r="I45" s="2">
        <v>1116500</v>
      </c>
      <c r="J45" s="2" t="s">
        <v>1978</v>
      </c>
      <c r="L45" t="str">
        <f>IF($G45="***",VLOOKUP($C45,Tax_List!$E$3:$O$479,8,0),"")</f>
        <v>15.06.1998</v>
      </c>
      <c r="M45" t="e">
        <f>IF($G45="***",VLOOKUP($D45,Tax_List!$E$3:$O$479,8,0),"")</f>
        <v>#N/A</v>
      </c>
    </row>
    <row r="46" spans="1:13" x14ac:dyDescent="0.55000000000000004">
      <c r="A46" s="1">
        <v>38</v>
      </c>
      <c r="B46" t="s">
        <v>33</v>
      </c>
      <c r="C46" t="str">
        <f t="shared" si="0"/>
        <v xml:space="preserve">ផាន់ </v>
      </c>
      <c r="D46" t="str">
        <f t="shared" si="1"/>
        <v>រុំ</v>
      </c>
      <c r="E46" t="s">
        <v>2</v>
      </c>
      <c r="F46" t="s">
        <v>454</v>
      </c>
      <c r="G46" t="str">
        <f>IFERROR(VLOOKUP($B46,Tax_List!$G$3:$O$480,6,0),"***")</f>
        <v>***</v>
      </c>
      <c r="H46" s="13" t="str">
        <f>IFERROR(VLOOKUP($B46,Tax_List!$G$3:$O$480,10,0),"***")</f>
        <v>***</v>
      </c>
      <c r="I46" s="2">
        <v>840000</v>
      </c>
      <c r="J46" s="2" t="s">
        <v>1978</v>
      </c>
      <c r="L46" t="str">
        <f>IF($G46="***",VLOOKUP($C46,Tax_List!$E$3:$O$479,8,0),"")</f>
        <v>01.04.1995</v>
      </c>
      <c r="M46" t="e">
        <f>IF($G46="***",VLOOKUP($D46,Tax_List!$E$3:$O$479,8,0),"")</f>
        <v>#N/A</v>
      </c>
    </row>
    <row r="47" spans="1:13" x14ac:dyDescent="0.55000000000000004">
      <c r="A47" s="1">
        <v>39</v>
      </c>
      <c r="B47" t="s">
        <v>34</v>
      </c>
      <c r="C47" t="str">
        <f t="shared" si="0"/>
        <v xml:space="preserve">សុខ </v>
      </c>
      <c r="D47" t="str">
        <f t="shared" si="1"/>
        <v>ឡូត</v>
      </c>
      <c r="E47" t="s">
        <v>2</v>
      </c>
      <c r="F47" t="s">
        <v>454</v>
      </c>
      <c r="G47" t="str">
        <f>IFERROR(VLOOKUP($B47,Tax_List!$G$3:$O$480,6,0),"***")</f>
        <v>***</v>
      </c>
      <c r="H47" s="13" t="str">
        <f>IFERROR(VLOOKUP($B47,Tax_List!$G$3:$O$480,10,0),"***")</f>
        <v>***</v>
      </c>
      <c r="I47" s="2">
        <v>1360700</v>
      </c>
      <c r="J47" s="2" t="s">
        <v>1978</v>
      </c>
      <c r="L47" t="str">
        <f>IF($G47="***",VLOOKUP($C47,Tax_List!$E$3:$O$479,8,0),"")</f>
        <v>05.02.1964</v>
      </c>
      <c r="M47" t="e">
        <f>IF($G47="***",VLOOKUP($D47,Tax_List!$E$3:$O$479,8,0),"")</f>
        <v>#N/A</v>
      </c>
    </row>
    <row r="48" spans="1:13" x14ac:dyDescent="0.55000000000000004">
      <c r="A48" s="1">
        <v>40</v>
      </c>
      <c r="B48" t="s">
        <v>35</v>
      </c>
      <c r="C48" t="str">
        <f t="shared" si="0"/>
        <v xml:space="preserve">តុញ </v>
      </c>
      <c r="D48" t="str">
        <f t="shared" si="1"/>
        <v>សុខុម</v>
      </c>
      <c r="E48" t="s">
        <v>1</v>
      </c>
      <c r="F48" t="s">
        <v>454</v>
      </c>
      <c r="G48" t="str">
        <f>IFERROR(VLOOKUP($B48,Tax_List!$G$3:$O$480,6,0),"***")</f>
        <v>***</v>
      </c>
      <c r="H48" s="13" t="str">
        <f>IFERROR(VLOOKUP($B48,Tax_List!$G$3:$O$480,10,0),"***")</f>
        <v>***</v>
      </c>
      <c r="I48" s="2">
        <v>1203000</v>
      </c>
      <c r="J48" s="2" t="s">
        <v>1978</v>
      </c>
      <c r="L48" t="str">
        <f>IF($G48="***",VLOOKUP($C48,Tax_List!$E$3:$O$479,8,0),"")</f>
        <v>15.06.1998</v>
      </c>
      <c r="M48" t="e">
        <f>IF($G48="***",VLOOKUP($D48,Tax_List!$E$3:$O$479,8,0),"")</f>
        <v>#N/A</v>
      </c>
    </row>
    <row r="49" spans="1:13" x14ac:dyDescent="0.55000000000000004">
      <c r="A49" s="1">
        <v>41</v>
      </c>
      <c r="B49" t="s">
        <v>36</v>
      </c>
      <c r="C49" t="str">
        <f t="shared" si="0"/>
        <v xml:space="preserve">ចយ </v>
      </c>
      <c r="D49" t="str">
        <f t="shared" si="1"/>
        <v>សុម៉ាច</v>
      </c>
      <c r="E49" t="s">
        <v>2</v>
      </c>
      <c r="F49" t="s">
        <v>454</v>
      </c>
      <c r="G49" t="str">
        <f>IFERROR(VLOOKUP($B49,Tax_List!$G$3:$O$480,6,0),"***")</f>
        <v>***</v>
      </c>
      <c r="H49" s="13" t="str">
        <f>IFERROR(VLOOKUP($B49,Tax_List!$G$3:$O$480,10,0),"***")</f>
        <v>***</v>
      </c>
      <c r="I49" s="2">
        <v>1260600</v>
      </c>
      <c r="J49" s="2" t="s">
        <v>1978</v>
      </c>
      <c r="L49" t="str">
        <f>IF($G49="***",VLOOKUP($C49,Tax_List!$E$3:$O$479,8,0),"")</f>
        <v>18.04.1994</v>
      </c>
      <c r="M49" t="e">
        <f>IF($G49="***",VLOOKUP($D49,Tax_List!$E$3:$O$479,8,0),"")</f>
        <v>#N/A</v>
      </c>
    </row>
    <row r="50" spans="1:13" x14ac:dyDescent="0.55000000000000004">
      <c r="A50" s="1">
        <v>42</v>
      </c>
      <c r="B50" t="s">
        <v>1956</v>
      </c>
      <c r="C50" t="str">
        <f t="shared" si="0"/>
        <v xml:space="preserve">(ធុច </v>
      </c>
      <c r="D50" t="str">
        <f t="shared" si="1"/>
        <v>ចំប៉ា)</v>
      </c>
      <c r="E50" t="s">
        <v>1</v>
      </c>
      <c r="F50" t="s">
        <v>454</v>
      </c>
      <c r="G50" t="str">
        <f>IFERROR(VLOOKUP($B50,Tax_List!$G$3:$O$480,6,0),"***")</f>
        <v>***</v>
      </c>
      <c r="H50" s="13" t="str">
        <f>IFERROR(VLOOKUP($B50,Tax_List!$G$3:$O$480,10,0),"***")</f>
        <v>***</v>
      </c>
      <c r="I50" s="2">
        <v>611000</v>
      </c>
      <c r="J50" s="2" t="s">
        <v>1981</v>
      </c>
      <c r="L50" t="e">
        <f>IF($G50="***",VLOOKUP($C50,Tax_List!$E$3:$O$479,8,0),"")</f>
        <v>#N/A</v>
      </c>
      <c r="M50" t="e">
        <f>IF($G50="***",VLOOKUP($D50,Tax_List!$E$3:$O$479,8,0),"")</f>
        <v>#N/A</v>
      </c>
    </row>
    <row r="51" spans="1:13" x14ac:dyDescent="0.55000000000000004">
      <c r="A51" s="1">
        <v>42</v>
      </c>
      <c r="B51" t="s">
        <v>37</v>
      </c>
      <c r="C51" t="str">
        <f t="shared" si="0"/>
        <v xml:space="preserve">ប៉ុន </v>
      </c>
      <c r="D51" t="str">
        <f t="shared" si="1"/>
        <v>សាវុធ</v>
      </c>
      <c r="E51" t="s">
        <v>1</v>
      </c>
      <c r="F51" t="s">
        <v>454</v>
      </c>
      <c r="G51" t="str">
        <f>IFERROR(VLOOKUP($B51,Tax_List!$G$3:$O$480,6,0),"***")</f>
        <v>***</v>
      </c>
      <c r="H51" s="13" t="str">
        <f>IFERROR(VLOOKUP($B51,Tax_List!$G$3:$O$480,10,0),"***")</f>
        <v>***</v>
      </c>
      <c r="I51" s="2">
        <v>434500</v>
      </c>
      <c r="J51" s="2" t="s">
        <v>1980</v>
      </c>
      <c r="L51" t="str">
        <f>IF($G51="***",VLOOKUP($C51,Tax_List!$E$3:$O$479,8,0),"")</f>
        <v>16.06.1993</v>
      </c>
      <c r="M51" t="e">
        <f>IF($G51="***",VLOOKUP($D51,Tax_List!$E$3:$O$479,8,0),"")</f>
        <v>#N/A</v>
      </c>
    </row>
    <row r="52" spans="1:13" x14ac:dyDescent="0.55000000000000004">
      <c r="A52" s="1">
        <v>43</v>
      </c>
      <c r="B52" t="s">
        <v>38</v>
      </c>
      <c r="C52" t="str">
        <f t="shared" si="0"/>
        <v xml:space="preserve">សេរី </v>
      </c>
      <c r="D52" t="str">
        <f t="shared" si="1"/>
        <v>កុសល់</v>
      </c>
      <c r="E52" t="s">
        <v>2</v>
      </c>
      <c r="F52" t="s">
        <v>454</v>
      </c>
      <c r="G52" t="str">
        <f>IFERROR(VLOOKUP($B52,Tax_List!$G$3:$O$480,6,0),"***")</f>
        <v>***</v>
      </c>
      <c r="H52" s="13" t="str">
        <f>IFERROR(VLOOKUP($B52,Tax_List!$G$3:$O$480,10,0),"***")</f>
        <v>***</v>
      </c>
      <c r="I52" s="2">
        <v>1191000</v>
      </c>
      <c r="J52" s="2" t="s">
        <v>1978</v>
      </c>
      <c r="L52" t="str">
        <f>IF($G52="***",VLOOKUP($C52,Tax_List!$E$3:$O$479,8,0),"")</f>
        <v>05.08.2003</v>
      </c>
      <c r="M52" t="e">
        <f>IF($G52="***",VLOOKUP($D52,Tax_List!$E$3:$O$479,8,0),"")</f>
        <v>#N/A</v>
      </c>
    </row>
    <row r="53" spans="1:13" x14ac:dyDescent="0.55000000000000004">
      <c r="A53" s="1">
        <v>44</v>
      </c>
      <c r="B53" t="s">
        <v>39</v>
      </c>
      <c r="C53" t="str">
        <f t="shared" si="0"/>
        <v xml:space="preserve">វ៉ាត់ </v>
      </c>
      <c r="D53" t="str">
        <f t="shared" si="1"/>
        <v>នី</v>
      </c>
      <c r="E53" t="s">
        <v>2</v>
      </c>
      <c r="F53" t="s">
        <v>454</v>
      </c>
      <c r="G53" t="str">
        <f>IFERROR(VLOOKUP($B53,Tax_List!$G$3:$O$480,6,0),"***")</f>
        <v>***</v>
      </c>
      <c r="H53" s="13" t="str">
        <f>IFERROR(VLOOKUP($B53,Tax_List!$G$3:$O$480,10,0),"***")</f>
        <v>***</v>
      </c>
      <c r="I53" s="2">
        <v>1242700</v>
      </c>
      <c r="J53" s="2" t="s">
        <v>1978</v>
      </c>
      <c r="L53" t="str">
        <f>IF($G53="***",VLOOKUP($C53,Tax_List!$E$3:$O$479,8,0),"")</f>
        <v>10.09.1988</v>
      </c>
      <c r="M53" t="e">
        <f>IF($G53="***",VLOOKUP($D53,Tax_List!$E$3:$O$479,8,0),"")</f>
        <v>#N/A</v>
      </c>
    </row>
    <row r="54" spans="1:13" x14ac:dyDescent="0.55000000000000004">
      <c r="A54" s="1">
        <v>45</v>
      </c>
      <c r="B54" t="s">
        <v>40</v>
      </c>
      <c r="C54" t="str">
        <f t="shared" si="0"/>
        <v xml:space="preserve">បឿង </v>
      </c>
      <c r="D54" t="str">
        <f t="shared" si="1"/>
        <v>សៀម</v>
      </c>
      <c r="E54" t="s">
        <v>1</v>
      </c>
      <c r="F54" t="s">
        <v>454</v>
      </c>
      <c r="G54" t="str">
        <f>IFERROR(VLOOKUP($B54,Tax_List!$G$3:$O$480,6,0),"***")</f>
        <v>***</v>
      </c>
      <c r="H54" s="13" t="str">
        <f>IFERROR(VLOOKUP($B54,Tax_List!$G$3:$O$480,10,0),"***")</f>
        <v>***</v>
      </c>
      <c r="I54" s="2">
        <v>1143000</v>
      </c>
      <c r="J54" s="2" t="s">
        <v>1978</v>
      </c>
      <c r="L54" t="str">
        <f>IF($G54="***",VLOOKUP($C54,Tax_List!$E$3:$O$479,8,0),"")</f>
        <v>15.04.1997</v>
      </c>
      <c r="M54" t="e">
        <f>IF($G54="***",VLOOKUP($D54,Tax_List!$E$3:$O$479,8,0),"")</f>
        <v>#N/A</v>
      </c>
    </row>
    <row r="55" spans="1:13" x14ac:dyDescent="0.55000000000000004">
      <c r="A55" s="1">
        <v>46</v>
      </c>
      <c r="B55" t="s">
        <v>1944</v>
      </c>
      <c r="C55" t="str">
        <f t="shared" si="0"/>
        <v xml:space="preserve">ប៊ួយ </v>
      </c>
      <c r="D55" t="str">
        <f t="shared" si="1"/>
        <v>សុទ្ធ</v>
      </c>
      <c r="E55" t="s">
        <v>2</v>
      </c>
      <c r="F55" t="s">
        <v>454</v>
      </c>
      <c r="G55" t="str">
        <f>IFERROR(VLOOKUP($B55,Tax_List!$G$3:$O$480,6,0),"***")</f>
        <v>***</v>
      </c>
      <c r="H55" s="13" t="str">
        <f>IFERROR(VLOOKUP($B55,Tax_List!$G$3:$O$480,10,0),"***")</f>
        <v>***</v>
      </c>
      <c r="I55" s="2">
        <v>1289400</v>
      </c>
      <c r="J55" s="2" t="s">
        <v>1978</v>
      </c>
      <c r="L55" t="str">
        <f>IF($G55="***",VLOOKUP($C55,Tax_List!$E$3:$O$479,8,0),"")</f>
        <v>21.09.1994</v>
      </c>
      <c r="M55" t="e">
        <f>IF($G55="***",VLOOKUP($D55,Tax_List!$E$3:$O$479,8,0),"")</f>
        <v>#N/A</v>
      </c>
    </row>
    <row r="56" spans="1:13" x14ac:dyDescent="0.55000000000000004">
      <c r="A56" s="1">
        <v>47</v>
      </c>
      <c r="B56" t="s">
        <v>1898</v>
      </c>
      <c r="C56" t="str">
        <f t="shared" si="0"/>
        <v xml:space="preserve">ផុន </v>
      </c>
      <c r="D56" t="str">
        <f t="shared" si="1"/>
        <v>ផាន</v>
      </c>
      <c r="E56" t="s">
        <v>2</v>
      </c>
      <c r="F56" t="s">
        <v>454</v>
      </c>
      <c r="G56" t="str">
        <f>IFERROR(VLOOKUP($B56,Tax_List!$G$3:$O$480,6,0),"***")</f>
        <v>***</v>
      </c>
      <c r="H56" s="13" t="str">
        <f>IFERROR(VLOOKUP($B56,Tax_List!$G$3:$O$480,10,0),"***")</f>
        <v>***</v>
      </c>
      <c r="I56" s="2">
        <v>1232200</v>
      </c>
      <c r="J56" s="2" t="s">
        <v>1978</v>
      </c>
      <c r="L56" t="e">
        <f>IF($G56="***",VLOOKUP($C56,Tax_List!$E$3:$O$479,8,0),"")</f>
        <v>#N/A</v>
      </c>
      <c r="M56" t="e">
        <f>IF($G56="***",VLOOKUP($D56,Tax_List!$E$3:$O$479,8,0),"")</f>
        <v>#N/A</v>
      </c>
    </row>
    <row r="57" spans="1:13" x14ac:dyDescent="0.55000000000000004">
      <c r="A57" s="1">
        <v>48</v>
      </c>
      <c r="B57" t="s">
        <v>1957</v>
      </c>
      <c r="C57" t="str">
        <f t="shared" si="0"/>
        <v xml:space="preserve">(ដុង </v>
      </c>
      <c r="D57" t="str">
        <f t="shared" si="1"/>
        <v>ឆេងហ៊ាង)</v>
      </c>
      <c r="E57" t="s">
        <v>1</v>
      </c>
      <c r="F57" t="s">
        <v>454</v>
      </c>
      <c r="G57" t="str">
        <f>IFERROR(VLOOKUP($B57,Tax_List!$G$3:$O$480,6,0),"***")</f>
        <v>***</v>
      </c>
      <c r="H57" s="13" t="str">
        <f>IFERROR(VLOOKUP($B57,Tax_List!$G$3:$O$480,10,0),"***")</f>
        <v>***</v>
      </c>
      <c r="I57" s="2">
        <v>145700</v>
      </c>
      <c r="J57" s="2" t="s">
        <v>1981</v>
      </c>
      <c r="L57" t="e">
        <f>IF($G57="***",VLOOKUP($C57,Tax_List!$E$3:$O$479,8,0),"")</f>
        <v>#N/A</v>
      </c>
      <c r="M57" t="e">
        <f>IF($G57="***",VLOOKUP($D57,Tax_List!$E$3:$O$479,8,0),"")</f>
        <v>#N/A</v>
      </c>
    </row>
    <row r="58" spans="1:13" x14ac:dyDescent="0.55000000000000004">
      <c r="A58" s="1">
        <v>48</v>
      </c>
      <c r="B58" t="s">
        <v>41</v>
      </c>
      <c r="C58" t="str">
        <f t="shared" si="0"/>
        <v xml:space="preserve">ទូយ </v>
      </c>
      <c r="D58" t="str">
        <f t="shared" si="1"/>
        <v>ឆាលី</v>
      </c>
      <c r="E58" t="s">
        <v>1</v>
      </c>
      <c r="F58" t="s">
        <v>454</v>
      </c>
      <c r="G58" t="str">
        <f>IFERROR(VLOOKUP($B58,Tax_List!$G$3:$O$480,6,0),"***")</f>
        <v>***</v>
      </c>
      <c r="H58" s="13" t="str">
        <f>IFERROR(VLOOKUP($B58,Tax_List!$G$3:$O$480,10,0),"***")</f>
        <v>***</v>
      </c>
      <c r="I58" s="2">
        <v>837500</v>
      </c>
      <c r="J58" s="2" t="s">
        <v>1980</v>
      </c>
      <c r="L58" t="e">
        <f>IF($G58="***",VLOOKUP($C58,Tax_List!$E$3:$O$479,8,0),"")</f>
        <v>#N/A</v>
      </c>
      <c r="M58" t="e">
        <f>IF($G58="***",VLOOKUP($D58,Tax_List!$E$3:$O$479,8,0),"")</f>
        <v>#N/A</v>
      </c>
    </row>
    <row r="59" spans="1:13" x14ac:dyDescent="0.55000000000000004">
      <c r="A59" s="1">
        <v>49</v>
      </c>
      <c r="B59" t="s">
        <v>42</v>
      </c>
      <c r="C59" t="str">
        <f t="shared" si="0"/>
        <v xml:space="preserve">ធុច </v>
      </c>
      <c r="D59" t="str">
        <f t="shared" si="1"/>
        <v>ចំប៉ា</v>
      </c>
      <c r="E59" t="s">
        <v>1</v>
      </c>
      <c r="F59" t="s">
        <v>454</v>
      </c>
      <c r="G59" t="str">
        <f>IFERROR(VLOOKUP($B59,Tax_List!$G$3:$O$480,6,0),"***")</f>
        <v>***</v>
      </c>
      <c r="H59" s="13" t="str">
        <f>IFERROR(VLOOKUP($B59,Tax_List!$G$3:$O$480,10,0),"***")</f>
        <v>***</v>
      </c>
      <c r="I59" s="2">
        <v>1146600</v>
      </c>
      <c r="J59" s="2" t="s">
        <v>1978</v>
      </c>
      <c r="L59" t="str">
        <f>IF($G59="***",VLOOKUP($C59,Tax_List!$E$3:$O$479,8,0),"")</f>
        <v>04.07.1980</v>
      </c>
      <c r="M59" t="e">
        <f>IF($G59="***",VLOOKUP($D59,Tax_List!$E$3:$O$479,8,0),"")</f>
        <v>#N/A</v>
      </c>
    </row>
    <row r="60" spans="1:13" x14ac:dyDescent="0.55000000000000004">
      <c r="A60" s="1">
        <v>50</v>
      </c>
      <c r="B60" t="s">
        <v>43</v>
      </c>
      <c r="C60" t="str">
        <f t="shared" si="0"/>
        <v xml:space="preserve">វណ្ណា </v>
      </c>
      <c r="D60" t="str">
        <f t="shared" si="1"/>
        <v>ចាន់ណាត</v>
      </c>
      <c r="E60" t="s">
        <v>2</v>
      </c>
      <c r="F60" t="s">
        <v>454</v>
      </c>
      <c r="G60" t="str">
        <f>IFERROR(VLOOKUP($B60,Tax_List!$G$3:$O$480,6,0),"***")</f>
        <v>***</v>
      </c>
      <c r="H60" s="13" t="str">
        <f>IFERROR(VLOOKUP($B60,Tax_List!$G$3:$O$480,10,0),"***")</f>
        <v>***</v>
      </c>
      <c r="I60" s="2">
        <v>1254400</v>
      </c>
      <c r="J60" s="2" t="s">
        <v>1978</v>
      </c>
      <c r="L60" t="str">
        <f>IF($G60="***",VLOOKUP($C60,Tax_List!$E$3:$O$479,8,0),"")</f>
        <v>09.03.1996</v>
      </c>
      <c r="M60" t="e">
        <f>IF($G60="***",VLOOKUP($D60,Tax_List!$E$3:$O$479,8,0),"")</f>
        <v>#N/A</v>
      </c>
    </row>
    <row r="61" spans="1:13" x14ac:dyDescent="0.55000000000000004">
      <c r="A61" s="1">
        <v>51</v>
      </c>
      <c r="B61" t="s">
        <v>44</v>
      </c>
      <c r="C61" t="str">
        <f t="shared" si="0"/>
        <v xml:space="preserve">ឡា </v>
      </c>
      <c r="D61" t="str">
        <f t="shared" si="1"/>
        <v>លក្ខ័</v>
      </c>
      <c r="E61" t="s">
        <v>2</v>
      </c>
      <c r="F61" t="s">
        <v>454</v>
      </c>
      <c r="G61" t="str">
        <f>IFERROR(VLOOKUP($B61,Tax_List!$G$3:$O$480,6,0),"***")</f>
        <v>***</v>
      </c>
      <c r="H61" s="13" t="str">
        <f>IFERROR(VLOOKUP($B61,Tax_List!$G$3:$O$480,10,0),"***")</f>
        <v>***</v>
      </c>
      <c r="I61" s="2">
        <v>1229300</v>
      </c>
      <c r="J61" s="2" t="s">
        <v>1978</v>
      </c>
      <c r="L61" t="str">
        <f>IF($G61="***",VLOOKUP($C61,Tax_List!$E$3:$O$479,8,0),"")</f>
        <v>17.06.1998</v>
      </c>
      <c r="M61" t="e">
        <f>IF($G61="***",VLOOKUP($D61,Tax_List!$E$3:$O$479,8,0),"")</f>
        <v>#N/A</v>
      </c>
    </row>
    <row r="62" spans="1:13" x14ac:dyDescent="0.55000000000000004">
      <c r="A62" s="1">
        <v>52</v>
      </c>
      <c r="B62" t="s">
        <v>45</v>
      </c>
      <c r="C62" t="str">
        <f t="shared" si="0"/>
        <v xml:space="preserve">ហ៊ុន </v>
      </c>
      <c r="D62" t="str">
        <f t="shared" si="1"/>
        <v>អៃ</v>
      </c>
      <c r="E62" t="s">
        <v>1</v>
      </c>
      <c r="F62" t="s">
        <v>454</v>
      </c>
      <c r="G62" t="str">
        <f>IFERROR(VLOOKUP($B62,Tax_List!$G$3:$O$480,6,0),"***")</f>
        <v>***</v>
      </c>
      <c r="H62" s="13" t="str">
        <f>IFERROR(VLOOKUP($B62,Tax_List!$G$3:$O$480,10,0),"***")</f>
        <v>***</v>
      </c>
      <c r="I62" s="2">
        <v>1263500</v>
      </c>
      <c r="J62" s="2" t="s">
        <v>1978</v>
      </c>
      <c r="L62" t="str">
        <f>IF($G62="***",VLOOKUP($C62,Tax_List!$E$3:$O$479,8,0),"")</f>
        <v>19.08.1996</v>
      </c>
      <c r="M62" t="e">
        <f>IF($G62="***",VLOOKUP($D62,Tax_List!$E$3:$O$479,8,0),"")</f>
        <v>#N/A</v>
      </c>
    </row>
    <row r="63" spans="1:13" x14ac:dyDescent="0.55000000000000004">
      <c r="A63" s="1">
        <v>53</v>
      </c>
      <c r="B63" t="s">
        <v>46</v>
      </c>
      <c r="C63" t="str">
        <f t="shared" si="0"/>
        <v xml:space="preserve">ពី </v>
      </c>
      <c r="D63" t="str">
        <f t="shared" si="1"/>
        <v>ប៉ាត់</v>
      </c>
      <c r="E63" t="s">
        <v>2</v>
      </c>
      <c r="F63" t="s">
        <v>454</v>
      </c>
      <c r="G63" t="str">
        <f>IFERROR(VLOOKUP($B63,Tax_List!$G$3:$O$480,6,0),"***")</f>
        <v>***</v>
      </c>
      <c r="H63" s="13" t="str">
        <f>IFERROR(VLOOKUP($B63,Tax_List!$G$3:$O$480,10,0),"***")</f>
        <v>***</v>
      </c>
      <c r="I63" s="2">
        <v>1132700</v>
      </c>
      <c r="J63" s="2" t="s">
        <v>1978</v>
      </c>
      <c r="L63" t="str">
        <f>IF($G63="***",VLOOKUP($C63,Tax_List!$E$3:$O$479,8,0),"")</f>
        <v>05.07.1994</v>
      </c>
      <c r="M63" t="e">
        <f>IF($G63="***",VLOOKUP($D63,Tax_List!$E$3:$O$479,8,0),"")</f>
        <v>#N/A</v>
      </c>
    </row>
    <row r="64" spans="1:13" x14ac:dyDescent="0.55000000000000004">
      <c r="A64" s="1">
        <v>54</v>
      </c>
      <c r="B64" t="s">
        <v>47</v>
      </c>
      <c r="C64" t="str">
        <f t="shared" si="0"/>
        <v xml:space="preserve">ព្រំ </v>
      </c>
      <c r="D64" t="str">
        <f t="shared" si="1"/>
        <v>ឈាន់</v>
      </c>
      <c r="E64" t="s">
        <v>2</v>
      </c>
      <c r="F64" t="s">
        <v>454</v>
      </c>
      <c r="G64" t="str">
        <f>IFERROR(VLOOKUP($B64,Tax_List!$G$3:$O$480,6,0),"***")</f>
        <v>***</v>
      </c>
      <c r="H64" s="13" t="str">
        <f>IFERROR(VLOOKUP($B64,Tax_List!$G$3:$O$480,10,0),"***")</f>
        <v>***</v>
      </c>
      <c r="I64" s="2">
        <v>1164200</v>
      </c>
      <c r="J64" s="2" t="s">
        <v>1978</v>
      </c>
      <c r="L64" t="e">
        <f>IF($G64="***",VLOOKUP($C64,Tax_List!$E$3:$O$479,8,0),"")</f>
        <v>#N/A</v>
      </c>
      <c r="M64" t="e">
        <f>IF($G64="***",VLOOKUP($D64,Tax_List!$E$3:$O$479,8,0),"")</f>
        <v>#N/A</v>
      </c>
    </row>
    <row r="65" spans="1:13" x14ac:dyDescent="0.55000000000000004">
      <c r="A65" s="1">
        <v>55</v>
      </c>
      <c r="B65" t="s">
        <v>48</v>
      </c>
      <c r="C65" t="str">
        <f t="shared" si="0"/>
        <v xml:space="preserve">បៀន </v>
      </c>
      <c r="D65" t="str">
        <f t="shared" si="1"/>
        <v>សុខឌី</v>
      </c>
      <c r="E65" t="s">
        <v>1</v>
      </c>
      <c r="F65" t="s">
        <v>454</v>
      </c>
      <c r="G65" t="str">
        <f>IFERROR(VLOOKUP($B65,Tax_List!$G$3:$O$480,6,0),"***")</f>
        <v>***</v>
      </c>
      <c r="H65" s="13" t="str">
        <f>IFERROR(VLOOKUP($B65,Tax_List!$G$3:$O$480,10,0),"***")</f>
        <v>***</v>
      </c>
      <c r="I65" s="2">
        <v>1190000</v>
      </c>
      <c r="J65" s="2" t="s">
        <v>1978</v>
      </c>
      <c r="L65" t="e">
        <f>IF($G65="***",VLOOKUP($C65,Tax_List!$E$3:$O$479,8,0),"")</f>
        <v>#N/A</v>
      </c>
      <c r="M65" t="e">
        <f>IF($G65="***",VLOOKUP($D65,Tax_List!$E$3:$O$479,8,0),"")</f>
        <v>#N/A</v>
      </c>
    </row>
    <row r="66" spans="1:13" x14ac:dyDescent="0.55000000000000004">
      <c r="A66" s="1">
        <v>56</v>
      </c>
      <c r="B66" t="s">
        <v>1899</v>
      </c>
      <c r="C66" t="str">
        <f t="shared" ref="C66:C129" si="2">LEFT(B66,FIND(" ",B66,1))</f>
        <v xml:space="preserve">(ជឿន </v>
      </c>
      <c r="D66" t="str">
        <f t="shared" ref="D66:D129" si="3">RIGHT(B66,LEN(B66)-FIND(" ",B66,1))</f>
        <v>ស្រីនាង)</v>
      </c>
      <c r="E66" t="s">
        <v>1</v>
      </c>
      <c r="F66" t="s">
        <v>454</v>
      </c>
      <c r="G66" t="str">
        <f>IFERROR(VLOOKUP($B66,Tax_List!$G$3:$O$480,6,0),"***")</f>
        <v>***</v>
      </c>
      <c r="H66" s="13" t="str">
        <f>IFERROR(VLOOKUP($B66,Tax_List!$G$3:$O$480,10,0),"***")</f>
        <v>***</v>
      </c>
      <c r="I66" s="2">
        <v>1109700</v>
      </c>
      <c r="J66" s="2" t="s">
        <v>1982</v>
      </c>
      <c r="L66" t="e">
        <f>IF($G66="***",VLOOKUP($C66,Tax_List!$E$3:$O$479,8,0),"")</f>
        <v>#N/A</v>
      </c>
      <c r="M66" t="e">
        <f>IF($G66="***",VLOOKUP($D66,Tax_List!$E$3:$O$479,8,0),"")</f>
        <v>#N/A</v>
      </c>
    </row>
    <row r="67" spans="1:13" x14ac:dyDescent="0.55000000000000004">
      <c r="A67" s="1">
        <v>57</v>
      </c>
      <c r="B67" t="s">
        <v>49</v>
      </c>
      <c r="C67" t="str">
        <f t="shared" si="2"/>
        <v xml:space="preserve">កន </v>
      </c>
      <c r="D67" t="str">
        <f t="shared" si="3"/>
        <v>គីន</v>
      </c>
      <c r="E67" t="s">
        <v>2</v>
      </c>
      <c r="F67" t="s">
        <v>454</v>
      </c>
      <c r="G67" t="str">
        <f>IFERROR(VLOOKUP($B67,Tax_List!$G$3:$O$480,6,0),"***")</f>
        <v>***</v>
      </c>
      <c r="H67" s="13" t="str">
        <f>IFERROR(VLOOKUP($B67,Tax_List!$G$3:$O$480,10,0),"***")</f>
        <v>***</v>
      </c>
      <c r="I67" s="2">
        <v>1130700</v>
      </c>
      <c r="J67" s="2" t="s">
        <v>1978</v>
      </c>
      <c r="L67" t="str">
        <f>IF($G67="***",VLOOKUP($C67,Tax_List!$E$3:$O$479,8,0),"")</f>
        <v>14.02.1991</v>
      </c>
      <c r="M67" t="e">
        <f>IF($G67="***",VLOOKUP($D67,Tax_List!$E$3:$O$479,8,0),"")</f>
        <v>#N/A</v>
      </c>
    </row>
    <row r="68" spans="1:13" x14ac:dyDescent="0.55000000000000004">
      <c r="A68" s="1">
        <v>58</v>
      </c>
      <c r="B68" t="s">
        <v>50</v>
      </c>
      <c r="C68" t="str">
        <f t="shared" si="2"/>
        <v xml:space="preserve">អឿន </v>
      </c>
      <c r="D68" t="str">
        <f t="shared" si="3"/>
        <v>ចាន់រី</v>
      </c>
      <c r="E68" t="s">
        <v>1</v>
      </c>
      <c r="F68" t="s">
        <v>454</v>
      </c>
      <c r="G68" t="str">
        <f>IFERROR(VLOOKUP($B68,Tax_List!$G$3:$O$480,6,0),"***")</f>
        <v>***</v>
      </c>
      <c r="H68" s="13" t="str">
        <f>IFERROR(VLOOKUP($B68,Tax_List!$G$3:$O$480,10,0),"***")</f>
        <v>***</v>
      </c>
      <c r="I68" s="2">
        <v>1158200</v>
      </c>
      <c r="J68" s="2" t="s">
        <v>1978</v>
      </c>
      <c r="L68" t="str">
        <f>IF($G68="***",VLOOKUP($C68,Tax_List!$E$3:$O$479,8,0),"")</f>
        <v>05.07.1984</v>
      </c>
      <c r="M68" t="e">
        <f>IF($G68="***",VLOOKUP($D68,Tax_List!$E$3:$O$479,8,0),"")</f>
        <v>#N/A</v>
      </c>
    </row>
    <row r="69" spans="1:13" x14ac:dyDescent="0.55000000000000004">
      <c r="A69" s="1">
        <v>59</v>
      </c>
      <c r="B69" t="s">
        <v>51</v>
      </c>
      <c r="C69" t="str">
        <f t="shared" si="2"/>
        <v xml:space="preserve">គីន </v>
      </c>
      <c r="D69" t="str">
        <f t="shared" si="3"/>
        <v>បញ្ញា</v>
      </c>
      <c r="E69" t="s">
        <v>2</v>
      </c>
      <c r="F69" t="s">
        <v>454</v>
      </c>
      <c r="G69" t="str">
        <f>IFERROR(VLOOKUP($B69,Tax_List!$G$3:$O$480,6,0),"***")</f>
        <v>***</v>
      </c>
      <c r="H69" s="13" t="str">
        <f>IFERROR(VLOOKUP($B69,Tax_List!$G$3:$O$480,10,0),"***")</f>
        <v>***</v>
      </c>
      <c r="I69" s="2">
        <v>1035200</v>
      </c>
      <c r="J69" s="2" t="s">
        <v>1978</v>
      </c>
      <c r="L69" t="str">
        <f>IF($G69="***",VLOOKUP($C69,Tax_List!$E$3:$O$479,8,0),"")</f>
        <v>29.12.1990</v>
      </c>
      <c r="M69" t="e">
        <f>IF($G69="***",VLOOKUP($D69,Tax_List!$E$3:$O$479,8,0),"")</f>
        <v>#N/A</v>
      </c>
    </row>
    <row r="70" spans="1:13" x14ac:dyDescent="0.55000000000000004">
      <c r="A70" s="1">
        <v>60</v>
      </c>
      <c r="B70" t="s">
        <v>52</v>
      </c>
      <c r="C70" t="str">
        <f t="shared" si="2"/>
        <v xml:space="preserve">រីន </v>
      </c>
      <c r="D70" t="str">
        <f t="shared" si="3"/>
        <v>ភារម្យ</v>
      </c>
      <c r="E70" t="s">
        <v>2</v>
      </c>
      <c r="F70" t="s">
        <v>454</v>
      </c>
      <c r="G70" t="str">
        <f>IFERROR(VLOOKUP($B70,Tax_List!$G$3:$O$480,6,0),"***")</f>
        <v>***</v>
      </c>
      <c r="H70" s="13" t="str">
        <f>IFERROR(VLOOKUP($B70,Tax_List!$G$3:$O$480,10,0),"***")</f>
        <v>***</v>
      </c>
      <c r="I70" s="2">
        <v>1118200</v>
      </c>
      <c r="J70" s="2" t="s">
        <v>1978</v>
      </c>
      <c r="L70" t="str">
        <f>IF($G70="***",VLOOKUP($C70,Tax_List!$E$3:$O$479,8,0),"")</f>
        <v>06.11.1994</v>
      </c>
      <c r="M70" t="e">
        <f>IF($G70="***",VLOOKUP($D70,Tax_List!$E$3:$O$479,8,0),"")</f>
        <v>#N/A</v>
      </c>
    </row>
    <row r="71" spans="1:13" x14ac:dyDescent="0.55000000000000004">
      <c r="A71" s="1">
        <v>61</v>
      </c>
      <c r="B71" t="s">
        <v>53</v>
      </c>
      <c r="C71" t="str">
        <f t="shared" si="2"/>
        <v xml:space="preserve">រីន </v>
      </c>
      <c r="D71" t="str">
        <f t="shared" si="3"/>
        <v>រី</v>
      </c>
      <c r="E71" t="s">
        <v>2</v>
      </c>
      <c r="F71" t="s">
        <v>454</v>
      </c>
      <c r="G71" t="str">
        <f>IFERROR(VLOOKUP($B71,Tax_List!$G$3:$O$480,6,0),"***")</f>
        <v>***</v>
      </c>
      <c r="H71" s="13" t="str">
        <f>IFERROR(VLOOKUP($B71,Tax_List!$G$3:$O$480,10,0),"***")</f>
        <v>***</v>
      </c>
      <c r="I71" s="2">
        <v>1207300</v>
      </c>
      <c r="J71" s="2" t="s">
        <v>1978</v>
      </c>
      <c r="L71" t="str">
        <f>IF($G71="***",VLOOKUP($C71,Tax_List!$E$3:$O$479,8,0),"")</f>
        <v>06.11.1994</v>
      </c>
      <c r="M71" t="e">
        <f>IF($G71="***",VLOOKUP($D71,Tax_List!$E$3:$O$479,8,0),"")</f>
        <v>#N/A</v>
      </c>
    </row>
    <row r="72" spans="1:13" x14ac:dyDescent="0.55000000000000004">
      <c r="A72" s="1">
        <v>62</v>
      </c>
      <c r="B72" t="s">
        <v>54</v>
      </c>
      <c r="C72" t="str">
        <f t="shared" si="2"/>
        <v xml:space="preserve">រីន </v>
      </c>
      <c r="D72" t="str">
        <f t="shared" si="3"/>
        <v>សុណាត</v>
      </c>
      <c r="E72" t="s">
        <v>1</v>
      </c>
      <c r="F72" t="s">
        <v>454</v>
      </c>
      <c r="G72" t="str">
        <f>IFERROR(VLOOKUP($B72,Tax_List!$G$3:$O$480,6,0),"***")</f>
        <v>***</v>
      </c>
      <c r="H72" s="13" t="str">
        <f>IFERROR(VLOOKUP($B72,Tax_List!$G$3:$O$480,10,0),"***")</f>
        <v>***</v>
      </c>
      <c r="I72" s="2">
        <v>1111700</v>
      </c>
      <c r="J72" s="2" t="s">
        <v>1978</v>
      </c>
      <c r="L72" t="str">
        <f>IF($G72="***",VLOOKUP($C72,Tax_List!$E$3:$O$479,8,0),"")</f>
        <v>06.11.1994</v>
      </c>
      <c r="M72" t="e">
        <f>IF($G72="***",VLOOKUP($D72,Tax_List!$E$3:$O$479,8,0),"")</f>
        <v>#N/A</v>
      </c>
    </row>
    <row r="73" spans="1:13" x14ac:dyDescent="0.55000000000000004">
      <c r="A73" s="1">
        <v>63</v>
      </c>
      <c r="B73" t="s">
        <v>55</v>
      </c>
      <c r="C73" t="str">
        <f t="shared" si="2"/>
        <v xml:space="preserve">សេង </v>
      </c>
      <c r="D73" t="str">
        <f t="shared" si="3"/>
        <v>ហុន</v>
      </c>
      <c r="E73" t="s">
        <v>1</v>
      </c>
      <c r="F73" t="s">
        <v>454</v>
      </c>
      <c r="G73" t="str">
        <f>IFERROR(VLOOKUP($B73,Tax_List!$G$3:$O$480,6,0),"***")</f>
        <v>***</v>
      </c>
      <c r="H73" s="13" t="str">
        <f>IFERROR(VLOOKUP($B73,Tax_List!$G$3:$O$480,10,0),"***")</f>
        <v>***</v>
      </c>
      <c r="I73" s="2">
        <v>1138500</v>
      </c>
      <c r="J73" s="2" t="s">
        <v>1978</v>
      </c>
      <c r="L73" t="str">
        <f>IF($G73="***",VLOOKUP($C73,Tax_List!$E$3:$O$479,8,0),"")</f>
        <v>15.10.1952</v>
      </c>
      <c r="M73" t="e">
        <f>IF($G73="***",VLOOKUP($D73,Tax_List!$E$3:$O$479,8,0),"")</f>
        <v>#N/A</v>
      </c>
    </row>
    <row r="74" spans="1:13" x14ac:dyDescent="0.55000000000000004">
      <c r="A74" s="1">
        <v>64</v>
      </c>
      <c r="B74" t="s">
        <v>56</v>
      </c>
      <c r="C74" t="str">
        <f t="shared" si="2"/>
        <v xml:space="preserve">ធី </v>
      </c>
      <c r="D74" t="str">
        <f t="shared" si="3"/>
        <v>រស្មី</v>
      </c>
      <c r="E74" t="s">
        <v>2</v>
      </c>
      <c r="F74" t="s">
        <v>454</v>
      </c>
      <c r="G74" t="str">
        <f>IFERROR(VLOOKUP($B74,Tax_List!$G$3:$O$480,6,0),"***")</f>
        <v>***</v>
      </c>
      <c r="H74" s="13" t="str">
        <f>IFERROR(VLOOKUP($B74,Tax_List!$G$3:$O$480,10,0),"***")</f>
        <v>***</v>
      </c>
      <c r="I74" s="2">
        <v>1102000</v>
      </c>
      <c r="J74" s="2" t="s">
        <v>1978</v>
      </c>
      <c r="L74" t="str">
        <f>IF($G74="***",VLOOKUP($C74,Tax_List!$E$3:$O$479,8,0),"")</f>
        <v>20.10.1999</v>
      </c>
      <c r="M74" t="e">
        <f>IF($G74="***",VLOOKUP($D74,Tax_List!$E$3:$O$479,8,0),"")</f>
        <v>#N/A</v>
      </c>
    </row>
    <row r="75" spans="1:13" x14ac:dyDescent="0.55000000000000004">
      <c r="A75" s="1">
        <v>65</v>
      </c>
      <c r="B75" t="s">
        <v>1900</v>
      </c>
      <c r="C75" t="str">
        <f t="shared" si="2"/>
        <v xml:space="preserve">(សុខ </v>
      </c>
      <c r="D75" t="str">
        <f t="shared" si="3"/>
        <v>ឡូត)</v>
      </c>
      <c r="E75" t="s">
        <v>2</v>
      </c>
      <c r="F75" t="s">
        <v>454</v>
      </c>
      <c r="G75" t="str">
        <f>IFERROR(VLOOKUP($B75,Tax_List!$G$3:$O$480,6,0),"***")</f>
        <v>***</v>
      </c>
      <c r="H75" s="13" t="str">
        <f>IFERROR(VLOOKUP($B75,Tax_List!$G$3:$O$480,10,0),"***")</f>
        <v>***</v>
      </c>
      <c r="I75" s="2">
        <v>1161100</v>
      </c>
      <c r="J75" s="2" t="s">
        <v>1982</v>
      </c>
      <c r="L75" t="e">
        <f>IF($G75="***",VLOOKUP($C75,Tax_List!$E$3:$O$479,8,0),"")</f>
        <v>#N/A</v>
      </c>
      <c r="M75" t="e">
        <f>IF($G75="***",VLOOKUP($D75,Tax_List!$E$3:$O$479,8,0),"")</f>
        <v>#N/A</v>
      </c>
    </row>
    <row r="76" spans="1:13" x14ac:dyDescent="0.55000000000000004">
      <c r="A76" s="1">
        <v>66</v>
      </c>
      <c r="B76" t="s">
        <v>57</v>
      </c>
      <c r="C76" t="str">
        <f t="shared" si="2"/>
        <v xml:space="preserve">ឡុន </v>
      </c>
      <c r="D76" t="str">
        <f t="shared" si="3"/>
        <v>គឹមឡុង</v>
      </c>
      <c r="E76" t="s">
        <v>2</v>
      </c>
      <c r="F76" t="s">
        <v>454</v>
      </c>
      <c r="G76" t="str">
        <f>IFERROR(VLOOKUP($B76,Tax_List!$G$3:$O$480,6,0),"***")</f>
        <v>***</v>
      </c>
      <c r="H76" s="13" t="str">
        <f>IFERROR(VLOOKUP($B76,Tax_List!$G$3:$O$480,10,0),"***")</f>
        <v>***</v>
      </c>
      <c r="I76" s="2">
        <v>1077000</v>
      </c>
      <c r="J76" s="2" t="s">
        <v>1978</v>
      </c>
      <c r="L76" t="str">
        <f>IF($G76="***",VLOOKUP($C76,Tax_List!$E$3:$O$479,8,0),"")</f>
        <v>11.08.1994</v>
      </c>
      <c r="M76" t="e">
        <f>IF($G76="***",VLOOKUP($D76,Tax_List!$E$3:$O$479,8,0),"")</f>
        <v>#N/A</v>
      </c>
    </row>
    <row r="77" spans="1:13" x14ac:dyDescent="0.55000000000000004">
      <c r="A77" s="1">
        <v>67</v>
      </c>
      <c r="B77" t="s">
        <v>58</v>
      </c>
      <c r="C77" t="str">
        <f t="shared" si="2"/>
        <v xml:space="preserve">ជឿន </v>
      </c>
      <c r="D77" t="str">
        <f t="shared" si="3"/>
        <v>ស្រីនាង</v>
      </c>
      <c r="E77" t="s">
        <v>1</v>
      </c>
      <c r="F77" t="s">
        <v>454</v>
      </c>
      <c r="G77" t="str">
        <f>IFERROR(VLOOKUP($B77,Tax_List!$G$3:$O$480,6,0),"***")</f>
        <v>***</v>
      </c>
      <c r="H77" s="13" t="str">
        <f>IFERROR(VLOOKUP($B77,Tax_List!$G$3:$O$480,10,0),"***")</f>
        <v>***</v>
      </c>
      <c r="I77" s="2">
        <v>1584200</v>
      </c>
      <c r="J77" s="2" t="s">
        <v>1978</v>
      </c>
      <c r="L77" t="str">
        <f>IF($G77="***",VLOOKUP($C77,Tax_List!$E$3:$O$479,8,0),"")</f>
        <v>12.10.1992</v>
      </c>
      <c r="M77" t="e">
        <f>IF($G77="***",VLOOKUP($D77,Tax_List!$E$3:$O$479,8,0),"")</f>
        <v>#N/A</v>
      </c>
    </row>
    <row r="78" spans="1:13" x14ac:dyDescent="0.55000000000000004">
      <c r="A78" s="1">
        <v>68</v>
      </c>
      <c r="B78" t="s">
        <v>1901</v>
      </c>
      <c r="C78" t="str">
        <f t="shared" si="2"/>
        <v xml:space="preserve">ទ្រី </v>
      </c>
      <c r="D78" t="str">
        <f t="shared" si="3"/>
        <v>តុល</v>
      </c>
      <c r="E78" t="s">
        <v>1</v>
      </c>
      <c r="F78" t="s">
        <v>454</v>
      </c>
      <c r="G78" t="str">
        <f>IFERROR(VLOOKUP($B78,Tax_List!$G$3:$O$480,6,0),"***")</f>
        <v>***</v>
      </c>
      <c r="H78" s="13" t="str">
        <f>IFERROR(VLOOKUP($B78,Tax_List!$G$3:$O$480,10,0),"***")</f>
        <v>***</v>
      </c>
      <c r="I78" s="2">
        <v>1022200</v>
      </c>
      <c r="J78" s="2" t="s">
        <v>1978</v>
      </c>
      <c r="L78" t="str">
        <f>IF($G78="***",VLOOKUP($C78,Tax_List!$E$3:$O$479,8,0),"")</f>
        <v>06.11.1996</v>
      </c>
      <c r="M78" t="e">
        <f>IF($G78="***",VLOOKUP($D78,Tax_List!$E$3:$O$479,8,0),"")</f>
        <v>#N/A</v>
      </c>
    </row>
    <row r="79" spans="1:13" x14ac:dyDescent="0.55000000000000004">
      <c r="A79" s="1">
        <v>69</v>
      </c>
      <c r="B79" t="s">
        <v>59</v>
      </c>
      <c r="C79" t="str">
        <f t="shared" si="2"/>
        <v xml:space="preserve">សល់ </v>
      </c>
      <c r="D79" t="str">
        <f t="shared" si="3"/>
        <v>សុភី</v>
      </c>
      <c r="E79" t="s">
        <v>1</v>
      </c>
      <c r="F79" t="s">
        <v>454</v>
      </c>
      <c r="G79" t="str">
        <f>IFERROR(VLOOKUP($B79,Tax_List!$G$3:$O$480,6,0),"***")</f>
        <v>***</v>
      </c>
      <c r="H79" s="13" t="str">
        <f>IFERROR(VLOOKUP($B79,Tax_List!$G$3:$O$480,10,0),"***")</f>
        <v>***</v>
      </c>
      <c r="I79" s="2">
        <v>1101200</v>
      </c>
      <c r="J79" s="2" t="s">
        <v>1978</v>
      </c>
      <c r="L79" t="str">
        <f>IF($G79="***",VLOOKUP($C79,Tax_List!$E$3:$O$479,8,0),"")</f>
        <v>29.08.1990</v>
      </c>
      <c r="M79" t="e">
        <f>IF($G79="***",VLOOKUP($D79,Tax_List!$E$3:$O$479,8,0),"")</f>
        <v>#N/A</v>
      </c>
    </row>
    <row r="80" spans="1:13" x14ac:dyDescent="0.55000000000000004">
      <c r="A80" s="1">
        <v>70</v>
      </c>
      <c r="B80" t="s">
        <v>60</v>
      </c>
      <c r="C80" t="str">
        <f t="shared" si="2"/>
        <v xml:space="preserve">ជួន </v>
      </c>
      <c r="D80" t="str">
        <f t="shared" si="3"/>
        <v>ឡំ</v>
      </c>
      <c r="E80" t="s">
        <v>1</v>
      </c>
      <c r="F80" t="s">
        <v>454</v>
      </c>
      <c r="G80" t="str">
        <f>IFERROR(VLOOKUP($B80,Tax_List!$G$3:$O$480,6,0),"***")</f>
        <v>***</v>
      </c>
      <c r="H80" s="13" t="str">
        <f>IFERROR(VLOOKUP($B80,Tax_List!$G$3:$O$480,10,0),"***")</f>
        <v>***</v>
      </c>
      <c r="I80" s="2">
        <v>1124000</v>
      </c>
      <c r="J80" s="2" t="s">
        <v>1978</v>
      </c>
      <c r="L80" t="str">
        <f>IF($G80="***",VLOOKUP($C80,Tax_List!$E$3:$O$479,8,0),"")</f>
        <v>06.02.1982</v>
      </c>
      <c r="M80" t="e">
        <f>IF($G80="***",VLOOKUP($D80,Tax_List!$E$3:$O$479,8,0),"")</f>
        <v>#N/A</v>
      </c>
    </row>
    <row r="81" spans="1:13" x14ac:dyDescent="0.55000000000000004">
      <c r="A81" s="1">
        <v>71</v>
      </c>
      <c r="B81" t="s">
        <v>1902</v>
      </c>
      <c r="C81" t="str">
        <f t="shared" si="2"/>
        <v xml:space="preserve">(ជួន </v>
      </c>
      <c r="D81" t="str">
        <f t="shared" si="3"/>
        <v>ឡំ)</v>
      </c>
      <c r="E81" t="s">
        <v>1</v>
      </c>
      <c r="F81" t="s">
        <v>454</v>
      </c>
      <c r="G81" t="str">
        <f>IFERROR(VLOOKUP($B81,Tax_List!$G$3:$O$480,6,0),"***")</f>
        <v>***</v>
      </c>
      <c r="H81" s="13" t="str">
        <f>IFERROR(VLOOKUP($B81,Tax_List!$G$3:$O$480,10,0),"***")</f>
        <v>***</v>
      </c>
      <c r="I81" s="2">
        <v>1120600</v>
      </c>
      <c r="J81" s="2" t="s">
        <v>1982</v>
      </c>
      <c r="L81" t="e">
        <f>IF($G81="***",VLOOKUP($C81,Tax_List!$E$3:$O$479,8,0),"")</f>
        <v>#N/A</v>
      </c>
      <c r="M81" t="e">
        <f>IF($G81="***",VLOOKUP($D81,Tax_List!$E$3:$O$479,8,0),"")</f>
        <v>#N/A</v>
      </c>
    </row>
    <row r="82" spans="1:13" x14ac:dyDescent="0.55000000000000004">
      <c r="A82" s="1">
        <v>72</v>
      </c>
      <c r="B82" t="s">
        <v>61</v>
      </c>
      <c r="C82" t="str">
        <f t="shared" si="2"/>
        <v xml:space="preserve">រិទ្ធ </v>
      </c>
      <c r="D82" t="str">
        <f t="shared" si="3"/>
        <v>ដារត្ន័</v>
      </c>
      <c r="E82" t="s">
        <v>1</v>
      </c>
      <c r="F82" t="s">
        <v>454</v>
      </c>
      <c r="G82" t="str">
        <f>IFERROR(VLOOKUP($B82,Tax_List!$G$3:$O$480,6,0),"***")</f>
        <v>***</v>
      </c>
      <c r="H82" s="13" t="str">
        <f>IFERROR(VLOOKUP($B82,Tax_List!$G$3:$O$480,10,0),"***")</f>
        <v>***</v>
      </c>
      <c r="I82" s="2">
        <v>1072200</v>
      </c>
      <c r="J82" s="2" t="s">
        <v>1978</v>
      </c>
      <c r="L82" t="str">
        <f>IF($G82="***",VLOOKUP($C82,Tax_List!$E$3:$O$479,8,0),"")</f>
        <v>20.08.1996</v>
      </c>
      <c r="M82" t="e">
        <f>IF($G82="***",VLOOKUP($D82,Tax_List!$E$3:$O$479,8,0),"")</f>
        <v>#N/A</v>
      </c>
    </row>
    <row r="83" spans="1:13" x14ac:dyDescent="0.55000000000000004">
      <c r="A83" s="1">
        <v>73</v>
      </c>
      <c r="B83" t="s">
        <v>62</v>
      </c>
      <c r="C83" t="str">
        <f t="shared" si="2"/>
        <v xml:space="preserve">លី </v>
      </c>
      <c r="D83" t="str">
        <f t="shared" si="3"/>
        <v>ស៊ីណាន</v>
      </c>
      <c r="E83" t="s">
        <v>1</v>
      </c>
      <c r="F83" t="s">
        <v>454</v>
      </c>
      <c r="G83" t="str">
        <f>IFERROR(VLOOKUP($B83,Tax_List!$G$3:$O$480,6,0),"***")</f>
        <v>***</v>
      </c>
      <c r="H83" s="13" t="str">
        <f>IFERROR(VLOOKUP($B83,Tax_List!$G$3:$O$480,10,0),"***")</f>
        <v>***</v>
      </c>
      <c r="I83" s="2">
        <v>1024500</v>
      </c>
      <c r="J83" s="2" t="s">
        <v>1978</v>
      </c>
      <c r="L83" t="str">
        <f>IF($G83="***",VLOOKUP($C83,Tax_List!$E$3:$O$479,8,0),"")</f>
        <v>10.07.2003</v>
      </c>
      <c r="M83" t="e">
        <f>IF($G83="***",VLOOKUP($D83,Tax_List!$E$3:$O$479,8,0),"")</f>
        <v>#N/A</v>
      </c>
    </row>
    <row r="84" spans="1:13" x14ac:dyDescent="0.55000000000000004">
      <c r="A84" s="1">
        <v>74</v>
      </c>
      <c r="B84" t="s">
        <v>63</v>
      </c>
      <c r="C84" t="str">
        <f t="shared" si="2"/>
        <v xml:space="preserve">អាត </v>
      </c>
      <c r="D84" t="str">
        <f t="shared" si="3"/>
        <v>ឆវ័ន</v>
      </c>
      <c r="E84" t="s">
        <v>1</v>
      </c>
      <c r="F84" t="s">
        <v>454</v>
      </c>
      <c r="G84" t="str">
        <f>IFERROR(VLOOKUP($B84,Tax_List!$G$3:$O$480,6,0),"***")</f>
        <v>***</v>
      </c>
      <c r="H84" s="13" t="str">
        <f>IFERROR(VLOOKUP($B84,Tax_List!$G$3:$O$480,10,0),"***")</f>
        <v>***</v>
      </c>
      <c r="I84" s="2">
        <v>1122200</v>
      </c>
      <c r="J84" s="2" t="s">
        <v>1978</v>
      </c>
      <c r="L84" t="e">
        <f>IF($G84="***",VLOOKUP($C84,Tax_List!$E$3:$O$479,8,0),"")</f>
        <v>#N/A</v>
      </c>
      <c r="M84" t="e">
        <f>IF($G84="***",VLOOKUP($D84,Tax_List!$E$3:$O$479,8,0),"")</f>
        <v>#N/A</v>
      </c>
    </row>
    <row r="85" spans="1:13" x14ac:dyDescent="0.55000000000000004">
      <c r="A85" s="1">
        <v>75</v>
      </c>
      <c r="B85" t="s">
        <v>64</v>
      </c>
      <c r="C85" t="str">
        <f t="shared" si="2"/>
        <v xml:space="preserve">សាត </v>
      </c>
      <c r="D85" t="str">
        <f t="shared" si="3"/>
        <v>ម៉េងហួង</v>
      </c>
      <c r="E85" t="s">
        <v>1</v>
      </c>
      <c r="F85" t="s">
        <v>454</v>
      </c>
      <c r="G85" t="str">
        <f>IFERROR(VLOOKUP($B85,Tax_List!$G$3:$O$480,6,0),"***")</f>
        <v>***</v>
      </c>
      <c r="H85" s="13" t="str">
        <f>IFERROR(VLOOKUP($B85,Tax_List!$G$3:$O$480,10,0),"***")</f>
        <v>***</v>
      </c>
      <c r="I85" s="2">
        <v>1096600</v>
      </c>
      <c r="J85" s="2" t="s">
        <v>1978</v>
      </c>
      <c r="L85" t="str">
        <f>IF($G85="***",VLOOKUP($C85,Tax_List!$E$3:$O$479,8,0),"")</f>
        <v>01.10.2000</v>
      </c>
      <c r="M85" t="e">
        <f>IF($G85="***",VLOOKUP($D85,Tax_List!$E$3:$O$479,8,0),"")</f>
        <v>#N/A</v>
      </c>
    </row>
    <row r="86" spans="1:13" x14ac:dyDescent="0.55000000000000004">
      <c r="A86" s="1">
        <v>76</v>
      </c>
      <c r="B86" t="s">
        <v>1903</v>
      </c>
      <c r="C86" t="str">
        <f t="shared" si="2"/>
        <v xml:space="preserve">រេត </v>
      </c>
      <c r="D86" t="str">
        <f t="shared" si="3"/>
        <v>ភារុំ</v>
      </c>
      <c r="E86" t="s">
        <v>2</v>
      </c>
      <c r="F86" t="s">
        <v>454</v>
      </c>
      <c r="G86" t="str">
        <f>IFERROR(VLOOKUP($B86,Tax_List!$G$3:$O$480,6,0),"***")</f>
        <v>***</v>
      </c>
      <c r="H86" s="13" t="str">
        <f>IFERROR(VLOOKUP($B86,Tax_List!$G$3:$O$480,10,0),"***")</f>
        <v>***</v>
      </c>
      <c r="I86" s="2">
        <v>934700</v>
      </c>
      <c r="J86" s="2" t="s">
        <v>1978</v>
      </c>
      <c r="L86" t="e">
        <f>IF($G86="***",VLOOKUP($C86,Tax_List!$E$3:$O$479,8,0),"")</f>
        <v>#N/A</v>
      </c>
      <c r="M86" t="e">
        <f>IF($G86="***",VLOOKUP($D86,Tax_List!$E$3:$O$479,8,0),"")</f>
        <v>#N/A</v>
      </c>
    </row>
    <row r="87" spans="1:13" x14ac:dyDescent="0.55000000000000004">
      <c r="A87" s="1">
        <v>77</v>
      </c>
      <c r="B87" t="s">
        <v>66</v>
      </c>
      <c r="C87" t="str">
        <f t="shared" si="2"/>
        <v xml:space="preserve">ជួន </v>
      </c>
      <c r="D87" t="str">
        <f t="shared" si="3"/>
        <v>យ៉ត់</v>
      </c>
      <c r="E87" t="s">
        <v>1</v>
      </c>
      <c r="F87" t="s">
        <v>454</v>
      </c>
      <c r="G87" t="str">
        <f>IFERROR(VLOOKUP($B87,Tax_List!$G$3:$O$480,6,0),"***")</f>
        <v>***</v>
      </c>
      <c r="H87" s="13" t="str">
        <f>IFERROR(VLOOKUP($B87,Tax_List!$G$3:$O$480,10,0),"***")</f>
        <v>***</v>
      </c>
      <c r="I87" s="2">
        <v>1126000</v>
      </c>
      <c r="J87" s="2" t="s">
        <v>1978</v>
      </c>
      <c r="L87" t="str">
        <f>IF($G87="***",VLOOKUP($C87,Tax_List!$E$3:$O$479,8,0),"")</f>
        <v>06.02.1982</v>
      </c>
      <c r="M87" t="e">
        <f>IF($G87="***",VLOOKUP($D87,Tax_List!$E$3:$O$479,8,0),"")</f>
        <v>#N/A</v>
      </c>
    </row>
    <row r="88" spans="1:13" x14ac:dyDescent="0.55000000000000004">
      <c r="A88" s="1">
        <v>78</v>
      </c>
      <c r="B88" t="s">
        <v>67</v>
      </c>
      <c r="C88" t="str">
        <f t="shared" si="2"/>
        <v xml:space="preserve">ភាព </v>
      </c>
      <c r="D88" t="str">
        <f t="shared" si="3"/>
        <v>ស្រីភា</v>
      </c>
      <c r="E88" t="s">
        <v>1</v>
      </c>
      <c r="F88" t="s">
        <v>454</v>
      </c>
      <c r="G88" t="str">
        <f>IFERROR(VLOOKUP($B88,Tax_List!$G$3:$O$480,6,0),"***")</f>
        <v>***</v>
      </c>
      <c r="H88" s="13" t="str">
        <f>IFERROR(VLOOKUP($B88,Tax_List!$G$3:$O$480,10,0),"***")</f>
        <v>***</v>
      </c>
      <c r="I88" s="2">
        <v>1115400</v>
      </c>
      <c r="J88" s="2" t="s">
        <v>1978</v>
      </c>
      <c r="L88" t="str">
        <f>IF($G88="***",VLOOKUP($C88,Tax_List!$E$3:$O$479,8,0),"")</f>
        <v>01.04.1998</v>
      </c>
      <c r="M88" t="e">
        <f>IF($G88="***",VLOOKUP($D88,Tax_List!$E$3:$O$479,8,0),"")</f>
        <v>#N/A</v>
      </c>
    </row>
    <row r="89" spans="1:13" x14ac:dyDescent="0.55000000000000004">
      <c r="A89" s="1">
        <v>79</v>
      </c>
      <c r="B89" t="s">
        <v>1945</v>
      </c>
      <c r="C89" t="str">
        <f t="shared" si="2"/>
        <v xml:space="preserve">អ៊ា </v>
      </c>
      <c r="D89" t="str">
        <f t="shared" si="3"/>
        <v>តែន</v>
      </c>
      <c r="E89" t="s">
        <v>1</v>
      </c>
      <c r="F89" t="s">
        <v>454</v>
      </c>
      <c r="G89" t="str">
        <f>IFERROR(VLOOKUP($B89,Tax_List!$G$3:$O$480,6,0),"***")</f>
        <v>***</v>
      </c>
      <c r="H89" s="13" t="str">
        <f>IFERROR(VLOOKUP($B89,Tax_List!$G$3:$O$480,10,0),"***")</f>
        <v>***</v>
      </c>
      <c r="I89" s="2">
        <v>1137200</v>
      </c>
      <c r="J89" s="2" t="s">
        <v>1978</v>
      </c>
      <c r="L89" t="str">
        <f>IF($G89="***",VLOOKUP($C89,Tax_List!$E$3:$O$479,8,0),"")</f>
        <v>11.09.1999</v>
      </c>
      <c r="M89" t="e">
        <f>IF($G89="***",VLOOKUP($D89,Tax_List!$E$3:$O$479,8,0),"")</f>
        <v>#N/A</v>
      </c>
    </row>
    <row r="90" spans="1:13" x14ac:dyDescent="0.55000000000000004">
      <c r="A90" s="1">
        <v>80</v>
      </c>
      <c r="B90" t="s">
        <v>68</v>
      </c>
      <c r="C90" t="str">
        <f t="shared" si="2"/>
        <v xml:space="preserve">វន </v>
      </c>
      <c r="D90" t="str">
        <f t="shared" si="3"/>
        <v>ផល្លី</v>
      </c>
      <c r="E90" t="s">
        <v>1</v>
      </c>
      <c r="F90" t="s">
        <v>454</v>
      </c>
      <c r="G90" t="str">
        <f>IFERROR(VLOOKUP($B90,Tax_List!$G$3:$O$480,6,0),"***")</f>
        <v>***</v>
      </c>
      <c r="H90" s="13" t="str">
        <f>IFERROR(VLOOKUP($B90,Tax_List!$G$3:$O$480,10,0),"***")</f>
        <v>***</v>
      </c>
      <c r="I90" s="2">
        <v>1208200</v>
      </c>
      <c r="J90" s="2" t="s">
        <v>1978</v>
      </c>
      <c r="L90" t="str">
        <f>IF($G90="***",VLOOKUP($C90,Tax_List!$E$3:$O$479,8,0),"")</f>
        <v>09.04.1994</v>
      </c>
      <c r="M90" t="e">
        <f>IF($G90="***",VLOOKUP($D90,Tax_List!$E$3:$O$479,8,0),"")</f>
        <v>#N/A</v>
      </c>
    </row>
    <row r="91" spans="1:13" x14ac:dyDescent="0.55000000000000004">
      <c r="A91" s="1">
        <v>81</v>
      </c>
      <c r="B91" t="s">
        <v>69</v>
      </c>
      <c r="C91" t="str">
        <f t="shared" si="2"/>
        <v xml:space="preserve">ទ្រី </v>
      </c>
      <c r="D91" t="str">
        <f t="shared" si="3"/>
        <v>ទាវ</v>
      </c>
      <c r="E91" t="s">
        <v>2</v>
      </c>
      <c r="F91" t="s">
        <v>454</v>
      </c>
      <c r="G91" t="str">
        <f>IFERROR(VLOOKUP($B91,Tax_List!$G$3:$O$480,6,0),"***")</f>
        <v>***</v>
      </c>
      <c r="H91" s="13" t="str">
        <f>IFERROR(VLOOKUP($B91,Tax_List!$G$3:$O$480,10,0),"***")</f>
        <v>***</v>
      </c>
      <c r="I91" s="2">
        <v>1246600</v>
      </c>
      <c r="J91" s="2" t="s">
        <v>1978</v>
      </c>
      <c r="L91" t="str">
        <f>IF($G91="***",VLOOKUP($C91,Tax_List!$E$3:$O$479,8,0),"")</f>
        <v>06.11.1996</v>
      </c>
      <c r="M91" t="e">
        <f>IF($G91="***",VLOOKUP($D91,Tax_List!$E$3:$O$479,8,0),"")</f>
        <v>#N/A</v>
      </c>
    </row>
    <row r="92" spans="1:13" x14ac:dyDescent="0.55000000000000004">
      <c r="A92" s="1">
        <v>82</v>
      </c>
      <c r="B92" t="s">
        <v>70</v>
      </c>
      <c r="C92" t="str">
        <f t="shared" si="2"/>
        <v xml:space="preserve">វិត </v>
      </c>
      <c r="D92" t="str">
        <f t="shared" si="3"/>
        <v>គឹមស្រៀន</v>
      </c>
      <c r="E92" t="s">
        <v>2</v>
      </c>
      <c r="F92" t="s">
        <v>454</v>
      </c>
      <c r="G92" t="str">
        <f>IFERROR(VLOOKUP($B92,Tax_List!$G$3:$O$480,6,0),"***")</f>
        <v>***</v>
      </c>
      <c r="H92" s="13" t="str">
        <f>IFERROR(VLOOKUP($B92,Tax_List!$G$3:$O$480,10,0),"***")</f>
        <v>***</v>
      </c>
      <c r="I92" s="2">
        <v>1106700</v>
      </c>
      <c r="J92" s="2" t="s">
        <v>1978</v>
      </c>
      <c r="L92" t="str">
        <f>IF($G92="***",VLOOKUP($C92,Tax_List!$E$3:$O$479,8,0),"")</f>
        <v>20.03.1994</v>
      </c>
      <c r="M92" t="e">
        <f>IF($G92="***",VLOOKUP($D92,Tax_List!$E$3:$O$479,8,0),"")</f>
        <v>#N/A</v>
      </c>
    </row>
    <row r="93" spans="1:13" x14ac:dyDescent="0.55000000000000004">
      <c r="A93" s="1">
        <v>83</v>
      </c>
      <c r="B93" t="s">
        <v>71</v>
      </c>
      <c r="C93" t="str">
        <f t="shared" si="2"/>
        <v xml:space="preserve">រ៉េត </v>
      </c>
      <c r="D93" t="str">
        <f t="shared" si="3"/>
        <v>ស្រីអូន</v>
      </c>
      <c r="E93" t="s">
        <v>1</v>
      </c>
      <c r="F93" t="s">
        <v>454</v>
      </c>
      <c r="G93" t="str">
        <f>IFERROR(VLOOKUP($B93,Tax_List!$G$3:$O$480,6,0),"***")</f>
        <v>***</v>
      </c>
      <c r="H93" s="13" t="str">
        <f>IFERROR(VLOOKUP($B93,Tax_List!$G$3:$O$480,10,0),"***")</f>
        <v>***</v>
      </c>
      <c r="I93" s="2">
        <v>937400</v>
      </c>
      <c r="J93" s="2" t="s">
        <v>1978</v>
      </c>
      <c r="L93" t="str">
        <f>IF($G93="***",VLOOKUP($C93,Tax_List!$E$3:$O$479,8,0),"")</f>
        <v>20.10.1998</v>
      </c>
      <c r="M93" t="e">
        <f>IF($G93="***",VLOOKUP($D93,Tax_List!$E$3:$O$479,8,0),"")</f>
        <v>#N/A</v>
      </c>
    </row>
    <row r="94" spans="1:13" x14ac:dyDescent="0.55000000000000004">
      <c r="A94" s="1">
        <v>84</v>
      </c>
      <c r="B94" t="s">
        <v>72</v>
      </c>
      <c r="C94" t="str">
        <f t="shared" si="2"/>
        <v xml:space="preserve">ហាក់ </v>
      </c>
      <c r="D94" t="str">
        <f t="shared" si="3"/>
        <v>រ៉េត</v>
      </c>
      <c r="E94" t="s">
        <v>2</v>
      </c>
      <c r="F94" t="s">
        <v>454</v>
      </c>
      <c r="G94" t="str">
        <f>IFERROR(VLOOKUP($B94,Tax_List!$G$3:$O$480,6,0),"***")</f>
        <v>***</v>
      </c>
      <c r="H94" s="13" t="str">
        <f>IFERROR(VLOOKUP($B94,Tax_List!$G$3:$O$480,10,0),"***")</f>
        <v>***</v>
      </c>
      <c r="I94" s="2">
        <v>1247300</v>
      </c>
      <c r="J94" s="2" t="s">
        <v>1978</v>
      </c>
      <c r="L94" t="str">
        <f>IF($G94="***",VLOOKUP($C94,Tax_List!$E$3:$O$479,8,0),"")</f>
        <v>04.06.1966</v>
      </c>
      <c r="M94" t="e">
        <f>IF($G94="***",VLOOKUP($D94,Tax_List!$E$3:$O$479,8,0),"")</f>
        <v>#N/A</v>
      </c>
    </row>
    <row r="95" spans="1:13" x14ac:dyDescent="0.55000000000000004">
      <c r="A95" s="1">
        <v>85</v>
      </c>
      <c r="B95" t="s">
        <v>73</v>
      </c>
      <c r="C95" t="str">
        <f t="shared" si="2"/>
        <v xml:space="preserve">យ៉េន </v>
      </c>
      <c r="D95" t="str">
        <f t="shared" si="3"/>
        <v>ពៅ</v>
      </c>
      <c r="E95" t="s">
        <v>2</v>
      </c>
      <c r="F95" t="s">
        <v>454</v>
      </c>
      <c r="G95" t="str">
        <f>IFERROR(VLOOKUP($B95,Tax_List!$G$3:$O$480,6,0),"***")</f>
        <v>***</v>
      </c>
      <c r="H95" s="13" t="str">
        <f>IFERROR(VLOOKUP($B95,Tax_List!$G$3:$O$480,10,0),"***")</f>
        <v>***</v>
      </c>
      <c r="I95" s="2">
        <v>1632500</v>
      </c>
      <c r="J95" s="2" t="s">
        <v>1978</v>
      </c>
      <c r="L95" t="str">
        <f>IF($G95="***",VLOOKUP($C95,Tax_List!$E$3:$O$479,8,0),"")</f>
        <v>16.08.1999</v>
      </c>
      <c r="M95" t="e">
        <f>IF($G95="***",VLOOKUP($D95,Tax_List!$E$3:$O$479,8,0),"")</f>
        <v>#N/A</v>
      </c>
    </row>
    <row r="96" spans="1:13" x14ac:dyDescent="0.55000000000000004">
      <c r="A96" s="1">
        <v>86</v>
      </c>
      <c r="B96" t="s">
        <v>74</v>
      </c>
      <c r="C96" t="str">
        <f t="shared" si="2"/>
        <v xml:space="preserve">សំ </v>
      </c>
      <c r="D96" t="str">
        <f t="shared" si="3"/>
        <v>ស្រីនាង</v>
      </c>
      <c r="E96" t="s">
        <v>1</v>
      </c>
      <c r="F96" t="s">
        <v>454</v>
      </c>
      <c r="G96" t="str">
        <f>IFERROR(VLOOKUP($B96,Tax_List!$G$3:$O$480,6,0),"***")</f>
        <v>***</v>
      </c>
      <c r="H96" s="13" t="str">
        <f>IFERROR(VLOOKUP($B96,Tax_List!$G$3:$O$480,10,0),"***")</f>
        <v>***</v>
      </c>
      <c r="I96" s="2">
        <v>1436400</v>
      </c>
      <c r="J96" s="2" t="s">
        <v>1978</v>
      </c>
      <c r="L96" t="str">
        <f>IF($G96="***",VLOOKUP($C96,Tax_List!$E$3:$O$479,8,0),"")</f>
        <v>04.05.1996</v>
      </c>
      <c r="M96" t="e">
        <f>IF($G96="***",VLOOKUP($D96,Tax_List!$E$3:$O$479,8,0),"")</f>
        <v>#N/A</v>
      </c>
    </row>
    <row r="97" spans="1:13" x14ac:dyDescent="0.55000000000000004">
      <c r="A97" s="1">
        <v>87</v>
      </c>
      <c r="B97" t="s">
        <v>75</v>
      </c>
      <c r="C97" t="str">
        <f t="shared" si="2"/>
        <v xml:space="preserve">ទូច </v>
      </c>
      <c r="D97" t="str">
        <f t="shared" si="3"/>
        <v>សាវ៉ាត់</v>
      </c>
      <c r="E97" t="s">
        <v>2</v>
      </c>
      <c r="F97" t="s">
        <v>454</v>
      </c>
      <c r="G97" t="str">
        <f>IFERROR(VLOOKUP($B97,Tax_List!$G$3:$O$480,6,0),"***")</f>
        <v>***</v>
      </c>
      <c r="H97" s="13" t="str">
        <f>IFERROR(VLOOKUP($B97,Tax_List!$G$3:$O$480,10,0),"***")</f>
        <v>***</v>
      </c>
      <c r="I97" s="2">
        <v>1139500</v>
      </c>
      <c r="J97" s="2" t="s">
        <v>1978</v>
      </c>
      <c r="L97" t="str">
        <f>IF($G97="***",VLOOKUP($C97,Tax_List!$E$3:$O$479,8,0),"")</f>
        <v>25.06.1996</v>
      </c>
      <c r="M97" t="e">
        <f>IF($G97="***",VLOOKUP($D97,Tax_List!$E$3:$O$479,8,0),"")</f>
        <v>#N/A</v>
      </c>
    </row>
    <row r="98" spans="1:13" x14ac:dyDescent="0.55000000000000004">
      <c r="A98" s="1">
        <v>88</v>
      </c>
      <c r="B98" t="s">
        <v>76</v>
      </c>
      <c r="C98" t="str">
        <f t="shared" si="2"/>
        <v xml:space="preserve">ម៉ុល </v>
      </c>
      <c r="D98" t="str">
        <f t="shared" si="3"/>
        <v>ស្រីធី</v>
      </c>
      <c r="E98" t="s">
        <v>1</v>
      </c>
      <c r="F98" t="s">
        <v>454</v>
      </c>
      <c r="G98" t="str">
        <f>IFERROR(VLOOKUP($B98,Tax_List!$G$3:$O$480,6,0),"***")</f>
        <v>***</v>
      </c>
      <c r="H98" s="13" t="str">
        <f>IFERROR(VLOOKUP($B98,Tax_List!$G$3:$O$480,10,0),"***")</f>
        <v>***</v>
      </c>
      <c r="I98" s="2">
        <v>1128100</v>
      </c>
      <c r="J98" s="2" t="s">
        <v>1978</v>
      </c>
      <c r="L98" t="str">
        <f>IF($G98="***",VLOOKUP($C98,Tax_List!$E$3:$O$479,8,0),"")</f>
        <v>10.06.1994</v>
      </c>
      <c r="M98" t="e">
        <f>IF($G98="***",VLOOKUP($D98,Tax_List!$E$3:$O$479,8,0),"")</f>
        <v>#N/A</v>
      </c>
    </row>
    <row r="99" spans="1:13" x14ac:dyDescent="0.55000000000000004">
      <c r="A99" s="1">
        <v>89</v>
      </c>
      <c r="B99" t="s">
        <v>77</v>
      </c>
      <c r="C99" t="str">
        <f t="shared" si="2"/>
        <v xml:space="preserve">ម៉ុល </v>
      </c>
      <c r="D99" t="str">
        <f t="shared" si="3"/>
        <v>ពេជ</v>
      </c>
      <c r="E99" t="s">
        <v>2</v>
      </c>
      <c r="F99" t="s">
        <v>454</v>
      </c>
      <c r="G99" t="str">
        <f>IFERROR(VLOOKUP($B99,Tax_List!$G$3:$O$480,6,0),"***")</f>
        <v>***</v>
      </c>
      <c r="H99" s="13" t="str">
        <f>IFERROR(VLOOKUP($B99,Tax_List!$G$3:$O$480,10,0),"***")</f>
        <v>***</v>
      </c>
      <c r="I99" s="2">
        <v>1043700</v>
      </c>
      <c r="J99" s="2" t="s">
        <v>1978</v>
      </c>
      <c r="L99" t="str">
        <f>IF($G99="***",VLOOKUP($C99,Tax_List!$E$3:$O$479,8,0),"")</f>
        <v>10.06.1994</v>
      </c>
      <c r="M99" t="e">
        <f>IF($G99="***",VLOOKUP($D99,Tax_List!$E$3:$O$479,8,0),"")</f>
        <v>#N/A</v>
      </c>
    </row>
    <row r="100" spans="1:13" x14ac:dyDescent="0.55000000000000004">
      <c r="A100" s="1">
        <v>90</v>
      </c>
      <c r="B100" t="s">
        <v>78</v>
      </c>
      <c r="C100" t="str">
        <f t="shared" si="2"/>
        <v xml:space="preserve">យ៉ាត់ </v>
      </c>
      <c r="D100" t="str">
        <f t="shared" si="3"/>
        <v>ម៉ុល</v>
      </c>
      <c r="E100" t="s">
        <v>2</v>
      </c>
      <c r="F100" t="s">
        <v>454</v>
      </c>
      <c r="G100" t="str">
        <f>IFERROR(VLOOKUP($B100,Tax_List!$G$3:$O$480,6,0),"***")</f>
        <v>***</v>
      </c>
      <c r="H100" s="13" t="str">
        <f>IFERROR(VLOOKUP($B100,Tax_List!$G$3:$O$480,10,0),"***")</f>
        <v>***</v>
      </c>
      <c r="I100" s="2">
        <v>1106100</v>
      </c>
      <c r="J100" s="2" t="s">
        <v>1978</v>
      </c>
      <c r="L100" t="str">
        <f>IF($G100="***",VLOOKUP($C100,Tax_List!$E$3:$O$479,8,0),"")</f>
        <v>29.09.1997</v>
      </c>
      <c r="M100" t="e">
        <f>IF($G100="***",VLOOKUP($D100,Tax_List!$E$3:$O$479,8,0),"")</f>
        <v>#N/A</v>
      </c>
    </row>
    <row r="101" spans="1:13" x14ac:dyDescent="0.55000000000000004">
      <c r="A101" s="1">
        <v>91</v>
      </c>
      <c r="B101" t="s">
        <v>79</v>
      </c>
      <c r="C101" t="str">
        <f t="shared" si="2"/>
        <v xml:space="preserve">យេត </v>
      </c>
      <c r="D101" t="str">
        <f t="shared" si="3"/>
        <v>សុភី</v>
      </c>
      <c r="E101" t="s">
        <v>1</v>
      </c>
      <c r="F101" t="s">
        <v>454</v>
      </c>
      <c r="G101" t="str">
        <f>IFERROR(VLOOKUP($B101,Tax_List!$G$3:$O$480,6,0),"***")</f>
        <v>***</v>
      </c>
      <c r="H101" s="13" t="str">
        <f>IFERROR(VLOOKUP($B101,Tax_List!$G$3:$O$480,10,0),"***")</f>
        <v>***</v>
      </c>
      <c r="I101" s="2">
        <v>1088000</v>
      </c>
      <c r="J101" s="2" t="s">
        <v>1978</v>
      </c>
      <c r="L101" t="str">
        <f>IF($G101="***",VLOOKUP($C101,Tax_List!$E$3:$O$479,8,0),"")</f>
        <v>15.02.1979</v>
      </c>
      <c r="M101" t="e">
        <f>IF($G101="***",VLOOKUP($D101,Tax_List!$E$3:$O$479,8,0),"")</f>
        <v>#N/A</v>
      </c>
    </row>
    <row r="102" spans="1:13" x14ac:dyDescent="0.55000000000000004">
      <c r="A102" s="1">
        <v>92</v>
      </c>
      <c r="B102" t="s">
        <v>80</v>
      </c>
      <c r="C102" t="str">
        <f t="shared" si="2"/>
        <v xml:space="preserve">អ៊ុល </v>
      </c>
      <c r="D102" t="str">
        <f t="shared" si="3"/>
        <v>បូណា</v>
      </c>
      <c r="E102" t="s">
        <v>2</v>
      </c>
      <c r="F102" t="s">
        <v>454</v>
      </c>
      <c r="G102" t="str">
        <f>IFERROR(VLOOKUP($B102,Tax_List!$G$3:$O$480,6,0),"***")</f>
        <v>***</v>
      </c>
      <c r="H102" s="13" t="str">
        <f>IFERROR(VLOOKUP($B102,Tax_List!$G$3:$O$480,10,0),"***")</f>
        <v>***</v>
      </c>
      <c r="I102" s="2">
        <v>1092800</v>
      </c>
      <c r="J102" s="2" t="s">
        <v>1978</v>
      </c>
      <c r="L102" t="str">
        <f>IF($G102="***",VLOOKUP($C102,Tax_List!$E$3:$O$479,8,0),"")</f>
        <v>15.01.2001</v>
      </c>
      <c r="M102" t="e">
        <f>IF($G102="***",VLOOKUP($D102,Tax_List!$E$3:$O$479,8,0),"")</f>
        <v>#N/A</v>
      </c>
    </row>
    <row r="103" spans="1:13" x14ac:dyDescent="0.55000000000000004">
      <c r="A103" s="1">
        <v>93</v>
      </c>
      <c r="B103" t="s">
        <v>81</v>
      </c>
      <c r="C103" t="str">
        <f t="shared" si="2"/>
        <v xml:space="preserve">អឿន </v>
      </c>
      <c r="D103" t="str">
        <f t="shared" si="3"/>
        <v>សីហា</v>
      </c>
      <c r="E103" t="s">
        <v>2</v>
      </c>
      <c r="F103" t="s">
        <v>454</v>
      </c>
      <c r="G103" t="str">
        <f>IFERROR(VLOOKUP($B103,Tax_List!$G$3:$O$480,6,0),"***")</f>
        <v>***</v>
      </c>
      <c r="H103" s="13" t="str">
        <f>IFERROR(VLOOKUP($B103,Tax_List!$G$3:$O$480,10,0),"***")</f>
        <v>***</v>
      </c>
      <c r="I103" s="2">
        <v>1064500</v>
      </c>
      <c r="J103" s="2" t="s">
        <v>1978</v>
      </c>
      <c r="L103" t="str">
        <f>IF($G103="***",VLOOKUP($C103,Tax_List!$E$3:$O$479,8,0),"")</f>
        <v>05.07.1984</v>
      </c>
      <c r="M103" t="e">
        <f>IF($G103="***",VLOOKUP($D103,Tax_List!$E$3:$O$479,8,0),"")</f>
        <v>#N/A</v>
      </c>
    </row>
    <row r="104" spans="1:13" x14ac:dyDescent="0.55000000000000004">
      <c r="A104" s="1">
        <v>94</v>
      </c>
      <c r="B104" t="s">
        <v>82</v>
      </c>
      <c r="C104" t="str">
        <f t="shared" si="2"/>
        <v xml:space="preserve">អែម </v>
      </c>
      <c r="D104" t="str">
        <f t="shared" si="3"/>
        <v>សាលីន</v>
      </c>
      <c r="E104" t="s">
        <v>2</v>
      </c>
      <c r="F104" t="s">
        <v>454</v>
      </c>
      <c r="G104" t="str">
        <f>IFERROR(VLOOKUP($B104,Tax_List!$G$3:$O$480,6,0),"***")</f>
        <v>***</v>
      </c>
      <c r="H104" s="13" t="str">
        <f>IFERROR(VLOOKUP($B104,Tax_List!$G$3:$O$480,10,0),"***")</f>
        <v>***</v>
      </c>
      <c r="I104" s="2">
        <v>1112600</v>
      </c>
      <c r="J104" s="2" t="s">
        <v>1978</v>
      </c>
      <c r="L104" t="str">
        <f>IF($G104="***",VLOOKUP($C104,Tax_List!$E$3:$O$479,8,0),"")</f>
        <v>10.10.1986</v>
      </c>
      <c r="M104" t="e">
        <f>IF($G104="***",VLOOKUP($D104,Tax_List!$E$3:$O$479,8,0),"")</f>
        <v>#N/A</v>
      </c>
    </row>
    <row r="105" spans="1:13" x14ac:dyDescent="0.55000000000000004">
      <c r="A105" s="1">
        <v>95</v>
      </c>
      <c r="B105" t="s">
        <v>83</v>
      </c>
      <c r="C105" t="str">
        <f t="shared" si="2"/>
        <v xml:space="preserve">វិន </v>
      </c>
      <c r="D105" t="str">
        <f t="shared" si="3"/>
        <v>ស៊ីរវ៉ាន់ដា</v>
      </c>
      <c r="E105" t="s">
        <v>1</v>
      </c>
      <c r="F105" t="s">
        <v>454</v>
      </c>
      <c r="G105" t="str">
        <f>IFERROR(VLOOKUP($B105,Tax_List!$G$3:$O$480,6,0),"***")</f>
        <v>***</v>
      </c>
      <c r="H105" s="13" t="str">
        <f>IFERROR(VLOOKUP($B105,Tax_List!$G$3:$O$480,10,0),"***")</f>
        <v>***</v>
      </c>
      <c r="I105" s="2">
        <v>983800</v>
      </c>
      <c r="J105" s="2" t="s">
        <v>1978</v>
      </c>
      <c r="L105" t="str">
        <f>IF($G105="***",VLOOKUP($C105,Tax_List!$E$3:$O$479,8,0),"")</f>
        <v>16.06.1993</v>
      </c>
      <c r="M105" t="e">
        <f>IF($G105="***",VLOOKUP($D105,Tax_List!$E$3:$O$479,8,0),"")</f>
        <v>#N/A</v>
      </c>
    </row>
    <row r="106" spans="1:13" x14ac:dyDescent="0.55000000000000004">
      <c r="A106" s="1">
        <v>96</v>
      </c>
      <c r="B106" t="s">
        <v>84</v>
      </c>
      <c r="C106" t="str">
        <f t="shared" si="2"/>
        <v xml:space="preserve">វិន </v>
      </c>
      <c r="D106" t="str">
        <f t="shared" si="3"/>
        <v>ដាលីន</v>
      </c>
      <c r="E106" t="s">
        <v>2</v>
      </c>
      <c r="F106" t="s">
        <v>454</v>
      </c>
      <c r="G106" t="str">
        <f>IFERROR(VLOOKUP($B106,Tax_List!$G$3:$O$480,6,0),"***")</f>
        <v>***</v>
      </c>
      <c r="H106" s="13" t="str">
        <f>IFERROR(VLOOKUP($B106,Tax_List!$G$3:$O$480,10,0),"***")</f>
        <v>***</v>
      </c>
      <c r="I106" s="2">
        <v>1112500</v>
      </c>
      <c r="J106" s="2" t="s">
        <v>1978</v>
      </c>
      <c r="L106" t="str">
        <f>IF($G106="***",VLOOKUP($C106,Tax_List!$E$3:$O$479,8,0),"")</f>
        <v>16.06.1993</v>
      </c>
      <c r="M106" t="e">
        <f>IF($G106="***",VLOOKUP($D106,Tax_List!$E$3:$O$479,8,0),"")</f>
        <v>#N/A</v>
      </c>
    </row>
    <row r="107" spans="1:13" x14ac:dyDescent="0.55000000000000004">
      <c r="A107" s="1">
        <v>97</v>
      </c>
      <c r="B107" t="s">
        <v>85</v>
      </c>
      <c r="C107" t="str">
        <f t="shared" si="2"/>
        <v xml:space="preserve">ជ្រុយ </v>
      </c>
      <c r="D107" t="str">
        <f t="shared" si="3"/>
        <v>សាម៉ិ</v>
      </c>
      <c r="E107" t="s">
        <v>2</v>
      </c>
      <c r="F107" t="s">
        <v>454</v>
      </c>
      <c r="G107" t="str">
        <f>IFERROR(VLOOKUP($B107,Tax_List!$G$3:$O$480,6,0),"***")</f>
        <v>***</v>
      </c>
      <c r="H107" s="13" t="str">
        <f>IFERROR(VLOOKUP($B107,Tax_List!$G$3:$O$480,10,0),"***")</f>
        <v>***</v>
      </c>
      <c r="I107" s="2">
        <v>1085000</v>
      </c>
      <c r="J107" s="2" t="s">
        <v>1978</v>
      </c>
      <c r="L107" t="str">
        <f>IF($G107="***",VLOOKUP($C107,Tax_List!$E$3:$O$479,8,0),"")</f>
        <v>15.07.1996</v>
      </c>
      <c r="M107" t="e">
        <f>IF($G107="***",VLOOKUP($D107,Tax_List!$E$3:$O$479,8,0),"")</f>
        <v>#N/A</v>
      </c>
    </row>
    <row r="108" spans="1:13" x14ac:dyDescent="0.55000000000000004">
      <c r="A108" s="1">
        <v>98</v>
      </c>
      <c r="B108" t="s">
        <v>86</v>
      </c>
      <c r="C108" t="str">
        <f t="shared" si="2"/>
        <v xml:space="preserve">ហឿន </v>
      </c>
      <c r="D108" t="str">
        <f t="shared" si="3"/>
        <v>សុខខេង</v>
      </c>
      <c r="E108" t="s">
        <v>1</v>
      </c>
      <c r="F108" t="s">
        <v>454</v>
      </c>
      <c r="G108" t="str">
        <f>IFERROR(VLOOKUP($B108,Tax_List!$G$3:$O$480,6,0),"***")</f>
        <v>***</v>
      </c>
      <c r="H108" s="13" t="str">
        <f>IFERROR(VLOOKUP($B108,Tax_List!$G$3:$O$480,10,0),"***")</f>
        <v>***</v>
      </c>
      <c r="I108" s="2">
        <v>1096900</v>
      </c>
      <c r="J108" s="2" t="s">
        <v>1978</v>
      </c>
      <c r="L108" t="str">
        <f>IF($G108="***",VLOOKUP($C108,Tax_List!$E$3:$O$479,8,0),"")</f>
        <v>24.01.1997</v>
      </c>
      <c r="M108" t="e">
        <f>IF($G108="***",VLOOKUP($D108,Tax_List!$E$3:$O$479,8,0),"")</f>
        <v>#N/A</v>
      </c>
    </row>
    <row r="109" spans="1:13" x14ac:dyDescent="0.55000000000000004">
      <c r="A109" s="1">
        <v>99</v>
      </c>
      <c r="B109" t="s">
        <v>87</v>
      </c>
      <c r="C109" t="str">
        <f t="shared" si="2"/>
        <v xml:space="preserve">ឈិត </v>
      </c>
      <c r="D109" t="str">
        <f t="shared" si="3"/>
        <v>ឆៃ</v>
      </c>
      <c r="E109" t="s">
        <v>2</v>
      </c>
      <c r="F109" t="s">
        <v>454</v>
      </c>
      <c r="G109" t="str">
        <f>IFERROR(VLOOKUP($B109,Tax_List!$G$3:$O$480,6,0),"***")</f>
        <v>***</v>
      </c>
      <c r="H109" s="13" t="str">
        <f>IFERROR(VLOOKUP($B109,Tax_List!$G$3:$O$480,10,0),"***")</f>
        <v>***</v>
      </c>
      <c r="I109" s="2">
        <v>1167200</v>
      </c>
      <c r="J109" s="2" t="s">
        <v>1978</v>
      </c>
      <c r="L109" t="str">
        <f>IF($G109="***",VLOOKUP($C109,Tax_List!$E$3:$O$479,8,0),"")</f>
        <v>12.02.1993</v>
      </c>
      <c r="M109" t="e">
        <f>IF($G109="***",VLOOKUP($D109,Tax_List!$E$3:$O$479,8,0),"")</f>
        <v>#N/A</v>
      </c>
    </row>
    <row r="110" spans="1:13" x14ac:dyDescent="0.55000000000000004">
      <c r="A110" s="1">
        <v>100</v>
      </c>
      <c r="B110" t="s">
        <v>88</v>
      </c>
      <c r="C110" t="str">
        <f t="shared" si="2"/>
        <v xml:space="preserve">ជួន </v>
      </c>
      <c r="D110" t="str">
        <f t="shared" si="3"/>
        <v>ឃឿន</v>
      </c>
      <c r="E110" t="s">
        <v>1</v>
      </c>
      <c r="F110" t="s">
        <v>454</v>
      </c>
      <c r="G110" t="str">
        <f>IFERROR(VLOOKUP($B110,Tax_List!$G$3:$O$480,6,0),"***")</f>
        <v>***</v>
      </c>
      <c r="H110" s="13" t="str">
        <f>IFERROR(VLOOKUP($B110,Tax_List!$G$3:$O$480,10,0),"***")</f>
        <v>***</v>
      </c>
      <c r="I110" s="2">
        <v>1165900</v>
      </c>
      <c r="J110" s="2" t="s">
        <v>1978</v>
      </c>
      <c r="L110" t="str">
        <f>IF($G110="***",VLOOKUP($C110,Tax_List!$E$3:$O$479,8,0),"")</f>
        <v>06.02.1982</v>
      </c>
      <c r="M110" t="e">
        <f>IF($G110="***",VLOOKUP($D110,Tax_List!$E$3:$O$479,8,0),"")</f>
        <v>#N/A</v>
      </c>
    </row>
    <row r="111" spans="1:13" x14ac:dyDescent="0.55000000000000004">
      <c r="A111" s="1">
        <v>101</v>
      </c>
      <c r="B111" t="s">
        <v>89</v>
      </c>
      <c r="C111" t="str">
        <f t="shared" si="2"/>
        <v xml:space="preserve">ហ៊ុយ </v>
      </c>
      <c r="D111" t="str">
        <f t="shared" si="3"/>
        <v>ណាង</v>
      </c>
      <c r="E111" t="s">
        <v>2</v>
      </c>
      <c r="F111" t="s">
        <v>454</v>
      </c>
      <c r="G111" t="str">
        <f>IFERROR(VLOOKUP($B111,Tax_List!$G$3:$O$480,6,0),"***")</f>
        <v>***</v>
      </c>
      <c r="H111" s="13" t="str">
        <f>IFERROR(VLOOKUP($B111,Tax_List!$G$3:$O$480,10,0),"***")</f>
        <v>***</v>
      </c>
      <c r="I111" s="2">
        <v>1143500</v>
      </c>
      <c r="J111" s="2" t="s">
        <v>1978</v>
      </c>
      <c r="L111" t="str">
        <f>IF($G111="***",VLOOKUP($C111,Tax_List!$E$3:$O$479,8,0),"")</f>
        <v>27.10.1994</v>
      </c>
      <c r="M111" t="e">
        <f>IF($G111="***",VLOOKUP($D111,Tax_List!$E$3:$O$479,8,0),"")</f>
        <v>#N/A</v>
      </c>
    </row>
    <row r="112" spans="1:13" x14ac:dyDescent="0.55000000000000004">
      <c r="A112" s="1">
        <v>102</v>
      </c>
      <c r="B112" t="s">
        <v>1946</v>
      </c>
      <c r="C112" t="str">
        <f t="shared" si="2"/>
        <v xml:space="preserve">ហួន </v>
      </c>
      <c r="D112" t="str">
        <f t="shared" si="3"/>
        <v>ស្រីមុំ</v>
      </c>
      <c r="E112" t="s">
        <v>1</v>
      </c>
      <c r="F112" t="s">
        <v>454</v>
      </c>
      <c r="G112" t="str">
        <f>IFERROR(VLOOKUP($B112,Tax_List!$G$3:$O$480,6,0),"***")</f>
        <v>***</v>
      </c>
      <c r="H112" s="13" t="str">
        <f>IFERROR(VLOOKUP($B112,Tax_List!$G$3:$O$480,10,0),"***")</f>
        <v>***</v>
      </c>
      <c r="I112" s="2">
        <v>664500</v>
      </c>
      <c r="J112" s="2" t="s">
        <v>1979</v>
      </c>
      <c r="L112" t="str">
        <f>IF($G112="***",VLOOKUP($C112,Tax_List!$E$3:$O$479,8,0),"")</f>
        <v>21.12.2001</v>
      </c>
      <c r="M112" t="e">
        <f>IF($G112="***",VLOOKUP($D112,Tax_List!$E$3:$O$479,8,0),"")</f>
        <v>#N/A</v>
      </c>
    </row>
    <row r="113" spans="1:13" x14ac:dyDescent="0.55000000000000004">
      <c r="A113" s="1">
        <v>102</v>
      </c>
      <c r="B113" t="s">
        <v>90</v>
      </c>
      <c r="C113" t="str">
        <f t="shared" si="2"/>
        <v xml:space="preserve">ជួន </v>
      </c>
      <c r="D113" t="str">
        <f t="shared" si="3"/>
        <v>សាមេន</v>
      </c>
      <c r="E113" t="s">
        <v>1</v>
      </c>
      <c r="F113" t="s">
        <v>454</v>
      </c>
      <c r="G113" t="str">
        <f>IFERROR(VLOOKUP($B113,Tax_List!$G$3:$O$480,6,0),"***")</f>
        <v>***</v>
      </c>
      <c r="H113" s="13" t="str">
        <f>IFERROR(VLOOKUP($B113,Tax_List!$G$3:$O$480,10,0),"***")</f>
        <v>***</v>
      </c>
      <c r="I113" s="2">
        <v>353000</v>
      </c>
      <c r="J113" s="2" t="s">
        <v>1980</v>
      </c>
      <c r="L113" t="str">
        <f>IF($G113="***",VLOOKUP($C113,Tax_List!$E$3:$O$479,8,0),"")</f>
        <v>06.02.1982</v>
      </c>
      <c r="M113" t="e">
        <f>IF($G113="***",VLOOKUP($D113,Tax_List!$E$3:$O$479,8,0),"")</f>
        <v>#N/A</v>
      </c>
    </row>
    <row r="114" spans="1:13" x14ac:dyDescent="0.55000000000000004">
      <c r="A114" s="1">
        <v>103</v>
      </c>
      <c r="B114" t="s">
        <v>91</v>
      </c>
      <c r="C114" t="str">
        <f t="shared" si="2"/>
        <v xml:space="preserve">ជួន </v>
      </c>
      <c r="D114" t="str">
        <f t="shared" si="3"/>
        <v>សាម៉ុន</v>
      </c>
      <c r="E114" t="s">
        <v>1</v>
      </c>
      <c r="F114" t="s">
        <v>454</v>
      </c>
      <c r="G114" t="str">
        <f>IFERROR(VLOOKUP($B114,Tax_List!$G$3:$O$480,6,0),"***")</f>
        <v>***</v>
      </c>
      <c r="H114" s="13" t="str">
        <f>IFERROR(VLOOKUP($B114,Tax_List!$G$3:$O$480,10,0),"***")</f>
        <v>***</v>
      </c>
      <c r="I114" s="2">
        <v>1089400</v>
      </c>
      <c r="J114" s="2" t="s">
        <v>1978</v>
      </c>
      <c r="L114" t="str">
        <f>IF($G114="***",VLOOKUP($C114,Tax_List!$E$3:$O$479,8,0),"")</f>
        <v>06.02.1982</v>
      </c>
      <c r="M114" t="e">
        <f>IF($G114="***",VLOOKUP($D114,Tax_List!$E$3:$O$479,8,0),"")</f>
        <v>#N/A</v>
      </c>
    </row>
    <row r="115" spans="1:13" x14ac:dyDescent="0.55000000000000004">
      <c r="A115" s="1">
        <v>104</v>
      </c>
      <c r="B115" t="s">
        <v>1958</v>
      </c>
      <c r="C115" t="str">
        <f t="shared" si="2"/>
        <v xml:space="preserve">(រ៉ា </v>
      </c>
      <c r="D115" t="str">
        <f t="shared" si="3"/>
        <v>រិត)</v>
      </c>
      <c r="E115" t="s">
        <v>2</v>
      </c>
      <c r="F115" t="s">
        <v>454</v>
      </c>
      <c r="G115" t="str">
        <f>IFERROR(VLOOKUP($B115,Tax_List!$G$3:$O$480,6,0),"***")</f>
        <v>***</v>
      </c>
      <c r="H115" s="13" t="str">
        <f>IFERROR(VLOOKUP($B115,Tax_List!$G$3:$O$480,10,0),"***")</f>
        <v>***</v>
      </c>
      <c r="I115" s="2">
        <v>547600</v>
      </c>
      <c r="J115" s="2" t="s">
        <v>1981</v>
      </c>
      <c r="L115" t="e">
        <f>IF($G115="***",VLOOKUP($C115,Tax_List!$E$3:$O$479,8,0),"")</f>
        <v>#N/A</v>
      </c>
      <c r="M115" t="e">
        <f>IF($G115="***",VLOOKUP($D115,Tax_List!$E$3:$O$479,8,0),"")</f>
        <v>#N/A</v>
      </c>
    </row>
    <row r="116" spans="1:13" x14ac:dyDescent="0.55000000000000004">
      <c r="A116" s="1">
        <v>104</v>
      </c>
      <c r="B116" t="s">
        <v>92</v>
      </c>
      <c r="C116" t="str">
        <f t="shared" si="2"/>
        <v xml:space="preserve">សាត </v>
      </c>
      <c r="D116" t="str">
        <f t="shared" si="3"/>
        <v>គីមសាន</v>
      </c>
      <c r="E116" t="s">
        <v>2</v>
      </c>
      <c r="F116" t="s">
        <v>454</v>
      </c>
      <c r="G116" t="str">
        <f>IFERROR(VLOOKUP($B116,Tax_List!$G$3:$O$480,6,0),"***")</f>
        <v>***</v>
      </c>
      <c r="H116" s="13" t="str">
        <f>IFERROR(VLOOKUP($B116,Tax_List!$G$3:$O$480,10,0),"***")</f>
        <v>***</v>
      </c>
      <c r="I116" s="2">
        <v>429900</v>
      </c>
      <c r="J116" s="2" t="s">
        <v>1980</v>
      </c>
      <c r="L116" t="str">
        <f>IF($G116="***",VLOOKUP($C116,Tax_List!$E$3:$O$479,8,0),"")</f>
        <v>01.10.2000</v>
      </c>
      <c r="M116" t="e">
        <f>IF($G116="***",VLOOKUP($D116,Tax_List!$E$3:$O$479,8,0),"")</f>
        <v>#N/A</v>
      </c>
    </row>
    <row r="117" spans="1:13" x14ac:dyDescent="0.55000000000000004">
      <c r="A117" s="1">
        <v>105</v>
      </c>
      <c r="B117" t="s">
        <v>93</v>
      </c>
      <c r="C117" t="str">
        <f t="shared" si="2"/>
        <v xml:space="preserve">ឌុក </v>
      </c>
      <c r="D117" t="str">
        <f t="shared" si="3"/>
        <v>សោភ័ណ</v>
      </c>
      <c r="E117" t="s">
        <v>1</v>
      </c>
      <c r="F117" t="s">
        <v>454</v>
      </c>
      <c r="G117" t="str">
        <f>IFERROR(VLOOKUP($B117,Tax_List!$G$3:$O$480,6,0),"***")</f>
        <v>***</v>
      </c>
      <c r="H117" s="13" t="str">
        <f>IFERROR(VLOOKUP($B117,Tax_List!$G$3:$O$480,10,0),"***")</f>
        <v>***</v>
      </c>
      <c r="I117" s="2">
        <v>1114700</v>
      </c>
      <c r="J117" s="2" t="s">
        <v>1978</v>
      </c>
      <c r="L117" t="str">
        <f>IF($G117="***",VLOOKUP($C117,Tax_List!$E$3:$O$479,8,0),"")</f>
        <v>05.08.1992</v>
      </c>
      <c r="M117" t="e">
        <f>IF($G117="***",VLOOKUP($D117,Tax_List!$E$3:$O$479,8,0),"")</f>
        <v>#N/A</v>
      </c>
    </row>
    <row r="118" spans="1:13" x14ac:dyDescent="0.55000000000000004">
      <c r="A118" s="1">
        <v>106</v>
      </c>
      <c r="B118" t="s">
        <v>94</v>
      </c>
      <c r="C118" t="str">
        <f t="shared" si="2"/>
        <v xml:space="preserve">ស៊ន </v>
      </c>
      <c r="D118" t="str">
        <f t="shared" si="3"/>
        <v>សុខណា</v>
      </c>
      <c r="E118" t="s">
        <v>2</v>
      </c>
      <c r="F118" t="s">
        <v>454</v>
      </c>
      <c r="G118" t="str">
        <f>IFERROR(VLOOKUP($B118,Tax_List!$G$3:$O$480,6,0),"***")</f>
        <v>***</v>
      </c>
      <c r="H118" s="13" t="str">
        <f>IFERROR(VLOOKUP($B118,Tax_List!$G$3:$O$480,10,0),"***")</f>
        <v>***</v>
      </c>
      <c r="I118" s="2">
        <v>1137900</v>
      </c>
      <c r="J118" s="2" t="s">
        <v>1978</v>
      </c>
      <c r="L118" t="str">
        <f>IF($G118="***",VLOOKUP($C118,Tax_List!$E$3:$O$479,8,0),"")</f>
        <v>05.05.1998</v>
      </c>
      <c r="M118" t="e">
        <f>IF($G118="***",VLOOKUP($D118,Tax_List!$E$3:$O$479,8,0),"")</f>
        <v>#N/A</v>
      </c>
    </row>
    <row r="119" spans="1:13" x14ac:dyDescent="0.55000000000000004">
      <c r="A119" s="1">
        <v>107</v>
      </c>
      <c r="B119" t="s">
        <v>95</v>
      </c>
      <c r="C119" t="str">
        <f t="shared" si="2"/>
        <v xml:space="preserve">ហួន </v>
      </c>
      <c r="D119" t="str">
        <f t="shared" si="3"/>
        <v>ពុទ្ធី</v>
      </c>
      <c r="E119" t="s">
        <v>2</v>
      </c>
      <c r="F119" t="s">
        <v>454</v>
      </c>
      <c r="G119" t="str">
        <f>IFERROR(VLOOKUP($B119,Tax_List!$G$3:$O$480,6,0),"***")</f>
        <v>***</v>
      </c>
      <c r="H119" s="13" t="str">
        <f>IFERROR(VLOOKUP($B119,Tax_List!$G$3:$O$480,10,0),"***")</f>
        <v>***</v>
      </c>
      <c r="I119" s="2">
        <v>1026100</v>
      </c>
      <c r="J119" s="2" t="s">
        <v>1978</v>
      </c>
      <c r="L119" t="str">
        <f>IF($G119="***",VLOOKUP($C119,Tax_List!$E$3:$O$479,8,0),"")</f>
        <v>21.12.2001</v>
      </c>
      <c r="M119" t="e">
        <f>IF($G119="***",VLOOKUP($D119,Tax_List!$E$3:$O$479,8,0),"")</f>
        <v>#N/A</v>
      </c>
    </row>
    <row r="120" spans="1:13" x14ac:dyDescent="0.55000000000000004">
      <c r="A120" s="1">
        <v>108</v>
      </c>
      <c r="B120" t="s">
        <v>96</v>
      </c>
      <c r="C120" t="str">
        <f t="shared" si="2"/>
        <v xml:space="preserve">សេងគ្រី </v>
      </c>
      <c r="D120" t="str">
        <f t="shared" si="3"/>
        <v>អ៊ីន</v>
      </c>
      <c r="E120" t="s">
        <v>1</v>
      </c>
      <c r="F120" t="s">
        <v>454</v>
      </c>
      <c r="G120" t="str">
        <f>IFERROR(VLOOKUP($B120,Tax_List!$G$3:$O$480,6,0),"***")</f>
        <v>***</v>
      </c>
      <c r="H120" s="13" t="str">
        <f>IFERROR(VLOOKUP($B120,Tax_List!$G$3:$O$480,10,0),"***")</f>
        <v>***</v>
      </c>
      <c r="I120" s="2">
        <v>1141500</v>
      </c>
      <c r="J120" s="2" t="s">
        <v>1978</v>
      </c>
      <c r="L120" t="str">
        <f>IF($G120="***",VLOOKUP($C120,Tax_List!$E$3:$O$479,8,0),"")</f>
        <v>13.12.2000</v>
      </c>
      <c r="M120" t="e">
        <f>IF($G120="***",VLOOKUP($D120,Tax_List!$E$3:$O$479,8,0),"")</f>
        <v>#N/A</v>
      </c>
    </row>
    <row r="121" spans="1:13" x14ac:dyDescent="0.55000000000000004">
      <c r="A121" s="1">
        <v>109</v>
      </c>
      <c r="B121" t="s">
        <v>97</v>
      </c>
      <c r="C121" t="str">
        <f t="shared" si="2"/>
        <v xml:space="preserve">ថៃ </v>
      </c>
      <c r="D121" t="str">
        <f t="shared" si="3"/>
        <v>ឈាង</v>
      </c>
      <c r="E121" t="s">
        <v>2</v>
      </c>
      <c r="F121" t="s">
        <v>454</v>
      </c>
      <c r="G121" t="str">
        <f>IFERROR(VLOOKUP($B121,Tax_List!$G$3:$O$480,6,0),"***")</f>
        <v>***</v>
      </c>
      <c r="H121" s="13" t="str">
        <f>IFERROR(VLOOKUP($B121,Tax_List!$G$3:$O$480,10,0),"***")</f>
        <v>***</v>
      </c>
      <c r="I121" s="2">
        <v>1231300</v>
      </c>
      <c r="J121" s="2" t="s">
        <v>1978</v>
      </c>
      <c r="L121" t="str">
        <f>IF($G121="***",VLOOKUP($C121,Tax_List!$E$3:$O$479,8,0),"")</f>
        <v>21.08.1993</v>
      </c>
      <c r="M121" t="e">
        <f>IF($G121="***",VLOOKUP($D121,Tax_List!$E$3:$O$479,8,0),"")</f>
        <v>#N/A</v>
      </c>
    </row>
    <row r="122" spans="1:13" x14ac:dyDescent="0.55000000000000004">
      <c r="A122" s="1">
        <v>110</v>
      </c>
      <c r="B122" t="s">
        <v>98</v>
      </c>
      <c r="C122" t="str">
        <f t="shared" si="2"/>
        <v xml:space="preserve">ឈាង </v>
      </c>
      <c r="D122" t="str">
        <f t="shared" si="3"/>
        <v>ផល្លាប</v>
      </c>
      <c r="E122" t="s">
        <v>2</v>
      </c>
      <c r="F122" t="s">
        <v>454</v>
      </c>
      <c r="G122" t="str">
        <f>IFERROR(VLOOKUP($B122,Tax_List!$G$3:$O$480,6,0),"***")</f>
        <v>***</v>
      </c>
      <c r="H122" s="13" t="str">
        <f>IFERROR(VLOOKUP($B122,Tax_List!$G$3:$O$480,10,0),"***")</f>
        <v>***</v>
      </c>
      <c r="I122" s="2">
        <v>1167800</v>
      </c>
      <c r="J122" s="2" t="s">
        <v>1978</v>
      </c>
      <c r="L122" t="str">
        <f>IF($G122="***",VLOOKUP($C122,Tax_List!$E$3:$O$479,8,0),"")</f>
        <v>22.12.1992</v>
      </c>
      <c r="M122" t="e">
        <f>IF($G122="***",VLOOKUP($D122,Tax_List!$E$3:$O$479,8,0),"")</f>
        <v>#N/A</v>
      </c>
    </row>
    <row r="123" spans="1:13" x14ac:dyDescent="0.55000000000000004">
      <c r="A123" s="1">
        <v>111</v>
      </c>
      <c r="B123" t="s">
        <v>99</v>
      </c>
      <c r="C123" t="str">
        <f t="shared" si="2"/>
        <v xml:space="preserve">ហុង </v>
      </c>
      <c r="D123" t="str">
        <f t="shared" si="3"/>
        <v>ប៊ិច</v>
      </c>
      <c r="E123" t="s">
        <v>2</v>
      </c>
      <c r="F123" t="s">
        <v>454</v>
      </c>
      <c r="G123" t="str">
        <f>IFERROR(VLOOKUP($B123,Tax_List!$G$3:$O$480,6,0),"***")</f>
        <v>***</v>
      </c>
      <c r="H123" s="13" t="str">
        <f>IFERROR(VLOOKUP($B123,Tax_List!$G$3:$O$480,10,0),"***")</f>
        <v>***</v>
      </c>
      <c r="I123" s="2">
        <v>1161200</v>
      </c>
      <c r="J123" s="2" t="s">
        <v>1978</v>
      </c>
      <c r="L123" t="str">
        <f>IF($G123="***",VLOOKUP($C123,Tax_List!$E$3:$O$479,8,0),"")</f>
        <v>10.02.1987</v>
      </c>
      <c r="M123" t="e">
        <f>IF($G123="***",VLOOKUP($D123,Tax_List!$E$3:$O$479,8,0),"")</f>
        <v>#N/A</v>
      </c>
    </row>
    <row r="124" spans="1:13" x14ac:dyDescent="0.55000000000000004">
      <c r="A124" s="1">
        <v>112</v>
      </c>
      <c r="B124" t="s">
        <v>100</v>
      </c>
      <c r="C124" t="str">
        <f t="shared" si="2"/>
        <v xml:space="preserve">ចាយ </v>
      </c>
      <c r="D124" t="str">
        <f t="shared" si="3"/>
        <v>ពន្លក</v>
      </c>
      <c r="E124" t="s">
        <v>1</v>
      </c>
      <c r="F124" t="s">
        <v>454</v>
      </c>
      <c r="G124" t="str">
        <f>IFERROR(VLOOKUP($B124,Tax_List!$G$3:$O$480,6,0),"***")</f>
        <v>***</v>
      </c>
      <c r="H124" s="13" t="str">
        <f>IFERROR(VLOOKUP($B124,Tax_List!$G$3:$O$480,10,0),"***")</f>
        <v>***</v>
      </c>
      <c r="I124" s="2">
        <v>1092400</v>
      </c>
      <c r="J124" s="2" t="s">
        <v>1978</v>
      </c>
      <c r="L124" t="str">
        <f>IF($G124="***",VLOOKUP($C124,Tax_List!$E$3:$O$479,8,0),"")</f>
        <v>26.03.1997</v>
      </c>
      <c r="M124" t="e">
        <f>IF($G124="***",VLOOKUP($D124,Tax_List!$E$3:$O$479,8,0),"")</f>
        <v>#N/A</v>
      </c>
    </row>
    <row r="125" spans="1:13" x14ac:dyDescent="0.55000000000000004">
      <c r="A125" s="1">
        <v>113</v>
      </c>
      <c r="B125" t="s">
        <v>101</v>
      </c>
      <c r="C125" t="str">
        <f t="shared" si="2"/>
        <v xml:space="preserve">សាំ </v>
      </c>
      <c r="D125" t="str">
        <f t="shared" si="3"/>
        <v>ចាយ</v>
      </c>
      <c r="E125" t="s">
        <v>2</v>
      </c>
      <c r="F125" t="s">
        <v>454</v>
      </c>
      <c r="G125" t="str">
        <f>IFERROR(VLOOKUP($B125,Tax_List!$G$3:$O$480,6,0),"***")</f>
        <v>***</v>
      </c>
      <c r="H125" s="13" t="str">
        <f>IFERROR(VLOOKUP($B125,Tax_List!$G$3:$O$480,10,0),"***")</f>
        <v>***</v>
      </c>
      <c r="I125" s="2">
        <v>1157400</v>
      </c>
      <c r="J125" s="2" t="s">
        <v>1978</v>
      </c>
      <c r="L125" t="str">
        <f>IF($G125="***",VLOOKUP($C125,Tax_List!$E$3:$O$479,8,0),"")</f>
        <v>04.05.1989</v>
      </c>
      <c r="M125" t="e">
        <f>IF($G125="***",VLOOKUP($D125,Tax_List!$E$3:$O$479,8,0),"")</f>
        <v>#N/A</v>
      </c>
    </row>
    <row r="126" spans="1:13" x14ac:dyDescent="0.55000000000000004">
      <c r="A126" s="1">
        <v>114</v>
      </c>
      <c r="B126" t="s">
        <v>102</v>
      </c>
      <c r="C126" t="str">
        <f t="shared" si="2"/>
        <v xml:space="preserve">ចែម </v>
      </c>
      <c r="D126" t="str">
        <f t="shared" si="3"/>
        <v>រ៉េន</v>
      </c>
      <c r="E126" t="s">
        <v>1</v>
      </c>
      <c r="F126" t="s">
        <v>454</v>
      </c>
      <c r="G126" t="str">
        <f>IFERROR(VLOOKUP($B126,Tax_List!$G$3:$O$480,6,0),"***")</f>
        <v>***</v>
      </c>
      <c r="H126" s="13" t="str">
        <f>IFERROR(VLOOKUP($B126,Tax_List!$G$3:$O$480,10,0),"***")</f>
        <v>***</v>
      </c>
      <c r="I126" s="2">
        <v>1103400</v>
      </c>
      <c r="J126" s="2" t="s">
        <v>1978</v>
      </c>
      <c r="L126" t="str">
        <f>IF($G126="***",VLOOKUP($C126,Tax_List!$E$3:$O$479,8,0),"")</f>
        <v>04.12.1985</v>
      </c>
      <c r="M126" t="e">
        <f>IF($G126="***",VLOOKUP($D126,Tax_List!$E$3:$O$479,8,0),"")</f>
        <v>#N/A</v>
      </c>
    </row>
    <row r="127" spans="1:13" x14ac:dyDescent="0.55000000000000004">
      <c r="A127" s="1">
        <v>115</v>
      </c>
      <c r="B127" t="s">
        <v>1904</v>
      </c>
      <c r="C127" t="str">
        <f t="shared" si="2"/>
        <v xml:space="preserve">(អុង </v>
      </c>
      <c r="D127" t="str">
        <f t="shared" si="3"/>
        <v>ចន្ថា)</v>
      </c>
      <c r="E127" t="s">
        <v>1</v>
      </c>
      <c r="F127" t="s">
        <v>454</v>
      </c>
      <c r="G127" t="str">
        <f>IFERROR(VLOOKUP($B127,Tax_List!$G$3:$O$480,6,0),"***")</f>
        <v>***</v>
      </c>
      <c r="H127" s="13" t="str">
        <f>IFERROR(VLOOKUP($B127,Tax_List!$G$3:$O$480,10,0),"***")</f>
        <v>***</v>
      </c>
      <c r="I127" s="2">
        <v>1090500</v>
      </c>
      <c r="J127" s="2" t="s">
        <v>1982</v>
      </c>
      <c r="L127" t="e">
        <f>IF($G127="***",VLOOKUP($C127,Tax_List!$E$3:$O$479,8,0),"")</f>
        <v>#N/A</v>
      </c>
      <c r="M127" t="e">
        <f>IF($G127="***",VLOOKUP($D127,Tax_List!$E$3:$O$479,8,0),"")</f>
        <v>#N/A</v>
      </c>
    </row>
    <row r="128" spans="1:13" x14ac:dyDescent="0.55000000000000004">
      <c r="A128" s="1">
        <v>116</v>
      </c>
      <c r="B128" t="s">
        <v>103</v>
      </c>
      <c r="C128" t="str">
        <f t="shared" si="2"/>
        <v xml:space="preserve">ក </v>
      </c>
      <c r="D128" t="str">
        <f t="shared" si="3"/>
        <v>ស៊ីន</v>
      </c>
      <c r="E128" t="s">
        <v>2</v>
      </c>
      <c r="F128" t="s">
        <v>454</v>
      </c>
      <c r="G128" t="str">
        <f>IFERROR(VLOOKUP($B128,Tax_List!$G$3:$O$480,6,0),"***")</f>
        <v>***</v>
      </c>
      <c r="H128" s="13" t="str">
        <f>IFERROR(VLOOKUP($B128,Tax_List!$G$3:$O$480,10,0),"***")</f>
        <v>***</v>
      </c>
      <c r="I128" s="2">
        <v>1114200</v>
      </c>
      <c r="J128" s="2" t="s">
        <v>1978</v>
      </c>
      <c r="L128" t="str">
        <f>IF($G128="***",VLOOKUP($C128,Tax_List!$E$3:$O$479,8,0),"")</f>
        <v>26.05.1995</v>
      </c>
      <c r="M128" t="e">
        <f>IF($G128="***",VLOOKUP($D128,Tax_List!$E$3:$O$479,8,0),"")</f>
        <v>#N/A</v>
      </c>
    </row>
    <row r="129" spans="1:13" x14ac:dyDescent="0.55000000000000004">
      <c r="A129" s="1">
        <v>117</v>
      </c>
      <c r="B129" t="s">
        <v>104</v>
      </c>
      <c r="C129" t="str">
        <f t="shared" si="2"/>
        <v xml:space="preserve">ទូ </v>
      </c>
      <c r="D129" t="str">
        <f t="shared" si="3"/>
        <v>សុហៃ</v>
      </c>
      <c r="E129" t="s">
        <v>1</v>
      </c>
      <c r="F129" t="s">
        <v>454</v>
      </c>
      <c r="G129" t="str">
        <f>IFERROR(VLOOKUP($B129,Tax_List!$G$3:$O$480,6,0),"***")</f>
        <v>***</v>
      </c>
      <c r="H129" s="13" t="str">
        <f>IFERROR(VLOOKUP($B129,Tax_List!$G$3:$O$480,10,0),"***")</f>
        <v>***</v>
      </c>
      <c r="I129" s="2">
        <v>1132000</v>
      </c>
      <c r="J129" s="2" t="s">
        <v>1978</v>
      </c>
      <c r="L129" t="str">
        <f>IF($G129="***",VLOOKUP($C129,Tax_List!$E$3:$O$479,8,0),"")</f>
        <v>08.07.2001</v>
      </c>
      <c r="M129" t="e">
        <f>IF($G129="***",VLOOKUP($D129,Tax_List!$E$3:$O$479,8,0),"")</f>
        <v>#N/A</v>
      </c>
    </row>
    <row r="130" spans="1:13" x14ac:dyDescent="0.55000000000000004">
      <c r="A130" s="1">
        <v>118</v>
      </c>
      <c r="B130" t="s">
        <v>105</v>
      </c>
      <c r="C130" t="str">
        <f t="shared" ref="C130:C193" si="4">LEFT(B130,FIND(" ",B130,1))</f>
        <v xml:space="preserve">ភាព </v>
      </c>
      <c r="D130" t="str">
        <f t="shared" ref="D130:D193" si="5">RIGHT(B130,LEN(B130)-FIND(" ",B130,1))</f>
        <v>សុភា</v>
      </c>
      <c r="E130" t="s">
        <v>1</v>
      </c>
      <c r="F130" t="s">
        <v>454</v>
      </c>
      <c r="G130" t="str">
        <f>IFERROR(VLOOKUP($B130,Tax_List!$G$3:$O$480,6,0),"***")</f>
        <v>***</v>
      </c>
      <c r="H130" s="13" t="str">
        <f>IFERROR(VLOOKUP($B130,Tax_List!$G$3:$O$480,10,0),"***")</f>
        <v>***</v>
      </c>
      <c r="I130" s="2">
        <v>978400</v>
      </c>
      <c r="J130" s="2" t="s">
        <v>1978</v>
      </c>
      <c r="L130" t="str">
        <f>IF($G130="***",VLOOKUP($C130,Tax_List!$E$3:$O$479,8,0),"")</f>
        <v>01.04.1998</v>
      </c>
      <c r="M130" t="e">
        <f>IF($G130="***",VLOOKUP($D130,Tax_List!$E$3:$O$479,8,0),"")</f>
        <v>#N/A</v>
      </c>
    </row>
    <row r="131" spans="1:13" x14ac:dyDescent="0.55000000000000004">
      <c r="A131" s="1">
        <v>119</v>
      </c>
      <c r="B131" t="s">
        <v>106</v>
      </c>
      <c r="C131" t="str">
        <f t="shared" si="4"/>
        <v xml:space="preserve">ភី </v>
      </c>
      <c r="D131" t="str">
        <f t="shared" si="5"/>
        <v>ធា</v>
      </c>
      <c r="E131" t="s">
        <v>2</v>
      </c>
      <c r="F131" t="s">
        <v>454</v>
      </c>
      <c r="G131" t="str">
        <f>IFERROR(VLOOKUP($B131,Tax_List!$G$3:$O$480,6,0),"***")</f>
        <v>***</v>
      </c>
      <c r="H131" s="13" t="str">
        <f>IFERROR(VLOOKUP($B131,Tax_List!$G$3:$O$480,10,0),"***")</f>
        <v>***</v>
      </c>
      <c r="I131" s="2">
        <v>1076000</v>
      </c>
      <c r="J131" s="2" t="s">
        <v>1978</v>
      </c>
      <c r="L131" t="str">
        <f>IF($G131="***",VLOOKUP($C131,Tax_List!$E$3:$O$479,8,0),"")</f>
        <v>06.03.1998</v>
      </c>
      <c r="M131" t="e">
        <f>IF($G131="***",VLOOKUP($D131,Tax_List!$E$3:$O$479,8,0),"")</f>
        <v>#N/A</v>
      </c>
    </row>
    <row r="132" spans="1:13" x14ac:dyDescent="0.55000000000000004">
      <c r="A132" s="1">
        <v>120</v>
      </c>
      <c r="B132" t="s">
        <v>107</v>
      </c>
      <c r="C132" t="str">
        <f t="shared" si="4"/>
        <v xml:space="preserve">ហ៊ីម </v>
      </c>
      <c r="D132" t="str">
        <f t="shared" si="5"/>
        <v>ហាក់</v>
      </c>
      <c r="E132" t="s">
        <v>2</v>
      </c>
      <c r="F132" t="s">
        <v>454</v>
      </c>
      <c r="G132" t="str">
        <f>IFERROR(VLOOKUP($B132,Tax_List!$G$3:$O$480,6,0),"***")</f>
        <v>***</v>
      </c>
      <c r="H132" s="13" t="str">
        <f>IFERROR(VLOOKUP($B132,Tax_List!$G$3:$O$480,10,0),"***")</f>
        <v>***</v>
      </c>
      <c r="I132" s="2">
        <v>782200</v>
      </c>
      <c r="J132" s="2" t="s">
        <v>1978</v>
      </c>
      <c r="L132" t="str">
        <f>IF($G132="***",VLOOKUP($C132,Tax_List!$E$3:$O$479,8,0),"")</f>
        <v>27.01.1993</v>
      </c>
      <c r="M132" t="e">
        <f>IF($G132="***",VLOOKUP($D132,Tax_List!$E$3:$O$479,8,0),"")</f>
        <v>#N/A</v>
      </c>
    </row>
    <row r="133" spans="1:13" x14ac:dyDescent="0.55000000000000004">
      <c r="A133" s="1">
        <v>121</v>
      </c>
      <c r="B133" t="s">
        <v>108</v>
      </c>
      <c r="C133" t="str">
        <f t="shared" si="4"/>
        <v xml:space="preserve">ហំ </v>
      </c>
      <c r="D133" t="str">
        <f t="shared" si="5"/>
        <v>ណាហៃ</v>
      </c>
      <c r="E133" t="s">
        <v>1</v>
      </c>
      <c r="F133" t="s">
        <v>454</v>
      </c>
      <c r="G133" t="str">
        <f>IFERROR(VLOOKUP($B133,Tax_List!$G$3:$O$480,6,0),"***")</f>
        <v>***</v>
      </c>
      <c r="H133" s="13" t="str">
        <f>IFERROR(VLOOKUP($B133,Tax_List!$G$3:$O$480,10,0),"***")</f>
        <v>***</v>
      </c>
      <c r="I133" s="2">
        <v>773400</v>
      </c>
      <c r="J133" s="2" t="s">
        <v>1978</v>
      </c>
      <c r="L133" t="str">
        <f>IF($G133="***",VLOOKUP($C133,Tax_List!$E$3:$O$479,8,0),"")</f>
        <v>28.08.1997</v>
      </c>
      <c r="M133" t="e">
        <f>IF($G133="***",VLOOKUP($D133,Tax_List!$E$3:$O$479,8,0),"")</f>
        <v>#N/A</v>
      </c>
    </row>
    <row r="134" spans="1:13" x14ac:dyDescent="0.55000000000000004">
      <c r="A134" s="1">
        <v>122</v>
      </c>
      <c r="B134" t="s">
        <v>109</v>
      </c>
      <c r="C134" t="str">
        <f t="shared" si="4"/>
        <v xml:space="preserve">ចាយ </v>
      </c>
      <c r="D134" t="str">
        <f t="shared" si="5"/>
        <v>ឆៃយ័ន្ត</v>
      </c>
      <c r="E134" t="s">
        <v>1</v>
      </c>
      <c r="F134" t="s">
        <v>454</v>
      </c>
      <c r="G134" t="str">
        <f>IFERROR(VLOOKUP($B134,Tax_List!$G$3:$O$480,6,0),"***")</f>
        <v>***</v>
      </c>
      <c r="H134" s="13" t="str">
        <f>IFERROR(VLOOKUP($B134,Tax_List!$G$3:$O$480,10,0),"***")</f>
        <v>***</v>
      </c>
      <c r="I134" s="2">
        <v>1104700</v>
      </c>
      <c r="J134" s="2" t="s">
        <v>1978</v>
      </c>
      <c r="L134" t="str">
        <f>IF($G134="***",VLOOKUP($C134,Tax_List!$E$3:$O$479,8,0),"")</f>
        <v>26.03.1997</v>
      </c>
      <c r="M134" t="e">
        <f>IF($G134="***",VLOOKUP($D134,Tax_List!$E$3:$O$479,8,0),"")</f>
        <v>#N/A</v>
      </c>
    </row>
    <row r="135" spans="1:13" x14ac:dyDescent="0.55000000000000004">
      <c r="A135" s="1">
        <v>123</v>
      </c>
      <c r="B135" t="s">
        <v>1905</v>
      </c>
      <c r="C135" t="str">
        <f t="shared" si="4"/>
        <v xml:space="preserve">ឈិន </v>
      </c>
      <c r="D135" t="str">
        <f t="shared" si="5"/>
        <v>សារិន</v>
      </c>
      <c r="E135" t="s">
        <v>1</v>
      </c>
      <c r="F135" t="s">
        <v>454</v>
      </c>
      <c r="G135" t="str">
        <f>IFERROR(VLOOKUP($B135,Tax_List!$G$3:$O$480,6,0),"***")</f>
        <v>***</v>
      </c>
      <c r="H135" s="13" t="str">
        <f>IFERROR(VLOOKUP($B135,Tax_List!$G$3:$O$480,10,0),"***")</f>
        <v>***</v>
      </c>
      <c r="I135" s="2">
        <v>1177800</v>
      </c>
      <c r="J135" s="2" t="s">
        <v>1978</v>
      </c>
      <c r="L135" t="str">
        <f>IF($G135="***",VLOOKUP($C135,Tax_List!$E$3:$O$479,8,0),"")</f>
        <v>08.05.2001</v>
      </c>
      <c r="M135" t="e">
        <f>IF($G135="***",VLOOKUP($D135,Tax_List!$E$3:$O$479,8,0),"")</f>
        <v>#N/A</v>
      </c>
    </row>
    <row r="136" spans="1:13" x14ac:dyDescent="0.55000000000000004">
      <c r="A136" s="1">
        <v>124</v>
      </c>
      <c r="B136" t="s">
        <v>110</v>
      </c>
      <c r="C136" t="str">
        <f t="shared" si="4"/>
        <v xml:space="preserve">ឈៀក </v>
      </c>
      <c r="D136" t="str">
        <f t="shared" si="5"/>
        <v>អន</v>
      </c>
      <c r="E136" t="s">
        <v>1</v>
      </c>
      <c r="F136" t="s">
        <v>454</v>
      </c>
      <c r="G136" t="str">
        <f>IFERROR(VLOOKUP($B136,Tax_List!$G$3:$O$480,6,0),"***")</f>
        <v>***</v>
      </c>
      <c r="H136" s="13" t="str">
        <f>IFERROR(VLOOKUP($B136,Tax_List!$G$3:$O$480,10,0),"***")</f>
        <v>***</v>
      </c>
      <c r="I136" s="2">
        <v>1168100</v>
      </c>
      <c r="J136" s="2" t="s">
        <v>1978</v>
      </c>
      <c r="L136" t="str">
        <f>IF($G136="***",VLOOKUP($C136,Tax_List!$E$3:$O$479,8,0),"")</f>
        <v>09.05.1991</v>
      </c>
      <c r="M136" t="e">
        <f>IF($G136="***",VLOOKUP($D136,Tax_List!$E$3:$O$479,8,0),"")</f>
        <v>#N/A</v>
      </c>
    </row>
    <row r="137" spans="1:13" x14ac:dyDescent="0.55000000000000004">
      <c r="A137" s="1">
        <v>125</v>
      </c>
      <c r="B137" t="s">
        <v>111</v>
      </c>
      <c r="C137" t="str">
        <f t="shared" si="4"/>
        <v xml:space="preserve">សំ </v>
      </c>
      <c r="D137" t="str">
        <f t="shared" si="5"/>
        <v>ស៊ីម</v>
      </c>
      <c r="E137" t="s">
        <v>2</v>
      </c>
      <c r="F137" t="s">
        <v>454</v>
      </c>
      <c r="G137" t="str">
        <f>IFERROR(VLOOKUP($B137,Tax_List!$G$3:$O$480,6,0),"***")</f>
        <v>***</v>
      </c>
      <c r="H137" s="13" t="str">
        <f>IFERROR(VLOOKUP($B137,Tax_List!$G$3:$O$480,10,0),"***")</f>
        <v>***</v>
      </c>
      <c r="I137" s="2">
        <v>909200</v>
      </c>
      <c r="J137" s="2" t="s">
        <v>1978</v>
      </c>
      <c r="L137" t="str">
        <f>IF($G137="***",VLOOKUP($C137,Tax_List!$E$3:$O$479,8,0),"")</f>
        <v>04.05.1996</v>
      </c>
      <c r="M137" t="e">
        <f>IF($G137="***",VLOOKUP($D137,Tax_List!$E$3:$O$479,8,0),"")</f>
        <v>#N/A</v>
      </c>
    </row>
    <row r="138" spans="1:13" x14ac:dyDescent="0.55000000000000004">
      <c r="A138" s="1">
        <v>126</v>
      </c>
      <c r="B138" t="s">
        <v>112</v>
      </c>
      <c r="C138" t="str">
        <f t="shared" si="4"/>
        <v xml:space="preserve">ផាន </v>
      </c>
      <c r="D138" t="str">
        <f t="shared" si="5"/>
        <v>ហួយ</v>
      </c>
      <c r="E138" t="s">
        <v>2</v>
      </c>
      <c r="F138" t="s">
        <v>454</v>
      </c>
      <c r="G138" t="str">
        <f>IFERROR(VLOOKUP($B138,Tax_List!$G$3:$O$480,6,0),"***")</f>
        <v>***</v>
      </c>
      <c r="H138" s="13" t="str">
        <f>IFERROR(VLOOKUP($B138,Tax_List!$G$3:$O$480,10,0),"***")</f>
        <v>***</v>
      </c>
      <c r="I138" s="2">
        <v>1118900</v>
      </c>
      <c r="J138" s="2" t="s">
        <v>1978</v>
      </c>
      <c r="L138" t="str">
        <f>IF($G138="***",VLOOKUP($C138,Tax_List!$E$3:$O$479,8,0),"")</f>
        <v>05.03.1992</v>
      </c>
      <c r="M138" t="e">
        <f>IF($G138="***",VLOOKUP($D138,Tax_List!$E$3:$O$479,8,0),"")</f>
        <v>#N/A</v>
      </c>
    </row>
    <row r="139" spans="1:13" x14ac:dyDescent="0.55000000000000004">
      <c r="A139" s="1">
        <v>127</v>
      </c>
      <c r="B139" t="s">
        <v>113</v>
      </c>
      <c r="C139" t="str">
        <f t="shared" si="4"/>
        <v xml:space="preserve">រ៉ា </v>
      </c>
      <c r="D139" t="str">
        <f t="shared" si="5"/>
        <v>រិត</v>
      </c>
      <c r="E139" t="s">
        <v>2</v>
      </c>
      <c r="F139" t="s">
        <v>454</v>
      </c>
      <c r="G139" t="str">
        <f>IFERROR(VLOOKUP($B139,Tax_List!$G$3:$O$480,6,0),"***")</f>
        <v>***</v>
      </c>
      <c r="H139" s="13" t="str">
        <f>IFERROR(VLOOKUP($B139,Tax_List!$G$3:$O$480,10,0),"***")</f>
        <v>***</v>
      </c>
      <c r="I139" s="2">
        <v>1581600</v>
      </c>
      <c r="J139" s="2" t="s">
        <v>1978</v>
      </c>
      <c r="L139" t="str">
        <f>IF($G139="***",VLOOKUP($C139,Tax_List!$E$3:$O$479,8,0),"")</f>
        <v>10.01.1992</v>
      </c>
      <c r="M139" t="e">
        <f>IF($G139="***",VLOOKUP($D139,Tax_List!$E$3:$O$479,8,0),"")</f>
        <v>#N/A</v>
      </c>
    </row>
    <row r="140" spans="1:13" x14ac:dyDescent="0.55000000000000004">
      <c r="A140" s="1">
        <v>128</v>
      </c>
      <c r="B140" t="s">
        <v>114</v>
      </c>
      <c r="C140" t="str">
        <f t="shared" si="4"/>
        <v xml:space="preserve">ហាក់ </v>
      </c>
      <c r="D140" t="str">
        <f t="shared" si="5"/>
        <v>រ៉ុម</v>
      </c>
      <c r="E140" t="s">
        <v>1</v>
      </c>
      <c r="F140" t="s">
        <v>454</v>
      </c>
      <c r="G140" t="str">
        <f>IFERROR(VLOOKUP($B140,Tax_List!$G$3:$O$480,6,0),"***")</f>
        <v>***</v>
      </c>
      <c r="H140" s="13" t="str">
        <f>IFERROR(VLOOKUP($B140,Tax_List!$G$3:$O$480,10,0),"***")</f>
        <v>***</v>
      </c>
      <c r="I140" s="2">
        <v>1231000</v>
      </c>
      <c r="J140" s="2" t="s">
        <v>1978</v>
      </c>
      <c r="L140" t="str">
        <f>IF($G140="***",VLOOKUP($C140,Tax_List!$E$3:$O$479,8,0),"")</f>
        <v>04.06.1966</v>
      </c>
      <c r="M140" t="e">
        <f>IF($G140="***",VLOOKUP($D140,Tax_List!$E$3:$O$479,8,0),"")</f>
        <v>#N/A</v>
      </c>
    </row>
    <row r="141" spans="1:13" x14ac:dyDescent="0.55000000000000004">
      <c r="A141" s="1">
        <v>129</v>
      </c>
      <c r="B141" t="s">
        <v>115</v>
      </c>
      <c r="C141" t="str">
        <f t="shared" si="4"/>
        <v xml:space="preserve">សាត </v>
      </c>
      <c r="D141" t="str">
        <f t="shared" si="5"/>
        <v>សុខណេង</v>
      </c>
      <c r="E141" t="s">
        <v>1</v>
      </c>
      <c r="F141" t="s">
        <v>454</v>
      </c>
      <c r="G141" t="str">
        <f>IFERROR(VLOOKUP($B141,Tax_List!$G$3:$O$480,6,0),"***")</f>
        <v>***</v>
      </c>
      <c r="H141" s="13" t="str">
        <f>IFERROR(VLOOKUP($B141,Tax_List!$G$3:$O$480,10,0),"***")</f>
        <v>***</v>
      </c>
      <c r="I141" s="2">
        <v>986500</v>
      </c>
      <c r="J141" s="2" t="s">
        <v>1978</v>
      </c>
      <c r="L141" t="str">
        <f>IF($G141="***",VLOOKUP($C141,Tax_List!$E$3:$O$479,8,0),"")</f>
        <v>01.10.2000</v>
      </c>
      <c r="M141" t="e">
        <f>IF($G141="***",VLOOKUP($D141,Tax_List!$E$3:$O$479,8,0),"")</f>
        <v>#N/A</v>
      </c>
    </row>
    <row r="142" spans="1:13" x14ac:dyDescent="0.55000000000000004">
      <c r="A142" s="1">
        <v>130</v>
      </c>
      <c r="B142" t="s">
        <v>116</v>
      </c>
      <c r="C142" t="str">
        <f t="shared" si="4"/>
        <v xml:space="preserve">សំ </v>
      </c>
      <c r="D142" t="str">
        <f t="shared" si="5"/>
        <v>សុខ</v>
      </c>
      <c r="E142" t="s">
        <v>2</v>
      </c>
      <c r="F142" t="s">
        <v>454</v>
      </c>
      <c r="G142" t="str">
        <f>IFERROR(VLOOKUP($B142,Tax_List!$G$3:$O$480,6,0),"***")</f>
        <v>***</v>
      </c>
      <c r="H142" s="13" t="str">
        <f>IFERROR(VLOOKUP($B142,Tax_List!$G$3:$O$480,10,0),"***")</f>
        <v>***</v>
      </c>
      <c r="I142" s="2">
        <v>907200</v>
      </c>
      <c r="J142" s="2" t="s">
        <v>1978</v>
      </c>
      <c r="L142" t="str">
        <f>IF($G142="***",VLOOKUP($C142,Tax_List!$E$3:$O$479,8,0),"")</f>
        <v>04.05.1996</v>
      </c>
      <c r="M142" t="e">
        <f>IF($G142="***",VLOOKUP($D142,Tax_List!$E$3:$O$479,8,0),"")</f>
        <v>#N/A</v>
      </c>
    </row>
    <row r="143" spans="1:13" x14ac:dyDescent="0.55000000000000004">
      <c r="A143" s="1">
        <v>131</v>
      </c>
      <c r="B143" t="s">
        <v>117</v>
      </c>
      <c r="C143" t="str">
        <f t="shared" si="4"/>
        <v xml:space="preserve">តុញ </v>
      </c>
      <c r="D143" t="str">
        <f t="shared" si="5"/>
        <v>សុខឃាន</v>
      </c>
      <c r="E143" t="s">
        <v>1</v>
      </c>
      <c r="F143" t="s">
        <v>454</v>
      </c>
      <c r="G143" t="str">
        <f>IFERROR(VLOOKUP($B143,Tax_List!$G$3:$O$480,6,0),"***")</f>
        <v>***</v>
      </c>
      <c r="H143" s="13" t="str">
        <f>IFERROR(VLOOKUP($B143,Tax_List!$G$3:$O$480,10,0),"***")</f>
        <v>***</v>
      </c>
      <c r="I143" s="2">
        <v>1211000</v>
      </c>
      <c r="J143" s="2" t="s">
        <v>1978</v>
      </c>
      <c r="L143" t="str">
        <f>IF($G143="***",VLOOKUP($C143,Tax_List!$E$3:$O$479,8,0),"")</f>
        <v>15.06.1998</v>
      </c>
      <c r="M143" t="e">
        <f>IF($G143="***",VLOOKUP($D143,Tax_List!$E$3:$O$479,8,0),"")</f>
        <v>#N/A</v>
      </c>
    </row>
    <row r="144" spans="1:13" x14ac:dyDescent="0.55000000000000004">
      <c r="A144" s="1">
        <v>132</v>
      </c>
      <c r="B144" t="s">
        <v>118</v>
      </c>
      <c r="C144" t="str">
        <f t="shared" si="4"/>
        <v xml:space="preserve">ឈុំ </v>
      </c>
      <c r="D144" t="str">
        <f t="shared" si="5"/>
        <v>ស៊ាង</v>
      </c>
      <c r="E144" t="s">
        <v>1</v>
      </c>
      <c r="F144" t="s">
        <v>454</v>
      </c>
      <c r="G144" t="str">
        <f>IFERROR(VLOOKUP($B144,Tax_List!$G$3:$O$480,6,0),"***")</f>
        <v>***</v>
      </c>
      <c r="H144" s="13" t="str">
        <f>IFERROR(VLOOKUP($B144,Tax_List!$G$3:$O$480,10,0),"***")</f>
        <v>***</v>
      </c>
      <c r="I144" s="2">
        <v>993200</v>
      </c>
      <c r="J144" s="2" t="s">
        <v>1978</v>
      </c>
      <c r="L144" t="str">
        <f>IF($G144="***",VLOOKUP($C144,Tax_List!$E$3:$O$479,8,0),"")</f>
        <v>02.11.1993</v>
      </c>
      <c r="M144" t="e">
        <f>IF($G144="***",VLOOKUP($D144,Tax_List!$E$3:$O$479,8,0),"")</f>
        <v>#N/A</v>
      </c>
    </row>
    <row r="145" spans="1:13" x14ac:dyDescent="0.55000000000000004">
      <c r="A145" s="1">
        <v>133</v>
      </c>
      <c r="B145" t="s">
        <v>119</v>
      </c>
      <c r="C145" t="str">
        <f t="shared" si="4"/>
        <v xml:space="preserve">លន់ </v>
      </c>
      <c r="D145" t="str">
        <f t="shared" si="5"/>
        <v>ផល្លី</v>
      </c>
      <c r="E145" t="s">
        <v>2</v>
      </c>
      <c r="F145" t="s">
        <v>454</v>
      </c>
      <c r="G145" t="str">
        <f>IFERROR(VLOOKUP($B145,Tax_List!$G$3:$O$480,6,0),"***")</f>
        <v>***</v>
      </c>
      <c r="H145" s="13" t="str">
        <f>IFERROR(VLOOKUP($B145,Tax_List!$G$3:$O$480,10,0),"***")</f>
        <v>***</v>
      </c>
      <c r="I145" s="2">
        <v>887900</v>
      </c>
      <c r="J145" s="2" t="s">
        <v>1978</v>
      </c>
      <c r="L145" t="str">
        <f>IF($G145="***",VLOOKUP($C145,Tax_List!$E$3:$O$479,8,0),"")</f>
        <v>18.08.1994</v>
      </c>
      <c r="M145" t="e">
        <f>IF($G145="***",VLOOKUP($D145,Tax_List!$E$3:$O$479,8,0),"")</f>
        <v>#N/A</v>
      </c>
    </row>
    <row r="146" spans="1:13" x14ac:dyDescent="0.55000000000000004">
      <c r="A146" s="1">
        <v>134</v>
      </c>
      <c r="B146" t="s">
        <v>120</v>
      </c>
      <c r="C146" t="str">
        <f t="shared" si="4"/>
        <v xml:space="preserve">សំ </v>
      </c>
      <c r="D146" t="str">
        <f t="shared" si="5"/>
        <v>រស្មី</v>
      </c>
      <c r="E146" t="s">
        <v>2</v>
      </c>
      <c r="F146" t="s">
        <v>454</v>
      </c>
      <c r="G146" t="str">
        <f>IFERROR(VLOOKUP($B146,Tax_List!$G$3:$O$480,6,0),"***")</f>
        <v>***</v>
      </c>
      <c r="H146" s="13" t="str">
        <f>IFERROR(VLOOKUP($B146,Tax_List!$G$3:$O$480,10,0),"***")</f>
        <v>***</v>
      </c>
      <c r="I146" s="2">
        <v>923500</v>
      </c>
      <c r="J146" s="2" t="s">
        <v>1978</v>
      </c>
      <c r="L146" t="str">
        <f>IF($G146="***",VLOOKUP($C146,Tax_List!$E$3:$O$479,8,0),"")</f>
        <v>04.05.1996</v>
      </c>
      <c r="M146" t="e">
        <f>IF($G146="***",VLOOKUP($D146,Tax_List!$E$3:$O$479,8,0),"")</f>
        <v>#N/A</v>
      </c>
    </row>
    <row r="147" spans="1:13" x14ac:dyDescent="0.55000000000000004">
      <c r="A147" s="1">
        <v>135</v>
      </c>
      <c r="B147" t="s">
        <v>1959</v>
      </c>
      <c r="C147" t="str">
        <f t="shared" si="4"/>
        <v xml:space="preserve">ផល្លា </v>
      </c>
      <c r="D147" t="str">
        <f t="shared" si="5"/>
        <v>ជា</v>
      </c>
      <c r="E147" t="s">
        <v>2</v>
      </c>
      <c r="F147" t="s">
        <v>454</v>
      </c>
      <c r="G147" t="str">
        <f>IFERROR(VLOOKUP($B147,Tax_List!$G$3:$O$480,6,0),"***")</f>
        <v>***</v>
      </c>
      <c r="H147" s="13" t="str">
        <f>IFERROR(VLOOKUP($B147,Tax_List!$G$3:$O$480,10,0),"***")</f>
        <v>***</v>
      </c>
      <c r="I147" s="2">
        <v>388400</v>
      </c>
      <c r="J147" s="2" t="s">
        <v>1979</v>
      </c>
      <c r="L147" t="e">
        <f>IF($G147="***",VLOOKUP($C147,Tax_List!$E$3:$O$479,8,0),"")</f>
        <v>#N/A</v>
      </c>
      <c r="M147" t="e">
        <f>IF($G147="***",VLOOKUP($D147,Tax_List!$E$3:$O$479,8,0),"")</f>
        <v>#N/A</v>
      </c>
    </row>
    <row r="148" spans="1:13" x14ac:dyDescent="0.55000000000000004">
      <c r="A148" s="1">
        <v>135</v>
      </c>
      <c r="B148" t="s">
        <v>121</v>
      </c>
      <c r="C148" t="str">
        <f t="shared" si="4"/>
        <v xml:space="preserve">យើង </v>
      </c>
      <c r="D148" t="str">
        <f t="shared" si="5"/>
        <v>ចេង</v>
      </c>
      <c r="E148" t="s">
        <v>1</v>
      </c>
      <c r="F148" t="s">
        <v>454</v>
      </c>
      <c r="G148" t="str">
        <f>IFERROR(VLOOKUP($B148,Tax_List!$G$3:$O$480,6,0),"***")</f>
        <v>***</v>
      </c>
      <c r="H148" s="13" t="str">
        <f>IFERROR(VLOOKUP($B148,Tax_List!$G$3:$O$480,10,0),"***")</f>
        <v>***</v>
      </c>
      <c r="I148" s="2">
        <v>594500</v>
      </c>
      <c r="J148" s="2" t="s">
        <v>1980</v>
      </c>
      <c r="L148" t="str">
        <f>IF($G148="***",VLOOKUP($C148,Tax_List!$E$3:$O$479,8,0),"")</f>
        <v>02.12.1995</v>
      </c>
      <c r="M148" t="e">
        <f>IF($G148="***",VLOOKUP($D148,Tax_List!$E$3:$O$479,8,0),"")</f>
        <v>#N/A</v>
      </c>
    </row>
    <row r="149" spans="1:13" x14ac:dyDescent="0.55000000000000004">
      <c r="A149" s="1">
        <v>136</v>
      </c>
      <c r="B149" t="s">
        <v>122</v>
      </c>
      <c r="C149" t="str">
        <f t="shared" si="4"/>
        <v xml:space="preserve">សំ </v>
      </c>
      <c r="D149" t="str">
        <f t="shared" si="5"/>
        <v>ស៊ន់</v>
      </c>
      <c r="E149" t="s">
        <v>2</v>
      </c>
      <c r="F149" t="s">
        <v>454</v>
      </c>
      <c r="G149" t="str">
        <f>IFERROR(VLOOKUP($B149,Tax_List!$G$3:$O$480,6,0),"***")</f>
        <v>***</v>
      </c>
      <c r="H149" s="13" t="str">
        <f>IFERROR(VLOOKUP($B149,Tax_List!$G$3:$O$480,10,0),"***")</f>
        <v>***</v>
      </c>
      <c r="I149" s="2">
        <v>1269400</v>
      </c>
      <c r="J149" s="2" t="s">
        <v>1978</v>
      </c>
      <c r="L149" t="str">
        <f>IF($G149="***",VLOOKUP($C149,Tax_List!$E$3:$O$479,8,0),"")</f>
        <v>04.05.1996</v>
      </c>
      <c r="M149" t="e">
        <f>IF($G149="***",VLOOKUP($D149,Tax_List!$E$3:$O$479,8,0),"")</f>
        <v>#N/A</v>
      </c>
    </row>
    <row r="150" spans="1:13" x14ac:dyDescent="0.55000000000000004">
      <c r="A150" s="1">
        <v>137</v>
      </c>
      <c r="B150" t="s">
        <v>222</v>
      </c>
      <c r="C150" t="str">
        <f t="shared" si="4"/>
        <v xml:space="preserve">ភាន់ </v>
      </c>
      <c r="D150" t="str">
        <f t="shared" si="5"/>
        <v>សុខគា</v>
      </c>
      <c r="E150" t="s">
        <v>2</v>
      </c>
      <c r="F150" t="s">
        <v>454</v>
      </c>
      <c r="G150" t="str">
        <f>IFERROR(VLOOKUP($B150,Tax_List!$G$3:$O$480,6,0),"***")</f>
        <v>***</v>
      </c>
      <c r="H150" s="13" t="str">
        <f>IFERROR(VLOOKUP($B150,Tax_List!$G$3:$O$480,10,0),"***")</f>
        <v>***</v>
      </c>
      <c r="I150" s="2">
        <v>1164700</v>
      </c>
      <c r="J150" s="2" t="s">
        <v>1978</v>
      </c>
      <c r="L150" t="str">
        <f>IF($G150="***",VLOOKUP($C150,Tax_List!$E$3:$O$479,8,0),"")</f>
        <v>06.08.1996</v>
      </c>
      <c r="M150" t="e">
        <f>IF($G150="***",VLOOKUP($D150,Tax_List!$E$3:$O$479,8,0),"")</f>
        <v>#N/A</v>
      </c>
    </row>
    <row r="151" spans="1:13" x14ac:dyDescent="0.55000000000000004">
      <c r="A151" s="1">
        <v>138</v>
      </c>
      <c r="B151" t="s">
        <v>123</v>
      </c>
      <c r="C151" t="str">
        <f t="shared" si="4"/>
        <v xml:space="preserve">ចុន </v>
      </c>
      <c r="D151" t="str">
        <f t="shared" si="5"/>
        <v>ជំនោរ</v>
      </c>
      <c r="E151" t="s">
        <v>2</v>
      </c>
      <c r="F151" t="s">
        <v>454</v>
      </c>
      <c r="G151" t="str">
        <f>IFERROR(VLOOKUP($B151,Tax_List!$G$3:$O$480,6,0),"***")</f>
        <v>***</v>
      </c>
      <c r="H151" s="13" t="str">
        <f>IFERROR(VLOOKUP($B151,Tax_List!$G$3:$O$480,10,0),"***")</f>
        <v>***</v>
      </c>
      <c r="I151" s="2">
        <v>565500</v>
      </c>
      <c r="J151" s="2" t="s">
        <v>1978</v>
      </c>
      <c r="L151" t="str">
        <f>IF($G151="***",VLOOKUP($C151,Tax_List!$E$3:$O$479,8,0),"")</f>
        <v>19.06.2000</v>
      </c>
      <c r="M151" t="e">
        <f>IF($G151="***",VLOOKUP($D151,Tax_List!$E$3:$O$479,8,0),"")</f>
        <v>#N/A</v>
      </c>
    </row>
    <row r="152" spans="1:13" x14ac:dyDescent="0.55000000000000004">
      <c r="A152" s="1">
        <v>139</v>
      </c>
      <c r="B152" t="s">
        <v>124</v>
      </c>
      <c r="C152" t="str">
        <f t="shared" si="4"/>
        <v xml:space="preserve">ឃុត </v>
      </c>
      <c r="D152" t="str">
        <f t="shared" si="5"/>
        <v>យឹង</v>
      </c>
      <c r="E152" t="s">
        <v>2</v>
      </c>
      <c r="F152" t="s">
        <v>454</v>
      </c>
      <c r="G152" t="str">
        <f>IFERROR(VLOOKUP($B152,Tax_List!$G$3:$O$480,6,0),"***")</f>
        <v>***</v>
      </c>
      <c r="H152" s="13" t="str">
        <f>IFERROR(VLOOKUP($B152,Tax_List!$G$3:$O$480,10,0),"***")</f>
        <v>***</v>
      </c>
      <c r="I152" s="2">
        <v>1143600</v>
      </c>
      <c r="J152" s="2" t="s">
        <v>1978</v>
      </c>
      <c r="L152" t="str">
        <f>IF($G152="***",VLOOKUP($C152,Tax_List!$E$3:$O$479,8,0),"")</f>
        <v>23.03.1993</v>
      </c>
      <c r="M152" t="e">
        <f>IF($G152="***",VLOOKUP($D152,Tax_List!$E$3:$O$479,8,0),"")</f>
        <v>#N/A</v>
      </c>
    </row>
    <row r="153" spans="1:13" x14ac:dyDescent="0.55000000000000004">
      <c r="A153" s="1">
        <v>140</v>
      </c>
      <c r="B153" t="s">
        <v>1906</v>
      </c>
      <c r="C153" t="str">
        <f t="shared" si="4"/>
        <v xml:space="preserve">ប៉ាន់ </v>
      </c>
      <c r="D153" t="str">
        <f t="shared" si="5"/>
        <v>រន</v>
      </c>
      <c r="E153" t="s">
        <v>1</v>
      </c>
      <c r="F153" t="s">
        <v>454</v>
      </c>
      <c r="G153" t="str">
        <f>IFERROR(VLOOKUP($B153,Tax_List!$G$3:$O$480,6,0),"***")</f>
        <v>***</v>
      </c>
      <c r="H153" s="13" t="str">
        <f>IFERROR(VLOOKUP($B153,Tax_List!$G$3:$O$480,10,0),"***")</f>
        <v>***</v>
      </c>
      <c r="I153" s="2">
        <v>1685100</v>
      </c>
      <c r="J153" s="2" t="s">
        <v>1978</v>
      </c>
      <c r="L153" t="str">
        <f>IF($G153="***",VLOOKUP($C153,Tax_List!$E$3:$O$479,8,0),"")</f>
        <v>09.07.1986</v>
      </c>
      <c r="M153" t="e">
        <f>IF($G153="***",VLOOKUP($D153,Tax_List!$E$3:$O$479,8,0),"")</f>
        <v>#N/A</v>
      </c>
    </row>
    <row r="154" spans="1:13" x14ac:dyDescent="0.55000000000000004">
      <c r="A154" s="1">
        <v>141</v>
      </c>
      <c r="B154" t="s">
        <v>125</v>
      </c>
      <c r="C154" t="str">
        <f t="shared" si="4"/>
        <v xml:space="preserve">ព្រឹម </v>
      </c>
      <c r="D154" t="str">
        <f t="shared" si="5"/>
        <v>កក្កដា</v>
      </c>
      <c r="E154" t="s">
        <v>1</v>
      </c>
      <c r="F154" t="s">
        <v>454</v>
      </c>
      <c r="G154" t="str">
        <f>IFERROR(VLOOKUP($B154,Tax_List!$G$3:$O$480,6,0),"***")</f>
        <v>***</v>
      </c>
      <c r="H154" s="13" t="str">
        <f>IFERROR(VLOOKUP($B154,Tax_List!$G$3:$O$480,10,0),"***")</f>
        <v>***</v>
      </c>
      <c r="I154" s="2">
        <v>1041000</v>
      </c>
      <c r="J154" s="2" t="s">
        <v>1978</v>
      </c>
      <c r="L154" t="str">
        <f>IF($G154="***",VLOOKUP($C154,Tax_List!$E$3:$O$479,8,0),"")</f>
        <v>05.06.1984</v>
      </c>
      <c r="M154" t="e">
        <f>IF($G154="***",VLOOKUP($D154,Tax_List!$E$3:$O$479,8,0),"")</f>
        <v>#N/A</v>
      </c>
    </row>
    <row r="155" spans="1:13" x14ac:dyDescent="0.55000000000000004">
      <c r="A155" s="1">
        <v>142</v>
      </c>
      <c r="B155" t="s">
        <v>126</v>
      </c>
      <c r="C155" t="str">
        <f t="shared" si="4"/>
        <v xml:space="preserve">សឿន </v>
      </c>
      <c r="D155" t="str">
        <f t="shared" si="5"/>
        <v>ចិត្រា</v>
      </c>
      <c r="E155" t="s">
        <v>2</v>
      </c>
      <c r="F155" t="s">
        <v>454</v>
      </c>
      <c r="G155" t="str">
        <f>IFERROR(VLOOKUP($B155,Tax_List!$G$3:$O$480,6,0),"***")</f>
        <v>***</v>
      </c>
      <c r="H155" s="13" t="str">
        <f>IFERROR(VLOOKUP($B155,Tax_List!$G$3:$O$480,10,0),"***")</f>
        <v>***</v>
      </c>
      <c r="I155" s="2">
        <v>995700</v>
      </c>
      <c r="J155" s="2" t="s">
        <v>1978</v>
      </c>
      <c r="L155" t="str">
        <f>IF($G155="***",VLOOKUP($C155,Tax_List!$E$3:$O$479,8,0),"")</f>
        <v>08.08.1995</v>
      </c>
      <c r="M155" t="e">
        <f>IF($G155="***",VLOOKUP($D155,Tax_List!$E$3:$O$479,8,0),"")</f>
        <v>#N/A</v>
      </c>
    </row>
    <row r="156" spans="1:13" x14ac:dyDescent="0.55000000000000004">
      <c r="A156" s="1">
        <v>143</v>
      </c>
      <c r="B156" t="s">
        <v>127</v>
      </c>
      <c r="C156" t="str">
        <f t="shared" si="4"/>
        <v xml:space="preserve">សំ </v>
      </c>
      <c r="D156" t="str">
        <f t="shared" si="5"/>
        <v>សឿន</v>
      </c>
      <c r="E156" t="s">
        <v>2</v>
      </c>
      <c r="F156" t="s">
        <v>454</v>
      </c>
      <c r="G156" t="str">
        <f>IFERROR(VLOOKUP($B156,Tax_List!$G$3:$O$480,6,0),"***")</f>
        <v>***</v>
      </c>
      <c r="H156" s="13" t="str">
        <f>IFERROR(VLOOKUP($B156,Tax_List!$G$3:$O$480,10,0),"***")</f>
        <v>***</v>
      </c>
      <c r="I156" s="2">
        <v>1097200</v>
      </c>
      <c r="J156" s="2" t="s">
        <v>1978</v>
      </c>
      <c r="L156" t="str">
        <f>IF($G156="***",VLOOKUP($C156,Tax_List!$E$3:$O$479,8,0),"")</f>
        <v>04.05.1996</v>
      </c>
      <c r="M156" t="e">
        <f>IF($G156="***",VLOOKUP($D156,Tax_List!$E$3:$O$479,8,0),"")</f>
        <v>#N/A</v>
      </c>
    </row>
    <row r="157" spans="1:13" x14ac:dyDescent="0.55000000000000004">
      <c r="A157" s="1">
        <v>144</v>
      </c>
      <c r="B157" t="s">
        <v>1960</v>
      </c>
      <c r="C157" t="str">
        <f t="shared" si="4"/>
        <v xml:space="preserve">យ៉ន </v>
      </c>
      <c r="D157" t="str">
        <f t="shared" si="5"/>
        <v>វណ្ណា</v>
      </c>
      <c r="E157" t="s">
        <v>2</v>
      </c>
      <c r="F157" t="s">
        <v>454</v>
      </c>
      <c r="G157" t="str">
        <f>IFERROR(VLOOKUP($B157,Tax_List!$G$3:$O$480,6,0),"***")</f>
        <v>***</v>
      </c>
      <c r="H157" s="13" t="str">
        <f>IFERROR(VLOOKUP($B157,Tax_List!$G$3:$O$480,10,0),"***")</f>
        <v>***</v>
      </c>
      <c r="I157" s="2">
        <v>211200</v>
      </c>
      <c r="J157" s="2" t="s">
        <v>1979</v>
      </c>
      <c r="L157" t="str">
        <f>IF($G157="***",VLOOKUP($C157,Tax_List!$E$3:$O$479,8,0),"")</f>
        <v>15.07.1989</v>
      </c>
      <c r="M157" t="e">
        <f>IF($G157="***",VLOOKUP($D157,Tax_List!$E$3:$O$479,8,0),"")</f>
        <v>#N/A</v>
      </c>
    </row>
    <row r="158" spans="1:13" x14ac:dyDescent="0.55000000000000004">
      <c r="A158" s="1">
        <v>144</v>
      </c>
      <c r="B158" t="s">
        <v>128</v>
      </c>
      <c r="C158" t="str">
        <f t="shared" si="4"/>
        <v xml:space="preserve">ពង់ </v>
      </c>
      <c r="D158" t="str">
        <f t="shared" si="5"/>
        <v>ពេញចិត្ត</v>
      </c>
      <c r="E158" t="s">
        <v>2</v>
      </c>
      <c r="F158" t="s">
        <v>454</v>
      </c>
      <c r="G158" t="str">
        <f>IFERROR(VLOOKUP($B158,Tax_List!$G$3:$O$480,6,0),"***")</f>
        <v>***</v>
      </c>
      <c r="H158" s="13" t="str">
        <f>IFERROR(VLOOKUP($B158,Tax_List!$G$3:$O$480,10,0),"***")</f>
        <v>***</v>
      </c>
      <c r="I158" s="2">
        <v>595300</v>
      </c>
      <c r="J158" s="2" t="s">
        <v>1980</v>
      </c>
      <c r="L158" t="str">
        <f>IF($G158="***",VLOOKUP($C158,Tax_List!$E$3:$O$479,8,0),"")</f>
        <v>31.12.1999</v>
      </c>
      <c r="M158" t="e">
        <f>IF($G158="***",VLOOKUP($D158,Tax_List!$E$3:$O$479,8,0),"")</f>
        <v>#N/A</v>
      </c>
    </row>
    <row r="159" spans="1:13" x14ac:dyDescent="0.55000000000000004">
      <c r="A159" s="1">
        <v>145</v>
      </c>
      <c r="B159" t="s">
        <v>129</v>
      </c>
      <c r="C159" t="str">
        <f t="shared" si="4"/>
        <v xml:space="preserve">ខា </v>
      </c>
      <c r="D159" t="str">
        <f t="shared" si="5"/>
        <v>ហ៊ិច</v>
      </c>
      <c r="E159" t="s">
        <v>1</v>
      </c>
      <c r="F159" t="s">
        <v>454</v>
      </c>
      <c r="G159" t="str">
        <f>IFERROR(VLOOKUP($B159,Tax_List!$G$3:$O$480,6,0),"***")</f>
        <v>***</v>
      </c>
      <c r="H159" s="13" t="str">
        <f>IFERROR(VLOOKUP($B159,Tax_List!$G$3:$O$480,10,0),"***")</f>
        <v>***</v>
      </c>
      <c r="I159" s="2">
        <v>1204800</v>
      </c>
      <c r="J159" s="2" t="s">
        <v>1978</v>
      </c>
      <c r="L159" t="str">
        <f>IF($G159="***",VLOOKUP($C159,Tax_List!$E$3:$O$479,8,0),"")</f>
        <v>12.05.1990</v>
      </c>
      <c r="M159" t="e">
        <f>IF($G159="***",VLOOKUP($D159,Tax_List!$E$3:$O$479,8,0),"")</f>
        <v>#N/A</v>
      </c>
    </row>
    <row r="160" spans="1:13" x14ac:dyDescent="0.55000000000000004">
      <c r="A160" s="1">
        <v>146</v>
      </c>
      <c r="B160" t="s">
        <v>130</v>
      </c>
      <c r="C160" t="str">
        <f t="shared" si="4"/>
        <v xml:space="preserve">សេន </v>
      </c>
      <c r="D160" t="str">
        <f t="shared" si="5"/>
        <v>រក្សា</v>
      </c>
      <c r="E160" t="s">
        <v>2</v>
      </c>
      <c r="F160" t="s">
        <v>454</v>
      </c>
      <c r="G160" t="str">
        <f>IFERROR(VLOOKUP($B160,Tax_List!$G$3:$O$480,6,0),"***")</f>
        <v>***</v>
      </c>
      <c r="H160" s="13" t="str">
        <f>IFERROR(VLOOKUP($B160,Tax_List!$G$3:$O$480,10,0),"***")</f>
        <v>***</v>
      </c>
      <c r="I160" s="2">
        <v>1313700</v>
      </c>
      <c r="J160" s="2" t="s">
        <v>1978</v>
      </c>
      <c r="L160" t="str">
        <f>IF($G160="***",VLOOKUP($C160,Tax_List!$E$3:$O$479,8,0),"")</f>
        <v>10.01.2001</v>
      </c>
      <c r="M160" t="e">
        <f>IF($G160="***",VLOOKUP($D160,Tax_List!$E$3:$O$479,8,0),"")</f>
        <v>#N/A</v>
      </c>
    </row>
    <row r="161" spans="1:13" x14ac:dyDescent="0.55000000000000004">
      <c r="A161" s="1">
        <v>147</v>
      </c>
      <c r="B161" t="s">
        <v>131</v>
      </c>
      <c r="C161" t="str">
        <f t="shared" si="4"/>
        <v xml:space="preserve">សេន </v>
      </c>
      <c r="D161" t="str">
        <f t="shared" si="5"/>
        <v>សន</v>
      </c>
      <c r="E161" t="s">
        <v>1</v>
      </c>
      <c r="F161" t="s">
        <v>454</v>
      </c>
      <c r="G161" t="str">
        <f>IFERROR(VLOOKUP($B161,Tax_List!$G$3:$O$480,6,0),"***")</f>
        <v>***</v>
      </c>
      <c r="H161" s="13" t="str">
        <f>IFERROR(VLOOKUP($B161,Tax_List!$G$3:$O$480,10,0),"***")</f>
        <v>***</v>
      </c>
      <c r="I161" s="2">
        <v>1105000</v>
      </c>
      <c r="J161" s="2" t="s">
        <v>1978</v>
      </c>
      <c r="L161" t="str">
        <f>IF($G161="***",VLOOKUP($C161,Tax_List!$E$3:$O$479,8,0),"")</f>
        <v>10.01.2001</v>
      </c>
      <c r="M161" t="e">
        <f>IF($G161="***",VLOOKUP($D161,Tax_List!$E$3:$O$479,8,0),"")</f>
        <v>#N/A</v>
      </c>
    </row>
    <row r="162" spans="1:13" x14ac:dyDescent="0.55000000000000004">
      <c r="A162" s="1">
        <v>148</v>
      </c>
      <c r="B162" t="s">
        <v>132</v>
      </c>
      <c r="C162" t="str">
        <f t="shared" si="4"/>
        <v xml:space="preserve">ហង់ </v>
      </c>
      <c r="D162" t="str">
        <f t="shared" si="5"/>
        <v>ពៅ</v>
      </c>
      <c r="E162" t="s">
        <v>1</v>
      </c>
      <c r="F162" t="s">
        <v>454</v>
      </c>
      <c r="G162" t="str">
        <f>IFERROR(VLOOKUP($B162,Tax_List!$G$3:$O$480,6,0),"***")</f>
        <v>***</v>
      </c>
      <c r="H162" s="13" t="str">
        <f>IFERROR(VLOOKUP($B162,Tax_List!$G$3:$O$480,10,0),"***")</f>
        <v>***</v>
      </c>
      <c r="I162" s="2">
        <v>1040500</v>
      </c>
      <c r="J162" s="2" t="s">
        <v>1978</v>
      </c>
      <c r="L162" t="str">
        <f>IF($G162="***",VLOOKUP($C162,Tax_List!$E$3:$O$479,8,0),"")</f>
        <v>26.10.1998</v>
      </c>
      <c r="M162" t="e">
        <f>IF($G162="***",VLOOKUP($D162,Tax_List!$E$3:$O$479,8,0),"")</f>
        <v>#N/A</v>
      </c>
    </row>
    <row r="163" spans="1:13" x14ac:dyDescent="0.55000000000000004">
      <c r="A163" s="1">
        <v>149</v>
      </c>
      <c r="B163" t="s">
        <v>133</v>
      </c>
      <c r="C163" t="str">
        <f t="shared" si="4"/>
        <v xml:space="preserve">វឿន </v>
      </c>
      <c r="D163" t="str">
        <f t="shared" si="5"/>
        <v>អេន</v>
      </c>
      <c r="E163" t="s">
        <v>1</v>
      </c>
      <c r="F163" t="s">
        <v>454</v>
      </c>
      <c r="G163" t="str">
        <f>IFERROR(VLOOKUP($B163,Tax_List!$G$3:$O$480,6,0),"***")</f>
        <v>***</v>
      </c>
      <c r="H163" s="13" t="str">
        <f>IFERROR(VLOOKUP($B163,Tax_List!$G$3:$O$480,10,0),"***")</f>
        <v>***</v>
      </c>
      <c r="I163" s="2">
        <v>1099400</v>
      </c>
      <c r="J163" s="2" t="s">
        <v>1978</v>
      </c>
      <c r="L163" t="str">
        <f>IF($G163="***",VLOOKUP($C163,Tax_List!$E$3:$O$479,8,0),"")</f>
        <v>07.12.1992</v>
      </c>
      <c r="M163" t="e">
        <f>IF($G163="***",VLOOKUP($D163,Tax_List!$E$3:$O$479,8,0),"")</f>
        <v>#N/A</v>
      </c>
    </row>
    <row r="164" spans="1:13" x14ac:dyDescent="0.55000000000000004">
      <c r="A164" s="1">
        <v>150</v>
      </c>
      <c r="B164" t="s">
        <v>134</v>
      </c>
      <c r="C164" t="str">
        <f t="shared" si="4"/>
        <v xml:space="preserve">នឹង </v>
      </c>
      <c r="D164" t="str">
        <f t="shared" si="5"/>
        <v>ណូយ</v>
      </c>
      <c r="E164" t="s">
        <v>2</v>
      </c>
      <c r="F164" t="s">
        <v>454</v>
      </c>
      <c r="G164" t="str">
        <f>IFERROR(VLOOKUP($B164,Tax_List!$G$3:$O$480,6,0),"***")</f>
        <v>***</v>
      </c>
      <c r="H164" s="13" t="str">
        <f>IFERROR(VLOOKUP($B164,Tax_List!$G$3:$O$480,10,0),"***")</f>
        <v>***</v>
      </c>
      <c r="I164" s="2">
        <v>1128600</v>
      </c>
      <c r="J164" s="2" t="s">
        <v>1978</v>
      </c>
      <c r="L164" t="str">
        <f>IF($G164="***",VLOOKUP($C164,Tax_List!$E$3:$O$479,8,0),"")</f>
        <v>14.03.2000</v>
      </c>
      <c r="M164" t="e">
        <f>IF($G164="***",VLOOKUP($D164,Tax_List!$E$3:$O$479,8,0),"")</f>
        <v>#N/A</v>
      </c>
    </row>
    <row r="165" spans="1:13" x14ac:dyDescent="0.55000000000000004">
      <c r="A165" s="1">
        <v>151</v>
      </c>
      <c r="B165" t="s">
        <v>135</v>
      </c>
      <c r="C165" t="str">
        <f t="shared" si="4"/>
        <v xml:space="preserve">ឃឹម </v>
      </c>
      <c r="D165" t="str">
        <f t="shared" si="5"/>
        <v>ឡុន</v>
      </c>
      <c r="E165" t="s">
        <v>2</v>
      </c>
      <c r="F165" t="s">
        <v>454</v>
      </c>
      <c r="G165" t="str">
        <f>IFERROR(VLOOKUP($B165,Tax_List!$G$3:$O$480,6,0),"***")</f>
        <v>***</v>
      </c>
      <c r="H165" s="13" t="str">
        <f>IFERROR(VLOOKUP($B165,Tax_List!$G$3:$O$480,10,0),"***")</f>
        <v>***</v>
      </c>
      <c r="I165" s="2">
        <v>1206900</v>
      </c>
      <c r="J165" s="2" t="s">
        <v>1978</v>
      </c>
      <c r="L165" t="str">
        <f>IF($G165="***",VLOOKUP($C165,Tax_List!$E$3:$O$479,8,0),"")</f>
        <v>02.11.1986</v>
      </c>
      <c r="M165" t="e">
        <f>IF($G165="***",VLOOKUP($D165,Tax_List!$E$3:$O$479,8,0),"")</f>
        <v>#N/A</v>
      </c>
    </row>
    <row r="166" spans="1:13" x14ac:dyDescent="0.55000000000000004">
      <c r="A166" s="1">
        <v>152</v>
      </c>
      <c r="B166" t="s">
        <v>136</v>
      </c>
      <c r="C166" t="str">
        <f t="shared" si="4"/>
        <v xml:space="preserve">សាទ </v>
      </c>
      <c r="D166" t="str">
        <f t="shared" si="5"/>
        <v>រ៉េន</v>
      </c>
      <c r="E166" t="s">
        <v>1</v>
      </c>
      <c r="F166" t="s">
        <v>454</v>
      </c>
      <c r="G166" t="str">
        <f>IFERROR(VLOOKUP($B166,Tax_List!$G$3:$O$480,6,0),"***")</f>
        <v>***</v>
      </c>
      <c r="H166" s="13" t="str">
        <f>IFERROR(VLOOKUP($B166,Tax_List!$G$3:$O$480,10,0),"***")</f>
        <v>***</v>
      </c>
      <c r="I166" s="2">
        <v>1185900</v>
      </c>
      <c r="J166" s="2" t="s">
        <v>1978</v>
      </c>
      <c r="L166" t="str">
        <f>IF($G166="***",VLOOKUP($C166,Tax_List!$E$3:$O$479,8,0),"")</f>
        <v>10.02.1990</v>
      </c>
      <c r="M166" t="e">
        <f>IF($G166="***",VLOOKUP($D166,Tax_List!$E$3:$O$479,8,0),"")</f>
        <v>#N/A</v>
      </c>
    </row>
    <row r="167" spans="1:13" x14ac:dyDescent="0.55000000000000004">
      <c r="A167" s="1">
        <v>153</v>
      </c>
      <c r="B167" t="s">
        <v>137</v>
      </c>
      <c r="C167" t="str">
        <f t="shared" si="4"/>
        <v xml:space="preserve">សាត </v>
      </c>
      <c r="D167" t="str">
        <f t="shared" si="5"/>
        <v>សុផាន</v>
      </c>
      <c r="E167" t="s">
        <v>2</v>
      </c>
      <c r="F167" t="s">
        <v>454</v>
      </c>
      <c r="G167" t="str">
        <f>IFERROR(VLOOKUP($B167,Tax_List!$G$3:$O$480,6,0),"***")</f>
        <v>***</v>
      </c>
      <c r="H167" s="13" t="str">
        <f>IFERROR(VLOOKUP($B167,Tax_List!$G$3:$O$480,10,0),"***")</f>
        <v>***</v>
      </c>
      <c r="I167" s="2">
        <v>1164900</v>
      </c>
      <c r="J167" s="2" t="s">
        <v>1978</v>
      </c>
      <c r="L167" t="str">
        <f>IF($G167="***",VLOOKUP($C167,Tax_List!$E$3:$O$479,8,0),"")</f>
        <v>01.10.2000</v>
      </c>
      <c r="M167" t="e">
        <f>IF($G167="***",VLOOKUP($D167,Tax_List!$E$3:$O$479,8,0),"")</f>
        <v>#N/A</v>
      </c>
    </row>
    <row r="168" spans="1:13" x14ac:dyDescent="0.55000000000000004">
      <c r="A168" s="1">
        <v>154</v>
      </c>
      <c r="B168" t="s">
        <v>138</v>
      </c>
      <c r="C168" t="str">
        <f t="shared" si="4"/>
        <v xml:space="preserve">វឿន </v>
      </c>
      <c r="D168" t="str">
        <f t="shared" si="5"/>
        <v>សំណាង</v>
      </c>
      <c r="E168" t="s">
        <v>2</v>
      </c>
      <c r="F168" t="s">
        <v>454</v>
      </c>
      <c r="G168" t="str">
        <f>IFERROR(VLOOKUP($B168,Tax_List!$G$3:$O$480,6,0),"***")</f>
        <v>***</v>
      </c>
      <c r="H168" s="13" t="str">
        <f>IFERROR(VLOOKUP($B168,Tax_List!$G$3:$O$480,10,0),"***")</f>
        <v>***</v>
      </c>
      <c r="I168" s="2">
        <v>1294500</v>
      </c>
      <c r="J168" s="2" t="s">
        <v>1978</v>
      </c>
      <c r="L168" t="str">
        <f>IF($G168="***",VLOOKUP($C168,Tax_List!$E$3:$O$479,8,0),"")</f>
        <v>07.12.1992</v>
      </c>
      <c r="M168" t="e">
        <f>IF($G168="***",VLOOKUP($D168,Tax_List!$E$3:$O$479,8,0),"")</f>
        <v>#N/A</v>
      </c>
    </row>
    <row r="169" spans="1:13" x14ac:dyDescent="0.55000000000000004">
      <c r="A169" s="1">
        <v>155</v>
      </c>
      <c r="B169" t="s">
        <v>139</v>
      </c>
      <c r="C169" t="str">
        <f t="shared" si="4"/>
        <v xml:space="preserve">អួត </v>
      </c>
      <c r="D169" t="str">
        <f t="shared" si="5"/>
        <v>ហេង</v>
      </c>
      <c r="E169" t="s">
        <v>1</v>
      </c>
      <c r="F169" t="s">
        <v>454</v>
      </c>
      <c r="G169" t="str">
        <f>IFERROR(VLOOKUP($B169,Tax_List!$G$3:$O$480,6,0),"***")</f>
        <v>***</v>
      </c>
      <c r="H169" s="13" t="str">
        <f>IFERROR(VLOOKUP($B169,Tax_List!$G$3:$O$480,10,0),"***")</f>
        <v>***</v>
      </c>
      <c r="I169" s="2">
        <v>1132100</v>
      </c>
      <c r="J169" s="2" t="s">
        <v>1978</v>
      </c>
      <c r="L169" t="e">
        <f>IF($G169="***",VLOOKUP($C169,Tax_List!$E$3:$O$479,8,0),"")</f>
        <v>#N/A</v>
      </c>
      <c r="M169" t="e">
        <f>IF($G169="***",VLOOKUP($D169,Tax_List!$E$3:$O$479,8,0),"")</f>
        <v>#N/A</v>
      </c>
    </row>
    <row r="170" spans="1:13" x14ac:dyDescent="0.55000000000000004">
      <c r="A170" s="1">
        <v>156</v>
      </c>
      <c r="B170" t="s">
        <v>140</v>
      </c>
      <c r="C170" t="str">
        <f t="shared" si="4"/>
        <v xml:space="preserve">សាត </v>
      </c>
      <c r="D170" t="str">
        <f t="shared" si="5"/>
        <v>សារ៉ាត</v>
      </c>
      <c r="E170" t="s">
        <v>2</v>
      </c>
      <c r="F170" t="s">
        <v>454</v>
      </c>
      <c r="G170" t="str">
        <f>IFERROR(VLOOKUP($B170,Tax_List!$G$3:$O$480,6,0),"***")</f>
        <v>***</v>
      </c>
      <c r="H170" s="13" t="str">
        <f>IFERROR(VLOOKUP($B170,Tax_List!$G$3:$O$480,10,0),"***")</f>
        <v>***</v>
      </c>
      <c r="I170" s="2">
        <v>1146500</v>
      </c>
      <c r="J170" s="2" t="s">
        <v>1978</v>
      </c>
      <c r="L170" t="str">
        <f>IF($G170="***",VLOOKUP($C170,Tax_List!$E$3:$O$479,8,0),"")</f>
        <v>01.10.2000</v>
      </c>
      <c r="M170" t="e">
        <f>IF($G170="***",VLOOKUP($D170,Tax_List!$E$3:$O$479,8,0),"")</f>
        <v>#N/A</v>
      </c>
    </row>
    <row r="171" spans="1:13" x14ac:dyDescent="0.55000000000000004">
      <c r="A171" s="1">
        <v>157</v>
      </c>
      <c r="B171" t="s">
        <v>141</v>
      </c>
      <c r="C171" t="str">
        <f t="shared" si="4"/>
        <v xml:space="preserve">លី </v>
      </c>
      <c r="D171" t="str">
        <f t="shared" si="5"/>
        <v>នេន</v>
      </c>
      <c r="E171" t="s">
        <v>1</v>
      </c>
      <c r="F171" t="s">
        <v>454</v>
      </c>
      <c r="G171" t="str">
        <f>IFERROR(VLOOKUP($B171,Tax_List!$G$3:$O$480,6,0),"***")</f>
        <v>***</v>
      </c>
      <c r="H171" s="13" t="str">
        <f>IFERROR(VLOOKUP($B171,Tax_List!$G$3:$O$480,10,0),"***")</f>
        <v>***</v>
      </c>
      <c r="I171" s="2">
        <v>1175100</v>
      </c>
      <c r="J171" s="2" t="s">
        <v>1978</v>
      </c>
      <c r="L171" t="str">
        <f>IF($G171="***",VLOOKUP($C171,Tax_List!$E$3:$O$479,8,0),"")</f>
        <v>10.07.2003</v>
      </c>
      <c r="M171" t="e">
        <f>IF($G171="***",VLOOKUP($D171,Tax_List!$E$3:$O$479,8,0),"")</f>
        <v>#N/A</v>
      </c>
    </row>
    <row r="172" spans="1:13" x14ac:dyDescent="0.55000000000000004">
      <c r="A172" s="1">
        <v>158</v>
      </c>
      <c r="B172" t="s">
        <v>142</v>
      </c>
      <c r="C172" t="str">
        <f t="shared" si="4"/>
        <v xml:space="preserve">ហឿន </v>
      </c>
      <c r="D172" t="str">
        <f t="shared" si="5"/>
        <v>កុសល់</v>
      </c>
      <c r="E172" t="s">
        <v>2</v>
      </c>
      <c r="F172" t="s">
        <v>454</v>
      </c>
      <c r="G172" t="str">
        <f>IFERROR(VLOOKUP($B172,Tax_List!$G$3:$O$480,6,0),"***")</f>
        <v>***</v>
      </c>
      <c r="H172" s="13" t="str">
        <f>IFERROR(VLOOKUP($B172,Tax_List!$G$3:$O$480,10,0),"***")</f>
        <v>***</v>
      </c>
      <c r="I172" s="2">
        <v>1124000</v>
      </c>
      <c r="J172" s="2" t="s">
        <v>1978</v>
      </c>
      <c r="L172" t="str">
        <f>IF($G172="***",VLOOKUP($C172,Tax_List!$E$3:$O$479,8,0),"")</f>
        <v>24.01.1997</v>
      </c>
      <c r="M172" t="e">
        <f>IF($G172="***",VLOOKUP($D172,Tax_List!$E$3:$O$479,8,0),"")</f>
        <v>#N/A</v>
      </c>
    </row>
    <row r="173" spans="1:13" x14ac:dyDescent="0.55000000000000004">
      <c r="A173" s="1">
        <v>159</v>
      </c>
      <c r="B173" t="s">
        <v>143</v>
      </c>
      <c r="C173" t="str">
        <f t="shared" si="4"/>
        <v xml:space="preserve">ហឿន </v>
      </c>
      <c r="D173" t="str">
        <f t="shared" si="5"/>
        <v>ឃៀក</v>
      </c>
      <c r="E173" t="s">
        <v>1</v>
      </c>
      <c r="F173" t="s">
        <v>454</v>
      </c>
      <c r="G173" t="str">
        <f>IFERROR(VLOOKUP($B173,Tax_List!$G$3:$O$480,6,0),"***")</f>
        <v>***</v>
      </c>
      <c r="H173" s="13" t="str">
        <f>IFERROR(VLOOKUP($B173,Tax_List!$G$3:$O$480,10,0),"***")</f>
        <v>***</v>
      </c>
      <c r="I173" s="2">
        <v>1150000</v>
      </c>
      <c r="J173" s="2" t="s">
        <v>1978</v>
      </c>
      <c r="L173" t="str">
        <f>IF($G173="***",VLOOKUP($C173,Tax_List!$E$3:$O$479,8,0),"")</f>
        <v>24.01.1997</v>
      </c>
      <c r="M173" t="e">
        <f>IF($G173="***",VLOOKUP($D173,Tax_List!$E$3:$O$479,8,0),"")</f>
        <v>#N/A</v>
      </c>
    </row>
    <row r="174" spans="1:13" x14ac:dyDescent="0.55000000000000004">
      <c r="A174" s="1">
        <v>160</v>
      </c>
      <c r="B174" t="s">
        <v>144</v>
      </c>
      <c r="C174" t="str">
        <f t="shared" si="4"/>
        <v xml:space="preserve">ខា </v>
      </c>
      <c r="D174" t="str">
        <f t="shared" si="5"/>
        <v>ធី</v>
      </c>
      <c r="E174" t="s">
        <v>1</v>
      </c>
      <c r="F174" t="s">
        <v>454</v>
      </c>
      <c r="G174" t="str">
        <f>IFERROR(VLOOKUP($B174,Tax_List!$G$3:$O$480,6,0),"***")</f>
        <v>***</v>
      </c>
      <c r="H174" s="13" t="str">
        <f>IFERROR(VLOOKUP($B174,Tax_List!$G$3:$O$480,10,0),"***")</f>
        <v>***</v>
      </c>
      <c r="I174" s="2">
        <v>1110800</v>
      </c>
      <c r="J174" s="2" t="s">
        <v>1978</v>
      </c>
      <c r="L174" t="str">
        <f>IF($G174="***",VLOOKUP($C174,Tax_List!$E$3:$O$479,8,0),"")</f>
        <v>12.05.1990</v>
      </c>
      <c r="M174" t="e">
        <f>IF($G174="***",VLOOKUP($D174,Tax_List!$E$3:$O$479,8,0),"")</f>
        <v>#N/A</v>
      </c>
    </row>
    <row r="175" spans="1:13" x14ac:dyDescent="0.55000000000000004">
      <c r="A175" s="1">
        <v>161</v>
      </c>
      <c r="B175" t="s">
        <v>145</v>
      </c>
      <c r="C175" t="str">
        <f t="shared" si="4"/>
        <v xml:space="preserve">រុន </v>
      </c>
      <c r="D175" t="str">
        <f t="shared" si="5"/>
        <v>សំរ៉ិត</v>
      </c>
      <c r="E175" t="s">
        <v>2</v>
      </c>
      <c r="F175" t="s">
        <v>454</v>
      </c>
      <c r="G175" t="str">
        <f>IFERROR(VLOOKUP($B175,Tax_List!$G$3:$O$480,6,0),"***")</f>
        <v>***</v>
      </c>
      <c r="H175" s="13" t="str">
        <f>IFERROR(VLOOKUP($B175,Tax_List!$G$3:$O$480,10,0),"***")</f>
        <v>***</v>
      </c>
      <c r="I175" s="2">
        <v>1165600</v>
      </c>
      <c r="J175" s="2" t="s">
        <v>1978</v>
      </c>
      <c r="L175" t="str">
        <f>IF($G175="***",VLOOKUP($C175,Tax_List!$E$3:$O$479,8,0),"")</f>
        <v>02.05.1988</v>
      </c>
      <c r="M175" t="e">
        <f>IF($G175="***",VLOOKUP($D175,Tax_List!$E$3:$O$479,8,0),"")</f>
        <v>#N/A</v>
      </c>
    </row>
    <row r="176" spans="1:13" x14ac:dyDescent="0.55000000000000004">
      <c r="A176" s="1">
        <v>162</v>
      </c>
      <c r="B176" t="s">
        <v>146</v>
      </c>
      <c r="C176" t="str">
        <f t="shared" si="4"/>
        <v xml:space="preserve">ង៉ា </v>
      </c>
      <c r="D176" t="str">
        <f t="shared" si="5"/>
        <v>ផល្លាប</v>
      </c>
      <c r="E176" t="s">
        <v>1</v>
      </c>
      <c r="F176" t="s">
        <v>454</v>
      </c>
      <c r="G176" t="str">
        <f>IFERROR(VLOOKUP($B176,Tax_List!$G$3:$O$480,6,0),"***")</f>
        <v>***</v>
      </c>
      <c r="H176" s="13" t="str">
        <f>IFERROR(VLOOKUP($B176,Tax_List!$G$3:$O$480,10,0),"***")</f>
        <v>***</v>
      </c>
      <c r="I176" s="2">
        <v>1171700</v>
      </c>
      <c r="J176" s="2" t="s">
        <v>1978</v>
      </c>
      <c r="L176" t="str">
        <f>IF($G176="***",VLOOKUP($C176,Tax_List!$E$3:$O$479,8,0),"")</f>
        <v>24.11.2001</v>
      </c>
      <c r="M176" t="e">
        <f>IF($G176="***",VLOOKUP($D176,Tax_List!$E$3:$O$479,8,0),"")</f>
        <v>#N/A</v>
      </c>
    </row>
    <row r="177" spans="1:13" x14ac:dyDescent="0.55000000000000004">
      <c r="A177" s="1">
        <v>163</v>
      </c>
      <c r="B177" t="s">
        <v>65</v>
      </c>
      <c r="C177" t="str">
        <f t="shared" si="4"/>
        <v xml:space="preserve">ហ៊ាន </v>
      </c>
      <c r="D177" t="str">
        <f t="shared" si="5"/>
        <v>ហ៊ីន</v>
      </c>
      <c r="E177" t="s">
        <v>1</v>
      </c>
      <c r="F177" t="s">
        <v>454</v>
      </c>
      <c r="G177" t="str">
        <f>IFERROR(VLOOKUP($B177,Tax_List!$G$3:$O$480,6,0),"***")</f>
        <v>***</v>
      </c>
      <c r="H177" s="13" t="str">
        <f>IFERROR(VLOOKUP($B177,Tax_List!$G$3:$O$480,10,0),"***")</f>
        <v>***</v>
      </c>
      <c r="I177" s="2">
        <v>983000</v>
      </c>
      <c r="J177" s="2" t="s">
        <v>1978</v>
      </c>
      <c r="L177" t="str">
        <f>IF($G177="***",VLOOKUP($C177,Tax_List!$E$3:$O$479,8,0),"")</f>
        <v>01.08.1980</v>
      </c>
      <c r="M177" t="e">
        <f>IF($G177="***",VLOOKUP($D177,Tax_List!$E$3:$O$479,8,0),"")</f>
        <v>#N/A</v>
      </c>
    </row>
    <row r="178" spans="1:13" x14ac:dyDescent="0.55000000000000004">
      <c r="A178" s="1">
        <v>164</v>
      </c>
      <c r="B178" t="s">
        <v>147</v>
      </c>
      <c r="C178" t="str">
        <f t="shared" si="4"/>
        <v xml:space="preserve">ជឿន </v>
      </c>
      <c r="D178" t="str">
        <f t="shared" si="5"/>
        <v>នីន</v>
      </c>
      <c r="E178" t="s">
        <v>1</v>
      </c>
      <c r="F178" t="s">
        <v>454</v>
      </c>
      <c r="G178" t="str">
        <f>IFERROR(VLOOKUP($B178,Tax_List!$G$3:$O$480,6,0),"***")</f>
        <v>***</v>
      </c>
      <c r="H178" s="13" t="str">
        <f>IFERROR(VLOOKUP($B178,Tax_List!$G$3:$O$480,10,0),"***")</f>
        <v>***</v>
      </c>
      <c r="I178" s="2">
        <v>1187200</v>
      </c>
      <c r="J178" s="2" t="s">
        <v>1978</v>
      </c>
      <c r="L178" t="str">
        <f>IF($G178="***",VLOOKUP($C178,Tax_List!$E$3:$O$479,8,0),"")</f>
        <v>12.10.1992</v>
      </c>
      <c r="M178" t="e">
        <f>IF($G178="***",VLOOKUP($D178,Tax_List!$E$3:$O$479,8,0),"")</f>
        <v>#N/A</v>
      </c>
    </row>
    <row r="179" spans="1:13" x14ac:dyDescent="0.55000000000000004">
      <c r="A179" s="1">
        <v>165</v>
      </c>
      <c r="B179" t="s">
        <v>148</v>
      </c>
      <c r="C179" t="str">
        <f t="shared" si="4"/>
        <v xml:space="preserve">លី </v>
      </c>
      <c r="D179" t="str">
        <f t="shared" si="5"/>
        <v>ប៊ុនយ៉េន</v>
      </c>
      <c r="E179" t="s">
        <v>2</v>
      </c>
      <c r="F179" t="s">
        <v>454</v>
      </c>
      <c r="G179" t="str">
        <f>IFERROR(VLOOKUP($B179,Tax_List!$G$3:$O$480,6,0),"***")</f>
        <v>***</v>
      </c>
      <c r="H179" s="13" t="str">
        <f>IFERROR(VLOOKUP($B179,Tax_List!$G$3:$O$480,10,0),"***")</f>
        <v>***</v>
      </c>
      <c r="I179" s="2">
        <v>1147600</v>
      </c>
      <c r="J179" s="2" t="s">
        <v>1978</v>
      </c>
      <c r="L179" t="str">
        <f>IF($G179="***",VLOOKUP($C179,Tax_List!$E$3:$O$479,8,0),"")</f>
        <v>10.07.2003</v>
      </c>
      <c r="M179" t="e">
        <f>IF($G179="***",VLOOKUP($D179,Tax_List!$E$3:$O$479,8,0),"")</f>
        <v>#N/A</v>
      </c>
    </row>
    <row r="180" spans="1:13" x14ac:dyDescent="0.55000000000000004">
      <c r="A180" s="1">
        <v>166</v>
      </c>
      <c r="B180" t="s">
        <v>149</v>
      </c>
      <c r="C180" t="str">
        <f t="shared" si="4"/>
        <v xml:space="preserve">ស៊ិន </v>
      </c>
      <c r="D180" t="str">
        <f t="shared" si="5"/>
        <v>ធីតា​</v>
      </c>
      <c r="E180" t="s">
        <v>1</v>
      </c>
      <c r="F180" t="s">
        <v>454</v>
      </c>
      <c r="G180" t="str">
        <f>IFERROR(VLOOKUP($B180,Tax_List!$G$3:$O$480,6,0),"***")</f>
        <v>***</v>
      </c>
      <c r="H180" s="13" t="str">
        <f>IFERROR(VLOOKUP($B180,Tax_List!$G$3:$O$480,10,0),"***")</f>
        <v>***</v>
      </c>
      <c r="I180" s="2">
        <v>1556500</v>
      </c>
      <c r="J180" s="2" t="s">
        <v>1978</v>
      </c>
      <c r="L180" t="str">
        <f>IF($G180="***",VLOOKUP($C180,Tax_List!$E$3:$O$479,8,0),"")</f>
        <v>23.04.1995</v>
      </c>
      <c r="M180" t="e">
        <f>IF($G180="***",VLOOKUP($D180,Tax_List!$E$3:$O$479,8,0),"")</f>
        <v>#N/A</v>
      </c>
    </row>
    <row r="181" spans="1:13" x14ac:dyDescent="0.55000000000000004">
      <c r="A181" s="1">
        <v>167</v>
      </c>
      <c r="B181" t="s">
        <v>150</v>
      </c>
      <c r="C181" t="str">
        <f t="shared" si="4"/>
        <v xml:space="preserve">អេង </v>
      </c>
      <c r="D181" t="str">
        <f t="shared" si="5"/>
        <v>គឹមឆេង</v>
      </c>
      <c r="E181" t="s">
        <v>2</v>
      </c>
      <c r="F181" t="s">
        <v>454</v>
      </c>
      <c r="G181" t="str">
        <f>IFERROR(VLOOKUP($B181,Tax_List!$G$3:$O$480,6,0),"***")</f>
        <v>***</v>
      </c>
      <c r="H181" s="13" t="str">
        <f>IFERROR(VLOOKUP($B181,Tax_List!$G$3:$O$480,10,0),"***")</f>
        <v>***</v>
      </c>
      <c r="I181" s="2">
        <v>1251400</v>
      </c>
      <c r="J181" s="2" t="s">
        <v>1978</v>
      </c>
      <c r="L181" t="str">
        <f>IF($G181="***",VLOOKUP($C181,Tax_List!$E$3:$O$479,8,0),"")</f>
        <v>28.02.1997</v>
      </c>
      <c r="M181" t="e">
        <f>IF($G181="***",VLOOKUP($D181,Tax_List!$E$3:$O$479,8,0),"")</f>
        <v>#N/A</v>
      </c>
    </row>
    <row r="182" spans="1:13" x14ac:dyDescent="0.55000000000000004">
      <c r="A182" s="1">
        <v>168</v>
      </c>
      <c r="B182" t="s">
        <v>151</v>
      </c>
      <c r="C182" t="str">
        <f t="shared" si="4"/>
        <v xml:space="preserve">កង </v>
      </c>
      <c r="D182" t="str">
        <f t="shared" si="5"/>
        <v>មីនី</v>
      </c>
      <c r="E182" t="s">
        <v>1</v>
      </c>
      <c r="F182" t="s">
        <v>454</v>
      </c>
      <c r="G182" t="str">
        <f>IFERROR(VLOOKUP($B182,Tax_List!$G$3:$O$480,6,0),"***")</f>
        <v>***</v>
      </c>
      <c r="H182" s="13" t="str">
        <f>IFERROR(VLOOKUP($B182,Tax_List!$G$3:$O$480,10,0),"***")</f>
        <v>***</v>
      </c>
      <c r="I182" s="2">
        <v>1203700</v>
      </c>
      <c r="J182" s="2" t="s">
        <v>1978</v>
      </c>
      <c r="L182" t="str">
        <f>IF($G182="***",VLOOKUP($C182,Tax_List!$E$3:$O$479,8,0),"")</f>
        <v>06.07.1984</v>
      </c>
      <c r="M182" t="e">
        <f>IF($G182="***",VLOOKUP($D182,Tax_List!$E$3:$O$479,8,0),"")</f>
        <v>#N/A</v>
      </c>
    </row>
    <row r="183" spans="1:13" x14ac:dyDescent="0.55000000000000004">
      <c r="A183" s="1">
        <v>169</v>
      </c>
      <c r="B183" t="s">
        <v>152</v>
      </c>
      <c r="C183" t="str">
        <f t="shared" si="4"/>
        <v xml:space="preserve">រី </v>
      </c>
      <c r="D183" t="str">
        <f t="shared" si="5"/>
        <v>យាប</v>
      </c>
      <c r="E183" t="s">
        <v>2</v>
      </c>
      <c r="F183" t="s">
        <v>454</v>
      </c>
      <c r="G183" t="str">
        <f>IFERROR(VLOOKUP($B183,Tax_List!$G$3:$O$480,6,0),"***")</f>
        <v>***</v>
      </c>
      <c r="H183" s="13" t="str">
        <f>IFERROR(VLOOKUP($B183,Tax_List!$G$3:$O$480,10,0),"***")</f>
        <v>***</v>
      </c>
      <c r="I183" s="2">
        <v>1115500</v>
      </c>
      <c r="J183" s="2" t="s">
        <v>1978</v>
      </c>
      <c r="L183" t="str">
        <f>IF($G183="***",VLOOKUP($C183,Tax_List!$E$3:$O$479,8,0),"")</f>
        <v>07.02.1998</v>
      </c>
      <c r="M183" t="e">
        <f>IF($G183="***",VLOOKUP($D183,Tax_List!$E$3:$O$479,8,0),"")</f>
        <v>#N/A</v>
      </c>
    </row>
    <row r="184" spans="1:13" x14ac:dyDescent="0.55000000000000004">
      <c r="A184" s="1">
        <v>170</v>
      </c>
      <c r="B184" t="s">
        <v>153</v>
      </c>
      <c r="C184" t="str">
        <f t="shared" si="4"/>
        <v xml:space="preserve">លី </v>
      </c>
      <c r="D184" t="str">
        <f t="shared" si="5"/>
        <v>សុភ័ណ្ឌ</v>
      </c>
      <c r="E184" t="s">
        <v>2</v>
      </c>
      <c r="F184" t="s">
        <v>454</v>
      </c>
      <c r="G184" t="str">
        <f>IFERROR(VLOOKUP($B184,Tax_List!$G$3:$O$480,6,0),"***")</f>
        <v>***</v>
      </c>
      <c r="H184" s="13" t="str">
        <f>IFERROR(VLOOKUP($B184,Tax_List!$G$3:$O$480,10,0),"***")</f>
        <v>***</v>
      </c>
      <c r="I184" s="2">
        <v>1171500</v>
      </c>
      <c r="J184" s="2" t="s">
        <v>1978</v>
      </c>
      <c r="L184" t="str">
        <f>IF($G184="***",VLOOKUP($C184,Tax_List!$E$3:$O$479,8,0),"")</f>
        <v>10.07.2003</v>
      </c>
      <c r="M184" t="e">
        <f>IF($G184="***",VLOOKUP($D184,Tax_List!$E$3:$O$479,8,0),"")</f>
        <v>#N/A</v>
      </c>
    </row>
    <row r="185" spans="1:13" x14ac:dyDescent="0.55000000000000004">
      <c r="A185" s="1">
        <v>171</v>
      </c>
      <c r="B185" t="s">
        <v>154</v>
      </c>
      <c r="C185" t="str">
        <f t="shared" si="4"/>
        <v xml:space="preserve">ឯក </v>
      </c>
      <c r="D185" t="str">
        <f t="shared" si="5"/>
        <v>ពេជ្រ</v>
      </c>
      <c r="E185" t="s">
        <v>1</v>
      </c>
      <c r="F185" t="s">
        <v>454</v>
      </c>
      <c r="G185" t="str">
        <f>IFERROR(VLOOKUP($B185,Tax_List!$G$3:$O$480,6,0),"***")</f>
        <v>***</v>
      </c>
      <c r="H185" s="13" t="str">
        <f>IFERROR(VLOOKUP($B185,Tax_List!$G$3:$O$480,10,0),"***")</f>
        <v>***</v>
      </c>
      <c r="I185" s="2">
        <v>1181200</v>
      </c>
      <c r="J185" s="2" t="s">
        <v>1978</v>
      </c>
      <c r="L185" t="str">
        <f>IF($G185="***",VLOOKUP($C185,Tax_List!$E$3:$O$479,8,0),"")</f>
        <v>21.06.1975</v>
      </c>
      <c r="M185" t="e">
        <f>IF($G185="***",VLOOKUP($D185,Tax_List!$E$3:$O$479,8,0),"")</f>
        <v>#N/A</v>
      </c>
    </row>
    <row r="186" spans="1:13" x14ac:dyDescent="0.55000000000000004">
      <c r="A186" s="1">
        <v>172</v>
      </c>
      <c r="B186" t="s">
        <v>155</v>
      </c>
      <c r="C186" t="str">
        <f t="shared" si="4"/>
        <v xml:space="preserve">មឿន </v>
      </c>
      <c r="D186" t="str">
        <f t="shared" si="5"/>
        <v>សុភា</v>
      </c>
      <c r="E186" t="s">
        <v>1</v>
      </c>
      <c r="F186" t="s">
        <v>454</v>
      </c>
      <c r="G186" t="str">
        <f>IFERROR(VLOOKUP($B186,Tax_List!$G$3:$O$480,6,0),"***")</f>
        <v>***</v>
      </c>
      <c r="H186" s="13" t="str">
        <f>IFERROR(VLOOKUP($B186,Tax_List!$G$3:$O$480,10,0),"***")</f>
        <v>***</v>
      </c>
      <c r="I186" s="2">
        <v>1061000</v>
      </c>
      <c r="J186" s="2" t="s">
        <v>1978</v>
      </c>
      <c r="L186" t="str">
        <f>IF($G186="***",VLOOKUP($C186,Tax_List!$E$3:$O$479,8,0),"")</f>
        <v>24.03.1997</v>
      </c>
      <c r="M186" t="e">
        <f>IF($G186="***",VLOOKUP($D186,Tax_List!$E$3:$O$479,8,0),"")</f>
        <v>#N/A</v>
      </c>
    </row>
    <row r="187" spans="1:13" x14ac:dyDescent="0.55000000000000004">
      <c r="A187" s="1">
        <v>173</v>
      </c>
      <c r="B187" t="s">
        <v>156</v>
      </c>
      <c r="C187" t="str">
        <f t="shared" si="4"/>
        <v xml:space="preserve">កង </v>
      </c>
      <c r="D187" t="str">
        <f t="shared" si="5"/>
        <v>សារិន</v>
      </c>
      <c r="E187" t="s">
        <v>1</v>
      </c>
      <c r="F187" t="s">
        <v>454</v>
      </c>
      <c r="G187" t="str">
        <f>IFERROR(VLOOKUP($B187,Tax_List!$G$3:$O$480,6,0),"***")</f>
        <v>***</v>
      </c>
      <c r="H187" s="13" t="str">
        <f>IFERROR(VLOOKUP($B187,Tax_List!$G$3:$O$480,10,0),"***")</f>
        <v>***</v>
      </c>
      <c r="I187" s="2">
        <v>1117200</v>
      </c>
      <c r="J187" s="2" t="s">
        <v>1978</v>
      </c>
      <c r="L187" t="str">
        <f>IF($G187="***",VLOOKUP($C187,Tax_List!$E$3:$O$479,8,0),"")</f>
        <v>06.07.1984</v>
      </c>
      <c r="M187" t="e">
        <f>IF($G187="***",VLOOKUP($D187,Tax_List!$E$3:$O$479,8,0),"")</f>
        <v>#N/A</v>
      </c>
    </row>
    <row r="188" spans="1:13" x14ac:dyDescent="0.55000000000000004">
      <c r="A188" s="1">
        <v>174</v>
      </c>
      <c r="B188" t="s">
        <v>157</v>
      </c>
      <c r="C188" t="str">
        <f t="shared" si="4"/>
        <v xml:space="preserve">ស៊ីម </v>
      </c>
      <c r="D188" t="str">
        <f t="shared" si="5"/>
        <v>សុកឃាង</v>
      </c>
      <c r="E188" t="s">
        <v>1</v>
      </c>
      <c r="F188" t="s">
        <v>454</v>
      </c>
      <c r="G188" t="str">
        <f>IFERROR(VLOOKUP($B188,Tax_List!$G$3:$O$480,6,0),"***")</f>
        <v>***</v>
      </c>
      <c r="H188" s="13" t="str">
        <f>IFERROR(VLOOKUP($B188,Tax_List!$G$3:$O$480,10,0),"***")</f>
        <v>***</v>
      </c>
      <c r="I188" s="2">
        <v>1120500</v>
      </c>
      <c r="J188" s="2" t="s">
        <v>1978</v>
      </c>
      <c r="L188" t="str">
        <f>IF($G188="***",VLOOKUP($C188,Tax_List!$E$3:$O$479,8,0),"")</f>
        <v>23.10.2000</v>
      </c>
      <c r="M188" t="e">
        <f>IF($G188="***",VLOOKUP($D188,Tax_List!$E$3:$O$479,8,0),"")</f>
        <v>#N/A</v>
      </c>
    </row>
    <row r="189" spans="1:13" x14ac:dyDescent="0.55000000000000004">
      <c r="A189" s="1">
        <v>175</v>
      </c>
      <c r="B189" t="s">
        <v>158</v>
      </c>
      <c r="C189" t="str">
        <f t="shared" si="4"/>
        <v xml:space="preserve">ស៊ីម </v>
      </c>
      <c r="D189" t="str">
        <f t="shared" si="5"/>
        <v>ចំរើន</v>
      </c>
      <c r="E189" t="s">
        <v>2</v>
      </c>
      <c r="F189" t="s">
        <v>454</v>
      </c>
      <c r="G189" t="str">
        <f>IFERROR(VLOOKUP($B189,Tax_List!$G$3:$O$480,6,0),"***")</f>
        <v>***</v>
      </c>
      <c r="H189" s="13" t="str">
        <f>IFERROR(VLOOKUP($B189,Tax_List!$G$3:$O$480,10,0),"***")</f>
        <v>***</v>
      </c>
      <c r="I189" s="2">
        <v>1130200</v>
      </c>
      <c r="J189" s="2" t="s">
        <v>1978</v>
      </c>
      <c r="L189" t="str">
        <f>IF($G189="***",VLOOKUP($C189,Tax_List!$E$3:$O$479,8,0),"")</f>
        <v>23.10.2000</v>
      </c>
      <c r="M189" t="e">
        <f>IF($G189="***",VLOOKUP($D189,Tax_List!$E$3:$O$479,8,0),"")</f>
        <v>#N/A</v>
      </c>
    </row>
    <row r="190" spans="1:13" x14ac:dyDescent="0.55000000000000004">
      <c r="A190" s="1">
        <v>176</v>
      </c>
      <c r="B190" t="s">
        <v>159</v>
      </c>
      <c r="C190" t="str">
        <f t="shared" si="4"/>
        <v xml:space="preserve">សៀ​ </v>
      </c>
      <c r="D190" t="str">
        <f t="shared" si="5"/>
        <v>ធៀន</v>
      </c>
      <c r="E190" t="s">
        <v>2</v>
      </c>
      <c r="F190" t="s">
        <v>454</v>
      </c>
      <c r="G190" t="str">
        <f>IFERROR(VLOOKUP($B190,Tax_List!$G$3:$O$480,6,0),"***")</f>
        <v>***</v>
      </c>
      <c r="H190" s="13" t="str">
        <f>IFERROR(VLOOKUP($B190,Tax_List!$G$3:$O$480,10,0),"***")</f>
        <v>***</v>
      </c>
      <c r="I190" s="2">
        <v>1089200</v>
      </c>
      <c r="J190" s="2" t="s">
        <v>1978</v>
      </c>
      <c r="L190" t="str">
        <f>IF($G190="***",VLOOKUP($C190,Tax_List!$E$3:$O$479,8,0),"")</f>
        <v>09.02.1996</v>
      </c>
      <c r="M190" t="e">
        <f>IF($G190="***",VLOOKUP($D190,Tax_List!$E$3:$O$479,8,0),"")</f>
        <v>#N/A</v>
      </c>
    </row>
    <row r="191" spans="1:13" x14ac:dyDescent="0.55000000000000004">
      <c r="A191" s="1">
        <v>177</v>
      </c>
      <c r="B191" t="s">
        <v>160</v>
      </c>
      <c r="C191" t="str">
        <f t="shared" si="4"/>
        <v xml:space="preserve">ធាន </v>
      </c>
      <c r="D191" t="str">
        <f t="shared" si="5"/>
        <v>សារ៉ាក់</v>
      </c>
      <c r="E191" t="s">
        <v>2</v>
      </c>
      <c r="F191" t="s">
        <v>454</v>
      </c>
      <c r="G191" t="str">
        <f>IFERROR(VLOOKUP($B191,Tax_List!$G$3:$O$480,6,0),"***")</f>
        <v>***</v>
      </c>
      <c r="H191" s="13" t="str">
        <f>IFERROR(VLOOKUP($B191,Tax_List!$G$3:$O$480,10,0),"***")</f>
        <v>***</v>
      </c>
      <c r="I191" s="2">
        <v>1055700</v>
      </c>
      <c r="J191" s="2" t="s">
        <v>1978</v>
      </c>
      <c r="L191" t="str">
        <f>IF($G191="***",VLOOKUP($C191,Tax_List!$E$3:$O$479,8,0),"")</f>
        <v>20.09.1997</v>
      </c>
      <c r="M191" t="e">
        <f>IF($G191="***",VLOOKUP($D191,Tax_List!$E$3:$O$479,8,0),"")</f>
        <v>#N/A</v>
      </c>
    </row>
    <row r="192" spans="1:13" x14ac:dyDescent="0.55000000000000004">
      <c r="A192" s="1">
        <v>178</v>
      </c>
      <c r="B192" t="s">
        <v>161</v>
      </c>
      <c r="C192" t="str">
        <f t="shared" si="4"/>
        <v xml:space="preserve">ធាន </v>
      </c>
      <c r="D192" t="str">
        <f t="shared" si="5"/>
        <v>ប៊ុនធឿន</v>
      </c>
      <c r="E192" t="s">
        <v>2</v>
      </c>
      <c r="F192" t="s">
        <v>454</v>
      </c>
      <c r="G192" t="str">
        <f>IFERROR(VLOOKUP($B192,Tax_List!$G$3:$O$480,6,0),"***")</f>
        <v>***</v>
      </c>
      <c r="H192" s="13" t="str">
        <f>IFERROR(VLOOKUP($B192,Tax_List!$G$3:$O$480,10,0),"***")</f>
        <v>***</v>
      </c>
      <c r="I192" s="2">
        <v>1068000</v>
      </c>
      <c r="J192" s="2" t="s">
        <v>1978</v>
      </c>
      <c r="L192" t="str">
        <f>IF($G192="***",VLOOKUP($C192,Tax_List!$E$3:$O$479,8,0),"")</f>
        <v>20.09.1997</v>
      </c>
      <c r="M192" t="e">
        <f>IF($G192="***",VLOOKUP($D192,Tax_List!$E$3:$O$479,8,0),"")</f>
        <v>#N/A</v>
      </c>
    </row>
    <row r="193" spans="1:13" x14ac:dyDescent="0.55000000000000004">
      <c r="A193" s="1">
        <v>179</v>
      </c>
      <c r="B193" t="s">
        <v>162</v>
      </c>
      <c r="C193" t="str">
        <f t="shared" si="4"/>
        <v xml:space="preserve">កង </v>
      </c>
      <c r="D193" t="str">
        <f t="shared" si="5"/>
        <v>សារ៉ែម</v>
      </c>
      <c r="E193" t="s">
        <v>1</v>
      </c>
      <c r="F193" t="s">
        <v>454</v>
      </c>
      <c r="G193" t="str">
        <f>IFERROR(VLOOKUP($B193,Tax_List!$G$3:$O$480,6,0),"***")</f>
        <v>***</v>
      </c>
      <c r="H193" s="13" t="str">
        <f>IFERROR(VLOOKUP($B193,Tax_List!$G$3:$O$480,10,0),"***")</f>
        <v>***</v>
      </c>
      <c r="I193" s="2">
        <v>1133200</v>
      </c>
      <c r="J193" s="2" t="s">
        <v>1978</v>
      </c>
      <c r="L193" t="str">
        <f>IF($G193="***",VLOOKUP($C193,Tax_List!$E$3:$O$479,8,0),"")</f>
        <v>06.07.1984</v>
      </c>
      <c r="M193" t="e">
        <f>IF($G193="***",VLOOKUP($D193,Tax_List!$E$3:$O$479,8,0),"")</f>
        <v>#N/A</v>
      </c>
    </row>
    <row r="194" spans="1:13" x14ac:dyDescent="0.55000000000000004">
      <c r="A194" s="1">
        <v>180</v>
      </c>
      <c r="B194" t="s">
        <v>1907</v>
      </c>
      <c r="C194" t="str">
        <f t="shared" ref="C194:C257" si="6">LEFT(B194,FIND(" ",B194,1))</f>
        <v xml:space="preserve">(រី </v>
      </c>
      <c r="D194" t="str">
        <f t="shared" ref="D194:D257" si="7">RIGHT(B194,LEN(B194)-FIND(" ",B194,1))</f>
        <v>យាប)</v>
      </c>
      <c r="E194" t="s">
        <v>2</v>
      </c>
      <c r="F194" t="s">
        <v>454</v>
      </c>
      <c r="G194" t="str">
        <f>IFERROR(VLOOKUP($B194,Tax_List!$G$3:$O$480,6,0),"***")</f>
        <v>***</v>
      </c>
      <c r="H194" s="13" t="str">
        <f>IFERROR(VLOOKUP($B194,Tax_List!$G$3:$O$480,10,0),"***")</f>
        <v>***</v>
      </c>
      <c r="I194" s="2">
        <v>1181000</v>
      </c>
      <c r="J194" s="2" t="s">
        <v>1982</v>
      </c>
      <c r="L194" t="e">
        <f>IF($G194="***",VLOOKUP($C194,Tax_List!$E$3:$O$479,8,0),"")</f>
        <v>#N/A</v>
      </c>
      <c r="M194" t="e">
        <f>IF($G194="***",VLOOKUP($D194,Tax_List!$E$3:$O$479,8,0),"")</f>
        <v>#N/A</v>
      </c>
    </row>
    <row r="195" spans="1:13" x14ac:dyDescent="0.55000000000000004">
      <c r="A195" s="1">
        <v>181</v>
      </c>
      <c r="B195" t="s">
        <v>163</v>
      </c>
      <c r="C195" t="str">
        <f t="shared" si="6"/>
        <v xml:space="preserve">រិត </v>
      </c>
      <c r="D195" t="str">
        <f t="shared" si="7"/>
        <v>សំអាន</v>
      </c>
      <c r="E195" t="s">
        <v>1</v>
      </c>
      <c r="F195" t="s">
        <v>454</v>
      </c>
      <c r="G195" t="str">
        <f>IFERROR(VLOOKUP($B195,Tax_List!$G$3:$O$480,6,0),"***")</f>
        <v>***</v>
      </c>
      <c r="H195" s="13" t="str">
        <f>IFERROR(VLOOKUP($B195,Tax_List!$G$3:$O$480,10,0),"***")</f>
        <v>***</v>
      </c>
      <c r="I195" s="2">
        <v>1123500</v>
      </c>
      <c r="J195" s="2" t="s">
        <v>1978</v>
      </c>
      <c r="L195" t="str">
        <f>IF($G195="***",VLOOKUP($C195,Tax_List!$E$3:$O$479,8,0),"")</f>
        <v>20.10.1992</v>
      </c>
      <c r="M195" t="e">
        <f>IF($G195="***",VLOOKUP($D195,Tax_List!$E$3:$O$479,8,0),"")</f>
        <v>#N/A</v>
      </c>
    </row>
    <row r="196" spans="1:13" x14ac:dyDescent="0.55000000000000004">
      <c r="A196" s="1">
        <v>182</v>
      </c>
      <c r="B196" t="s">
        <v>1908</v>
      </c>
      <c r="C196" t="str">
        <f t="shared" si="6"/>
        <v xml:space="preserve">មិត </v>
      </c>
      <c r="D196" t="str">
        <f t="shared" si="7"/>
        <v>ស្រីនាង</v>
      </c>
      <c r="E196" t="s">
        <v>1</v>
      </c>
      <c r="F196" t="s">
        <v>454</v>
      </c>
      <c r="G196" t="str">
        <f>IFERROR(VLOOKUP($B196,Tax_List!$G$3:$O$480,6,0),"***")</f>
        <v>***</v>
      </c>
      <c r="H196" s="13" t="str">
        <f>IFERROR(VLOOKUP($B196,Tax_List!$G$3:$O$480,10,0),"***")</f>
        <v>***</v>
      </c>
      <c r="I196" s="2">
        <v>1181700</v>
      </c>
      <c r="J196" s="2" t="s">
        <v>1978</v>
      </c>
      <c r="L196" t="str">
        <f>IF($G196="***",VLOOKUP($C196,Tax_List!$E$3:$O$479,8,0),"")</f>
        <v>25.04.1996</v>
      </c>
      <c r="M196" t="e">
        <f>IF($G196="***",VLOOKUP($D196,Tax_List!$E$3:$O$479,8,0),"")</f>
        <v>#N/A</v>
      </c>
    </row>
    <row r="197" spans="1:13" x14ac:dyDescent="0.55000000000000004">
      <c r="A197" s="1">
        <v>183</v>
      </c>
      <c r="B197" t="s">
        <v>164</v>
      </c>
      <c r="C197" t="str">
        <f t="shared" si="6"/>
        <v xml:space="preserve">ម៉េត </v>
      </c>
      <c r="D197" t="str">
        <f t="shared" si="7"/>
        <v>សុផល</v>
      </c>
      <c r="E197" t="s">
        <v>2</v>
      </c>
      <c r="F197" t="s">
        <v>454</v>
      </c>
      <c r="G197" t="str">
        <f>IFERROR(VLOOKUP($B197,Tax_List!$G$3:$O$480,6,0),"***")</f>
        <v>***</v>
      </c>
      <c r="H197" s="13" t="str">
        <f>IFERROR(VLOOKUP($B197,Tax_List!$G$3:$O$480,10,0),"***")</f>
        <v>***</v>
      </c>
      <c r="I197" s="2">
        <v>1196200</v>
      </c>
      <c r="J197" s="2" t="s">
        <v>1978</v>
      </c>
      <c r="L197" t="str">
        <f>IF($G197="***",VLOOKUP($C197,Tax_List!$E$3:$O$479,8,0),"")</f>
        <v>17.04.1994</v>
      </c>
      <c r="M197" t="e">
        <f>IF($G197="***",VLOOKUP($D197,Tax_List!$E$3:$O$479,8,0),"")</f>
        <v>#N/A</v>
      </c>
    </row>
    <row r="198" spans="1:13" x14ac:dyDescent="0.55000000000000004">
      <c r="A198" s="1">
        <v>184</v>
      </c>
      <c r="B198" t="s">
        <v>1909</v>
      </c>
      <c r="C198" t="str">
        <f t="shared" si="6"/>
        <v xml:space="preserve">នឹម </v>
      </c>
      <c r="D198" t="str">
        <f t="shared" si="7"/>
        <v>ផាន</v>
      </c>
      <c r="E198" t="s">
        <v>2</v>
      </c>
      <c r="F198" t="s">
        <v>454</v>
      </c>
      <c r="G198" t="str">
        <f>IFERROR(VLOOKUP($B198,Tax_List!$G$3:$O$480,6,0),"***")</f>
        <v>***</v>
      </c>
      <c r="H198" s="13" t="str">
        <f>IFERROR(VLOOKUP($B198,Tax_List!$G$3:$O$480,10,0),"***")</f>
        <v>***</v>
      </c>
      <c r="I198" s="2">
        <v>1200700</v>
      </c>
      <c r="J198" s="2" t="s">
        <v>1978</v>
      </c>
      <c r="L198" t="e">
        <f>IF($G198="***",VLOOKUP($C198,Tax_List!$E$3:$O$479,8,0),"")</f>
        <v>#N/A</v>
      </c>
      <c r="M198" t="e">
        <f>IF($G198="***",VLOOKUP($D198,Tax_List!$E$3:$O$479,8,0),"")</f>
        <v>#N/A</v>
      </c>
    </row>
    <row r="199" spans="1:13" x14ac:dyDescent="0.55000000000000004">
      <c r="A199" s="1">
        <v>185</v>
      </c>
      <c r="B199" t="s">
        <v>165</v>
      </c>
      <c r="C199" t="str">
        <f t="shared" si="6"/>
        <v xml:space="preserve">ម៉េត </v>
      </c>
      <c r="D199" t="str">
        <f t="shared" si="7"/>
        <v>សុគន្ធា</v>
      </c>
      <c r="E199" t="s">
        <v>2</v>
      </c>
      <c r="F199" t="s">
        <v>454</v>
      </c>
      <c r="G199" t="str">
        <f>IFERROR(VLOOKUP($B199,Tax_List!$G$3:$O$480,6,0),"***")</f>
        <v>***</v>
      </c>
      <c r="H199" s="13" t="str">
        <f>IFERROR(VLOOKUP($B199,Tax_List!$G$3:$O$480,10,0),"***")</f>
        <v>***</v>
      </c>
      <c r="I199" s="2">
        <v>942000</v>
      </c>
      <c r="J199" s="2" t="s">
        <v>1978</v>
      </c>
      <c r="L199" t="str">
        <f>IF($G199="***",VLOOKUP($C199,Tax_List!$E$3:$O$479,8,0),"")</f>
        <v>17.04.1994</v>
      </c>
      <c r="M199" t="e">
        <f>IF($G199="***",VLOOKUP($D199,Tax_List!$E$3:$O$479,8,0),"")</f>
        <v>#N/A</v>
      </c>
    </row>
    <row r="200" spans="1:13" x14ac:dyDescent="0.55000000000000004">
      <c r="A200" s="1">
        <v>186</v>
      </c>
      <c r="B200" t="s">
        <v>1947</v>
      </c>
      <c r="C200" t="str">
        <f t="shared" si="6"/>
        <v xml:space="preserve">វន </v>
      </c>
      <c r="D200" t="str">
        <f t="shared" si="7"/>
        <v>វេង</v>
      </c>
      <c r="E200" t="s">
        <v>2</v>
      </c>
      <c r="F200" t="s">
        <v>454</v>
      </c>
      <c r="G200" t="str">
        <f>IFERROR(VLOOKUP($B200,Tax_List!$G$3:$O$480,6,0),"***")</f>
        <v>***</v>
      </c>
      <c r="H200" s="13" t="str">
        <f>IFERROR(VLOOKUP($B200,Tax_List!$G$3:$O$480,10,0),"***")</f>
        <v>***</v>
      </c>
      <c r="I200" s="2">
        <v>263700</v>
      </c>
      <c r="J200" s="2" t="s">
        <v>1979</v>
      </c>
      <c r="L200" t="str">
        <f>IF($G200="***",VLOOKUP($C200,Tax_List!$E$3:$O$479,8,0),"")</f>
        <v>09.04.1994</v>
      </c>
      <c r="M200" t="e">
        <f>IF($G200="***",VLOOKUP($D200,Tax_List!$E$3:$O$479,8,0),"")</f>
        <v>#N/A</v>
      </c>
    </row>
    <row r="201" spans="1:13" x14ac:dyDescent="0.55000000000000004">
      <c r="A201" s="1">
        <v>186</v>
      </c>
      <c r="B201" t="s">
        <v>166</v>
      </c>
      <c r="C201" t="str">
        <f t="shared" si="6"/>
        <v xml:space="preserve">ស្រេង </v>
      </c>
      <c r="D201" t="str">
        <f t="shared" si="7"/>
        <v>ណារិន</v>
      </c>
      <c r="E201" t="s">
        <v>2</v>
      </c>
      <c r="F201" t="s">
        <v>454</v>
      </c>
      <c r="G201" t="str">
        <f>IFERROR(VLOOKUP($B201,Tax_List!$G$3:$O$480,6,0),"***")</f>
        <v>***</v>
      </c>
      <c r="H201" s="13" t="str">
        <f>IFERROR(VLOOKUP($B201,Tax_List!$G$3:$O$480,10,0),"***")</f>
        <v>***</v>
      </c>
      <c r="I201" s="2">
        <v>662200</v>
      </c>
      <c r="J201" s="2" t="s">
        <v>1980</v>
      </c>
      <c r="L201" t="str">
        <f>IF($G201="***",VLOOKUP($C201,Tax_List!$E$3:$O$479,8,0),"")</f>
        <v>10.10.1991</v>
      </c>
      <c r="M201" t="e">
        <f>IF($G201="***",VLOOKUP($D201,Tax_List!$E$3:$O$479,8,0),"")</f>
        <v>#N/A</v>
      </c>
    </row>
    <row r="202" spans="1:13" x14ac:dyDescent="0.55000000000000004">
      <c r="A202" s="1">
        <v>187</v>
      </c>
      <c r="B202" t="s">
        <v>1910</v>
      </c>
      <c r="C202" t="str">
        <f t="shared" si="6"/>
        <v xml:space="preserve">ប៉ាន់ </v>
      </c>
      <c r="D202" t="str">
        <f t="shared" si="7"/>
        <v>ចំរើន</v>
      </c>
      <c r="E202" t="s">
        <v>2</v>
      </c>
      <c r="F202" t="s">
        <v>454</v>
      </c>
      <c r="G202" t="str">
        <f>IFERROR(VLOOKUP($B202,Tax_List!$G$3:$O$480,6,0),"***")</f>
        <v>***</v>
      </c>
      <c r="H202" s="13" t="str">
        <f>IFERROR(VLOOKUP($B202,Tax_List!$G$3:$O$480,10,0),"***")</f>
        <v>***</v>
      </c>
      <c r="I202" s="2">
        <v>1224200</v>
      </c>
      <c r="J202" s="2" t="s">
        <v>1978</v>
      </c>
      <c r="L202" t="str">
        <f>IF($G202="***",VLOOKUP($C202,Tax_List!$E$3:$O$479,8,0),"")</f>
        <v>09.07.1986</v>
      </c>
      <c r="M202" t="e">
        <f>IF($G202="***",VLOOKUP($D202,Tax_List!$E$3:$O$479,8,0),"")</f>
        <v>#N/A</v>
      </c>
    </row>
    <row r="203" spans="1:13" x14ac:dyDescent="0.55000000000000004">
      <c r="A203" s="1">
        <v>188</v>
      </c>
      <c r="B203" t="s">
        <v>167</v>
      </c>
      <c r="C203" t="str">
        <f t="shared" si="6"/>
        <v xml:space="preserve">ឆុន </v>
      </c>
      <c r="D203" t="str">
        <f t="shared" si="7"/>
        <v>សាខន</v>
      </c>
      <c r="E203" t="s">
        <v>2</v>
      </c>
      <c r="F203" t="s">
        <v>454</v>
      </c>
      <c r="G203" t="str">
        <f>IFERROR(VLOOKUP($B203,Tax_List!$G$3:$O$480,6,0),"***")</f>
        <v>***</v>
      </c>
      <c r="H203" s="13" t="str">
        <f>IFERROR(VLOOKUP($B203,Tax_List!$G$3:$O$480,10,0),"***")</f>
        <v>***</v>
      </c>
      <c r="I203" s="2">
        <v>1201300</v>
      </c>
      <c r="J203" s="2" t="s">
        <v>1978</v>
      </c>
      <c r="L203" t="str">
        <f>IF($G203="***",VLOOKUP($C203,Tax_List!$E$3:$O$479,8,0),"")</f>
        <v>08.04.1980</v>
      </c>
      <c r="M203" t="e">
        <f>IF($G203="***",VLOOKUP($D203,Tax_List!$E$3:$O$479,8,0),"")</f>
        <v>#N/A</v>
      </c>
    </row>
    <row r="204" spans="1:13" x14ac:dyDescent="0.55000000000000004">
      <c r="A204" s="1">
        <v>189</v>
      </c>
      <c r="B204" t="s">
        <v>168</v>
      </c>
      <c r="C204" t="str">
        <f t="shared" si="6"/>
        <v xml:space="preserve">ខន </v>
      </c>
      <c r="D204" t="str">
        <f t="shared" si="7"/>
        <v>រិទ្ធី</v>
      </c>
      <c r="E204" t="s">
        <v>2</v>
      </c>
      <c r="F204" t="s">
        <v>454</v>
      </c>
      <c r="G204" t="str">
        <f>IFERROR(VLOOKUP($B204,Tax_List!$G$3:$O$480,6,0),"***")</f>
        <v>***</v>
      </c>
      <c r="H204" s="13" t="str">
        <f>IFERROR(VLOOKUP($B204,Tax_List!$G$3:$O$480,10,0),"***")</f>
        <v>***</v>
      </c>
      <c r="I204" s="2">
        <v>1137200</v>
      </c>
      <c r="J204" s="2" t="s">
        <v>1978</v>
      </c>
      <c r="L204" t="str">
        <f>IF($G204="***",VLOOKUP($C204,Tax_List!$E$3:$O$479,8,0),"")</f>
        <v>08.12.1999</v>
      </c>
      <c r="M204" t="e">
        <f>IF($G204="***",VLOOKUP($D204,Tax_List!$E$3:$O$479,8,0),"")</f>
        <v>#N/A</v>
      </c>
    </row>
    <row r="205" spans="1:13" x14ac:dyDescent="0.55000000000000004">
      <c r="A205" s="1">
        <v>190</v>
      </c>
      <c r="B205" t="s">
        <v>169</v>
      </c>
      <c r="C205" t="str">
        <f t="shared" si="6"/>
        <v xml:space="preserve">ប្រុញ </v>
      </c>
      <c r="D205" t="str">
        <f t="shared" si="7"/>
        <v>ចាន់ណា</v>
      </c>
      <c r="E205" t="s">
        <v>1</v>
      </c>
      <c r="F205" t="s">
        <v>454</v>
      </c>
      <c r="G205" t="str">
        <f>IFERROR(VLOOKUP($B205,Tax_List!$G$3:$O$480,6,0),"***")</f>
        <v>***</v>
      </c>
      <c r="H205" s="13" t="str">
        <f>IFERROR(VLOOKUP($B205,Tax_List!$G$3:$O$480,10,0),"***")</f>
        <v>***</v>
      </c>
      <c r="I205" s="2">
        <v>1170700</v>
      </c>
      <c r="J205" s="2" t="s">
        <v>1978</v>
      </c>
      <c r="L205" t="e">
        <f>IF($G205="***",VLOOKUP($C205,Tax_List!$E$3:$O$479,8,0),"")</f>
        <v>#N/A</v>
      </c>
      <c r="M205" t="e">
        <f>IF($G205="***",VLOOKUP($D205,Tax_List!$E$3:$O$479,8,0),"")</f>
        <v>#N/A</v>
      </c>
    </row>
    <row r="206" spans="1:13" x14ac:dyDescent="0.55000000000000004">
      <c r="A206" s="1">
        <v>191</v>
      </c>
      <c r="B206" t="s">
        <v>170</v>
      </c>
      <c r="C206" t="str">
        <f t="shared" si="6"/>
        <v xml:space="preserve">ប៊ន </v>
      </c>
      <c r="D206" t="str">
        <f t="shared" si="7"/>
        <v>សៀងបាវ</v>
      </c>
      <c r="E206" t="s">
        <v>2</v>
      </c>
      <c r="F206" t="s">
        <v>454</v>
      </c>
      <c r="G206" t="str">
        <f>IFERROR(VLOOKUP($B206,Tax_List!$G$3:$O$480,6,0),"***")</f>
        <v>***</v>
      </c>
      <c r="H206" s="13" t="str">
        <f>IFERROR(VLOOKUP($B206,Tax_List!$G$3:$O$480,10,0),"***")</f>
        <v>***</v>
      </c>
      <c r="I206" s="2">
        <v>1109200</v>
      </c>
      <c r="J206" s="2" t="s">
        <v>1978</v>
      </c>
      <c r="L206" t="str">
        <f>IF($G206="***",VLOOKUP($C206,Tax_List!$E$3:$O$479,8,0),"")</f>
        <v>12.06.1981</v>
      </c>
      <c r="M206" t="e">
        <f>IF($G206="***",VLOOKUP($D206,Tax_List!$E$3:$O$479,8,0),"")</f>
        <v>#N/A</v>
      </c>
    </row>
    <row r="207" spans="1:13" x14ac:dyDescent="0.55000000000000004">
      <c r="A207" s="1">
        <v>192</v>
      </c>
      <c r="B207" t="s">
        <v>171</v>
      </c>
      <c r="C207" t="str">
        <f t="shared" si="6"/>
        <v xml:space="preserve">សាន់ </v>
      </c>
      <c r="D207" t="str">
        <f t="shared" si="7"/>
        <v>ញ៉ាញ់</v>
      </c>
      <c r="E207" t="s">
        <v>2</v>
      </c>
      <c r="F207" t="s">
        <v>454</v>
      </c>
      <c r="G207" t="str">
        <f>IFERROR(VLOOKUP($B207,Tax_List!$G$3:$O$480,6,0),"***")</f>
        <v>***</v>
      </c>
      <c r="H207" s="13" t="str">
        <f>IFERROR(VLOOKUP($B207,Tax_List!$G$3:$O$480,10,0),"***")</f>
        <v>***</v>
      </c>
      <c r="I207" s="2">
        <v>1130800</v>
      </c>
      <c r="J207" s="2" t="s">
        <v>1978</v>
      </c>
      <c r="L207" t="str">
        <f>IF($G207="***",VLOOKUP($C207,Tax_List!$E$3:$O$479,8,0),"")</f>
        <v>20.06.1990</v>
      </c>
      <c r="M207" t="e">
        <f>IF($G207="***",VLOOKUP($D207,Tax_List!$E$3:$O$479,8,0),"")</f>
        <v>#N/A</v>
      </c>
    </row>
    <row r="208" spans="1:13" x14ac:dyDescent="0.55000000000000004">
      <c r="A208" s="1">
        <v>193</v>
      </c>
      <c r="B208" t="s">
        <v>172</v>
      </c>
      <c r="C208" t="str">
        <f t="shared" si="6"/>
        <v xml:space="preserve">អុង </v>
      </c>
      <c r="D208" t="str">
        <f t="shared" si="7"/>
        <v>ចន្ថា</v>
      </c>
      <c r="E208" t="s">
        <v>1</v>
      </c>
      <c r="F208" t="s">
        <v>454</v>
      </c>
      <c r="G208" t="str">
        <f>IFERROR(VLOOKUP($B208,Tax_List!$G$3:$O$480,6,0),"***")</f>
        <v>***</v>
      </c>
      <c r="H208" s="13" t="str">
        <f>IFERROR(VLOOKUP($B208,Tax_List!$G$3:$O$480,10,0),"***")</f>
        <v>***</v>
      </c>
      <c r="I208" s="2">
        <v>1089700</v>
      </c>
      <c r="J208" s="2" t="s">
        <v>1978</v>
      </c>
      <c r="L208" t="str">
        <f>IF($G208="***",VLOOKUP($C208,Tax_List!$E$3:$O$479,8,0),"")</f>
        <v>14.10.1991</v>
      </c>
      <c r="M208" t="e">
        <f>IF($G208="***",VLOOKUP($D208,Tax_List!$E$3:$O$479,8,0),"")</f>
        <v>#N/A</v>
      </c>
    </row>
    <row r="209" spans="1:13" x14ac:dyDescent="0.55000000000000004">
      <c r="A209" s="1">
        <v>194</v>
      </c>
      <c r="B209" t="s">
        <v>1911</v>
      </c>
      <c r="C209" t="str">
        <f t="shared" si="6"/>
        <v xml:space="preserve">(ហុន </v>
      </c>
      <c r="D209" t="str">
        <f t="shared" si="7"/>
        <v>ថា)</v>
      </c>
      <c r="E209" t="s">
        <v>2</v>
      </c>
      <c r="F209" t="s">
        <v>454</v>
      </c>
      <c r="G209" t="str">
        <f>IFERROR(VLOOKUP($B209,Tax_List!$G$3:$O$480,6,0),"***")</f>
        <v>***</v>
      </c>
      <c r="H209" s="13" t="str">
        <f>IFERROR(VLOOKUP($B209,Tax_List!$G$3:$O$480,10,0),"***")</f>
        <v>***</v>
      </c>
      <c r="I209" s="2">
        <v>1099300</v>
      </c>
      <c r="J209" s="2" t="s">
        <v>1982</v>
      </c>
      <c r="L209" t="e">
        <f>IF($G209="***",VLOOKUP($C209,Tax_List!$E$3:$O$479,8,0),"")</f>
        <v>#N/A</v>
      </c>
      <c r="M209" t="e">
        <f>IF($G209="***",VLOOKUP($D209,Tax_List!$E$3:$O$479,8,0),"")</f>
        <v>#N/A</v>
      </c>
    </row>
    <row r="210" spans="1:13" x14ac:dyDescent="0.55000000000000004">
      <c r="A210" s="1">
        <v>195</v>
      </c>
      <c r="B210" t="s">
        <v>1912</v>
      </c>
      <c r="C210" t="str">
        <f t="shared" si="6"/>
        <v xml:space="preserve">(ចែម </v>
      </c>
      <c r="D210" t="str">
        <f t="shared" si="7"/>
        <v>អាត)</v>
      </c>
      <c r="E210" t="s">
        <v>2</v>
      </c>
      <c r="F210" t="s">
        <v>454</v>
      </c>
      <c r="G210" t="str">
        <f>IFERROR(VLOOKUP($B210,Tax_List!$G$3:$O$480,6,0),"***")</f>
        <v>***</v>
      </c>
      <c r="H210" s="13" t="str">
        <f>IFERROR(VLOOKUP($B210,Tax_List!$G$3:$O$480,10,0),"***")</f>
        <v>***</v>
      </c>
      <c r="I210" s="2">
        <v>1093500</v>
      </c>
      <c r="J210" s="2" t="s">
        <v>1982</v>
      </c>
      <c r="L210" t="e">
        <f>IF($G210="***",VLOOKUP($C210,Tax_List!$E$3:$O$479,8,0),"")</f>
        <v>#N/A</v>
      </c>
      <c r="M210" t="e">
        <f>IF($G210="***",VLOOKUP($D210,Tax_List!$E$3:$O$479,8,0),"")</f>
        <v>#N/A</v>
      </c>
    </row>
    <row r="211" spans="1:13" x14ac:dyDescent="0.55000000000000004">
      <c r="A211" s="1">
        <v>196</v>
      </c>
      <c r="B211" t="s">
        <v>173</v>
      </c>
      <c r="C211" t="str">
        <f t="shared" si="6"/>
        <v xml:space="preserve">ពេជ្រ </v>
      </c>
      <c r="D211" t="str">
        <f t="shared" si="7"/>
        <v>មិនា</v>
      </c>
      <c r="E211" t="s">
        <v>1</v>
      </c>
      <c r="F211" t="s">
        <v>454</v>
      </c>
      <c r="G211" t="str">
        <f>IFERROR(VLOOKUP($B211,Tax_List!$G$3:$O$480,6,0),"***")</f>
        <v>***</v>
      </c>
      <c r="H211" s="13" t="str">
        <f>IFERROR(VLOOKUP($B211,Tax_List!$G$3:$O$480,10,0),"***")</f>
        <v>***</v>
      </c>
      <c r="I211" s="2">
        <v>964300</v>
      </c>
      <c r="J211" s="2" t="s">
        <v>1978</v>
      </c>
      <c r="L211" t="str">
        <f>IF($G211="***",VLOOKUP($C211,Tax_List!$E$3:$O$479,8,0),"")</f>
        <v>08.07.2000</v>
      </c>
      <c r="M211" t="e">
        <f>IF($G211="***",VLOOKUP($D211,Tax_List!$E$3:$O$479,8,0),"")</f>
        <v>#N/A</v>
      </c>
    </row>
    <row r="212" spans="1:13" x14ac:dyDescent="0.55000000000000004">
      <c r="A212" s="1">
        <v>197</v>
      </c>
      <c r="B212" t="s">
        <v>174</v>
      </c>
      <c r="C212" t="str">
        <f t="shared" si="6"/>
        <v xml:space="preserve">សិត </v>
      </c>
      <c r="D212" t="str">
        <f t="shared" si="7"/>
        <v>សុន</v>
      </c>
      <c r="E212" t="s">
        <v>2</v>
      </c>
      <c r="F212" t="s">
        <v>454</v>
      </c>
      <c r="G212" t="str">
        <f>IFERROR(VLOOKUP($B212,Tax_List!$G$3:$O$480,6,0),"***")</f>
        <v>***</v>
      </c>
      <c r="H212" s="13" t="str">
        <f>IFERROR(VLOOKUP($B212,Tax_List!$G$3:$O$480,10,0),"***")</f>
        <v>***</v>
      </c>
      <c r="I212" s="2">
        <v>1129700</v>
      </c>
      <c r="J212" s="2" t="s">
        <v>1978</v>
      </c>
      <c r="L212" t="str">
        <f>IF($G212="***",VLOOKUP($C212,Tax_List!$E$3:$O$479,8,0),"")</f>
        <v>02.04.1978</v>
      </c>
      <c r="M212" t="e">
        <f>IF($G212="***",VLOOKUP($D212,Tax_List!$E$3:$O$479,8,0),"")</f>
        <v>#N/A</v>
      </c>
    </row>
    <row r="213" spans="1:13" x14ac:dyDescent="0.55000000000000004">
      <c r="A213" s="1">
        <v>198</v>
      </c>
      <c r="B213" t="s">
        <v>175</v>
      </c>
      <c r="C213" t="str">
        <f t="shared" si="6"/>
        <v xml:space="preserve">ចាន់ </v>
      </c>
      <c r="D213" t="str">
        <f t="shared" si="7"/>
        <v>ថន</v>
      </c>
      <c r="E213" t="s">
        <v>1</v>
      </c>
      <c r="F213" t="s">
        <v>454</v>
      </c>
      <c r="G213" t="str">
        <f>IFERROR(VLOOKUP($B213,Tax_List!$G$3:$O$480,6,0),"***")</f>
        <v>***</v>
      </c>
      <c r="H213" s="13" t="str">
        <f>IFERROR(VLOOKUP($B213,Tax_List!$G$3:$O$480,10,0),"***")</f>
        <v>***</v>
      </c>
      <c r="I213" s="2">
        <v>1151700</v>
      </c>
      <c r="J213" s="2" t="s">
        <v>1978</v>
      </c>
      <c r="L213" t="str">
        <f>IF($G213="***",VLOOKUP($C213,Tax_List!$E$3:$O$479,8,0),"")</f>
        <v>06.07.1989</v>
      </c>
      <c r="M213" t="e">
        <f>IF($G213="***",VLOOKUP($D213,Tax_List!$E$3:$O$479,8,0),"")</f>
        <v>#N/A</v>
      </c>
    </row>
    <row r="214" spans="1:13" x14ac:dyDescent="0.55000000000000004">
      <c r="A214" s="1">
        <v>199</v>
      </c>
      <c r="B214" t="s">
        <v>176</v>
      </c>
      <c r="C214" t="str">
        <f t="shared" si="6"/>
        <v xml:space="preserve">ពេញ </v>
      </c>
      <c r="D214" t="str">
        <f t="shared" si="7"/>
        <v>សំអាត</v>
      </c>
      <c r="E214" t="s">
        <v>2</v>
      </c>
      <c r="F214" t="s">
        <v>454</v>
      </c>
      <c r="G214" t="str">
        <f>IFERROR(VLOOKUP($B214,Tax_List!$G$3:$O$480,6,0),"***")</f>
        <v>***</v>
      </c>
      <c r="H214" s="13" t="str">
        <f>IFERROR(VLOOKUP($B214,Tax_List!$G$3:$O$480,10,0),"***")</f>
        <v>***</v>
      </c>
      <c r="I214" s="2">
        <v>1118800</v>
      </c>
      <c r="J214" s="2" t="s">
        <v>1978</v>
      </c>
      <c r="L214" t="str">
        <f>IF($G214="***",VLOOKUP($C214,Tax_List!$E$3:$O$479,8,0),"")</f>
        <v>05.03.1979</v>
      </c>
      <c r="M214" t="e">
        <f>IF($G214="***",VLOOKUP($D214,Tax_List!$E$3:$O$479,8,0),"")</f>
        <v>#N/A</v>
      </c>
    </row>
    <row r="215" spans="1:13" x14ac:dyDescent="0.55000000000000004">
      <c r="A215" s="1">
        <v>200</v>
      </c>
      <c r="B215" t="s">
        <v>177</v>
      </c>
      <c r="C215" t="str">
        <f t="shared" si="6"/>
        <v xml:space="preserve">សាន </v>
      </c>
      <c r="D215" t="str">
        <f t="shared" si="7"/>
        <v>ណាំគា</v>
      </c>
      <c r="E215" t="s">
        <v>1</v>
      </c>
      <c r="F215" t="s">
        <v>454</v>
      </c>
      <c r="G215" t="str">
        <f>IFERROR(VLOOKUP($B215,Tax_List!$G$3:$O$480,6,0),"***")</f>
        <v>***</v>
      </c>
      <c r="H215" s="13" t="str">
        <f>IFERROR(VLOOKUP($B215,Tax_List!$G$3:$O$480,10,0),"***")</f>
        <v>***</v>
      </c>
      <c r="I215" s="2">
        <v>1201000</v>
      </c>
      <c r="J215" s="2" t="s">
        <v>1978</v>
      </c>
      <c r="L215" t="str">
        <f>IF($G215="***",VLOOKUP($C215,Tax_List!$E$3:$O$479,8,0),"")</f>
        <v>08.09.1996</v>
      </c>
      <c r="M215" t="e">
        <f>IF($G215="***",VLOOKUP($D215,Tax_List!$E$3:$O$479,8,0),"")</f>
        <v>#N/A</v>
      </c>
    </row>
    <row r="216" spans="1:13" x14ac:dyDescent="0.55000000000000004">
      <c r="A216" s="1">
        <v>201</v>
      </c>
      <c r="B216" t="s">
        <v>1913</v>
      </c>
      <c r="C216" t="str">
        <f t="shared" si="6"/>
        <v xml:space="preserve">អ៊ា </v>
      </c>
      <c r="D216" t="str">
        <f t="shared" si="7"/>
        <v>ទីម</v>
      </c>
      <c r="E216" t="s">
        <v>1</v>
      </c>
      <c r="F216" t="s">
        <v>454</v>
      </c>
      <c r="G216" t="str">
        <f>IFERROR(VLOOKUP($B216,Tax_List!$G$3:$O$480,6,0),"***")</f>
        <v>***</v>
      </c>
      <c r="H216" s="13" t="str">
        <f>IFERROR(VLOOKUP($B216,Tax_List!$G$3:$O$480,10,0),"***")</f>
        <v>***</v>
      </c>
      <c r="I216" s="2">
        <v>1168200</v>
      </c>
      <c r="J216" s="2" t="s">
        <v>1978</v>
      </c>
      <c r="L216" t="str">
        <f>IF($G216="***",VLOOKUP($C216,Tax_List!$E$3:$O$479,8,0),"")</f>
        <v>11.09.1999</v>
      </c>
      <c r="M216" t="e">
        <f>IF($G216="***",VLOOKUP($D216,Tax_List!$E$3:$O$479,8,0),"")</f>
        <v>#N/A</v>
      </c>
    </row>
    <row r="217" spans="1:13" x14ac:dyDescent="0.55000000000000004">
      <c r="A217" s="1">
        <v>202</v>
      </c>
      <c r="B217" t="s">
        <v>178</v>
      </c>
      <c r="C217" t="str">
        <f t="shared" si="6"/>
        <v xml:space="preserve">ខន </v>
      </c>
      <c r="D217" t="str">
        <f t="shared" si="7"/>
        <v>ស្រីនុ</v>
      </c>
      <c r="E217" t="s">
        <v>1</v>
      </c>
      <c r="F217" t="s">
        <v>454</v>
      </c>
      <c r="G217" t="str">
        <f>IFERROR(VLOOKUP($B217,Tax_List!$G$3:$O$480,6,0),"***")</f>
        <v>***</v>
      </c>
      <c r="H217" s="13" t="str">
        <f>IFERROR(VLOOKUP($B217,Tax_List!$G$3:$O$480,10,0),"***")</f>
        <v>***</v>
      </c>
      <c r="I217" s="2">
        <v>1119500</v>
      </c>
      <c r="J217" s="2" t="s">
        <v>1978</v>
      </c>
      <c r="L217" t="str">
        <f>IF($G217="***",VLOOKUP($C217,Tax_List!$E$3:$O$479,8,0),"")</f>
        <v>08.12.1999</v>
      </c>
      <c r="M217" t="e">
        <f>IF($G217="***",VLOOKUP($D217,Tax_List!$E$3:$O$479,8,0),"")</f>
        <v>#N/A</v>
      </c>
    </row>
    <row r="218" spans="1:13" x14ac:dyDescent="0.55000000000000004">
      <c r="A218" s="1">
        <v>203</v>
      </c>
      <c r="B218" t="s">
        <v>179</v>
      </c>
      <c r="C218" t="str">
        <f t="shared" si="6"/>
        <v xml:space="preserve">ទេព </v>
      </c>
      <c r="D218" t="str">
        <f t="shared" si="7"/>
        <v>ចាន់សារ៉ាត់</v>
      </c>
      <c r="E218" t="s">
        <v>1</v>
      </c>
      <c r="F218" t="s">
        <v>454</v>
      </c>
      <c r="G218" t="str">
        <f>IFERROR(VLOOKUP($B218,Tax_List!$G$3:$O$480,6,0),"***")</f>
        <v>***</v>
      </c>
      <c r="H218" s="13" t="str">
        <f>IFERROR(VLOOKUP($B218,Tax_List!$G$3:$O$480,10,0),"***")</f>
        <v>***</v>
      </c>
      <c r="I218" s="2">
        <v>1155200</v>
      </c>
      <c r="J218" s="2" t="s">
        <v>1978</v>
      </c>
      <c r="L218" t="str">
        <f>IF($G218="***",VLOOKUP($C218,Tax_List!$E$3:$O$479,8,0),"")</f>
        <v>01.05.1995</v>
      </c>
      <c r="M218" t="e">
        <f>IF($G218="***",VLOOKUP($D218,Tax_List!$E$3:$O$479,8,0),"")</f>
        <v>#N/A</v>
      </c>
    </row>
    <row r="219" spans="1:13" x14ac:dyDescent="0.55000000000000004">
      <c r="A219" s="1">
        <v>204</v>
      </c>
      <c r="B219" t="s">
        <v>180</v>
      </c>
      <c r="C219" t="str">
        <f t="shared" si="6"/>
        <v xml:space="preserve">ភាព </v>
      </c>
      <c r="D219" t="str">
        <f t="shared" si="7"/>
        <v>រក្សា</v>
      </c>
      <c r="E219" t="s">
        <v>2</v>
      </c>
      <c r="F219" t="s">
        <v>454</v>
      </c>
      <c r="G219" t="str">
        <f>IFERROR(VLOOKUP($B219,Tax_List!$G$3:$O$480,6,0),"***")</f>
        <v>***</v>
      </c>
      <c r="H219" s="13" t="str">
        <f>IFERROR(VLOOKUP($B219,Tax_List!$G$3:$O$480,10,0),"***")</f>
        <v>***</v>
      </c>
      <c r="I219" s="2">
        <v>1072000</v>
      </c>
      <c r="J219" s="2" t="s">
        <v>1978</v>
      </c>
      <c r="L219" t="str">
        <f>IF($G219="***",VLOOKUP($C219,Tax_List!$E$3:$O$479,8,0),"")</f>
        <v>01.04.1998</v>
      </c>
      <c r="M219" t="e">
        <f>IF($G219="***",VLOOKUP($D219,Tax_List!$E$3:$O$479,8,0),"")</f>
        <v>#N/A</v>
      </c>
    </row>
    <row r="220" spans="1:13" x14ac:dyDescent="0.55000000000000004">
      <c r="A220" s="1">
        <v>205</v>
      </c>
      <c r="B220" t="s">
        <v>181</v>
      </c>
      <c r="C220" t="str">
        <f t="shared" si="6"/>
        <v xml:space="preserve">ហុន </v>
      </c>
      <c r="D220" t="str">
        <f t="shared" si="7"/>
        <v>ថា</v>
      </c>
      <c r="E220" t="s">
        <v>2</v>
      </c>
      <c r="F220" t="s">
        <v>454</v>
      </c>
      <c r="G220" t="str">
        <f>IFERROR(VLOOKUP($B220,Tax_List!$G$3:$O$480,6,0),"***")</f>
        <v>***</v>
      </c>
      <c r="H220" s="13" t="str">
        <f>IFERROR(VLOOKUP($B220,Tax_List!$G$3:$O$480,10,0),"***")</f>
        <v>***</v>
      </c>
      <c r="I220" s="2">
        <v>1205700</v>
      </c>
      <c r="J220" s="2" t="s">
        <v>1978</v>
      </c>
      <c r="L220" t="str">
        <f>IF($G220="***",VLOOKUP($C220,Tax_List!$E$3:$O$479,8,0),"")</f>
        <v>03.09.1998</v>
      </c>
      <c r="M220" t="e">
        <f>IF($G220="***",VLOOKUP($D220,Tax_List!$E$3:$O$479,8,0),"")</f>
        <v>#N/A</v>
      </c>
    </row>
    <row r="221" spans="1:13" x14ac:dyDescent="0.55000000000000004">
      <c r="A221" s="1">
        <v>206</v>
      </c>
      <c r="B221" t="s">
        <v>182</v>
      </c>
      <c r="C221" t="str">
        <f t="shared" si="6"/>
        <v xml:space="preserve">ប៊ន </v>
      </c>
      <c r="D221" t="str">
        <f t="shared" si="7"/>
        <v>ហុនសុវ័ណ្ណ</v>
      </c>
      <c r="E221" t="s">
        <v>1</v>
      </c>
      <c r="F221" t="s">
        <v>454</v>
      </c>
      <c r="G221" t="str">
        <f>IFERROR(VLOOKUP($B221,Tax_List!$G$3:$O$480,6,0),"***")</f>
        <v>***</v>
      </c>
      <c r="H221" s="13" t="str">
        <f>IFERROR(VLOOKUP($B221,Tax_List!$G$3:$O$480,10,0),"***")</f>
        <v>***</v>
      </c>
      <c r="I221" s="2">
        <v>1095400</v>
      </c>
      <c r="J221" s="2" t="s">
        <v>1978</v>
      </c>
      <c r="L221" t="str">
        <f>IF($G221="***",VLOOKUP($C221,Tax_List!$E$3:$O$479,8,0),"")</f>
        <v>12.06.1981</v>
      </c>
      <c r="M221" t="e">
        <f>IF($G221="***",VLOOKUP($D221,Tax_List!$E$3:$O$479,8,0),"")</f>
        <v>#N/A</v>
      </c>
    </row>
    <row r="222" spans="1:13" x14ac:dyDescent="0.55000000000000004">
      <c r="A222" s="1">
        <v>207</v>
      </c>
      <c r="B222" t="s">
        <v>183</v>
      </c>
      <c r="C222" t="str">
        <f t="shared" si="6"/>
        <v xml:space="preserve">បេត </v>
      </c>
      <c r="D222" t="str">
        <f t="shared" si="7"/>
        <v>ច័ន្ទរិទ្ធ</v>
      </c>
      <c r="E222" t="s">
        <v>2</v>
      </c>
      <c r="F222" t="s">
        <v>454</v>
      </c>
      <c r="G222" t="str">
        <f>IFERROR(VLOOKUP($B222,Tax_List!$G$3:$O$480,6,0),"***")</f>
        <v>***</v>
      </c>
      <c r="H222" s="13" t="str">
        <f>IFERROR(VLOOKUP($B222,Tax_List!$G$3:$O$480,10,0),"***")</f>
        <v>***</v>
      </c>
      <c r="I222" s="2">
        <v>1098600</v>
      </c>
      <c r="J222" s="2" t="s">
        <v>1978</v>
      </c>
      <c r="L222" t="str">
        <f>IF($G222="***",VLOOKUP($C222,Tax_List!$E$3:$O$479,8,0),"")</f>
        <v>09.02.1991</v>
      </c>
      <c r="M222" t="e">
        <f>IF($G222="***",VLOOKUP($D222,Tax_List!$E$3:$O$479,8,0),"")</f>
        <v>#N/A</v>
      </c>
    </row>
    <row r="223" spans="1:13" x14ac:dyDescent="0.55000000000000004">
      <c r="A223" s="1">
        <v>208</v>
      </c>
      <c r="B223" t="s">
        <v>184</v>
      </c>
      <c r="C223" t="str">
        <f t="shared" si="6"/>
        <v xml:space="preserve">ប៉ាន់ </v>
      </c>
      <c r="D223" t="str">
        <f t="shared" si="7"/>
        <v>ស</v>
      </c>
      <c r="E223" t="s">
        <v>1</v>
      </c>
      <c r="F223" t="s">
        <v>454</v>
      </c>
      <c r="G223" t="str">
        <f>IFERROR(VLOOKUP($B223,Tax_List!$G$3:$O$480,6,0),"***")</f>
        <v>***</v>
      </c>
      <c r="H223" s="13" t="str">
        <f>IFERROR(VLOOKUP($B223,Tax_List!$G$3:$O$480,10,0),"***")</f>
        <v>***</v>
      </c>
      <c r="I223" s="2">
        <v>1159700</v>
      </c>
      <c r="J223" s="2" t="s">
        <v>1978</v>
      </c>
      <c r="L223" t="str">
        <f>IF($G223="***",VLOOKUP($C223,Tax_List!$E$3:$O$479,8,0),"")</f>
        <v>09.07.1986</v>
      </c>
      <c r="M223" t="e">
        <f>IF($G223="***",VLOOKUP($D223,Tax_List!$E$3:$O$479,8,0),"")</f>
        <v>#N/A</v>
      </c>
    </row>
    <row r="224" spans="1:13" x14ac:dyDescent="0.55000000000000004">
      <c r="A224" s="1">
        <v>209</v>
      </c>
      <c r="B224" t="s">
        <v>185</v>
      </c>
      <c r="C224" t="str">
        <f t="shared" si="6"/>
        <v xml:space="preserve">សៅ </v>
      </c>
      <c r="D224" t="str">
        <f t="shared" si="7"/>
        <v>ភារម្យ</v>
      </c>
      <c r="E224" t="s">
        <v>2</v>
      </c>
      <c r="F224" t="s">
        <v>454</v>
      </c>
      <c r="G224" t="str">
        <f>IFERROR(VLOOKUP($B224,Tax_List!$G$3:$O$480,6,0),"***")</f>
        <v>***</v>
      </c>
      <c r="H224" s="13" t="str">
        <f>IFERROR(VLOOKUP($B224,Tax_List!$G$3:$O$480,10,0),"***")</f>
        <v>***</v>
      </c>
      <c r="I224" s="2">
        <v>1208600</v>
      </c>
      <c r="J224" s="2" t="s">
        <v>1978</v>
      </c>
      <c r="L224" t="str">
        <f>IF($G224="***",VLOOKUP($C224,Tax_List!$E$3:$O$479,8,0),"")</f>
        <v>05.07.1993</v>
      </c>
      <c r="M224" t="e">
        <f>IF($G224="***",VLOOKUP($D224,Tax_List!$E$3:$O$479,8,0),"")</f>
        <v>#N/A</v>
      </c>
    </row>
    <row r="225" spans="1:13" x14ac:dyDescent="0.55000000000000004">
      <c r="A225" s="1">
        <v>210</v>
      </c>
      <c r="B225" t="s">
        <v>186</v>
      </c>
      <c r="C225" t="str">
        <f t="shared" si="6"/>
        <v xml:space="preserve">សៀងបាវ </v>
      </c>
      <c r="D225" t="str">
        <f t="shared" si="7"/>
        <v>ប៊នប៊ុន្ថាណាវ័ន្ត</v>
      </c>
      <c r="E225" t="s">
        <v>2</v>
      </c>
      <c r="F225" t="s">
        <v>454</v>
      </c>
      <c r="G225" t="str">
        <f>IFERROR(VLOOKUP($B225,Tax_List!$G$3:$O$480,6,0),"***")</f>
        <v>***</v>
      </c>
      <c r="H225" s="13" t="str">
        <f>IFERROR(VLOOKUP($B225,Tax_List!$G$3:$O$480,10,0),"***")</f>
        <v>***</v>
      </c>
      <c r="I225" s="2">
        <v>1115500</v>
      </c>
      <c r="J225" s="2" t="s">
        <v>1978</v>
      </c>
      <c r="L225" t="str">
        <f>IF($G225="***",VLOOKUP($C225,Tax_List!$E$3:$O$479,8,0),"")</f>
        <v>18.04.1997</v>
      </c>
      <c r="M225" t="e">
        <f>IF($G225="***",VLOOKUP($D225,Tax_List!$E$3:$O$479,8,0),"")</f>
        <v>#N/A</v>
      </c>
    </row>
    <row r="226" spans="1:13" x14ac:dyDescent="0.55000000000000004">
      <c r="A226" s="1">
        <v>211</v>
      </c>
      <c r="B226" t="s">
        <v>187</v>
      </c>
      <c r="C226" t="str">
        <f t="shared" si="6"/>
        <v xml:space="preserve">ឃឹម </v>
      </c>
      <c r="D226" t="str">
        <f t="shared" si="7"/>
        <v>សុខា</v>
      </c>
      <c r="E226" t="s">
        <v>2</v>
      </c>
      <c r="F226" t="s">
        <v>454</v>
      </c>
      <c r="G226" t="str">
        <f>IFERROR(VLOOKUP($B226,Tax_List!$G$3:$O$480,6,0),"***")</f>
        <v>***</v>
      </c>
      <c r="H226" s="13" t="str">
        <f>IFERROR(VLOOKUP($B226,Tax_List!$G$3:$O$480,10,0),"***")</f>
        <v>***</v>
      </c>
      <c r="I226" s="2">
        <v>1181200</v>
      </c>
      <c r="J226" s="2" t="s">
        <v>1978</v>
      </c>
      <c r="L226" t="str">
        <f>IF($G226="***",VLOOKUP($C226,Tax_List!$E$3:$O$479,8,0),"")</f>
        <v>02.11.1986</v>
      </c>
      <c r="M226" t="e">
        <f>IF($G226="***",VLOOKUP($D226,Tax_List!$E$3:$O$479,8,0),"")</f>
        <v>#N/A</v>
      </c>
    </row>
    <row r="227" spans="1:13" x14ac:dyDescent="0.55000000000000004">
      <c r="A227" s="1">
        <v>212</v>
      </c>
      <c r="B227" t="s">
        <v>188</v>
      </c>
      <c r="C227" t="str">
        <f t="shared" si="6"/>
        <v xml:space="preserve">គីន </v>
      </c>
      <c r="D227" t="str">
        <f t="shared" si="7"/>
        <v>សំរិត</v>
      </c>
      <c r="E227" t="s">
        <v>2</v>
      </c>
      <c r="F227" t="s">
        <v>454</v>
      </c>
      <c r="G227" t="str">
        <f>IFERROR(VLOOKUP($B227,Tax_List!$G$3:$O$480,6,0),"***")</f>
        <v>***</v>
      </c>
      <c r="H227" s="13" t="str">
        <f>IFERROR(VLOOKUP($B227,Tax_List!$G$3:$O$480,10,0),"***")</f>
        <v>***</v>
      </c>
      <c r="I227" s="2">
        <v>1098500</v>
      </c>
      <c r="J227" s="2" t="s">
        <v>1978</v>
      </c>
      <c r="L227" t="str">
        <f>IF($G227="***",VLOOKUP($C227,Tax_List!$E$3:$O$479,8,0),"")</f>
        <v>29.12.1990</v>
      </c>
      <c r="M227" t="e">
        <f>IF($G227="***",VLOOKUP($D227,Tax_List!$E$3:$O$479,8,0),"")</f>
        <v>#N/A</v>
      </c>
    </row>
    <row r="228" spans="1:13" x14ac:dyDescent="0.55000000000000004">
      <c r="A228" s="1">
        <v>213</v>
      </c>
      <c r="B228" t="s">
        <v>189</v>
      </c>
      <c r="C228" t="str">
        <f t="shared" si="6"/>
        <v xml:space="preserve">នី </v>
      </c>
      <c r="D228" t="str">
        <f t="shared" si="7"/>
        <v>ចាន់លីន</v>
      </c>
      <c r="E228" t="s">
        <v>1</v>
      </c>
      <c r="F228" t="s">
        <v>454</v>
      </c>
      <c r="G228" t="str">
        <f>IFERROR(VLOOKUP($B228,Tax_List!$G$3:$O$480,6,0),"***")</f>
        <v>***</v>
      </c>
      <c r="H228" s="13" t="str">
        <f>IFERROR(VLOOKUP($B228,Tax_List!$G$3:$O$480,10,0),"***")</f>
        <v>***</v>
      </c>
      <c r="I228" s="2">
        <v>1111500</v>
      </c>
      <c r="J228" s="2" t="s">
        <v>1978</v>
      </c>
      <c r="L228" t="str">
        <f>IF($G228="***",VLOOKUP($C228,Tax_List!$E$3:$O$479,8,0),"")</f>
        <v>20.09.1994</v>
      </c>
      <c r="M228" t="e">
        <f>IF($G228="***",VLOOKUP($D228,Tax_List!$E$3:$O$479,8,0),"")</f>
        <v>#N/A</v>
      </c>
    </row>
    <row r="229" spans="1:13" x14ac:dyDescent="0.55000000000000004">
      <c r="A229" s="1">
        <v>214</v>
      </c>
      <c r="B229" t="s">
        <v>190</v>
      </c>
      <c r="C229" t="str">
        <f t="shared" si="6"/>
        <v xml:space="preserve">នួន </v>
      </c>
      <c r="D229" t="str">
        <f t="shared" si="7"/>
        <v>នី</v>
      </c>
      <c r="E229" t="s">
        <v>2</v>
      </c>
      <c r="F229" t="s">
        <v>454</v>
      </c>
      <c r="G229" t="str">
        <f>IFERROR(VLOOKUP($B229,Tax_List!$G$3:$O$480,6,0),"***")</f>
        <v>***</v>
      </c>
      <c r="H229" s="13" t="str">
        <f>IFERROR(VLOOKUP($B229,Tax_List!$G$3:$O$480,10,0),"***")</f>
        <v>***</v>
      </c>
      <c r="I229" s="2">
        <v>1062000</v>
      </c>
      <c r="J229" s="2" t="s">
        <v>1978</v>
      </c>
      <c r="L229" t="str">
        <f>IF($G229="***",VLOOKUP($C229,Tax_List!$E$3:$O$479,8,0),"")</f>
        <v>16.10.1999</v>
      </c>
      <c r="M229" t="e">
        <f>IF($G229="***",VLOOKUP($D229,Tax_List!$E$3:$O$479,8,0),"")</f>
        <v>#N/A</v>
      </c>
    </row>
    <row r="230" spans="1:13" x14ac:dyDescent="0.55000000000000004">
      <c r="A230" s="1">
        <v>215</v>
      </c>
      <c r="B230" t="s">
        <v>191</v>
      </c>
      <c r="C230" t="str">
        <f t="shared" si="6"/>
        <v xml:space="preserve">គីន </v>
      </c>
      <c r="D230" t="str">
        <f t="shared" si="7"/>
        <v>ចាន់ធឿន</v>
      </c>
      <c r="E230" t="s">
        <v>1</v>
      </c>
      <c r="F230" t="s">
        <v>454</v>
      </c>
      <c r="G230" t="str">
        <f>IFERROR(VLOOKUP($B230,Tax_List!$G$3:$O$480,6,0),"***")</f>
        <v>***</v>
      </c>
      <c r="H230" s="13" t="str">
        <f>IFERROR(VLOOKUP($B230,Tax_List!$G$3:$O$480,10,0),"***")</f>
        <v>***</v>
      </c>
      <c r="I230" s="2">
        <v>1241500</v>
      </c>
      <c r="J230" s="2" t="s">
        <v>1978</v>
      </c>
      <c r="L230" t="str">
        <f>IF($G230="***",VLOOKUP($C230,Tax_List!$E$3:$O$479,8,0),"")</f>
        <v>29.12.1990</v>
      </c>
      <c r="M230" t="e">
        <f>IF($G230="***",VLOOKUP($D230,Tax_List!$E$3:$O$479,8,0),"")</f>
        <v>#N/A</v>
      </c>
    </row>
    <row r="231" spans="1:13" x14ac:dyDescent="0.55000000000000004">
      <c r="A231" s="1">
        <v>216</v>
      </c>
      <c r="B231" t="s">
        <v>192</v>
      </c>
      <c r="C231" t="str">
        <f t="shared" si="6"/>
        <v xml:space="preserve">សន </v>
      </c>
      <c r="D231" t="str">
        <f t="shared" si="7"/>
        <v>ចឺយ</v>
      </c>
      <c r="E231" t="s">
        <v>2</v>
      </c>
      <c r="F231" t="s">
        <v>454</v>
      </c>
      <c r="G231" t="str">
        <f>IFERROR(VLOOKUP($B231,Tax_List!$G$3:$O$480,6,0),"***")</f>
        <v>***</v>
      </c>
      <c r="H231" s="13" t="str">
        <f>IFERROR(VLOOKUP($B231,Tax_List!$G$3:$O$480,10,0),"***")</f>
        <v>***</v>
      </c>
      <c r="I231" s="2">
        <v>1095700</v>
      </c>
      <c r="J231" s="2" t="s">
        <v>1978</v>
      </c>
      <c r="L231" t="str">
        <f>IF($G231="***",VLOOKUP($C231,Tax_List!$E$3:$O$479,8,0),"")</f>
        <v>07.12.1971</v>
      </c>
      <c r="M231" t="e">
        <f>IF($G231="***",VLOOKUP($D231,Tax_List!$E$3:$O$479,8,0),"")</f>
        <v>#N/A</v>
      </c>
    </row>
    <row r="232" spans="1:13" x14ac:dyDescent="0.55000000000000004">
      <c r="A232" s="1">
        <v>217</v>
      </c>
      <c r="B232" t="s">
        <v>193</v>
      </c>
      <c r="C232" t="str">
        <f t="shared" si="6"/>
        <v xml:space="preserve">នី </v>
      </c>
      <c r="D232" t="str">
        <f t="shared" si="7"/>
        <v>វឿន</v>
      </c>
      <c r="E232" t="s">
        <v>2</v>
      </c>
      <c r="F232" t="s">
        <v>454</v>
      </c>
      <c r="G232" t="str">
        <f>IFERROR(VLOOKUP($B232,Tax_List!$G$3:$O$480,6,0),"***")</f>
        <v>***</v>
      </c>
      <c r="H232" s="13" t="str">
        <f>IFERROR(VLOOKUP($B232,Tax_List!$G$3:$O$480,10,0),"***")</f>
        <v>***</v>
      </c>
      <c r="I232" s="2">
        <v>1097800</v>
      </c>
      <c r="J232" s="2" t="s">
        <v>1978</v>
      </c>
      <c r="L232" t="str">
        <f>IF($G232="***",VLOOKUP($C232,Tax_List!$E$3:$O$479,8,0),"")</f>
        <v>20.09.1994</v>
      </c>
      <c r="M232" t="e">
        <f>IF($G232="***",VLOOKUP($D232,Tax_List!$E$3:$O$479,8,0),"")</f>
        <v>#N/A</v>
      </c>
    </row>
    <row r="233" spans="1:13" x14ac:dyDescent="0.55000000000000004">
      <c r="A233" s="1">
        <v>218</v>
      </c>
      <c r="B233" t="s">
        <v>194</v>
      </c>
      <c r="C233" t="str">
        <f t="shared" si="6"/>
        <v xml:space="preserve">ឌីម </v>
      </c>
      <c r="D233" t="str">
        <f t="shared" si="7"/>
        <v>សាវម៉ោង</v>
      </c>
      <c r="E233" t="s">
        <v>2</v>
      </c>
      <c r="F233" t="s">
        <v>454</v>
      </c>
      <c r="G233" t="str">
        <f>IFERROR(VLOOKUP($B233,Tax_List!$G$3:$O$480,6,0),"***")</f>
        <v>***</v>
      </c>
      <c r="H233" s="13" t="str">
        <f>IFERROR(VLOOKUP($B233,Tax_List!$G$3:$O$480,10,0),"***")</f>
        <v>***</v>
      </c>
      <c r="I233" s="2">
        <v>1123500</v>
      </c>
      <c r="J233" s="2" t="s">
        <v>1978</v>
      </c>
      <c r="L233" t="str">
        <f>IF($G233="***",VLOOKUP($C233,Tax_List!$E$3:$O$479,8,0),"")</f>
        <v>20.07.1993</v>
      </c>
      <c r="M233" t="e">
        <f>IF($G233="***",VLOOKUP($D233,Tax_List!$E$3:$O$479,8,0),"")</f>
        <v>#N/A</v>
      </c>
    </row>
    <row r="234" spans="1:13" x14ac:dyDescent="0.55000000000000004">
      <c r="A234" s="1">
        <v>219</v>
      </c>
      <c r="B234" t="s">
        <v>195</v>
      </c>
      <c r="C234" t="str">
        <f t="shared" si="6"/>
        <v xml:space="preserve">យីន </v>
      </c>
      <c r="D234" t="str">
        <f t="shared" si="7"/>
        <v>សុនី</v>
      </c>
      <c r="E234" t="s">
        <v>2</v>
      </c>
      <c r="F234" t="s">
        <v>454</v>
      </c>
      <c r="G234" t="str">
        <f>IFERROR(VLOOKUP($B234,Tax_List!$G$3:$O$480,6,0),"***")</f>
        <v>***</v>
      </c>
      <c r="H234" s="13" t="str">
        <f>IFERROR(VLOOKUP($B234,Tax_List!$G$3:$O$480,10,0),"***")</f>
        <v>***</v>
      </c>
      <c r="I234" s="2">
        <v>1176500</v>
      </c>
      <c r="J234" s="2" t="s">
        <v>1978</v>
      </c>
      <c r="L234" t="str">
        <f>IF($G234="***",VLOOKUP($C234,Tax_List!$E$3:$O$479,8,0),"")</f>
        <v>25.05.2002</v>
      </c>
      <c r="M234" t="e">
        <f>IF($G234="***",VLOOKUP($D234,Tax_List!$E$3:$O$479,8,0),"")</f>
        <v>#N/A</v>
      </c>
    </row>
    <row r="235" spans="1:13" x14ac:dyDescent="0.55000000000000004">
      <c r="A235" s="1">
        <v>220</v>
      </c>
      <c r="B235" t="s">
        <v>196</v>
      </c>
      <c r="C235" t="str">
        <f t="shared" si="6"/>
        <v xml:space="preserve">យីន </v>
      </c>
      <c r="D235" t="str">
        <f t="shared" si="7"/>
        <v>ចាន់</v>
      </c>
      <c r="E235" t="s">
        <v>2</v>
      </c>
      <c r="F235" t="s">
        <v>454</v>
      </c>
      <c r="G235" t="str">
        <f>IFERROR(VLOOKUP($B235,Tax_List!$G$3:$O$480,6,0),"***")</f>
        <v>***</v>
      </c>
      <c r="H235" s="13" t="str">
        <f>IFERROR(VLOOKUP($B235,Tax_List!$G$3:$O$480,10,0),"***")</f>
        <v>***</v>
      </c>
      <c r="I235" s="2">
        <v>1144900</v>
      </c>
      <c r="J235" s="2" t="s">
        <v>1978</v>
      </c>
      <c r="L235" t="str">
        <f>IF($G235="***",VLOOKUP($C235,Tax_List!$E$3:$O$479,8,0),"")</f>
        <v>25.05.2002</v>
      </c>
      <c r="M235" t="e">
        <f>IF($G235="***",VLOOKUP($D235,Tax_List!$E$3:$O$479,8,0),"")</f>
        <v>#N/A</v>
      </c>
    </row>
    <row r="236" spans="1:13" x14ac:dyDescent="0.55000000000000004">
      <c r="A236" s="1">
        <v>221</v>
      </c>
      <c r="B236" t="s">
        <v>197</v>
      </c>
      <c r="C236" t="str">
        <f t="shared" si="6"/>
        <v xml:space="preserve">យ៉ែម </v>
      </c>
      <c r="D236" t="str">
        <f t="shared" si="7"/>
        <v>ឃឿន</v>
      </c>
      <c r="E236" t="s">
        <v>1</v>
      </c>
      <c r="F236" t="s">
        <v>454</v>
      </c>
      <c r="G236" t="str">
        <f>IFERROR(VLOOKUP($B236,Tax_List!$G$3:$O$480,6,0),"***")</f>
        <v>***</v>
      </c>
      <c r="H236" s="13" t="str">
        <f>IFERROR(VLOOKUP($B236,Tax_List!$G$3:$O$480,10,0),"***")</f>
        <v>***</v>
      </c>
      <c r="I236" s="2">
        <v>1101600</v>
      </c>
      <c r="J236" s="2" t="s">
        <v>1978</v>
      </c>
      <c r="L236" t="str">
        <f>IF($G236="***",VLOOKUP($C236,Tax_List!$E$3:$O$479,8,0),"")</f>
        <v>15.08.1979</v>
      </c>
      <c r="M236" t="e">
        <f>IF($G236="***",VLOOKUP($D236,Tax_List!$E$3:$O$479,8,0),"")</f>
        <v>#N/A</v>
      </c>
    </row>
    <row r="237" spans="1:13" x14ac:dyDescent="0.55000000000000004">
      <c r="A237" s="1">
        <v>222</v>
      </c>
      <c r="B237" t="s">
        <v>198</v>
      </c>
      <c r="C237" t="str">
        <f t="shared" si="6"/>
        <v xml:space="preserve">ដួត </v>
      </c>
      <c r="D237" t="str">
        <f t="shared" si="7"/>
        <v>ដែន</v>
      </c>
      <c r="E237" t="s">
        <v>2</v>
      </c>
      <c r="F237" t="s">
        <v>454</v>
      </c>
      <c r="G237" t="str">
        <f>IFERROR(VLOOKUP($B237,Tax_List!$G$3:$O$480,6,0),"***")</f>
        <v>***</v>
      </c>
      <c r="H237" s="13" t="str">
        <f>IFERROR(VLOOKUP($B237,Tax_List!$G$3:$O$480,10,0),"***")</f>
        <v>***</v>
      </c>
      <c r="I237" s="2">
        <v>1135000</v>
      </c>
      <c r="J237" s="2" t="s">
        <v>1978</v>
      </c>
      <c r="L237" t="str">
        <f>IF($G237="***",VLOOKUP($C237,Tax_List!$E$3:$O$479,8,0),"")</f>
        <v>19.09.1996</v>
      </c>
      <c r="M237" t="e">
        <f>IF($G237="***",VLOOKUP($D237,Tax_List!$E$3:$O$479,8,0),"")</f>
        <v>#N/A</v>
      </c>
    </row>
    <row r="238" spans="1:13" x14ac:dyDescent="0.55000000000000004">
      <c r="A238" s="1">
        <v>223</v>
      </c>
      <c r="B238" t="s">
        <v>199</v>
      </c>
      <c r="C238" t="str">
        <f t="shared" si="6"/>
        <v xml:space="preserve">ប៉ាន់ </v>
      </c>
      <c r="D238" t="str">
        <f t="shared" si="7"/>
        <v>សារីម</v>
      </c>
      <c r="E238" t="s">
        <v>1</v>
      </c>
      <c r="F238" t="s">
        <v>454</v>
      </c>
      <c r="G238" t="str">
        <f>IFERROR(VLOOKUP($B238,Tax_List!$G$3:$O$480,6,0),"***")</f>
        <v>***</v>
      </c>
      <c r="H238" s="13" t="str">
        <f>IFERROR(VLOOKUP($B238,Tax_List!$G$3:$O$480,10,0),"***")</f>
        <v>***</v>
      </c>
      <c r="I238" s="2">
        <v>1187300</v>
      </c>
      <c r="J238" s="2" t="s">
        <v>1978</v>
      </c>
      <c r="L238" t="str">
        <f>IF($G238="***",VLOOKUP($C238,Tax_List!$E$3:$O$479,8,0),"")</f>
        <v>09.07.1986</v>
      </c>
      <c r="M238" t="e">
        <f>IF($G238="***",VLOOKUP($D238,Tax_List!$E$3:$O$479,8,0),"")</f>
        <v>#N/A</v>
      </c>
    </row>
    <row r="239" spans="1:13" x14ac:dyDescent="0.55000000000000004">
      <c r="A239" s="1">
        <v>224</v>
      </c>
      <c r="B239" t="s">
        <v>200</v>
      </c>
      <c r="C239" t="str">
        <f t="shared" si="6"/>
        <v xml:space="preserve">ទែន </v>
      </c>
      <c r="D239" t="str">
        <f t="shared" si="7"/>
        <v>វ៉េត</v>
      </c>
      <c r="E239" t="s">
        <v>1</v>
      </c>
      <c r="F239" t="s">
        <v>454</v>
      </c>
      <c r="G239" t="str">
        <f>IFERROR(VLOOKUP($B239,Tax_List!$G$3:$O$480,6,0),"***")</f>
        <v>***</v>
      </c>
      <c r="H239" s="13" t="str">
        <f>IFERROR(VLOOKUP($B239,Tax_List!$G$3:$O$480,10,0),"***")</f>
        <v>***</v>
      </c>
      <c r="I239" s="2">
        <v>1149500</v>
      </c>
      <c r="J239" s="2" t="s">
        <v>1978</v>
      </c>
      <c r="L239" t="str">
        <f>IF($G239="***",VLOOKUP($C239,Tax_List!$E$3:$O$479,8,0),"")</f>
        <v>10.11.2000</v>
      </c>
      <c r="M239" t="e">
        <f>IF($G239="***",VLOOKUP($D239,Tax_List!$E$3:$O$479,8,0),"")</f>
        <v>#N/A</v>
      </c>
    </row>
    <row r="240" spans="1:13" x14ac:dyDescent="0.55000000000000004">
      <c r="A240" s="1">
        <v>225</v>
      </c>
      <c r="B240" t="s">
        <v>201</v>
      </c>
      <c r="C240" t="str">
        <f t="shared" si="6"/>
        <v xml:space="preserve">កី </v>
      </c>
      <c r="D240" t="str">
        <f t="shared" si="7"/>
        <v>សុខា</v>
      </c>
      <c r="E240" t="s">
        <v>1</v>
      </c>
      <c r="F240" t="s">
        <v>454</v>
      </c>
      <c r="G240" t="str">
        <f>IFERROR(VLOOKUP($B240,Tax_List!$G$3:$O$480,6,0),"***")</f>
        <v>***</v>
      </c>
      <c r="H240" s="13" t="str">
        <f>IFERROR(VLOOKUP($B240,Tax_List!$G$3:$O$480,10,0),"***")</f>
        <v>***</v>
      </c>
      <c r="I240" s="2">
        <v>1093800</v>
      </c>
      <c r="J240" s="2" t="s">
        <v>1978</v>
      </c>
      <c r="L240" t="str">
        <f>IF($G240="***",VLOOKUP($C240,Tax_List!$E$3:$O$479,8,0),"")</f>
        <v>11.12.1994</v>
      </c>
      <c r="M240" t="e">
        <f>IF($G240="***",VLOOKUP($D240,Tax_List!$E$3:$O$479,8,0),"")</f>
        <v>#N/A</v>
      </c>
    </row>
    <row r="241" spans="1:13" x14ac:dyDescent="0.55000000000000004">
      <c r="A241" s="1">
        <v>226</v>
      </c>
      <c r="B241" t="s">
        <v>202</v>
      </c>
      <c r="C241" t="str">
        <f t="shared" si="6"/>
        <v xml:space="preserve">សែម </v>
      </c>
      <c r="D241" t="str">
        <f t="shared" si="7"/>
        <v>សុផេន</v>
      </c>
      <c r="E241" t="s">
        <v>2</v>
      </c>
      <c r="F241" t="s">
        <v>454</v>
      </c>
      <c r="G241" t="str">
        <f>IFERROR(VLOOKUP($B241,Tax_List!$G$3:$O$480,6,0),"***")</f>
        <v>***</v>
      </c>
      <c r="H241" s="13" t="str">
        <f>IFERROR(VLOOKUP($B241,Tax_List!$G$3:$O$480,10,0),"***")</f>
        <v>***</v>
      </c>
      <c r="I241" s="2">
        <v>1344200</v>
      </c>
      <c r="J241" s="2" t="s">
        <v>1978</v>
      </c>
      <c r="L241" t="str">
        <f>IF($G241="***",VLOOKUP($C241,Tax_List!$E$3:$O$479,8,0),"")</f>
        <v>09.11.1995</v>
      </c>
      <c r="M241" t="e">
        <f>IF($G241="***",VLOOKUP($D241,Tax_List!$E$3:$O$479,8,0),"")</f>
        <v>#N/A</v>
      </c>
    </row>
    <row r="242" spans="1:13" x14ac:dyDescent="0.55000000000000004">
      <c r="A242" s="1">
        <v>227</v>
      </c>
      <c r="B242" t="s">
        <v>203</v>
      </c>
      <c r="C242" t="str">
        <f t="shared" si="6"/>
        <v xml:space="preserve">ធួន </v>
      </c>
      <c r="D242" t="str">
        <f t="shared" si="7"/>
        <v>រ័ត្ន</v>
      </c>
      <c r="E242" t="s">
        <v>1</v>
      </c>
      <c r="F242" t="s">
        <v>454</v>
      </c>
      <c r="G242" t="str">
        <f>IFERROR(VLOOKUP($B242,Tax_List!$G$3:$O$480,6,0),"***")</f>
        <v>***</v>
      </c>
      <c r="H242" s="13" t="str">
        <f>IFERROR(VLOOKUP($B242,Tax_List!$G$3:$O$480,10,0),"***")</f>
        <v>***</v>
      </c>
      <c r="I242" s="2">
        <v>1367600</v>
      </c>
      <c r="J242" s="2" t="s">
        <v>1978</v>
      </c>
      <c r="L242" t="str">
        <f>IF($G242="***",VLOOKUP($C242,Tax_List!$E$3:$O$479,8,0),"")</f>
        <v>06.07.1999</v>
      </c>
      <c r="M242" t="e">
        <f>IF($G242="***",VLOOKUP($D242,Tax_List!$E$3:$O$479,8,0),"")</f>
        <v>#N/A</v>
      </c>
    </row>
    <row r="243" spans="1:13" x14ac:dyDescent="0.55000000000000004">
      <c r="A243" s="1">
        <v>228</v>
      </c>
      <c r="B243" t="s">
        <v>204</v>
      </c>
      <c r="C243" t="str">
        <f t="shared" si="6"/>
        <v xml:space="preserve">សិន </v>
      </c>
      <c r="D243" t="str">
        <f t="shared" si="7"/>
        <v>សូរិយា</v>
      </c>
      <c r="E243" t="s">
        <v>1</v>
      </c>
      <c r="F243" t="s">
        <v>454</v>
      </c>
      <c r="G243" t="str">
        <f>IFERROR(VLOOKUP($B243,Tax_List!$G$3:$O$480,6,0),"***")</f>
        <v>***</v>
      </c>
      <c r="H243" s="13" t="str">
        <f>IFERROR(VLOOKUP($B243,Tax_List!$G$3:$O$480,10,0),"***")</f>
        <v>***</v>
      </c>
      <c r="I243" s="2">
        <v>1040200</v>
      </c>
      <c r="J243" s="2" t="s">
        <v>1978</v>
      </c>
      <c r="L243" t="str">
        <f>IF($G243="***",VLOOKUP($C243,Tax_List!$E$3:$O$479,8,0),"")</f>
        <v>09.12.1997</v>
      </c>
      <c r="M243" t="e">
        <f>IF($G243="***",VLOOKUP($D243,Tax_List!$E$3:$O$479,8,0),"")</f>
        <v>#N/A</v>
      </c>
    </row>
    <row r="244" spans="1:13" x14ac:dyDescent="0.55000000000000004">
      <c r="A244" s="1">
        <v>229</v>
      </c>
      <c r="B244" t="s">
        <v>205</v>
      </c>
      <c r="C244" t="str">
        <f t="shared" si="6"/>
        <v xml:space="preserve">ស៊ីន </v>
      </c>
      <c r="D244" t="str">
        <f t="shared" si="7"/>
        <v>សុណា</v>
      </c>
      <c r="E244" t="s">
        <v>1</v>
      </c>
      <c r="F244" t="s">
        <v>454</v>
      </c>
      <c r="G244" t="str">
        <f>IFERROR(VLOOKUP($B244,Tax_List!$G$3:$O$480,6,0),"***")</f>
        <v>***</v>
      </c>
      <c r="H244" s="13" t="str">
        <f>IFERROR(VLOOKUP($B244,Tax_List!$G$3:$O$480,10,0),"***")</f>
        <v>***</v>
      </c>
      <c r="I244" s="2">
        <v>1119200</v>
      </c>
      <c r="J244" s="2" t="s">
        <v>1978</v>
      </c>
      <c r="L244" t="str">
        <f>IF($G244="***",VLOOKUP($C244,Tax_List!$E$3:$O$479,8,0),"")</f>
        <v>03.01.1990</v>
      </c>
      <c r="M244" t="e">
        <f>IF($G244="***",VLOOKUP($D244,Tax_List!$E$3:$O$479,8,0),"")</f>
        <v>#N/A</v>
      </c>
    </row>
    <row r="245" spans="1:13" x14ac:dyDescent="0.55000000000000004">
      <c r="A245" s="1">
        <v>230</v>
      </c>
      <c r="B245" t="s">
        <v>206</v>
      </c>
      <c r="C245" t="str">
        <f t="shared" si="6"/>
        <v xml:space="preserve">ចែម </v>
      </c>
      <c r="D245" t="str">
        <f t="shared" si="7"/>
        <v>អាត</v>
      </c>
      <c r="E245" t="s">
        <v>2</v>
      </c>
      <c r="F245" t="s">
        <v>454</v>
      </c>
      <c r="G245" t="str">
        <f>IFERROR(VLOOKUP($B245,Tax_List!$G$3:$O$480,6,0),"***")</f>
        <v>***</v>
      </c>
      <c r="H245" s="13" t="str">
        <f>IFERROR(VLOOKUP($B245,Tax_List!$G$3:$O$480,10,0),"***")</f>
        <v>***</v>
      </c>
      <c r="I245" s="2">
        <v>987700</v>
      </c>
      <c r="J245" s="2" t="s">
        <v>1978</v>
      </c>
      <c r="L245" t="str">
        <f>IF($G245="***",VLOOKUP($C245,Tax_List!$E$3:$O$479,8,0),"")</f>
        <v>04.12.1985</v>
      </c>
      <c r="M245" t="e">
        <f>IF($G245="***",VLOOKUP($D245,Tax_List!$E$3:$O$479,8,0),"")</f>
        <v>#N/A</v>
      </c>
    </row>
    <row r="246" spans="1:13" x14ac:dyDescent="0.55000000000000004">
      <c r="A246" s="1">
        <v>231</v>
      </c>
      <c r="B246" t="s">
        <v>207</v>
      </c>
      <c r="C246" t="str">
        <f t="shared" si="6"/>
        <v xml:space="preserve">សែម </v>
      </c>
      <c r="D246" t="str">
        <f t="shared" si="7"/>
        <v>សុភាព</v>
      </c>
      <c r="E246" t="s">
        <v>2</v>
      </c>
      <c r="F246" t="s">
        <v>454</v>
      </c>
      <c r="G246" t="str">
        <f>IFERROR(VLOOKUP($B246,Tax_List!$G$3:$O$480,6,0),"***")</f>
        <v>***</v>
      </c>
      <c r="H246" s="13" t="str">
        <f>IFERROR(VLOOKUP($B246,Tax_List!$G$3:$O$480,10,0),"***")</f>
        <v>***</v>
      </c>
      <c r="I246" s="2">
        <v>1402600</v>
      </c>
      <c r="J246" s="2" t="s">
        <v>1978</v>
      </c>
      <c r="L246" t="str">
        <f>IF($G246="***",VLOOKUP($C246,Tax_List!$E$3:$O$479,8,0),"")</f>
        <v>09.11.1995</v>
      </c>
      <c r="M246" t="e">
        <f>IF($G246="***",VLOOKUP($D246,Tax_List!$E$3:$O$479,8,0),"")</f>
        <v>#N/A</v>
      </c>
    </row>
    <row r="247" spans="1:13" x14ac:dyDescent="0.55000000000000004">
      <c r="A247" s="1">
        <v>232</v>
      </c>
      <c r="B247" t="s">
        <v>208</v>
      </c>
      <c r="C247" t="str">
        <f t="shared" si="6"/>
        <v xml:space="preserve">ឃួន </v>
      </c>
      <c r="D247" t="str">
        <f t="shared" si="7"/>
        <v>រ៉ាត់</v>
      </c>
      <c r="E247" t="s">
        <v>2</v>
      </c>
      <c r="F247" t="s">
        <v>454</v>
      </c>
      <c r="G247" t="str">
        <f>IFERROR(VLOOKUP($B247,Tax_List!$G$3:$O$480,6,0),"***")</f>
        <v>***</v>
      </c>
      <c r="H247" s="13" t="str">
        <f>IFERROR(VLOOKUP($B247,Tax_List!$G$3:$O$480,10,0),"***")</f>
        <v>***</v>
      </c>
      <c r="I247" s="2">
        <v>1314700</v>
      </c>
      <c r="J247" s="2" t="s">
        <v>1978</v>
      </c>
      <c r="L247" t="str">
        <f>IF($G247="***",VLOOKUP($C247,Tax_List!$E$3:$O$479,8,0),"")</f>
        <v>20.12.1993</v>
      </c>
      <c r="M247" t="e">
        <f>IF($G247="***",VLOOKUP($D247,Tax_List!$E$3:$O$479,8,0),"")</f>
        <v>#N/A</v>
      </c>
    </row>
    <row r="248" spans="1:13" x14ac:dyDescent="0.55000000000000004">
      <c r="A248" s="1">
        <v>233</v>
      </c>
      <c r="B248" t="s">
        <v>1914</v>
      </c>
      <c r="C248" t="str">
        <f t="shared" si="6"/>
        <v xml:space="preserve">ណាង </v>
      </c>
      <c r="D248" t="str">
        <f t="shared" si="7"/>
        <v>ម៉េងលី</v>
      </c>
      <c r="E248" t="s">
        <v>2</v>
      </c>
      <c r="F248" t="s">
        <v>454</v>
      </c>
      <c r="G248" t="str">
        <f>IFERROR(VLOOKUP($B248,Tax_List!$G$3:$O$480,6,0),"***")</f>
        <v>***</v>
      </c>
      <c r="H248" s="13" t="str">
        <f>IFERROR(VLOOKUP($B248,Tax_List!$G$3:$O$480,10,0),"***")</f>
        <v>***</v>
      </c>
      <c r="I248" s="2">
        <v>887200</v>
      </c>
      <c r="J248" s="2" t="s">
        <v>1978</v>
      </c>
      <c r="L248" t="e">
        <f>IF($G248="***",VLOOKUP($C248,Tax_List!$E$3:$O$479,8,0),"")</f>
        <v>#N/A</v>
      </c>
      <c r="M248" t="e">
        <f>IF($G248="***",VLOOKUP($D248,Tax_List!$E$3:$O$479,8,0),"")</f>
        <v>#N/A</v>
      </c>
    </row>
    <row r="249" spans="1:13" x14ac:dyDescent="0.55000000000000004">
      <c r="A249" s="1">
        <v>234</v>
      </c>
      <c r="B249" t="s">
        <v>209</v>
      </c>
      <c r="C249" t="str">
        <f t="shared" si="6"/>
        <v xml:space="preserve">ក្រឹង </v>
      </c>
      <c r="D249" t="str">
        <f t="shared" si="7"/>
        <v>ធ្លី</v>
      </c>
      <c r="E249" t="s">
        <v>2</v>
      </c>
      <c r="F249" t="s">
        <v>454</v>
      </c>
      <c r="G249" t="str">
        <f>IFERROR(VLOOKUP($B249,Tax_List!$G$3:$O$480,6,0),"***")</f>
        <v>***</v>
      </c>
      <c r="H249" s="13" t="str">
        <f>IFERROR(VLOOKUP($B249,Tax_List!$G$3:$O$480,10,0),"***")</f>
        <v>***</v>
      </c>
      <c r="I249" s="2">
        <v>1168200</v>
      </c>
      <c r="J249" s="2" t="s">
        <v>1978</v>
      </c>
      <c r="L249" t="str">
        <f>IF($G249="***",VLOOKUP($C249,Tax_List!$E$3:$O$479,8,0),"")</f>
        <v>14.05.1990</v>
      </c>
      <c r="M249" t="e">
        <f>IF($G249="***",VLOOKUP($D249,Tax_List!$E$3:$O$479,8,0),"")</f>
        <v>#N/A</v>
      </c>
    </row>
    <row r="250" spans="1:13" x14ac:dyDescent="0.55000000000000004">
      <c r="A250" s="1">
        <v>235</v>
      </c>
      <c r="B250" t="s">
        <v>210</v>
      </c>
      <c r="C250" t="str">
        <f t="shared" si="6"/>
        <v xml:space="preserve">រីន </v>
      </c>
      <c r="D250" t="str">
        <f t="shared" si="7"/>
        <v>សុនៀម</v>
      </c>
      <c r="E250" t="s">
        <v>1</v>
      </c>
      <c r="F250" t="s">
        <v>454</v>
      </c>
      <c r="G250" t="str">
        <f>IFERROR(VLOOKUP($B250,Tax_List!$G$3:$O$480,6,0),"***")</f>
        <v>***</v>
      </c>
      <c r="H250" s="13" t="str">
        <f>IFERROR(VLOOKUP($B250,Tax_List!$G$3:$O$480,10,0),"***")</f>
        <v>***</v>
      </c>
      <c r="I250" s="2">
        <v>1221200</v>
      </c>
      <c r="J250" s="2" t="s">
        <v>1978</v>
      </c>
      <c r="L250" t="str">
        <f>IF($G250="***",VLOOKUP($C250,Tax_List!$E$3:$O$479,8,0),"")</f>
        <v>06.11.1994</v>
      </c>
      <c r="M250" t="e">
        <f>IF($G250="***",VLOOKUP($D250,Tax_List!$E$3:$O$479,8,0),"")</f>
        <v>#N/A</v>
      </c>
    </row>
    <row r="251" spans="1:13" x14ac:dyDescent="0.55000000000000004">
      <c r="A251" s="1">
        <v>236</v>
      </c>
      <c r="B251" t="s">
        <v>1915</v>
      </c>
      <c r="C251" t="str">
        <f t="shared" si="6"/>
        <v xml:space="preserve">រស់ </v>
      </c>
      <c r="D251" t="str">
        <f t="shared" si="7"/>
        <v>ណាវេត</v>
      </c>
      <c r="E251" t="s">
        <v>2</v>
      </c>
      <c r="F251" t="s">
        <v>454</v>
      </c>
      <c r="G251" t="str">
        <f>IFERROR(VLOOKUP($B251,Tax_List!$G$3:$O$480,6,0),"***")</f>
        <v>***</v>
      </c>
      <c r="H251" s="13" t="str">
        <f>IFERROR(VLOOKUP($B251,Tax_List!$G$3:$O$480,10,0),"***")</f>
        <v>***</v>
      </c>
      <c r="I251" s="2">
        <v>1217600</v>
      </c>
      <c r="J251" s="2" t="s">
        <v>1978</v>
      </c>
      <c r="L251" t="str">
        <f>IF($G251="***",VLOOKUP($C251,Tax_List!$E$3:$O$479,8,0),"")</f>
        <v>28.08.2004</v>
      </c>
      <c r="M251" t="e">
        <f>IF($G251="***",VLOOKUP($D251,Tax_List!$E$3:$O$479,8,0),"")</f>
        <v>#N/A</v>
      </c>
    </row>
    <row r="252" spans="1:13" x14ac:dyDescent="0.55000000000000004">
      <c r="A252" s="1">
        <v>237</v>
      </c>
      <c r="B252" t="s">
        <v>211</v>
      </c>
      <c r="C252" t="str">
        <f t="shared" si="6"/>
        <v xml:space="preserve">វ៉ាត់ </v>
      </c>
      <c r="D252" t="str">
        <f t="shared" si="7"/>
        <v>វ៉ន</v>
      </c>
      <c r="E252" t="s">
        <v>2</v>
      </c>
      <c r="F252" t="s">
        <v>454</v>
      </c>
      <c r="G252" t="str">
        <f>IFERROR(VLOOKUP($B252,Tax_List!$G$3:$O$480,6,0),"***")</f>
        <v>***</v>
      </c>
      <c r="H252" s="13" t="str">
        <f>IFERROR(VLOOKUP($B252,Tax_List!$G$3:$O$480,10,0),"***")</f>
        <v>***</v>
      </c>
      <c r="I252" s="2">
        <v>1194100</v>
      </c>
      <c r="J252" s="2" t="s">
        <v>1978</v>
      </c>
      <c r="L252" t="str">
        <f>IF($G252="***",VLOOKUP($C252,Tax_List!$E$3:$O$479,8,0),"")</f>
        <v>10.09.1988</v>
      </c>
      <c r="M252" t="e">
        <f>IF($G252="***",VLOOKUP($D252,Tax_List!$E$3:$O$479,8,0),"")</f>
        <v>#N/A</v>
      </c>
    </row>
    <row r="253" spans="1:13" x14ac:dyDescent="0.55000000000000004">
      <c r="A253" s="1">
        <v>238</v>
      </c>
      <c r="B253" t="s">
        <v>1961</v>
      </c>
      <c r="C253" t="str">
        <f t="shared" si="6"/>
        <v xml:space="preserve">ធុច </v>
      </c>
      <c r="D253" t="str">
        <f t="shared" si="7"/>
        <v>ទូច</v>
      </c>
      <c r="E253" t="s">
        <v>1</v>
      </c>
      <c r="F253" t="s">
        <v>454</v>
      </c>
      <c r="G253" t="str">
        <f>IFERROR(VLOOKUP($B253,Tax_List!$G$3:$O$480,6,0),"***")</f>
        <v>***</v>
      </c>
      <c r="H253" s="13" t="str">
        <f>IFERROR(VLOOKUP($B253,Tax_List!$G$3:$O$480,10,0),"***")</f>
        <v>***</v>
      </c>
      <c r="I253" s="2">
        <v>153500</v>
      </c>
      <c r="J253" s="2" t="s">
        <v>1979</v>
      </c>
      <c r="L253" t="str">
        <f>IF($G253="***",VLOOKUP($C253,Tax_List!$E$3:$O$479,8,0),"")</f>
        <v>04.07.1980</v>
      </c>
      <c r="M253" t="e">
        <f>IF($G253="***",VLOOKUP($D253,Tax_List!$E$3:$O$479,8,0),"")</f>
        <v>#N/A</v>
      </c>
    </row>
    <row r="254" spans="1:13" x14ac:dyDescent="0.55000000000000004">
      <c r="A254" s="1">
        <v>238</v>
      </c>
      <c r="B254" t="s">
        <v>212</v>
      </c>
      <c r="C254" t="str">
        <f t="shared" si="6"/>
        <v xml:space="preserve">ថូរ </v>
      </c>
      <c r="D254" t="str">
        <f t="shared" si="7"/>
        <v>សុភ័ណ្ឌ</v>
      </c>
      <c r="E254" t="s">
        <v>1</v>
      </c>
      <c r="F254" t="s">
        <v>454</v>
      </c>
      <c r="G254" t="str">
        <f>IFERROR(VLOOKUP($B254,Tax_List!$G$3:$O$480,6,0),"***")</f>
        <v>***</v>
      </c>
      <c r="H254" s="13" t="str">
        <f>IFERROR(VLOOKUP($B254,Tax_List!$G$3:$O$480,10,0),"***")</f>
        <v>***</v>
      </c>
      <c r="I254" s="2">
        <v>960400</v>
      </c>
      <c r="J254" s="2" t="s">
        <v>1980</v>
      </c>
      <c r="L254" t="str">
        <f>IF($G254="***",VLOOKUP($C254,Tax_List!$E$3:$O$479,8,0),"")</f>
        <v>05.06.1991</v>
      </c>
      <c r="M254" t="e">
        <f>IF($G254="***",VLOOKUP($D254,Tax_List!$E$3:$O$479,8,0),"")</f>
        <v>#N/A</v>
      </c>
    </row>
    <row r="255" spans="1:13" x14ac:dyDescent="0.55000000000000004">
      <c r="A255" s="1">
        <v>239</v>
      </c>
      <c r="B255" t="s">
        <v>1916</v>
      </c>
      <c r="C255" t="str">
        <f t="shared" si="6"/>
        <v xml:space="preserve">(រីន </v>
      </c>
      <c r="D255" t="str">
        <f t="shared" si="7"/>
        <v>ភារម្យ)</v>
      </c>
      <c r="E255" t="s">
        <v>2</v>
      </c>
      <c r="F255" t="s">
        <v>454</v>
      </c>
      <c r="G255" t="str">
        <f>IFERROR(VLOOKUP($B255,Tax_List!$G$3:$O$480,6,0),"***")</f>
        <v>***</v>
      </c>
      <c r="H255" s="13" t="str">
        <f>IFERROR(VLOOKUP($B255,Tax_List!$G$3:$O$480,10,0),"***")</f>
        <v>***</v>
      </c>
      <c r="I255" s="2">
        <v>1355000</v>
      </c>
      <c r="J255" s="2" t="s">
        <v>1982</v>
      </c>
      <c r="L255" t="e">
        <f>IF($G255="***",VLOOKUP($C255,Tax_List!$E$3:$O$479,8,0),"")</f>
        <v>#N/A</v>
      </c>
      <c r="M255" t="e">
        <f>IF($G255="***",VLOOKUP($D255,Tax_List!$E$3:$O$479,8,0),"")</f>
        <v>#N/A</v>
      </c>
    </row>
    <row r="256" spans="1:13" x14ac:dyDescent="0.55000000000000004">
      <c r="A256" s="1">
        <v>240</v>
      </c>
      <c r="B256" t="s">
        <v>1917</v>
      </c>
      <c r="C256" t="str">
        <f t="shared" si="6"/>
        <v xml:space="preserve">ញឹម </v>
      </c>
      <c r="D256" t="str">
        <f t="shared" si="7"/>
        <v>អ៊ីណា</v>
      </c>
      <c r="E256" t="s">
        <v>1</v>
      </c>
      <c r="F256" t="s">
        <v>454</v>
      </c>
      <c r="G256" t="str">
        <f>IFERROR(VLOOKUP($B256,Tax_List!$G$3:$O$480,6,0),"***")</f>
        <v>***</v>
      </c>
      <c r="H256" s="13" t="str">
        <f>IFERROR(VLOOKUP($B256,Tax_List!$G$3:$O$480,10,0),"***")</f>
        <v>***</v>
      </c>
      <c r="I256" s="2">
        <v>1215500</v>
      </c>
      <c r="J256" s="2" t="s">
        <v>1978</v>
      </c>
      <c r="L256" t="e">
        <f>IF($G256="***",VLOOKUP($C256,Tax_List!$E$3:$O$479,8,0),"")</f>
        <v>#N/A</v>
      </c>
      <c r="M256" t="e">
        <f>IF($G256="***",VLOOKUP($D256,Tax_List!$E$3:$O$479,8,0),"")</f>
        <v>#N/A</v>
      </c>
    </row>
    <row r="257" spans="1:13" x14ac:dyDescent="0.55000000000000004">
      <c r="A257" s="1">
        <v>241</v>
      </c>
      <c r="B257" t="s">
        <v>213</v>
      </c>
      <c r="C257" t="str">
        <f t="shared" si="6"/>
        <v xml:space="preserve">អ៊ា </v>
      </c>
      <c r="D257" t="str">
        <f t="shared" si="7"/>
        <v>សុខហ៊ាង</v>
      </c>
      <c r="E257" t="s">
        <v>1</v>
      </c>
      <c r="F257" t="s">
        <v>454</v>
      </c>
      <c r="G257" t="str">
        <f>IFERROR(VLOOKUP($B257,Tax_List!$G$3:$O$480,6,0),"***")</f>
        <v>***</v>
      </c>
      <c r="H257" s="13" t="str">
        <f>IFERROR(VLOOKUP($B257,Tax_List!$G$3:$O$480,10,0),"***")</f>
        <v>***</v>
      </c>
      <c r="I257" s="2">
        <v>1109500</v>
      </c>
      <c r="J257" s="2" t="s">
        <v>1978</v>
      </c>
      <c r="L257" t="str">
        <f>IF($G257="***",VLOOKUP($C257,Tax_List!$E$3:$O$479,8,0),"")</f>
        <v>11.09.1999</v>
      </c>
      <c r="M257" t="e">
        <f>IF($G257="***",VLOOKUP($D257,Tax_List!$E$3:$O$479,8,0),"")</f>
        <v>#N/A</v>
      </c>
    </row>
    <row r="258" spans="1:13" x14ac:dyDescent="0.55000000000000004">
      <c r="A258" s="1">
        <v>242</v>
      </c>
      <c r="B258" t="s">
        <v>214</v>
      </c>
      <c r="C258" t="str">
        <f t="shared" ref="C258:C321" si="8">LEFT(B258,FIND(" ",B258,1))</f>
        <v xml:space="preserve">ឃីន </v>
      </c>
      <c r="D258" t="str">
        <f t="shared" ref="D258:D321" si="9">RIGHT(B258,LEN(B258)-FIND(" ",B258,1))</f>
        <v>ដន</v>
      </c>
      <c r="E258" t="s">
        <v>2</v>
      </c>
      <c r="F258" t="s">
        <v>454</v>
      </c>
      <c r="G258" t="str">
        <f>IFERROR(VLOOKUP($B258,Tax_List!$G$3:$O$480,6,0),"***")</f>
        <v>***</v>
      </c>
      <c r="H258" s="13" t="str">
        <f>IFERROR(VLOOKUP($B258,Tax_List!$G$3:$O$480,10,0),"***")</f>
        <v>***</v>
      </c>
      <c r="I258" s="2">
        <v>1093800</v>
      </c>
      <c r="J258" s="2" t="s">
        <v>1978</v>
      </c>
      <c r="L258" t="str">
        <f>IF($G258="***",VLOOKUP($C258,Tax_List!$E$3:$O$479,8,0),"")</f>
        <v>03.02.1966</v>
      </c>
      <c r="M258" t="e">
        <f>IF($G258="***",VLOOKUP($D258,Tax_List!$E$3:$O$479,8,0),"")</f>
        <v>#N/A</v>
      </c>
    </row>
    <row r="259" spans="1:13" x14ac:dyDescent="0.55000000000000004">
      <c r="A259" s="1">
        <v>243</v>
      </c>
      <c r="B259" t="s">
        <v>215</v>
      </c>
      <c r="C259" t="str">
        <f t="shared" si="8"/>
        <v xml:space="preserve">សៀវ </v>
      </c>
      <c r="D259" t="str">
        <f t="shared" si="9"/>
        <v>រីណា</v>
      </c>
      <c r="E259" t="s">
        <v>1</v>
      </c>
      <c r="F259" t="s">
        <v>454</v>
      </c>
      <c r="G259" t="str">
        <f>IFERROR(VLOOKUP($B259,Tax_List!$G$3:$O$480,6,0),"***")</f>
        <v>***</v>
      </c>
      <c r="H259" s="13" t="str">
        <f>IFERROR(VLOOKUP($B259,Tax_List!$G$3:$O$480,10,0),"***")</f>
        <v>***</v>
      </c>
      <c r="I259" s="2">
        <v>1043500</v>
      </c>
      <c r="J259" s="2" t="s">
        <v>1978</v>
      </c>
      <c r="L259" t="str">
        <f>IF($G259="***",VLOOKUP($C259,Tax_List!$E$3:$O$479,8,0),"")</f>
        <v>17.03.2002</v>
      </c>
      <c r="M259" t="e">
        <f>IF($G259="***",VLOOKUP($D259,Tax_List!$E$3:$O$479,8,0),"")</f>
        <v>#N/A</v>
      </c>
    </row>
    <row r="260" spans="1:13" x14ac:dyDescent="0.55000000000000004">
      <c r="A260" s="1">
        <v>244</v>
      </c>
      <c r="B260" t="s">
        <v>216</v>
      </c>
      <c r="C260" t="str">
        <f t="shared" si="8"/>
        <v xml:space="preserve">ផក </v>
      </c>
      <c r="D260" t="str">
        <f t="shared" si="9"/>
        <v>ពិសិដ្ឋ</v>
      </c>
      <c r="E260" t="s">
        <v>2</v>
      </c>
      <c r="F260" t="s">
        <v>454</v>
      </c>
      <c r="G260" t="str">
        <f>IFERROR(VLOOKUP($B260,Tax_List!$G$3:$O$480,6,0),"***")</f>
        <v>***</v>
      </c>
      <c r="H260" s="13" t="str">
        <f>IFERROR(VLOOKUP($B260,Tax_List!$G$3:$O$480,10,0),"***")</f>
        <v>***</v>
      </c>
      <c r="I260" s="2">
        <v>1187500</v>
      </c>
      <c r="J260" s="2" t="s">
        <v>1978</v>
      </c>
      <c r="L260" t="str">
        <f>IF($G260="***",VLOOKUP($C260,Tax_List!$E$3:$O$479,8,0),"")</f>
        <v>06.07.1995</v>
      </c>
      <c r="M260" t="e">
        <f>IF($G260="***",VLOOKUP($D260,Tax_List!$E$3:$O$479,8,0),"")</f>
        <v>#N/A</v>
      </c>
    </row>
    <row r="261" spans="1:13" x14ac:dyDescent="0.55000000000000004">
      <c r="A261" s="1">
        <v>245</v>
      </c>
      <c r="B261" t="s">
        <v>217</v>
      </c>
      <c r="C261" t="str">
        <f t="shared" si="8"/>
        <v xml:space="preserve">អ៊ុម </v>
      </c>
      <c r="D261" t="str">
        <f t="shared" si="9"/>
        <v>ណាវី</v>
      </c>
      <c r="E261" t="s">
        <v>1</v>
      </c>
      <c r="F261" t="s">
        <v>454</v>
      </c>
      <c r="G261" t="str">
        <f>IFERROR(VLOOKUP($B261,Tax_List!$G$3:$O$480,6,0),"***")</f>
        <v>***</v>
      </c>
      <c r="H261" s="13" t="str">
        <f>IFERROR(VLOOKUP($B261,Tax_List!$G$3:$O$480,10,0),"***")</f>
        <v>***</v>
      </c>
      <c r="I261" s="2">
        <v>1299300</v>
      </c>
      <c r="J261" s="2" t="s">
        <v>1978</v>
      </c>
      <c r="L261" t="str">
        <f>IF($G261="***",VLOOKUP($C261,Tax_List!$E$3:$O$479,8,0),"")</f>
        <v>18.10.2000</v>
      </c>
      <c r="M261" t="e">
        <f>IF($G261="***",VLOOKUP($D261,Tax_List!$E$3:$O$479,8,0),"")</f>
        <v>#N/A</v>
      </c>
    </row>
    <row r="262" spans="1:13" x14ac:dyDescent="0.55000000000000004">
      <c r="A262" s="1">
        <v>246</v>
      </c>
      <c r="B262" t="s">
        <v>218</v>
      </c>
      <c r="C262" t="str">
        <f t="shared" si="8"/>
        <v xml:space="preserve">សាន្ត </v>
      </c>
      <c r="D262" t="str">
        <f t="shared" si="9"/>
        <v>យូស័រ</v>
      </c>
      <c r="E262" t="s">
        <v>2</v>
      </c>
      <c r="F262" t="s">
        <v>454</v>
      </c>
      <c r="G262" t="str">
        <f>IFERROR(VLOOKUP($B262,Tax_List!$G$3:$O$480,6,0),"***")</f>
        <v>***</v>
      </c>
      <c r="H262" s="13" t="str">
        <f>IFERROR(VLOOKUP($B262,Tax_List!$G$3:$O$480,10,0),"***")</f>
        <v>***</v>
      </c>
      <c r="I262" s="2">
        <v>1150000</v>
      </c>
      <c r="J262" s="2" t="s">
        <v>1978</v>
      </c>
      <c r="L262" t="str">
        <f>IF($G262="***",VLOOKUP($C262,Tax_List!$E$3:$O$479,8,0),"")</f>
        <v>19.08.2000</v>
      </c>
      <c r="M262" t="e">
        <f>IF($G262="***",VLOOKUP($D262,Tax_List!$E$3:$O$479,8,0),"")</f>
        <v>#N/A</v>
      </c>
    </row>
    <row r="263" spans="1:13" x14ac:dyDescent="0.55000000000000004">
      <c r="A263" s="1">
        <v>247</v>
      </c>
      <c r="B263" t="s">
        <v>219</v>
      </c>
      <c r="C263" t="str">
        <f t="shared" si="8"/>
        <v xml:space="preserve">តូ </v>
      </c>
      <c r="D263" t="str">
        <f t="shared" si="9"/>
        <v>តុងហេង</v>
      </c>
      <c r="E263" t="s">
        <v>2</v>
      </c>
      <c r="F263" t="s">
        <v>454</v>
      </c>
      <c r="G263" t="str">
        <f>IFERROR(VLOOKUP($B263,Tax_List!$G$3:$O$480,6,0),"***")</f>
        <v>***</v>
      </c>
      <c r="H263" s="13" t="str">
        <f>IFERROR(VLOOKUP($B263,Tax_List!$G$3:$O$480,10,0),"***")</f>
        <v>***</v>
      </c>
      <c r="I263" s="2">
        <v>1201700</v>
      </c>
      <c r="J263" s="2" t="s">
        <v>1978</v>
      </c>
      <c r="L263" t="str">
        <f>IF($G263="***",VLOOKUP($C263,Tax_List!$E$3:$O$479,8,0),"")</f>
        <v>04.12.1997</v>
      </c>
      <c r="M263" t="e">
        <f>IF($G263="***",VLOOKUP($D263,Tax_List!$E$3:$O$479,8,0),"")</f>
        <v>#N/A</v>
      </c>
    </row>
    <row r="264" spans="1:13" x14ac:dyDescent="0.55000000000000004">
      <c r="A264" s="1">
        <v>248</v>
      </c>
      <c r="B264" t="s">
        <v>220</v>
      </c>
      <c r="C264" t="str">
        <f t="shared" si="8"/>
        <v xml:space="preserve">ប៉ុន </v>
      </c>
      <c r="D264" t="str">
        <f t="shared" si="9"/>
        <v>សាវីន</v>
      </c>
      <c r="E264" t="s">
        <v>1</v>
      </c>
      <c r="F264" t="s">
        <v>454</v>
      </c>
      <c r="G264" t="str">
        <f>IFERROR(VLOOKUP($B264,Tax_List!$G$3:$O$480,6,0),"***")</f>
        <v>***</v>
      </c>
      <c r="H264" s="13" t="str">
        <f>IFERROR(VLOOKUP($B264,Tax_List!$G$3:$O$480,10,0),"***")</f>
        <v>***</v>
      </c>
      <c r="I264" s="2">
        <v>1187200</v>
      </c>
      <c r="J264" s="2" t="s">
        <v>1978</v>
      </c>
      <c r="L264" t="str">
        <f>IF($G264="***",VLOOKUP($C264,Tax_List!$E$3:$O$479,8,0),"")</f>
        <v>16.06.1993</v>
      </c>
      <c r="M264" t="e">
        <f>IF($G264="***",VLOOKUP($D264,Tax_List!$E$3:$O$479,8,0),"")</f>
        <v>#N/A</v>
      </c>
    </row>
    <row r="265" spans="1:13" x14ac:dyDescent="0.55000000000000004">
      <c r="A265" s="1">
        <v>249</v>
      </c>
      <c r="B265" t="s">
        <v>221</v>
      </c>
      <c r="C265" t="str">
        <f t="shared" si="8"/>
        <v xml:space="preserve">សឿន </v>
      </c>
      <c r="D265" t="str">
        <f t="shared" si="9"/>
        <v>សារឹត</v>
      </c>
      <c r="E265" t="s">
        <v>1</v>
      </c>
      <c r="F265" t="s">
        <v>454</v>
      </c>
      <c r="G265" t="str">
        <f>IFERROR(VLOOKUP($B265,Tax_List!$G$3:$O$480,6,0),"***")</f>
        <v>***</v>
      </c>
      <c r="H265" s="13" t="str">
        <f>IFERROR(VLOOKUP($B265,Tax_List!$G$3:$O$480,10,0),"***")</f>
        <v>***</v>
      </c>
      <c r="I265" s="2">
        <v>1089500</v>
      </c>
      <c r="J265" s="2" t="s">
        <v>1978</v>
      </c>
      <c r="L265" t="str">
        <f>IF($G265="***",VLOOKUP($C265,Tax_List!$E$3:$O$479,8,0),"")</f>
        <v>08.08.1995</v>
      </c>
      <c r="M265" t="e">
        <f>IF($G265="***",VLOOKUP($D265,Tax_List!$E$3:$O$479,8,0),"")</f>
        <v>#N/A</v>
      </c>
    </row>
    <row r="266" spans="1:13" x14ac:dyDescent="0.55000000000000004">
      <c r="A266" s="1">
        <v>250</v>
      </c>
      <c r="B266" t="s">
        <v>223</v>
      </c>
      <c r="C266" t="str">
        <f t="shared" si="8"/>
        <v xml:space="preserve">ម៉ៅ </v>
      </c>
      <c r="D266" t="str">
        <f t="shared" si="9"/>
        <v>រុំ</v>
      </c>
      <c r="E266" t="s">
        <v>1</v>
      </c>
      <c r="F266" t="s">
        <v>454</v>
      </c>
      <c r="G266" t="str">
        <f>IFERROR(VLOOKUP($B266,Tax_List!$G$3:$O$480,6,0),"***")</f>
        <v>***</v>
      </c>
      <c r="H266" s="13" t="str">
        <f>IFERROR(VLOOKUP($B266,Tax_List!$G$3:$O$480,10,0),"***")</f>
        <v>***</v>
      </c>
      <c r="I266" s="2">
        <v>1150300</v>
      </c>
      <c r="J266" s="2" t="s">
        <v>1978</v>
      </c>
      <c r="L266" t="str">
        <f>IF($G266="***",VLOOKUP($C266,Tax_List!$E$3:$O$479,8,0),"")</f>
        <v>12.10.1996</v>
      </c>
      <c r="M266" t="e">
        <f>IF($G266="***",VLOOKUP($D266,Tax_List!$E$3:$O$479,8,0),"")</f>
        <v>#N/A</v>
      </c>
    </row>
    <row r="267" spans="1:13" x14ac:dyDescent="0.55000000000000004">
      <c r="A267" s="1">
        <v>251</v>
      </c>
      <c r="B267" t="s">
        <v>224</v>
      </c>
      <c r="C267" t="str">
        <f t="shared" si="8"/>
        <v xml:space="preserve">ទី </v>
      </c>
      <c r="D267" t="str">
        <f t="shared" si="9"/>
        <v>វេន</v>
      </c>
      <c r="E267" t="s">
        <v>2</v>
      </c>
      <c r="F267" t="s">
        <v>454</v>
      </c>
      <c r="G267" t="str">
        <f>IFERROR(VLOOKUP($B267,Tax_List!$G$3:$O$480,6,0),"***")</f>
        <v>***</v>
      </c>
      <c r="H267" s="13" t="str">
        <f>IFERROR(VLOOKUP($B267,Tax_List!$G$3:$O$480,10,0),"***")</f>
        <v>***</v>
      </c>
      <c r="I267" s="2">
        <v>1092500</v>
      </c>
      <c r="J267" s="2" t="s">
        <v>1978</v>
      </c>
      <c r="L267" t="str">
        <f>IF($G267="***",VLOOKUP($C267,Tax_List!$E$3:$O$479,8,0),"")</f>
        <v>19.08.1995</v>
      </c>
      <c r="M267" t="e">
        <f>IF($G267="***",VLOOKUP($D267,Tax_List!$E$3:$O$479,8,0),"")</f>
        <v>#N/A</v>
      </c>
    </row>
    <row r="268" spans="1:13" x14ac:dyDescent="0.55000000000000004">
      <c r="A268" s="1">
        <v>252</v>
      </c>
      <c r="B268" t="s">
        <v>225</v>
      </c>
      <c r="C268" t="str">
        <f t="shared" si="8"/>
        <v xml:space="preserve">ឡុង </v>
      </c>
      <c r="D268" t="str">
        <f t="shared" si="9"/>
        <v>ណាំ</v>
      </c>
      <c r="E268" t="s">
        <v>1</v>
      </c>
      <c r="F268" t="s">
        <v>454</v>
      </c>
      <c r="G268" t="str">
        <f>IFERROR(VLOOKUP($B268,Tax_List!$G$3:$O$480,6,0),"***")</f>
        <v>***</v>
      </c>
      <c r="H268" s="13" t="str">
        <f>IFERROR(VLOOKUP($B268,Tax_List!$G$3:$O$480,10,0),"***")</f>
        <v>***</v>
      </c>
      <c r="I268" s="2">
        <v>1294000</v>
      </c>
      <c r="J268" s="2" t="s">
        <v>1978</v>
      </c>
      <c r="L268" t="str">
        <f>IF($G268="***",VLOOKUP($C268,Tax_List!$E$3:$O$479,8,0),"")</f>
        <v>08.08.1983</v>
      </c>
      <c r="M268" t="e">
        <f>IF($G268="***",VLOOKUP($D268,Tax_List!$E$3:$O$479,8,0),"")</f>
        <v>#N/A</v>
      </c>
    </row>
    <row r="269" spans="1:13" x14ac:dyDescent="0.55000000000000004">
      <c r="A269" s="1">
        <v>253</v>
      </c>
      <c r="B269" t="s">
        <v>1962</v>
      </c>
      <c r="C269" t="str">
        <f t="shared" si="8"/>
        <v xml:space="preserve">តូ </v>
      </c>
      <c r="D269" t="str">
        <f t="shared" si="9"/>
        <v>សុខអេន</v>
      </c>
      <c r="E269" t="s">
        <v>1</v>
      </c>
      <c r="F269" t="s">
        <v>454</v>
      </c>
      <c r="G269" t="str">
        <f>IFERROR(VLOOKUP($B269,Tax_List!$G$3:$O$480,6,0),"***")</f>
        <v>***</v>
      </c>
      <c r="H269" s="13" t="str">
        <f>IFERROR(VLOOKUP($B269,Tax_List!$G$3:$O$480,10,0),"***")</f>
        <v>***</v>
      </c>
      <c r="I269" s="2">
        <v>231500</v>
      </c>
      <c r="J269" s="2" t="s">
        <v>1979</v>
      </c>
      <c r="L269" t="str">
        <f>IF($G269="***",VLOOKUP($C269,Tax_List!$E$3:$O$479,8,0),"")</f>
        <v>04.12.1997</v>
      </c>
      <c r="M269" t="e">
        <f>IF($G269="***",VLOOKUP($D269,Tax_List!$E$3:$O$479,8,0),"")</f>
        <v>#N/A</v>
      </c>
    </row>
    <row r="270" spans="1:13" x14ac:dyDescent="0.55000000000000004">
      <c r="A270" s="1">
        <v>253</v>
      </c>
      <c r="B270" t="s">
        <v>226</v>
      </c>
      <c r="C270" t="str">
        <f t="shared" si="8"/>
        <v xml:space="preserve">ព្រួល </v>
      </c>
      <c r="D270" t="str">
        <f t="shared" si="9"/>
        <v>ម៉េង</v>
      </c>
      <c r="E270" t="s">
        <v>2</v>
      </c>
      <c r="F270" t="s">
        <v>454</v>
      </c>
      <c r="G270" t="str">
        <f>IFERROR(VLOOKUP($B270,Tax_List!$G$3:$O$480,6,0),"***")</f>
        <v>***</v>
      </c>
      <c r="H270" s="13" t="str">
        <f>IFERROR(VLOOKUP($B270,Tax_List!$G$3:$O$480,10,0),"***")</f>
        <v>***</v>
      </c>
      <c r="I270" s="2">
        <v>747500</v>
      </c>
      <c r="J270" s="2" t="s">
        <v>1980</v>
      </c>
      <c r="L270" t="str">
        <f>IF($G270="***",VLOOKUP($C270,Tax_List!$E$3:$O$479,8,0),"")</f>
        <v>01.08.1989</v>
      </c>
      <c r="M270" t="e">
        <f>IF($G270="***",VLOOKUP($D270,Tax_List!$E$3:$O$479,8,0),"")</f>
        <v>#N/A</v>
      </c>
    </row>
    <row r="271" spans="1:13" x14ac:dyDescent="0.55000000000000004">
      <c r="A271" s="1">
        <v>254</v>
      </c>
      <c r="B271" t="s">
        <v>1963</v>
      </c>
      <c r="C271" t="str">
        <f t="shared" si="8"/>
        <v xml:space="preserve">នាង </v>
      </c>
      <c r="D271" t="str">
        <f t="shared" si="9"/>
        <v>សុខជាតិ</v>
      </c>
      <c r="E271" t="s">
        <v>2</v>
      </c>
      <c r="F271" t="s">
        <v>454</v>
      </c>
      <c r="G271" t="str">
        <f>IFERROR(VLOOKUP($B271,Tax_List!$G$3:$O$480,6,0),"***")</f>
        <v>***</v>
      </c>
      <c r="H271" s="13" t="str">
        <f>IFERROR(VLOOKUP($B271,Tax_List!$G$3:$O$480,10,0),"***")</f>
        <v>***</v>
      </c>
      <c r="I271" s="2">
        <v>144500</v>
      </c>
      <c r="J271" s="2" t="s">
        <v>1979</v>
      </c>
      <c r="L271" t="e">
        <f>IF($G271="***",VLOOKUP($C271,Tax_List!$E$3:$O$479,8,0),"")</f>
        <v>#N/A</v>
      </c>
      <c r="M271" t="e">
        <f>IF($G271="***",VLOOKUP($D271,Tax_List!$E$3:$O$479,8,0),"")</f>
        <v>#N/A</v>
      </c>
    </row>
    <row r="272" spans="1:13" x14ac:dyDescent="0.55000000000000004">
      <c r="A272" s="1">
        <v>254</v>
      </c>
      <c r="B272" t="s">
        <v>227</v>
      </c>
      <c r="C272" t="str">
        <f t="shared" si="8"/>
        <v xml:space="preserve">ស៊ឹម </v>
      </c>
      <c r="D272" t="str">
        <f t="shared" si="9"/>
        <v>សុខហៀង</v>
      </c>
      <c r="E272" t="s">
        <v>1</v>
      </c>
      <c r="F272" t="s">
        <v>454</v>
      </c>
      <c r="G272" t="str">
        <f>IFERROR(VLOOKUP($B272,Tax_List!$G$3:$O$480,6,0),"***")</f>
        <v>***</v>
      </c>
      <c r="H272" s="13" t="str">
        <f>IFERROR(VLOOKUP($B272,Tax_List!$G$3:$O$480,10,0),"***")</f>
        <v>***</v>
      </c>
      <c r="I272" s="2">
        <v>683200</v>
      </c>
      <c r="J272" s="2" t="s">
        <v>1980</v>
      </c>
      <c r="L272" t="str">
        <f>IF($G272="***",VLOOKUP($C272,Tax_List!$E$3:$O$479,8,0),"")</f>
        <v>24.11.1995</v>
      </c>
      <c r="M272" t="e">
        <f>IF($G272="***",VLOOKUP($D272,Tax_List!$E$3:$O$479,8,0),"")</f>
        <v>#N/A</v>
      </c>
    </row>
    <row r="273" spans="1:13" x14ac:dyDescent="0.55000000000000004">
      <c r="A273" s="1">
        <v>255</v>
      </c>
      <c r="B273" t="s">
        <v>228</v>
      </c>
      <c r="C273" t="str">
        <f t="shared" si="8"/>
        <v xml:space="preserve">រ៉ែម </v>
      </c>
      <c r="D273" t="str">
        <f t="shared" si="9"/>
        <v>ផារីន</v>
      </c>
      <c r="E273" t="s">
        <v>2</v>
      </c>
      <c r="F273" t="s">
        <v>454</v>
      </c>
      <c r="G273" t="str">
        <f>IFERROR(VLOOKUP($B273,Tax_List!$G$3:$O$480,6,0),"***")</f>
        <v>***</v>
      </c>
      <c r="H273" s="13" t="str">
        <f>IFERROR(VLOOKUP($B273,Tax_List!$G$3:$O$480,10,0),"***")</f>
        <v>***</v>
      </c>
      <c r="I273" s="2">
        <v>1105100</v>
      </c>
      <c r="J273" s="2" t="s">
        <v>1978</v>
      </c>
      <c r="L273" t="str">
        <f>IF($G273="***",VLOOKUP($C273,Tax_List!$E$3:$O$479,8,0),"")</f>
        <v>03.02.1999</v>
      </c>
      <c r="M273" t="e">
        <f>IF($G273="***",VLOOKUP($D273,Tax_List!$E$3:$O$479,8,0),"")</f>
        <v>#N/A</v>
      </c>
    </row>
    <row r="274" spans="1:13" x14ac:dyDescent="0.55000000000000004">
      <c r="A274" s="1">
        <v>256</v>
      </c>
      <c r="B274" t="s">
        <v>1964</v>
      </c>
      <c r="C274" t="str">
        <f t="shared" si="8"/>
        <v xml:space="preserve">ចន </v>
      </c>
      <c r="D274" t="str">
        <f t="shared" si="9"/>
        <v>ម៉េងអ៊ី</v>
      </c>
      <c r="E274" t="s">
        <v>2</v>
      </c>
      <c r="F274" t="s">
        <v>454</v>
      </c>
      <c r="G274" t="str">
        <f>IFERROR(VLOOKUP($B274,Tax_List!$G$3:$O$480,6,0),"***")</f>
        <v>***</v>
      </c>
      <c r="H274" s="13" t="str">
        <f>IFERROR(VLOOKUP($B274,Tax_List!$G$3:$O$480,10,0),"***")</f>
        <v>***</v>
      </c>
      <c r="I274" s="2">
        <v>369500</v>
      </c>
      <c r="J274" s="2" t="s">
        <v>1979</v>
      </c>
      <c r="L274" t="str">
        <f>IF($G274="***",VLOOKUP($C274,Tax_List!$E$3:$O$479,8,0),"")</f>
        <v>11.11.1993</v>
      </c>
      <c r="M274" t="e">
        <f>IF($G274="***",VLOOKUP($D274,Tax_List!$E$3:$O$479,8,0),"")</f>
        <v>#N/A</v>
      </c>
    </row>
    <row r="275" spans="1:13" x14ac:dyDescent="0.55000000000000004">
      <c r="A275" s="1">
        <v>256</v>
      </c>
      <c r="B275" t="s">
        <v>1965</v>
      </c>
      <c r="C275" t="str">
        <f t="shared" si="8"/>
        <v xml:space="preserve">ឡាម </v>
      </c>
      <c r="D275" t="str">
        <f t="shared" si="9"/>
        <v>វីន</v>
      </c>
      <c r="E275" t="s">
        <v>2</v>
      </c>
      <c r="F275" t="s">
        <v>454</v>
      </c>
      <c r="G275" t="str">
        <f>IFERROR(VLOOKUP($B275,Tax_List!$G$3:$O$480,6,0),"***")</f>
        <v>***</v>
      </c>
      <c r="H275" s="13" t="str">
        <f>IFERROR(VLOOKUP($B275,Tax_List!$G$3:$O$480,10,0),"***")</f>
        <v>***</v>
      </c>
      <c r="I275" s="2">
        <v>526100</v>
      </c>
      <c r="J275" s="2" t="s">
        <v>1983</v>
      </c>
      <c r="L275" t="str">
        <f>IF($G275="***",VLOOKUP($C275,Tax_List!$E$3:$O$479,8,0),"")</f>
        <v>15.05.1992</v>
      </c>
      <c r="M275" t="e">
        <f>IF($G275="***",VLOOKUP($D275,Tax_List!$E$3:$O$479,8,0),"")</f>
        <v>#N/A</v>
      </c>
    </row>
    <row r="276" spans="1:13" x14ac:dyDescent="0.55000000000000004">
      <c r="A276" s="1">
        <v>256</v>
      </c>
      <c r="B276" t="s">
        <v>229</v>
      </c>
      <c r="C276" t="str">
        <f t="shared" si="8"/>
        <v xml:space="preserve">សុភាព </v>
      </c>
      <c r="D276" t="str">
        <f t="shared" si="9"/>
        <v>វ៉ារី</v>
      </c>
      <c r="E276" t="s">
        <v>1</v>
      </c>
      <c r="F276" t="s">
        <v>454</v>
      </c>
      <c r="G276" t="str">
        <f>IFERROR(VLOOKUP($B276,Tax_List!$G$3:$O$480,6,0),"***")</f>
        <v>***</v>
      </c>
      <c r="H276" s="13" t="str">
        <f>IFERROR(VLOOKUP($B276,Tax_List!$G$3:$O$480,10,0),"***")</f>
        <v>***</v>
      </c>
      <c r="I276" s="2">
        <v>67200</v>
      </c>
      <c r="J276" s="2" t="s">
        <v>1980</v>
      </c>
      <c r="L276" t="e">
        <f>IF($G276="***",VLOOKUP($C276,Tax_List!$E$3:$O$479,8,0),"")</f>
        <v>#N/A</v>
      </c>
      <c r="M276" t="e">
        <f>IF($G276="***",VLOOKUP($D276,Tax_List!$E$3:$O$479,8,0),"")</f>
        <v>#N/A</v>
      </c>
    </row>
    <row r="277" spans="1:13" x14ac:dyDescent="0.55000000000000004">
      <c r="A277" s="1">
        <v>257</v>
      </c>
      <c r="B277" t="s">
        <v>1966</v>
      </c>
      <c r="C277" t="str">
        <f t="shared" si="8"/>
        <v xml:space="preserve">(សែម </v>
      </c>
      <c r="D277" t="str">
        <f t="shared" si="9"/>
        <v>សុភាព)</v>
      </c>
      <c r="E277" t="s">
        <v>2</v>
      </c>
      <c r="F277" t="s">
        <v>454</v>
      </c>
      <c r="G277" t="str">
        <f>IFERROR(VLOOKUP($B277,Tax_List!$G$3:$O$480,6,0),"***")</f>
        <v>***</v>
      </c>
      <c r="H277" s="13" t="str">
        <f>IFERROR(VLOOKUP($B277,Tax_List!$G$3:$O$480,10,0),"***")</f>
        <v>***</v>
      </c>
      <c r="I277" s="2">
        <v>205200</v>
      </c>
      <c r="J277" s="2" t="s">
        <v>1981</v>
      </c>
      <c r="L277" t="e">
        <f>IF($G277="***",VLOOKUP($C277,Tax_List!$E$3:$O$479,8,0),"")</f>
        <v>#N/A</v>
      </c>
      <c r="M277" t="e">
        <f>IF($G277="***",VLOOKUP($D277,Tax_List!$E$3:$O$479,8,0),"")</f>
        <v>#N/A</v>
      </c>
    </row>
    <row r="278" spans="1:13" x14ac:dyDescent="0.55000000000000004">
      <c r="A278" s="1">
        <v>257</v>
      </c>
      <c r="B278" t="s">
        <v>1918</v>
      </c>
      <c r="C278" t="str">
        <f t="shared" si="8"/>
        <v xml:space="preserve">(ព្រួល </v>
      </c>
      <c r="D278" t="str">
        <f t="shared" si="9"/>
        <v>ម៉េង)</v>
      </c>
      <c r="E278" t="s">
        <v>2</v>
      </c>
      <c r="F278" t="s">
        <v>454</v>
      </c>
      <c r="G278" t="str">
        <f>IFERROR(VLOOKUP($B278,Tax_List!$G$3:$O$480,6,0),"***")</f>
        <v>***</v>
      </c>
      <c r="H278" s="13" t="str">
        <f>IFERROR(VLOOKUP($B278,Tax_List!$G$3:$O$480,10,0),"***")</f>
        <v>***</v>
      </c>
      <c r="I278" s="2">
        <v>669000</v>
      </c>
      <c r="J278" s="2" t="s">
        <v>1984</v>
      </c>
      <c r="L278" t="e">
        <f>IF($G278="***",VLOOKUP($C278,Tax_List!$E$3:$O$479,8,0),"")</f>
        <v>#N/A</v>
      </c>
      <c r="M278" t="e">
        <f>IF($G278="***",VLOOKUP($D278,Tax_List!$E$3:$O$479,8,0),"")</f>
        <v>#N/A</v>
      </c>
    </row>
    <row r="279" spans="1:13" x14ac:dyDescent="0.55000000000000004">
      <c r="A279" s="1">
        <v>258</v>
      </c>
      <c r="B279" t="s">
        <v>230</v>
      </c>
      <c r="C279" t="str">
        <f t="shared" si="8"/>
        <v xml:space="preserve">ប៊ិត </v>
      </c>
      <c r="D279" t="str">
        <f t="shared" si="9"/>
        <v>សុខនៅ</v>
      </c>
      <c r="E279" t="s">
        <v>2</v>
      </c>
      <c r="F279" t="s">
        <v>454</v>
      </c>
      <c r="G279" t="str">
        <f>IFERROR(VLOOKUP($B279,Tax_List!$G$3:$O$480,6,0),"***")</f>
        <v>***</v>
      </c>
      <c r="H279" s="13" t="str">
        <f>IFERROR(VLOOKUP($B279,Tax_List!$G$3:$O$480,10,0),"***")</f>
        <v>***</v>
      </c>
      <c r="I279" s="2">
        <v>1114100</v>
      </c>
      <c r="J279" s="2" t="s">
        <v>1978</v>
      </c>
      <c r="L279" t="str">
        <f>IF($G279="***",VLOOKUP($C279,Tax_List!$E$3:$O$479,8,0),"")</f>
        <v>23.06.1999</v>
      </c>
      <c r="M279" t="e">
        <f>IF($G279="***",VLOOKUP($D279,Tax_List!$E$3:$O$479,8,0),"")</f>
        <v>#N/A</v>
      </c>
    </row>
    <row r="280" spans="1:13" x14ac:dyDescent="0.55000000000000004">
      <c r="A280" s="1">
        <v>259</v>
      </c>
      <c r="B280" t="s">
        <v>231</v>
      </c>
      <c r="C280" t="str">
        <f t="shared" si="8"/>
        <v xml:space="preserve">ប៊ូ </v>
      </c>
      <c r="D280" t="str">
        <f t="shared" si="9"/>
        <v>មករា</v>
      </c>
      <c r="E280" t="s">
        <v>2</v>
      </c>
      <c r="F280" t="s">
        <v>454</v>
      </c>
      <c r="G280" t="str">
        <f>IFERROR(VLOOKUP($B280,Tax_List!$G$3:$O$480,6,0),"***")</f>
        <v>***</v>
      </c>
      <c r="H280" s="13" t="str">
        <f>IFERROR(VLOOKUP($B280,Tax_List!$G$3:$O$480,10,0),"***")</f>
        <v>***</v>
      </c>
      <c r="I280" s="2">
        <v>1130500</v>
      </c>
      <c r="J280" s="2" t="s">
        <v>1978</v>
      </c>
      <c r="L280" t="str">
        <f>IF($G280="***",VLOOKUP($C280,Tax_List!$E$3:$O$479,8,0),"")</f>
        <v>24.01.2000</v>
      </c>
      <c r="M280" t="e">
        <f>IF($G280="***",VLOOKUP($D280,Tax_List!$E$3:$O$479,8,0),"")</f>
        <v>#N/A</v>
      </c>
    </row>
    <row r="281" spans="1:13" x14ac:dyDescent="0.55000000000000004">
      <c r="A281" s="1">
        <v>260</v>
      </c>
      <c r="B281" t="s">
        <v>232</v>
      </c>
      <c r="C281" t="str">
        <f t="shared" si="8"/>
        <v xml:space="preserve">ប៉ម </v>
      </c>
      <c r="D281" t="str">
        <f t="shared" si="9"/>
        <v>សម្បត្តិ</v>
      </c>
      <c r="E281" t="s">
        <v>2</v>
      </c>
      <c r="F281" t="s">
        <v>454</v>
      </c>
      <c r="G281" t="str">
        <f>IFERROR(VLOOKUP($B281,Tax_List!$G$3:$O$480,6,0),"***")</f>
        <v>***</v>
      </c>
      <c r="H281" s="13" t="str">
        <f>IFERROR(VLOOKUP($B281,Tax_List!$G$3:$O$480,10,0),"***")</f>
        <v>***</v>
      </c>
      <c r="I281" s="2">
        <v>1142600</v>
      </c>
      <c r="J281" s="2" t="s">
        <v>1978</v>
      </c>
      <c r="L281" t="str">
        <f>IF($G281="***",VLOOKUP($C281,Tax_List!$E$3:$O$479,8,0),"")</f>
        <v>10.05.1999</v>
      </c>
      <c r="M281" t="e">
        <f>IF($G281="***",VLOOKUP($D281,Tax_List!$E$3:$O$479,8,0),"")</f>
        <v>#N/A</v>
      </c>
    </row>
    <row r="282" spans="1:13" x14ac:dyDescent="0.55000000000000004">
      <c r="A282" s="1">
        <v>261</v>
      </c>
      <c r="B282" t="s">
        <v>233</v>
      </c>
      <c r="C282" t="str">
        <f t="shared" si="8"/>
        <v xml:space="preserve">អៀម </v>
      </c>
      <c r="D282" t="str">
        <f t="shared" si="9"/>
        <v>ខ្ញុង</v>
      </c>
      <c r="E282" t="s">
        <v>1</v>
      </c>
      <c r="F282" t="s">
        <v>454</v>
      </c>
      <c r="G282" t="str">
        <f>IFERROR(VLOOKUP($B282,Tax_List!$G$3:$O$480,6,0),"***")</f>
        <v>***</v>
      </c>
      <c r="H282" s="13" t="str">
        <f>IFERROR(VLOOKUP($B282,Tax_List!$G$3:$O$480,10,0),"***")</f>
        <v>***</v>
      </c>
      <c r="I282" s="2">
        <v>1246000</v>
      </c>
      <c r="J282" s="2" t="s">
        <v>1978</v>
      </c>
      <c r="L282" t="str">
        <f>IF($G282="***",VLOOKUP($C282,Tax_List!$E$3:$O$479,8,0),"")</f>
        <v>13.10.1980</v>
      </c>
      <c r="M282" t="e">
        <f>IF($G282="***",VLOOKUP($D282,Tax_List!$E$3:$O$479,8,0),"")</f>
        <v>#N/A</v>
      </c>
    </row>
    <row r="283" spans="1:13" x14ac:dyDescent="0.55000000000000004">
      <c r="A283" s="1">
        <v>262</v>
      </c>
      <c r="B283" t="s">
        <v>234</v>
      </c>
      <c r="C283" t="str">
        <f t="shared" si="8"/>
        <v xml:space="preserve">លីន </v>
      </c>
      <c r="D283" t="str">
        <f t="shared" si="9"/>
        <v>ស៊ីឡា</v>
      </c>
      <c r="E283" t="s">
        <v>2</v>
      </c>
      <c r="F283" t="s">
        <v>454</v>
      </c>
      <c r="G283" t="str">
        <f>IFERROR(VLOOKUP($B283,Tax_List!$G$3:$O$480,6,0),"***")</f>
        <v>***</v>
      </c>
      <c r="H283" s="13" t="str">
        <f>IFERROR(VLOOKUP($B283,Tax_List!$G$3:$O$480,10,0),"***")</f>
        <v>***</v>
      </c>
      <c r="I283" s="2">
        <v>1074800</v>
      </c>
      <c r="J283" s="2" t="s">
        <v>1978</v>
      </c>
      <c r="L283" t="e">
        <f>IF($G283="***",VLOOKUP($C283,Tax_List!$E$3:$O$479,8,0),"")</f>
        <v>#N/A</v>
      </c>
      <c r="M283" t="e">
        <f>IF($G283="***",VLOOKUP($D283,Tax_List!$E$3:$O$479,8,0),"")</f>
        <v>#N/A</v>
      </c>
    </row>
    <row r="284" spans="1:13" x14ac:dyDescent="0.55000000000000004">
      <c r="A284" s="1">
        <v>263</v>
      </c>
      <c r="B284" t="s">
        <v>235</v>
      </c>
      <c r="C284" t="str">
        <f t="shared" si="8"/>
        <v xml:space="preserve">ខេន </v>
      </c>
      <c r="D284" t="str">
        <f t="shared" si="9"/>
        <v>ស្រីពេជ្រ</v>
      </c>
      <c r="E284" t="s">
        <v>1</v>
      </c>
      <c r="F284" t="s">
        <v>454</v>
      </c>
      <c r="G284" t="str">
        <f>IFERROR(VLOOKUP($B284,Tax_List!$G$3:$O$480,6,0),"***")</f>
        <v>***</v>
      </c>
      <c r="H284" s="13" t="str">
        <f>IFERROR(VLOOKUP($B284,Tax_List!$G$3:$O$480,10,0),"***")</f>
        <v>***</v>
      </c>
      <c r="I284" s="2">
        <v>1057600</v>
      </c>
      <c r="J284" s="2" t="s">
        <v>1978</v>
      </c>
      <c r="L284" t="str">
        <f>IF($G284="***",VLOOKUP($C284,Tax_List!$E$3:$O$479,8,0),"")</f>
        <v>13.08.1992</v>
      </c>
      <c r="M284" t="e">
        <f>IF($G284="***",VLOOKUP($D284,Tax_List!$E$3:$O$479,8,0),"")</f>
        <v>#N/A</v>
      </c>
    </row>
    <row r="285" spans="1:13" x14ac:dyDescent="0.55000000000000004">
      <c r="A285" s="1">
        <v>264</v>
      </c>
      <c r="B285" t="s">
        <v>236</v>
      </c>
      <c r="C285" t="str">
        <f t="shared" si="8"/>
        <v xml:space="preserve">ផាន </v>
      </c>
      <c r="D285" t="str">
        <f t="shared" si="9"/>
        <v>ភា</v>
      </c>
      <c r="E285" t="s">
        <v>2</v>
      </c>
      <c r="F285" t="s">
        <v>454</v>
      </c>
      <c r="G285" t="str">
        <f>IFERROR(VLOOKUP($B285,Tax_List!$G$3:$O$480,6,0),"***")</f>
        <v>***</v>
      </c>
      <c r="H285" s="13" t="str">
        <f>IFERROR(VLOOKUP($B285,Tax_List!$G$3:$O$480,10,0),"***")</f>
        <v>***</v>
      </c>
      <c r="I285" s="2">
        <v>1079500</v>
      </c>
      <c r="J285" s="2" t="s">
        <v>1978</v>
      </c>
      <c r="L285" t="str">
        <f>IF($G285="***",VLOOKUP($C285,Tax_List!$E$3:$O$479,8,0),"")</f>
        <v>05.03.1992</v>
      </c>
      <c r="M285" t="e">
        <f>IF($G285="***",VLOOKUP($D285,Tax_List!$E$3:$O$479,8,0),"")</f>
        <v>#N/A</v>
      </c>
    </row>
    <row r="286" spans="1:13" x14ac:dyDescent="0.55000000000000004">
      <c r="A286" s="1">
        <v>265</v>
      </c>
      <c r="B286" t="s">
        <v>237</v>
      </c>
      <c r="C286" t="str">
        <f t="shared" si="8"/>
        <v xml:space="preserve">អាន </v>
      </c>
      <c r="D286" t="str">
        <f t="shared" si="9"/>
        <v>អន</v>
      </c>
      <c r="E286" t="s">
        <v>2</v>
      </c>
      <c r="F286" t="s">
        <v>454</v>
      </c>
      <c r="G286" t="str">
        <f>IFERROR(VLOOKUP($B286,Tax_List!$G$3:$O$480,6,0),"***")</f>
        <v>***</v>
      </c>
      <c r="H286" s="13" t="str">
        <f>IFERROR(VLOOKUP($B286,Tax_List!$G$3:$O$480,10,0),"***")</f>
        <v>***</v>
      </c>
      <c r="I286" s="2">
        <v>1115000</v>
      </c>
      <c r="J286" s="2" t="s">
        <v>1978</v>
      </c>
      <c r="L286" t="str">
        <f>IF($G286="***",VLOOKUP($C286,Tax_List!$E$3:$O$479,8,0),"")</f>
        <v>10.11.1972</v>
      </c>
      <c r="M286" t="e">
        <f>IF($G286="***",VLOOKUP($D286,Tax_List!$E$3:$O$479,8,0),"")</f>
        <v>#N/A</v>
      </c>
    </row>
    <row r="287" spans="1:13" x14ac:dyDescent="0.55000000000000004">
      <c r="A287" s="1">
        <v>266</v>
      </c>
      <c r="B287" t="s">
        <v>238</v>
      </c>
      <c r="C287" t="str">
        <f t="shared" si="8"/>
        <v xml:space="preserve">មិត </v>
      </c>
      <c r="D287" t="str">
        <f t="shared" si="9"/>
        <v>វណ្ណី</v>
      </c>
      <c r="E287" t="s">
        <v>1</v>
      </c>
      <c r="F287" t="s">
        <v>454</v>
      </c>
      <c r="G287" t="str">
        <f>IFERROR(VLOOKUP($B287,Tax_List!$G$3:$O$480,6,0),"***")</f>
        <v>***</v>
      </c>
      <c r="H287" s="13" t="str">
        <f>IFERROR(VLOOKUP($B287,Tax_List!$G$3:$O$480,10,0),"***")</f>
        <v>***</v>
      </c>
      <c r="I287" s="2">
        <v>1077500</v>
      </c>
      <c r="J287" s="2" t="s">
        <v>1978</v>
      </c>
      <c r="L287" t="str">
        <f>IF($G287="***",VLOOKUP($C287,Tax_List!$E$3:$O$479,8,0),"")</f>
        <v>25.04.1996</v>
      </c>
      <c r="M287" t="e">
        <f>IF($G287="***",VLOOKUP($D287,Tax_List!$E$3:$O$479,8,0),"")</f>
        <v>#N/A</v>
      </c>
    </row>
    <row r="288" spans="1:13" x14ac:dyDescent="0.55000000000000004">
      <c r="A288" s="1">
        <v>267</v>
      </c>
      <c r="B288" t="s">
        <v>239</v>
      </c>
      <c r="C288" t="str">
        <f t="shared" si="8"/>
        <v xml:space="preserve">អន </v>
      </c>
      <c r="D288" t="str">
        <f t="shared" si="9"/>
        <v>ស្រីឡែន</v>
      </c>
      <c r="E288" t="s">
        <v>1</v>
      </c>
      <c r="F288" t="s">
        <v>454</v>
      </c>
      <c r="G288" t="str">
        <f>IFERROR(VLOOKUP($B288,Tax_List!$G$3:$O$480,6,0),"***")</f>
        <v>***</v>
      </c>
      <c r="H288" s="13" t="str">
        <f>IFERROR(VLOOKUP($B288,Tax_List!$G$3:$O$480,10,0),"***")</f>
        <v>***</v>
      </c>
      <c r="I288" s="2">
        <v>1079800</v>
      </c>
      <c r="J288" s="2" t="s">
        <v>1978</v>
      </c>
      <c r="L288" t="str">
        <f>IF($G288="***",VLOOKUP($C288,Tax_List!$E$3:$O$479,8,0),"")</f>
        <v>11.02.1991</v>
      </c>
      <c r="M288" t="e">
        <f>IF($G288="***",VLOOKUP($D288,Tax_List!$E$3:$O$479,8,0),"")</f>
        <v>#N/A</v>
      </c>
    </row>
    <row r="289" spans="1:13" x14ac:dyDescent="0.55000000000000004">
      <c r="A289" s="1">
        <v>268</v>
      </c>
      <c r="B289" t="s">
        <v>240</v>
      </c>
      <c r="C289" t="str">
        <f t="shared" si="8"/>
        <v xml:space="preserve">អន </v>
      </c>
      <c r="D289" t="str">
        <f t="shared" si="9"/>
        <v>ស្រីលីន</v>
      </c>
      <c r="E289" t="s">
        <v>1</v>
      </c>
      <c r="F289" t="s">
        <v>454</v>
      </c>
      <c r="G289" t="str">
        <f>IFERROR(VLOOKUP($B289,Tax_List!$G$3:$O$480,6,0),"***")</f>
        <v>***</v>
      </c>
      <c r="H289" s="13" t="str">
        <f>IFERROR(VLOOKUP($B289,Tax_List!$G$3:$O$480,10,0),"***")</f>
        <v>***</v>
      </c>
      <c r="I289" s="2">
        <v>1148600</v>
      </c>
      <c r="J289" s="2" t="s">
        <v>1978</v>
      </c>
      <c r="L289" t="str">
        <f>IF($G289="***",VLOOKUP($C289,Tax_List!$E$3:$O$479,8,0),"")</f>
        <v>11.02.1991</v>
      </c>
      <c r="M289" t="e">
        <f>IF($G289="***",VLOOKUP($D289,Tax_List!$E$3:$O$479,8,0),"")</f>
        <v>#N/A</v>
      </c>
    </row>
    <row r="290" spans="1:13" x14ac:dyDescent="0.55000000000000004">
      <c r="A290" s="1">
        <v>269</v>
      </c>
      <c r="B290" t="s">
        <v>1919</v>
      </c>
      <c r="C290" t="str">
        <f t="shared" si="8"/>
        <v xml:space="preserve">ទុយ </v>
      </c>
      <c r="D290" t="str">
        <f t="shared" si="9"/>
        <v>ម៉ៃ</v>
      </c>
      <c r="E290" t="s">
        <v>1</v>
      </c>
      <c r="F290" t="s">
        <v>454</v>
      </c>
      <c r="G290" t="str">
        <f>IFERROR(VLOOKUP($B290,Tax_List!$G$3:$O$480,6,0),"***")</f>
        <v>***</v>
      </c>
      <c r="H290" s="13" t="str">
        <f>IFERROR(VLOOKUP($B290,Tax_List!$G$3:$O$480,10,0),"***")</f>
        <v>***</v>
      </c>
      <c r="I290" s="2">
        <v>1129700</v>
      </c>
      <c r="J290" s="2" t="s">
        <v>1978</v>
      </c>
      <c r="L290" t="e">
        <f>IF($G290="***",VLOOKUP($C290,Tax_List!$E$3:$O$479,8,0),"")</f>
        <v>#N/A</v>
      </c>
      <c r="M290" t="e">
        <f>IF($G290="***",VLOOKUP($D290,Tax_List!$E$3:$O$479,8,0),"")</f>
        <v>#N/A</v>
      </c>
    </row>
    <row r="291" spans="1:13" x14ac:dyDescent="0.55000000000000004">
      <c r="A291" s="1">
        <v>270</v>
      </c>
      <c r="B291" t="s">
        <v>241</v>
      </c>
      <c r="C291" t="str">
        <f t="shared" si="8"/>
        <v xml:space="preserve">ដៀប </v>
      </c>
      <c r="D291" t="str">
        <f t="shared" si="9"/>
        <v>ចាន់ដេន</v>
      </c>
      <c r="E291" t="s">
        <v>2</v>
      </c>
      <c r="F291" t="s">
        <v>454</v>
      </c>
      <c r="G291" t="str">
        <f>IFERROR(VLOOKUP($B291,Tax_List!$G$3:$O$480,6,0),"***")</f>
        <v>***</v>
      </c>
      <c r="H291" s="13" t="str">
        <f>IFERROR(VLOOKUP($B291,Tax_List!$G$3:$O$480,10,0),"***")</f>
        <v>***</v>
      </c>
      <c r="I291" s="2">
        <v>1035700</v>
      </c>
      <c r="J291" s="2" t="s">
        <v>1978</v>
      </c>
      <c r="L291" t="str">
        <f>IF($G291="***",VLOOKUP($C291,Tax_List!$E$3:$O$479,8,0),"")</f>
        <v>31.03.2000</v>
      </c>
      <c r="M291" t="e">
        <f>IF($G291="***",VLOOKUP($D291,Tax_List!$E$3:$O$479,8,0),"")</f>
        <v>#N/A</v>
      </c>
    </row>
    <row r="292" spans="1:13" x14ac:dyDescent="0.55000000000000004">
      <c r="A292" s="1">
        <v>271</v>
      </c>
      <c r="B292" t="s">
        <v>1967</v>
      </c>
      <c r="C292" t="str">
        <f t="shared" si="8"/>
        <v xml:space="preserve">ករ </v>
      </c>
      <c r="D292" t="str">
        <f t="shared" si="9"/>
        <v>កុល</v>
      </c>
      <c r="E292" t="s">
        <v>2</v>
      </c>
      <c r="F292" t="s">
        <v>454</v>
      </c>
      <c r="G292" t="str">
        <f>IFERROR(VLOOKUP($B292,Tax_List!$G$3:$O$480,6,0),"***")</f>
        <v>***</v>
      </c>
      <c r="H292" s="13" t="str">
        <f>IFERROR(VLOOKUP($B292,Tax_List!$G$3:$O$480,10,0),"***")</f>
        <v>***</v>
      </c>
      <c r="I292" s="2">
        <v>141500</v>
      </c>
      <c r="J292" s="2" t="s">
        <v>1979</v>
      </c>
      <c r="L292" t="e">
        <f>IF($G292="***",VLOOKUP($C292,Tax_List!$E$3:$O$479,8,0),"")</f>
        <v>#N/A</v>
      </c>
      <c r="M292" t="e">
        <f>IF($G292="***",VLOOKUP($D292,Tax_List!$E$3:$O$479,8,0),"")</f>
        <v>#N/A</v>
      </c>
    </row>
    <row r="293" spans="1:13" x14ac:dyDescent="0.55000000000000004">
      <c r="A293" s="1">
        <v>271</v>
      </c>
      <c r="B293" t="s">
        <v>271</v>
      </c>
      <c r="C293" t="str">
        <f t="shared" si="8"/>
        <v xml:space="preserve">ថុល </v>
      </c>
      <c r="D293" t="str">
        <f t="shared" si="9"/>
        <v>គន្ធី</v>
      </c>
      <c r="E293" t="s">
        <v>1</v>
      </c>
      <c r="F293" t="s">
        <v>454</v>
      </c>
      <c r="G293" t="str">
        <f>IFERROR(VLOOKUP($B293,Tax_List!$G$3:$O$480,6,0),"***")</f>
        <v>***</v>
      </c>
      <c r="H293" s="13" t="str">
        <f>IFERROR(VLOOKUP($B293,Tax_List!$G$3:$O$480,10,0),"***")</f>
        <v>***</v>
      </c>
      <c r="I293" s="2">
        <v>709500</v>
      </c>
      <c r="J293" s="2" t="s">
        <v>1980</v>
      </c>
      <c r="L293" t="str">
        <f>IF($G293="***",VLOOKUP($C293,Tax_List!$E$3:$O$479,8,0),"")</f>
        <v>27.07.1999</v>
      </c>
      <c r="M293" t="e">
        <f>IF($G293="***",VLOOKUP($D293,Tax_List!$E$3:$O$479,8,0),"")</f>
        <v>#N/A</v>
      </c>
    </row>
    <row r="294" spans="1:13" x14ac:dyDescent="0.55000000000000004">
      <c r="A294" s="1">
        <v>272</v>
      </c>
      <c r="B294" t="s">
        <v>243</v>
      </c>
      <c r="C294" t="str">
        <f t="shared" si="8"/>
        <v xml:space="preserve">យ៉ាន </v>
      </c>
      <c r="D294" t="str">
        <f t="shared" si="9"/>
        <v>ផាន</v>
      </c>
      <c r="E294" t="s">
        <v>2</v>
      </c>
      <c r="F294" t="s">
        <v>454</v>
      </c>
      <c r="G294" t="str">
        <f>IFERROR(VLOOKUP($B294,Tax_List!$G$3:$O$480,6,0),"***")</f>
        <v>***</v>
      </c>
      <c r="H294" s="13" t="str">
        <f>IFERROR(VLOOKUP($B294,Tax_List!$G$3:$O$480,10,0),"***")</f>
        <v>***</v>
      </c>
      <c r="I294" s="2">
        <v>950500</v>
      </c>
      <c r="J294" s="2" t="s">
        <v>1978</v>
      </c>
      <c r="L294" t="str">
        <f>IF($G294="***",VLOOKUP($C294,Tax_List!$E$3:$O$479,8,0),"")</f>
        <v>15.06.2002</v>
      </c>
      <c r="M294" t="e">
        <f>IF($G294="***",VLOOKUP($D294,Tax_List!$E$3:$O$479,8,0),"")</f>
        <v>#N/A</v>
      </c>
    </row>
    <row r="295" spans="1:13" x14ac:dyDescent="0.55000000000000004">
      <c r="A295" s="1">
        <v>273</v>
      </c>
      <c r="B295" t="s">
        <v>244</v>
      </c>
      <c r="C295" t="str">
        <f t="shared" si="8"/>
        <v xml:space="preserve">ឡេង </v>
      </c>
      <c r="D295" t="str">
        <f t="shared" si="9"/>
        <v>ហ៊ីម</v>
      </c>
      <c r="E295" t="s">
        <v>1</v>
      </c>
      <c r="F295" t="s">
        <v>454</v>
      </c>
      <c r="G295" t="str">
        <f>IFERROR(VLOOKUP($B295,Tax_List!$G$3:$O$480,6,0),"***")</f>
        <v>***</v>
      </c>
      <c r="H295" s="13" t="str">
        <f>IFERROR(VLOOKUP($B295,Tax_List!$G$3:$O$480,10,0),"***")</f>
        <v>***</v>
      </c>
      <c r="I295" s="2">
        <v>1065500</v>
      </c>
      <c r="J295" s="2" t="s">
        <v>1978</v>
      </c>
      <c r="L295" t="str">
        <f>IF($G295="***",VLOOKUP($C295,Tax_List!$E$3:$O$479,8,0),"")</f>
        <v>24.03.1991</v>
      </c>
      <c r="M295" t="e">
        <f>IF($G295="***",VLOOKUP($D295,Tax_List!$E$3:$O$479,8,0),"")</f>
        <v>#N/A</v>
      </c>
    </row>
    <row r="296" spans="1:13" x14ac:dyDescent="0.55000000000000004">
      <c r="A296" s="1">
        <v>274</v>
      </c>
      <c r="B296" t="s">
        <v>245</v>
      </c>
      <c r="C296" t="str">
        <f t="shared" si="8"/>
        <v xml:space="preserve">រស់ </v>
      </c>
      <c r="D296" t="str">
        <f t="shared" si="9"/>
        <v>បូរ៉ី</v>
      </c>
      <c r="E296" t="s">
        <v>2</v>
      </c>
      <c r="F296" t="s">
        <v>454</v>
      </c>
      <c r="G296" t="str">
        <f>IFERROR(VLOOKUP($B296,Tax_List!$G$3:$O$480,6,0),"***")</f>
        <v>***</v>
      </c>
      <c r="H296" s="13" t="str">
        <f>IFERROR(VLOOKUP($B296,Tax_List!$G$3:$O$480,10,0),"***")</f>
        <v>***</v>
      </c>
      <c r="I296" s="2">
        <v>1015000</v>
      </c>
      <c r="J296" s="2" t="s">
        <v>1978</v>
      </c>
      <c r="L296" t="str">
        <f>IF($G296="***",VLOOKUP($C296,Tax_List!$E$3:$O$479,8,0),"")</f>
        <v>28.08.2004</v>
      </c>
      <c r="M296" t="e">
        <f>IF($G296="***",VLOOKUP($D296,Tax_List!$E$3:$O$479,8,0),"")</f>
        <v>#N/A</v>
      </c>
    </row>
    <row r="297" spans="1:13" x14ac:dyDescent="0.55000000000000004">
      <c r="A297" s="1">
        <v>275</v>
      </c>
      <c r="B297" t="s">
        <v>246</v>
      </c>
      <c r="C297" t="str">
        <f t="shared" si="8"/>
        <v xml:space="preserve">ចាន់ </v>
      </c>
      <c r="D297" t="str">
        <f t="shared" si="9"/>
        <v>រស់</v>
      </c>
      <c r="E297" t="s">
        <v>2</v>
      </c>
      <c r="F297" t="s">
        <v>454</v>
      </c>
      <c r="G297" t="str">
        <f>IFERROR(VLOOKUP($B297,Tax_List!$G$3:$O$480,6,0),"***")</f>
        <v>***</v>
      </c>
      <c r="H297" s="13" t="str">
        <f>IFERROR(VLOOKUP($B297,Tax_List!$G$3:$O$480,10,0),"***")</f>
        <v>***</v>
      </c>
      <c r="I297" s="2">
        <v>1018100</v>
      </c>
      <c r="J297" s="2" t="s">
        <v>1978</v>
      </c>
      <c r="L297" t="str">
        <f>IF($G297="***",VLOOKUP($C297,Tax_List!$E$3:$O$479,8,0),"")</f>
        <v>06.07.1989</v>
      </c>
      <c r="M297" t="e">
        <f>IF($G297="***",VLOOKUP($D297,Tax_List!$E$3:$O$479,8,0),"")</f>
        <v>#N/A</v>
      </c>
    </row>
    <row r="298" spans="1:13" x14ac:dyDescent="0.55000000000000004">
      <c r="A298" s="1">
        <v>276</v>
      </c>
      <c r="B298" t="s">
        <v>1920</v>
      </c>
      <c r="C298" t="str">
        <f t="shared" si="8"/>
        <v xml:space="preserve">កន </v>
      </c>
      <c r="D298" t="str">
        <f t="shared" si="9"/>
        <v>គុណធឿន</v>
      </c>
      <c r="E298" t="s">
        <v>1</v>
      </c>
      <c r="F298" t="s">
        <v>454</v>
      </c>
      <c r="G298" t="str">
        <f>IFERROR(VLOOKUP($B298,Tax_List!$G$3:$O$480,6,0),"***")</f>
        <v>***</v>
      </c>
      <c r="H298" s="13" t="str">
        <f>IFERROR(VLOOKUP($B298,Tax_List!$G$3:$O$480,10,0),"***")</f>
        <v>***</v>
      </c>
      <c r="I298" s="2">
        <v>960200</v>
      </c>
      <c r="J298" s="2" t="s">
        <v>1978</v>
      </c>
      <c r="L298" t="str">
        <f>IF($G298="***",VLOOKUP($C298,Tax_List!$E$3:$O$479,8,0),"")</f>
        <v>14.02.1991</v>
      </c>
      <c r="M298" t="e">
        <f>IF($G298="***",VLOOKUP($D298,Tax_List!$E$3:$O$479,8,0),"")</f>
        <v>#N/A</v>
      </c>
    </row>
    <row r="299" spans="1:13" x14ac:dyDescent="0.55000000000000004">
      <c r="A299" s="1">
        <v>277</v>
      </c>
      <c r="B299" t="s">
        <v>247</v>
      </c>
      <c r="C299" t="str">
        <f t="shared" si="8"/>
        <v xml:space="preserve">ហួត </v>
      </c>
      <c r="D299" t="str">
        <f t="shared" si="9"/>
        <v>អ៊ឹមរ៉ន</v>
      </c>
      <c r="E299" t="s">
        <v>2</v>
      </c>
      <c r="F299" t="s">
        <v>454</v>
      </c>
      <c r="G299" t="str">
        <f>IFERROR(VLOOKUP($B299,Tax_List!$G$3:$O$480,6,0),"***")</f>
        <v>***</v>
      </c>
      <c r="H299" s="13" t="str">
        <f>IFERROR(VLOOKUP($B299,Tax_List!$G$3:$O$480,10,0),"***")</f>
        <v>***</v>
      </c>
      <c r="I299" s="2">
        <v>1626200</v>
      </c>
      <c r="J299" s="2" t="s">
        <v>1978</v>
      </c>
      <c r="L299" t="str">
        <f>IF($G299="***",VLOOKUP($C299,Tax_List!$E$3:$O$479,8,0),"")</f>
        <v>12.05.1989</v>
      </c>
      <c r="M299" t="e">
        <f>IF($G299="***",VLOOKUP($D299,Tax_List!$E$3:$O$479,8,0),"")</f>
        <v>#N/A</v>
      </c>
    </row>
    <row r="300" spans="1:13" x14ac:dyDescent="0.55000000000000004">
      <c r="A300" s="1">
        <v>278</v>
      </c>
      <c r="B300" t="s">
        <v>248</v>
      </c>
      <c r="C300" t="str">
        <f t="shared" si="8"/>
        <v xml:space="preserve">អឿន </v>
      </c>
      <c r="D300" t="str">
        <f t="shared" si="9"/>
        <v>រ៉េន</v>
      </c>
      <c r="E300" t="s">
        <v>1</v>
      </c>
      <c r="F300" t="s">
        <v>454</v>
      </c>
      <c r="G300" t="str">
        <f>IFERROR(VLOOKUP($B300,Tax_List!$G$3:$O$480,6,0),"***")</f>
        <v>***</v>
      </c>
      <c r="H300" s="13" t="str">
        <f>IFERROR(VLOOKUP($B300,Tax_List!$G$3:$O$480,10,0),"***")</f>
        <v>***</v>
      </c>
      <c r="I300" s="2">
        <v>1003100</v>
      </c>
      <c r="J300" s="2" t="s">
        <v>1978</v>
      </c>
      <c r="L300" t="str">
        <f>IF($G300="***",VLOOKUP($C300,Tax_List!$E$3:$O$479,8,0),"")</f>
        <v>05.07.1984</v>
      </c>
      <c r="M300" t="e">
        <f>IF($G300="***",VLOOKUP($D300,Tax_List!$E$3:$O$479,8,0),"")</f>
        <v>#N/A</v>
      </c>
    </row>
    <row r="301" spans="1:13" x14ac:dyDescent="0.55000000000000004">
      <c r="A301" s="1">
        <v>279</v>
      </c>
      <c r="B301" t="s">
        <v>1968</v>
      </c>
      <c r="C301" t="str">
        <f t="shared" si="8"/>
        <v xml:space="preserve">ហាន </v>
      </c>
      <c r="D301" t="str">
        <f t="shared" si="9"/>
        <v>សៀងហៃ</v>
      </c>
      <c r="E301" t="s">
        <v>2</v>
      </c>
      <c r="F301" t="s">
        <v>454</v>
      </c>
      <c r="G301" t="str">
        <f>IFERROR(VLOOKUP($B301,Tax_List!$G$3:$O$480,6,0),"***")</f>
        <v>***</v>
      </c>
      <c r="H301" s="13" t="str">
        <f>IFERROR(VLOOKUP($B301,Tax_List!$G$3:$O$480,10,0),"***")</f>
        <v>***</v>
      </c>
      <c r="I301" s="2">
        <v>444700</v>
      </c>
      <c r="J301" s="2" t="s">
        <v>1979</v>
      </c>
      <c r="L301" t="e">
        <f>IF($G301="***",VLOOKUP($C301,Tax_List!$E$3:$O$479,8,0),"")</f>
        <v>#N/A</v>
      </c>
      <c r="M301" t="e">
        <f>IF($G301="***",VLOOKUP($D301,Tax_List!$E$3:$O$479,8,0),"")</f>
        <v>#N/A</v>
      </c>
    </row>
    <row r="302" spans="1:13" x14ac:dyDescent="0.55000000000000004">
      <c r="A302" s="1">
        <v>279</v>
      </c>
      <c r="B302" t="s">
        <v>249</v>
      </c>
      <c r="C302" t="str">
        <f t="shared" si="8"/>
        <v xml:space="preserve">តុត </v>
      </c>
      <c r="D302" t="str">
        <f t="shared" si="9"/>
        <v>យាង</v>
      </c>
      <c r="E302" t="s">
        <v>2</v>
      </c>
      <c r="F302" t="s">
        <v>454</v>
      </c>
      <c r="G302" t="str">
        <f>IFERROR(VLOOKUP($B302,Tax_List!$G$3:$O$480,6,0),"***")</f>
        <v>***</v>
      </c>
      <c r="H302" s="13" t="str">
        <f>IFERROR(VLOOKUP($B302,Tax_List!$G$3:$O$480,10,0),"***")</f>
        <v>***</v>
      </c>
      <c r="I302" s="2">
        <v>498600</v>
      </c>
      <c r="J302" s="2" t="s">
        <v>1980</v>
      </c>
      <c r="L302" t="str">
        <f>IF($G302="***",VLOOKUP($C302,Tax_List!$E$3:$O$479,8,0),"")</f>
        <v>15.02.1983</v>
      </c>
      <c r="M302" t="e">
        <f>IF($G302="***",VLOOKUP($D302,Tax_List!$E$3:$O$479,8,0),"")</f>
        <v>#N/A</v>
      </c>
    </row>
    <row r="303" spans="1:13" x14ac:dyDescent="0.55000000000000004">
      <c r="A303" s="1">
        <v>280</v>
      </c>
      <c r="B303" t="s">
        <v>250</v>
      </c>
      <c r="C303" t="str">
        <f t="shared" si="8"/>
        <v xml:space="preserve">ឈិត </v>
      </c>
      <c r="D303" t="str">
        <f t="shared" si="9"/>
        <v>លាង</v>
      </c>
      <c r="E303" t="s">
        <v>2</v>
      </c>
      <c r="F303" t="s">
        <v>454</v>
      </c>
      <c r="G303" t="str">
        <f>IFERROR(VLOOKUP($B303,Tax_List!$G$3:$O$480,6,0),"***")</f>
        <v>***</v>
      </c>
      <c r="H303" s="13" t="str">
        <f>IFERROR(VLOOKUP($B303,Tax_List!$G$3:$O$480,10,0),"***")</f>
        <v>***</v>
      </c>
      <c r="I303" s="2">
        <v>1160600</v>
      </c>
      <c r="J303" s="2" t="s">
        <v>1978</v>
      </c>
      <c r="L303" t="str">
        <f>IF($G303="***",VLOOKUP($C303,Tax_List!$E$3:$O$479,8,0),"")</f>
        <v>12.02.1993</v>
      </c>
      <c r="M303" t="e">
        <f>IF($G303="***",VLOOKUP($D303,Tax_List!$E$3:$O$479,8,0),"")</f>
        <v>#N/A</v>
      </c>
    </row>
    <row r="304" spans="1:13" x14ac:dyDescent="0.55000000000000004">
      <c r="A304" s="1">
        <v>281</v>
      </c>
      <c r="B304" t="s">
        <v>1948</v>
      </c>
      <c r="C304" t="str">
        <f t="shared" si="8"/>
        <v xml:space="preserve">សល់ </v>
      </c>
      <c r="D304" t="str">
        <f t="shared" si="9"/>
        <v>ញាញ់</v>
      </c>
      <c r="E304" t="s">
        <v>1</v>
      </c>
      <c r="F304" t="s">
        <v>454</v>
      </c>
      <c r="G304" t="str">
        <f>IFERROR(VLOOKUP($B304,Tax_List!$G$3:$O$480,6,0),"***")</f>
        <v>***</v>
      </c>
      <c r="H304" s="13" t="str">
        <f>IFERROR(VLOOKUP($B304,Tax_List!$G$3:$O$480,10,0),"***")</f>
        <v>***</v>
      </c>
      <c r="I304" s="2">
        <v>654700</v>
      </c>
      <c r="J304" s="2" t="s">
        <v>1979</v>
      </c>
      <c r="L304" t="str">
        <f>IF($G304="***",VLOOKUP($C304,Tax_List!$E$3:$O$479,8,0),"")</f>
        <v>29.08.1990</v>
      </c>
      <c r="M304" t="e">
        <f>IF($G304="***",VLOOKUP($D304,Tax_List!$E$3:$O$479,8,0),"")</f>
        <v>#N/A</v>
      </c>
    </row>
    <row r="305" spans="1:13" x14ac:dyDescent="0.55000000000000004">
      <c r="A305" s="1">
        <v>281</v>
      </c>
      <c r="B305" t="s">
        <v>251</v>
      </c>
      <c r="C305" t="str">
        <f t="shared" si="8"/>
        <v xml:space="preserve">ឡាម </v>
      </c>
      <c r="D305" t="str">
        <f t="shared" si="9"/>
        <v>ហេង</v>
      </c>
      <c r="E305" t="s">
        <v>2</v>
      </c>
      <c r="F305" t="s">
        <v>454</v>
      </c>
      <c r="G305" t="str">
        <f>IFERROR(VLOOKUP($B305,Tax_List!$G$3:$O$480,6,0),"***")</f>
        <v>***</v>
      </c>
      <c r="H305" s="13" t="str">
        <f>IFERROR(VLOOKUP($B305,Tax_List!$G$3:$O$480,10,0),"***")</f>
        <v>***</v>
      </c>
      <c r="I305" s="2">
        <v>211700</v>
      </c>
      <c r="J305" s="2" t="s">
        <v>1980</v>
      </c>
      <c r="L305" t="str">
        <f>IF($G305="***",VLOOKUP($C305,Tax_List!$E$3:$O$479,8,0),"")</f>
        <v>15.05.1992</v>
      </c>
      <c r="M305" t="e">
        <f>IF($G305="***",VLOOKUP($D305,Tax_List!$E$3:$O$479,8,0),"")</f>
        <v>#N/A</v>
      </c>
    </row>
    <row r="306" spans="1:13" x14ac:dyDescent="0.55000000000000004">
      <c r="A306" s="1">
        <v>282</v>
      </c>
      <c r="B306" t="s">
        <v>252</v>
      </c>
      <c r="C306" t="str">
        <f t="shared" si="8"/>
        <v xml:space="preserve">ឆយ </v>
      </c>
      <c r="D306" t="str">
        <f t="shared" si="9"/>
        <v>សាំងស៊ី</v>
      </c>
      <c r="E306" t="s">
        <v>1</v>
      </c>
      <c r="F306" t="s">
        <v>454</v>
      </c>
      <c r="G306" t="str">
        <f>IFERROR(VLOOKUP($B306,Tax_List!$G$3:$O$480,6,0),"***")</f>
        <v>***</v>
      </c>
      <c r="H306" s="13" t="str">
        <f>IFERROR(VLOOKUP($B306,Tax_List!$G$3:$O$480,10,0),"***")</f>
        <v>***</v>
      </c>
      <c r="I306" s="2">
        <v>1137900</v>
      </c>
      <c r="J306" s="2" t="s">
        <v>1978</v>
      </c>
      <c r="L306" t="str">
        <f>IF($G306="***",VLOOKUP($C306,Tax_List!$E$3:$O$479,8,0),"")</f>
        <v>07.08.1991</v>
      </c>
      <c r="M306" t="e">
        <f>IF($G306="***",VLOOKUP($D306,Tax_List!$E$3:$O$479,8,0),"")</f>
        <v>#N/A</v>
      </c>
    </row>
    <row r="307" spans="1:13" x14ac:dyDescent="0.55000000000000004">
      <c r="A307" s="1">
        <v>283</v>
      </c>
      <c r="B307" t="s">
        <v>253</v>
      </c>
      <c r="C307" t="str">
        <f t="shared" si="8"/>
        <v xml:space="preserve">ពៅ </v>
      </c>
      <c r="D307" t="str">
        <f t="shared" si="9"/>
        <v>ម៉ាច</v>
      </c>
      <c r="E307" t="s">
        <v>2</v>
      </c>
      <c r="F307" t="s">
        <v>454</v>
      </c>
      <c r="G307" t="str">
        <f>IFERROR(VLOOKUP($B307,Tax_List!$G$3:$O$480,6,0),"***")</f>
        <v>***</v>
      </c>
      <c r="H307" s="13" t="str">
        <f>IFERROR(VLOOKUP($B307,Tax_List!$G$3:$O$480,10,0),"***")</f>
        <v>***</v>
      </c>
      <c r="I307" s="2">
        <v>1154300</v>
      </c>
      <c r="J307" s="2" t="s">
        <v>1978</v>
      </c>
      <c r="L307" t="str">
        <f>IF($G307="***",VLOOKUP($C307,Tax_List!$E$3:$O$479,8,0),"")</f>
        <v>19.02.1997</v>
      </c>
      <c r="M307" t="e">
        <f>IF($G307="***",VLOOKUP($D307,Tax_List!$E$3:$O$479,8,0),"")</f>
        <v>#N/A</v>
      </c>
    </row>
    <row r="308" spans="1:13" x14ac:dyDescent="0.55000000000000004">
      <c r="A308" s="1">
        <v>284</v>
      </c>
      <c r="B308" t="s">
        <v>254</v>
      </c>
      <c r="C308" t="str">
        <f t="shared" si="8"/>
        <v xml:space="preserve">ឈិន </v>
      </c>
      <c r="D308" t="str">
        <f t="shared" si="9"/>
        <v>តុម</v>
      </c>
      <c r="E308" t="s">
        <v>1</v>
      </c>
      <c r="F308" t="s">
        <v>454</v>
      </c>
      <c r="G308" t="str">
        <f>IFERROR(VLOOKUP($B308,Tax_List!$G$3:$O$480,6,0),"***")</f>
        <v>***</v>
      </c>
      <c r="H308" s="13" t="str">
        <f>IFERROR(VLOOKUP($B308,Tax_List!$G$3:$O$480,10,0),"***")</f>
        <v>***</v>
      </c>
      <c r="I308" s="2">
        <v>1097000</v>
      </c>
      <c r="J308" s="2" t="s">
        <v>1978</v>
      </c>
      <c r="L308" t="str">
        <f>IF($G308="***",VLOOKUP($C308,Tax_List!$E$3:$O$479,8,0),"")</f>
        <v>08.05.2001</v>
      </c>
      <c r="M308" t="e">
        <f>IF($G308="***",VLOOKUP($D308,Tax_List!$E$3:$O$479,8,0),"")</f>
        <v>#N/A</v>
      </c>
    </row>
    <row r="309" spans="1:13" x14ac:dyDescent="0.55000000000000004">
      <c r="A309" s="1">
        <v>285</v>
      </c>
      <c r="B309" t="s">
        <v>1921</v>
      </c>
      <c r="C309" t="str">
        <f t="shared" si="8"/>
        <v xml:space="preserve">(សយ </v>
      </c>
      <c r="D309" t="str">
        <f t="shared" si="9"/>
        <v>លុច)</v>
      </c>
      <c r="E309" t="s">
        <v>2</v>
      </c>
      <c r="F309" t="s">
        <v>454</v>
      </c>
      <c r="G309" t="str">
        <f>IFERROR(VLOOKUP($B309,Tax_List!$G$3:$O$480,6,0),"***")</f>
        <v>***</v>
      </c>
      <c r="H309" s="13" t="str">
        <f>IFERROR(VLOOKUP($B309,Tax_List!$G$3:$O$480,10,0),"***")</f>
        <v>***</v>
      </c>
      <c r="I309" s="2">
        <v>1222700</v>
      </c>
      <c r="J309" s="2" t="s">
        <v>1982</v>
      </c>
      <c r="L309" t="e">
        <f>IF($G309="***",VLOOKUP($C309,Tax_List!$E$3:$O$479,8,0),"")</f>
        <v>#N/A</v>
      </c>
      <c r="M309" t="e">
        <f>IF($G309="***",VLOOKUP($D309,Tax_List!$E$3:$O$479,8,0),"")</f>
        <v>#N/A</v>
      </c>
    </row>
    <row r="310" spans="1:13" x14ac:dyDescent="0.55000000000000004">
      <c r="A310" s="1">
        <v>286</v>
      </c>
      <c r="B310" t="s">
        <v>255</v>
      </c>
      <c r="C310" t="str">
        <f t="shared" si="8"/>
        <v xml:space="preserve">ឈិន </v>
      </c>
      <c r="D310" t="str">
        <f t="shared" si="9"/>
        <v>ចាន់រ៉ូយ</v>
      </c>
      <c r="E310" t="s">
        <v>1</v>
      </c>
      <c r="F310" t="s">
        <v>454</v>
      </c>
      <c r="G310" t="str">
        <f>IFERROR(VLOOKUP($B310,Tax_List!$G$3:$O$480,6,0),"***")</f>
        <v>***</v>
      </c>
      <c r="H310" s="13" t="str">
        <f>IFERROR(VLOOKUP($B310,Tax_List!$G$3:$O$480,10,0),"***")</f>
        <v>***</v>
      </c>
      <c r="I310" s="2">
        <v>1141500</v>
      </c>
      <c r="J310" s="2" t="s">
        <v>1978</v>
      </c>
      <c r="L310" t="str">
        <f>IF($G310="***",VLOOKUP($C310,Tax_List!$E$3:$O$479,8,0),"")</f>
        <v>08.05.2001</v>
      </c>
      <c r="M310" t="e">
        <f>IF($G310="***",VLOOKUP($D310,Tax_List!$E$3:$O$479,8,0),"")</f>
        <v>#N/A</v>
      </c>
    </row>
    <row r="311" spans="1:13" x14ac:dyDescent="0.55000000000000004">
      <c r="A311" s="1">
        <v>287</v>
      </c>
      <c r="B311" t="s">
        <v>256</v>
      </c>
      <c r="C311" t="str">
        <f t="shared" si="8"/>
        <v xml:space="preserve">ខន </v>
      </c>
      <c r="D311" t="str">
        <f t="shared" si="9"/>
        <v>វឺត</v>
      </c>
      <c r="E311" t="s">
        <v>2</v>
      </c>
      <c r="F311" t="s">
        <v>454</v>
      </c>
      <c r="G311" t="str">
        <f>IFERROR(VLOOKUP($B311,Tax_List!$G$3:$O$480,6,0),"***")</f>
        <v>***</v>
      </c>
      <c r="H311" s="13" t="str">
        <f>IFERROR(VLOOKUP($B311,Tax_List!$G$3:$O$480,10,0),"***")</f>
        <v>***</v>
      </c>
      <c r="I311" s="2">
        <v>1224000</v>
      </c>
      <c r="J311" s="2" t="s">
        <v>1978</v>
      </c>
      <c r="L311" t="str">
        <f>IF($G311="***",VLOOKUP($C311,Tax_List!$E$3:$O$479,8,0),"")</f>
        <v>08.12.1999</v>
      </c>
      <c r="M311" t="e">
        <f>IF($G311="***",VLOOKUP($D311,Tax_List!$E$3:$O$479,8,0),"")</f>
        <v>#N/A</v>
      </c>
    </row>
    <row r="312" spans="1:13" x14ac:dyDescent="0.55000000000000004">
      <c r="A312" s="1">
        <v>288</v>
      </c>
      <c r="B312" t="s">
        <v>257</v>
      </c>
      <c r="C312" t="str">
        <f t="shared" si="8"/>
        <v xml:space="preserve">ឃាន </v>
      </c>
      <c r="D312" t="str">
        <f t="shared" si="9"/>
        <v>ឃឿន</v>
      </c>
      <c r="E312" t="s">
        <v>1</v>
      </c>
      <c r="F312" t="s">
        <v>454</v>
      </c>
      <c r="G312" t="str">
        <f>IFERROR(VLOOKUP($B312,Tax_List!$G$3:$O$480,6,0),"***")</f>
        <v>***</v>
      </c>
      <c r="H312" s="13" t="str">
        <f>IFERROR(VLOOKUP($B312,Tax_List!$G$3:$O$480,10,0),"***")</f>
        <v>***</v>
      </c>
      <c r="I312" s="2">
        <v>1091200</v>
      </c>
      <c r="J312" s="2" t="s">
        <v>1978</v>
      </c>
      <c r="L312" t="str">
        <f>IF($G312="***",VLOOKUP($C312,Tax_List!$E$3:$O$479,8,0),"")</f>
        <v>01.01.1977</v>
      </c>
      <c r="M312" t="e">
        <f>IF($G312="***",VLOOKUP($D312,Tax_List!$E$3:$O$479,8,0),"")</f>
        <v>#N/A</v>
      </c>
    </row>
    <row r="313" spans="1:13" x14ac:dyDescent="0.55000000000000004">
      <c r="A313" s="1">
        <v>289</v>
      </c>
      <c r="B313" t="s">
        <v>258</v>
      </c>
      <c r="C313" t="str">
        <f t="shared" si="8"/>
        <v xml:space="preserve">ហ៊ាប </v>
      </c>
      <c r="D313" t="str">
        <f t="shared" si="9"/>
        <v>ករុណា</v>
      </c>
      <c r="E313" t="s">
        <v>1</v>
      </c>
      <c r="F313" t="s">
        <v>454</v>
      </c>
      <c r="G313" t="str">
        <f>IFERROR(VLOOKUP($B313,Tax_List!$G$3:$O$480,6,0),"***")</f>
        <v>***</v>
      </c>
      <c r="H313" s="13" t="str">
        <f>IFERROR(VLOOKUP($B313,Tax_List!$G$3:$O$480,10,0),"***")</f>
        <v>***</v>
      </c>
      <c r="I313" s="2">
        <v>1075500</v>
      </c>
      <c r="J313" s="2" t="s">
        <v>1978</v>
      </c>
      <c r="L313" t="str">
        <f>IF($G313="***",VLOOKUP($C313,Tax_List!$E$3:$O$479,8,0),"")</f>
        <v>06.01.2006</v>
      </c>
      <c r="M313" t="e">
        <f>IF($G313="***",VLOOKUP($D313,Tax_List!$E$3:$O$479,8,0),"")</f>
        <v>#N/A</v>
      </c>
    </row>
    <row r="314" spans="1:13" x14ac:dyDescent="0.55000000000000004">
      <c r="A314" s="1">
        <v>290</v>
      </c>
      <c r="B314" t="s">
        <v>259</v>
      </c>
      <c r="C314" t="str">
        <f t="shared" si="8"/>
        <v xml:space="preserve">តន </v>
      </c>
      <c r="D314" t="str">
        <f t="shared" si="9"/>
        <v>ទុង</v>
      </c>
      <c r="E314" t="s">
        <v>2</v>
      </c>
      <c r="F314" t="s">
        <v>454</v>
      </c>
      <c r="G314" t="str">
        <f>IFERROR(VLOOKUP($B314,Tax_List!$G$3:$O$480,6,0),"***")</f>
        <v>***</v>
      </c>
      <c r="H314" s="13" t="str">
        <f>IFERROR(VLOOKUP($B314,Tax_List!$G$3:$O$480,10,0),"***")</f>
        <v>***</v>
      </c>
      <c r="I314" s="2">
        <v>1106500</v>
      </c>
      <c r="J314" s="2" t="s">
        <v>1978</v>
      </c>
      <c r="L314" t="str">
        <f>IF($G314="***",VLOOKUP($C314,Tax_List!$E$3:$O$479,8,0),"")</f>
        <v>09.05.1993</v>
      </c>
      <c r="M314" t="e">
        <f>IF($G314="***",VLOOKUP($D314,Tax_List!$E$3:$O$479,8,0),"")</f>
        <v>#N/A</v>
      </c>
    </row>
    <row r="315" spans="1:13" x14ac:dyDescent="0.55000000000000004">
      <c r="A315" s="1">
        <v>291</v>
      </c>
      <c r="B315" t="s">
        <v>260</v>
      </c>
      <c r="C315" t="str">
        <f t="shared" si="8"/>
        <v xml:space="preserve">ប៉ាក់ </v>
      </c>
      <c r="D315" t="str">
        <f t="shared" si="9"/>
        <v>រី</v>
      </c>
      <c r="E315" t="s">
        <v>1</v>
      </c>
      <c r="F315" t="s">
        <v>454</v>
      </c>
      <c r="G315" t="str">
        <f>IFERROR(VLOOKUP($B315,Tax_List!$G$3:$O$480,6,0),"***")</f>
        <v>***</v>
      </c>
      <c r="H315" s="13" t="str">
        <f>IFERROR(VLOOKUP($B315,Tax_List!$G$3:$O$480,10,0),"***")</f>
        <v>***</v>
      </c>
      <c r="I315" s="2">
        <v>1028100</v>
      </c>
      <c r="J315" s="2" t="s">
        <v>1978</v>
      </c>
      <c r="L315" t="str">
        <f>IF($G315="***",VLOOKUP($C315,Tax_List!$E$3:$O$479,8,0),"")</f>
        <v>04.04.1994</v>
      </c>
      <c r="M315" t="e">
        <f>IF($G315="***",VLOOKUP($D315,Tax_List!$E$3:$O$479,8,0),"")</f>
        <v>#N/A</v>
      </c>
    </row>
    <row r="316" spans="1:13" x14ac:dyDescent="0.55000000000000004">
      <c r="A316" s="1">
        <v>292</v>
      </c>
      <c r="B316" t="s">
        <v>261</v>
      </c>
      <c r="C316" t="str">
        <f t="shared" si="8"/>
        <v xml:space="preserve">សឿន </v>
      </c>
      <c r="D316" t="str">
        <f t="shared" si="9"/>
        <v>ចំរើន</v>
      </c>
      <c r="E316" t="s">
        <v>2</v>
      </c>
      <c r="F316" t="s">
        <v>454</v>
      </c>
      <c r="G316" t="str">
        <f>IFERROR(VLOOKUP($B316,Tax_List!$G$3:$O$480,6,0),"***")</f>
        <v>***</v>
      </c>
      <c r="H316" s="13" t="str">
        <f>IFERROR(VLOOKUP($B316,Tax_List!$G$3:$O$480,10,0),"***")</f>
        <v>***</v>
      </c>
      <c r="I316" s="2">
        <v>1051400</v>
      </c>
      <c r="J316" s="2" t="s">
        <v>1978</v>
      </c>
      <c r="L316" t="str">
        <f>IF($G316="***",VLOOKUP($C316,Tax_List!$E$3:$O$479,8,0),"")</f>
        <v>08.08.1995</v>
      </c>
      <c r="M316" t="e">
        <f>IF($G316="***",VLOOKUP($D316,Tax_List!$E$3:$O$479,8,0),"")</f>
        <v>#N/A</v>
      </c>
    </row>
    <row r="317" spans="1:13" x14ac:dyDescent="0.55000000000000004">
      <c r="A317" s="1">
        <v>293</v>
      </c>
      <c r="B317" t="s">
        <v>262</v>
      </c>
      <c r="C317" t="str">
        <f t="shared" si="8"/>
        <v xml:space="preserve">ហួយ </v>
      </c>
      <c r="D317" t="str">
        <f t="shared" si="9"/>
        <v>ធារ៉ា</v>
      </c>
      <c r="E317" t="s">
        <v>2</v>
      </c>
      <c r="F317" t="s">
        <v>454</v>
      </c>
      <c r="G317" t="str">
        <f>IFERROR(VLOOKUP($B317,Tax_List!$G$3:$O$480,6,0),"***")</f>
        <v>***</v>
      </c>
      <c r="H317" s="13" t="str">
        <f>IFERROR(VLOOKUP($B317,Tax_List!$G$3:$O$480,10,0),"***")</f>
        <v>***</v>
      </c>
      <c r="I317" s="2">
        <v>1173400</v>
      </c>
      <c r="J317" s="2" t="s">
        <v>1978</v>
      </c>
      <c r="L317" t="str">
        <f>IF($G317="***",VLOOKUP($C317,Tax_List!$E$3:$O$479,8,0),"")</f>
        <v>03.05.1998</v>
      </c>
      <c r="M317" t="e">
        <f>IF($G317="***",VLOOKUP($D317,Tax_List!$E$3:$O$479,8,0),"")</f>
        <v>#N/A</v>
      </c>
    </row>
    <row r="318" spans="1:13" x14ac:dyDescent="0.55000000000000004">
      <c r="A318" s="1">
        <v>294</v>
      </c>
      <c r="B318" t="s">
        <v>263</v>
      </c>
      <c r="C318" t="str">
        <f t="shared" si="8"/>
        <v xml:space="preserve">មាឃ </v>
      </c>
      <c r="D318" t="str">
        <f t="shared" si="9"/>
        <v>មុន្លៀស</v>
      </c>
      <c r="E318" t="s">
        <v>1</v>
      </c>
      <c r="F318" t="s">
        <v>454</v>
      </c>
      <c r="G318" t="str">
        <f>IFERROR(VLOOKUP($B318,Tax_List!$G$3:$O$480,6,0),"***")</f>
        <v>***</v>
      </c>
      <c r="H318" s="13" t="str">
        <f>IFERROR(VLOOKUP($B318,Tax_List!$G$3:$O$480,10,0),"***")</f>
        <v>***</v>
      </c>
      <c r="I318" s="2">
        <v>1046600</v>
      </c>
      <c r="J318" s="2" t="s">
        <v>1978</v>
      </c>
      <c r="L318" t="str">
        <f>IF($G318="***",VLOOKUP($C318,Tax_List!$E$3:$O$479,8,0),"")</f>
        <v>10.02.1992</v>
      </c>
      <c r="M318" t="e">
        <f>IF($G318="***",VLOOKUP($D318,Tax_List!$E$3:$O$479,8,0),"")</f>
        <v>#N/A</v>
      </c>
    </row>
    <row r="319" spans="1:13" x14ac:dyDescent="0.55000000000000004">
      <c r="A319" s="1">
        <v>295</v>
      </c>
      <c r="B319" t="s">
        <v>264</v>
      </c>
      <c r="C319" t="str">
        <f t="shared" si="8"/>
        <v xml:space="preserve">ប៉ាក់ </v>
      </c>
      <c r="D319" t="str">
        <f t="shared" si="9"/>
        <v>សាអែម</v>
      </c>
      <c r="E319" t="s">
        <v>2</v>
      </c>
      <c r="F319" t="s">
        <v>454</v>
      </c>
      <c r="G319" t="str">
        <f>IFERROR(VLOOKUP($B319,Tax_List!$G$3:$O$480,6,0),"***")</f>
        <v>***</v>
      </c>
      <c r="H319" s="13" t="str">
        <f>IFERROR(VLOOKUP($B319,Tax_List!$G$3:$O$480,10,0),"***")</f>
        <v>***</v>
      </c>
      <c r="I319" s="2">
        <v>1033200</v>
      </c>
      <c r="J319" s="2" t="s">
        <v>1978</v>
      </c>
      <c r="L319" t="str">
        <f>IF($G319="***",VLOOKUP($C319,Tax_List!$E$3:$O$479,8,0),"")</f>
        <v>04.04.1994</v>
      </c>
      <c r="M319" t="e">
        <f>IF($G319="***",VLOOKUP($D319,Tax_List!$E$3:$O$479,8,0),"")</f>
        <v>#N/A</v>
      </c>
    </row>
    <row r="320" spans="1:13" x14ac:dyDescent="0.55000000000000004">
      <c r="A320" s="1">
        <v>296</v>
      </c>
      <c r="B320" t="s">
        <v>265</v>
      </c>
      <c r="C320" t="str">
        <f t="shared" si="8"/>
        <v xml:space="preserve">សយ </v>
      </c>
      <c r="D320" t="str">
        <f t="shared" si="9"/>
        <v>លុច</v>
      </c>
      <c r="E320" t="s">
        <v>2</v>
      </c>
      <c r="F320" t="s">
        <v>454</v>
      </c>
      <c r="G320" t="str">
        <f>IFERROR(VLOOKUP($B320,Tax_List!$G$3:$O$480,6,0),"***")</f>
        <v>***</v>
      </c>
      <c r="H320" s="13" t="str">
        <f>IFERROR(VLOOKUP($B320,Tax_List!$G$3:$O$480,10,0),"***")</f>
        <v>***</v>
      </c>
      <c r="I320" s="2">
        <v>1280500</v>
      </c>
      <c r="J320" s="2" t="s">
        <v>1978</v>
      </c>
      <c r="L320" t="str">
        <f>IF($G320="***",VLOOKUP($C320,Tax_List!$E$3:$O$479,8,0),"")</f>
        <v>10.10.1990</v>
      </c>
      <c r="M320" t="e">
        <f>IF($G320="***",VLOOKUP($D320,Tax_List!$E$3:$O$479,8,0),"")</f>
        <v>#N/A</v>
      </c>
    </row>
    <row r="321" spans="1:13" x14ac:dyDescent="0.55000000000000004">
      <c r="A321" s="1">
        <v>297</v>
      </c>
      <c r="B321" t="s">
        <v>266</v>
      </c>
      <c r="C321" t="str">
        <f t="shared" si="8"/>
        <v xml:space="preserve">អែម </v>
      </c>
      <c r="D321" t="str">
        <f t="shared" si="9"/>
        <v>ស្រីវន</v>
      </c>
      <c r="E321" t="s">
        <v>1</v>
      </c>
      <c r="F321" t="s">
        <v>454</v>
      </c>
      <c r="G321" t="str">
        <f>IFERROR(VLOOKUP($B321,Tax_List!$G$3:$O$480,6,0),"***")</f>
        <v>***</v>
      </c>
      <c r="H321" s="13" t="str">
        <f>IFERROR(VLOOKUP($B321,Tax_List!$G$3:$O$480,10,0),"***")</f>
        <v>***</v>
      </c>
      <c r="I321" s="2">
        <v>1357000</v>
      </c>
      <c r="J321" s="2" t="s">
        <v>1978</v>
      </c>
      <c r="L321" t="str">
        <f>IF($G321="***",VLOOKUP($C321,Tax_List!$E$3:$O$479,8,0),"")</f>
        <v>10.10.1986</v>
      </c>
      <c r="M321" t="e">
        <f>IF($G321="***",VLOOKUP($D321,Tax_List!$E$3:$O$479,8,0),"")</f>
        <v>#N/A</v>
      </c>
    </row>
    <row r="322" spans="1:13" x14ac:dyDescent="0.55000000000000004">
      <c r="A322" s="1">
        <v>298</v>
      </c>
      <c r="B322" t="s">
        <v>267</v>
      </c>
      <c r="C322" t="str">
        <f t="shared" ref="C322:C385" si="10">LEFT(B322,FIND(" ",B322,1))</f>
        <v xml:space="preserve">ឆូយ </v>
      </c>
      <c r="D322" t="str">
        <f t="shared" ref="D322:D385" si="11">RIGHT(B322,LEN(B322)-FIND(" ",B322,1))</f>
        <v>សោភា</v>
      </c>
      <c r="E322" t="s">
        <v>1</v>
      </c>
      <c r="F322" t="s">
        <v>454</v>
      </c>
      <c r="G322" t="str">
        <f>IFERROR(VLOOKUP($B322,Tax_List!$G$3:$O$480,6,0),"***")</f>
        <v>***</v>
      </c>
      <c r="H322" s="13" t="str">
        <f>IFERROR(VLOOKUP($B322,Tax_List!$G$3:$O$480,10,0),"***")</f>
        <v>***</v>
      </c>
      <c r="I322" s="2">
        <v>1151100</v>
      </c>
      <c r="J322" s="2" t="s">
        <v>1978</v>
      </c>
      <c r="L322" t="str">
        <f>IF($G322="***",VLOOKUP($C322,Tax_List!$E$3:$O$479,8,0),"")</f>
        <v>20.06.1997</v>
      </c>
      <c r="M322" t="e">
        <f>IF($G322="***",VLOOKUP($D322,Tax_List!$E$3:$O$479,8,0),"")</f>
        <v>#N/A</v>
      </c>
    </row>
    <row r="323" spans="1:13" x14ac:dyDescent="0.55000000000000004">
      <c r="A323" s="1">
        <v>299</v>
      </c>
      <c r="B323" t="s">
        <v>268</v>
      </c>
      <c r="C323" t="str">
        <f t="shared" si="10"/>
        <v xml:space="preserve">ប្រុស </v>
      </c>
      <c r="D323" t="str">
        <f t="shared" si="11"/>
        <v>រិទ្ធី</v>
      </c>
      <c r="E323" t="s">
        <v>2</v>
      </c>
      <c r="F323" t="s">
        <v>454</v>
      </c>
      <c r="G323" t="str">
        <f>IFERROR(VLOOKUP($B323,Tax_List!$G$3:$O$480,6,0),"***")</f>
        <v>***</v>
      </c>
      <c r="H323" s="13" t="str">
        <f>IFERROR(VLOOKUP($B323,Tax_List!$G$3:$O$480,10,0),"***")</f>
        <v>***</v>
      </c>
      <c r="I323" s="2">
        <v>1330000</v>
      </c>
      <c r="J323" s="2" t="s">
        <v>1978</v>
      </c>
      <c r="L323" t="str">
        <f>IF($G323="***",VLOOKUP($C323,Tax_List!$E$3:$O$479,8,0),"")</f>
        <v>25.07.1997</v>
      </c>
      <c r="M323" t="e">
        <f>IF($G323="***",VLOOKUP($D323,Tax_List!$E$3:$O$479,8,0),"")</f>
        <v>#N/A</v>
      </c>
    </row>
    <row r="324" spans="1:13" x14ac:dyDescent="0.55000000000000004">
      <c r="A324" s="1">
        <v>300</v>
      </c>
      <c r="B324" t="s">
        <v>269</v>
      </c>
      <c r="C324" t="str">
        <f t="shared" si="10"/>
        <v xml:space="preserve">ដុង </v>
      </c>
      <c r="D324" t="str">
        <f t="shared" si="11"/>
        <v>ឆេងហ៊ាង</v>
      </c>
      <c r="E324" t="s">
        <v>1</v>
      </c>
      <c r="F324" t="s">
        <v>454</v>
      </c>
      <c r="G324" t="str">
        <f>IFERROR(VLOOKUP($B324,Tax_List!$G$3:$O$480,6,0),"***")</f>
        <v>***</v>
      </c>
      <c r="H324" s="13" t="str">
        <f>IFERROR(VLOOKUP($B324,Tax_List!$G$3:$O$480,10,0),"***")</f>
        <v>***</v>
      </c>
      <c r="I324" s="2">
        <v>1784900</v>
      </c>
      <c r="J324" s="2" t="s">
        <v>1978</v>
      </c>
      <c r="L324" t="str">
        <f>IF($G324="***",VLOOKUP($C324,Tax_List!$E$3:$O$479,8,0),"")</f>
        <v>18.02.1994</v>
      </c>
      <c r="M324" t="e">
        <f>IF($G324="***",VLOOKUP($D324,Tax_List!$E$3:$O$479,8,0),"")</f>
        <v>#N/A</v>
      </c>
    </row>
    <row r="325" spans="1:13" x14ac:dyDescent="0.55000000000000004">
      <c r="A325" s="1">
        <v>301</v>
      </c>
      <c r="B325" t="s">
        <v>1969</v>
      </c>
      <c r="C325" t="str">
        <f t="shared" si="10"/>
        <v xml:space="preserve">ឌីន </v>
      </c>
      <c r="D325" t="str">
        <f t="shared" si="11"/>
        <v>ដន</v>
      </c>
      <c r="E325" t="s">
        <v>2</v>
      </c>
      <c r="F325" t="s">
        <v>454</v>
      </c>
      <c r="G325" t="str">
        <f>IFERROR(VLOOKUP($B325,Tax_List!$G$3:$O$480,6,0),"***")</f>
        <v>***</v>
      </c>
      <c r="H325" s="13" t="str">
        <f>IFERROR(VLOOKUP($B325,Tax_List!$G$3:$O$480,10,0),"***")</f>
        <v>***</v>
      </c>
      <c r="I325" s="2">
        <v>337700</v>
      </c>
      <c r="J325" s="2" t="s">
        <v>1979</v>
      </c>
      <c r="L325" t="e">
        <f>IF($G325="***",VLOOKUP($C325,Tax_List!$E$3:$O$479,8,0),"")</f>
        <v>#N/A</v>
      </c>
      <c r="M325" t="e">
        <f>IF($G325="***",VLOOKUP($D325,Tax_List!$E$3:$O$479,8,0),"")</f>
        <v>#N/A</v>
      </c>
    </row>
    <row r="326" spans="1:13" x14ac:dyDescent="0.55000000000000004">
      <c r="A326" s="1">
        <v>301</v>
      </c>
      <c r="B326" t="s">
        <v>270</v>
      </c>
      <c r="C326" t="str">
        <f t="shared" si="10"/>
        <v xml:space="preserve">ឌឿ </v>
      </c>
      <c r="D326" t="str">
        <f t="shared" si="11"/>
        <v>ចាន់ទី</v>
      </c>
      <c r="E326" t="s">
        <v>1</v>
      </c>
      <c r="F326" t="s">
        <v>454</v>
      </c>
      <c r="G326" t="str">
        <f>IFERROR(VLOOKUP($B326,Tax_List!$G$3:$O$480,6,0),"***")</f>
        <v>***</v>
      </c>
      <c r="H326" s="13" t="str">
        <f>IFERROR(VLOOKUP($B326,Tax_List!$G$3:$O$480,10,0),"***")</f>
        <v>***</v>
      </c>
      <c r="I326" s="2">
        <v>542500</v>
      </c>
      <c r="J326" s="2" t="s">
        <v>1980</v>
      </c>
      <c r="L326" t="str">
        <f>IF($G326="***",VLOOKUP($C326,Tax_List!$E$3:$O$479,8,0),"")</f>
        <v>18.02.1992</v>
      </c>
      <c r="M326" t="e">
        <f>IF($G326="***",VLOOKUP($D326,Tax_List!$E$3:$O$479,8,0),"")</f>
        <v>#N/A</v>
      </c>
    </row>
    <row r="327" spans="1:13" x14ac:dyDescent="0.55000000000000004">
      <c r="A327" s="1">
        <v>302</v>
      </c>
      <c r="B327" t="s">
        <v>1922</v>
      </c>
      <c r="C327" t="str">
        <f t="shared" si="10"/>
        <v xml:space="preserve">សៀក </v>
      </c>
      <c r="D327" t="str">
        <f t="shared" si="11"/>
        <v>ប៊ុនសា</v>
      </c>
      <c r="E327" t="s">
        <v>2</v>
      </c>
      <c r="F327" t="s">
        <v>454</v>
      </c>
      <c r="G327" t="str">
        <f>IFERROR(VLOOKUP($B327,Tax_List!$G$3:$O$480,6,0),"***")</f>
        <v>***</v>
      </c>
      <c r="H327" s="13" t="str">
        <f>IFERROR(VLOOKUP($B327,Tax_List!$G$3:$O$480,10,0),"***")</f>
        <v>***</v>
      </c>
      <c r="I327" s="2">
        <v>1155200</v>
      </c>
      <c r="J327" s="2" t="s">
        <v>1978</v>
      </c>
      <c r="L327" t="e">
        <f>IF($G327="***",VLOOKUP($C327,Tax_List!$E$3:$O$479,8,0),"")</f>
        <v>#N/A</v>
      </c>
      <c r="M327" t="e">
        <f>IF($G327="***",VLOOKUP($D327,Tax_List!$E$3:$O$479,8,0),"")</f>
        <v>#N/A</v>
      </c>
    </row>
    <row r="328" spans="1:13" x14ac:dyDescent="0.55000000000000004">
      <c r="A328" s="1">
        <v>303</v>
      </c>
      <c r="B328" t="s">
        <v>272</v>
      </c>
      <c r="C328" t="str">
        <f t="shared" si="10"/>
        <v xml:space="preserve">រស់ </v>
      </c>
      <c r="D328" t="str">
        <f t="shared" si="11"/>
        <v>ច្រិប</v>
      </c>
      <c r="E328" t="s">
        <v>2</v>
      </c>
      <c r="F328" t="s">
        <v>454</v>
      </c>
      <c r="G328" t="str">
        <f>IFERROR(VLOOKUP($B328,Tax_List!$G$3:$O$480,6,0),"***")</f>
        <v>***</v>
      </c>
      <c r="H328" s="13" t="str">
        <f>IFERROR(VLOOKUP($B328,Tax_List!$G$3:$O$480,10,0),"***")</f>
        <v>***</v>
      </c>
      <c r="I328" s="2">
        <v>1088300</v>
      </c>
      <c r="J328" s="2" t="s">
        <v>1978</v>
      </c>
      <c r="L328" t="str">
        <f>IF($G328="***",VLOOKUP($C328,Tax_List!$E$3:$O$479,8,0),"")</f>
        <v>28.08.2004</v>
      </c>
      <c r="M328" t="e">
        <f>IF($G328="***",VLOOKUP($D328,Tax_List!$E$3:$O$479,8,0),"")</f>
        <v>#N/A</v>
      </c>
    </row>
    <row r="329" spans="1:13" x14ac:dyDescent="0.55000000000000004">
      <c r="A329" s="1">
        <v>304</v>
      </c>
      <c r="B329" t="s">
        <v>273</v>
      </c>
      <c r="C329" t="str">
        <f t="shared" si="10"/>
        <v xml:space="preserve">ប្រាក់ </v>
      </c>
      <c r="D329" t="str">
        <f t="shared" si="11"/>
        <v>ខោន</v>
      </c>
      <c r="E329" t="s">
        <v>1</v>
      </c>
      <c r="F329" t="s">
        <v>454</v>
      </c>
      <c r="G329" t="str">
        <f>IFERROR(VLOOKUP($B329,Tax_List!$G$3:$O$480,6,0),"***")</f>
        <v>***</v>
      </c>
      <c r="H329" s="13" t="str">
        <f>IFERROR(VLOOKUP($B329,Tax_List!$G$3:$O$480,10,0),"***")</f>
        <v>***</v>
      </c>
      <c r="I329" s="2">
        <v>1104300</v>
      </c>
      <c r="J329" s="2" t="s">
        <v>1978</v>
      </c>
      <c r="L329" t="str">
        <f>IF($G329="***",VLOOKUP($C329,Tax_List!$E$3:$O$479,8,0),"")</f>
        <v>08.02.1982</v>
      </c>
      <c r="M329" t="e">
        <f>IF($G329="***",VLOOKUP($D329,Tax_List!$E$3:$O$479,8,0),"")</f>
        <v>#N/A</v>
      </c>
    </row>
    <row r="330" spans="1:13" x14ac:dyDescent="0.55000000000000004">
      <c r="A330" s="1">
        <v>305</v>
      </c>
      <c r="B330" t="s">
        <v>274</v>
      </c>
      <c r="C330" t="str">
        <f t="shared" si="10"/>
        <v xml:space="preserve">ធី </v>
      </c>
      <c r="D330" t="str">
        <f t="shared" si="11"/>
        <v>យិន</v>
      </c>
      <c r="E330" t="s">
        <v>2</v>
      </c>
      <c r="F330" t="s">
        <v>454</v>
      </c>
      <c r="G330" t="str">
        <f>IFERROR(VLOOKUP($B330,Tax_List!$G$3:$O$480,6,0),"***")</f>
        <v>***</v>
      </c>
      <c r="H330" s="13" t="str">
        <f>IFERROR(VLOOKUP($B330,Tax_List!$G$3:$O$480,10,0),"***")</f>
        <v>***</v>
      </c>
      <c r="I330" s="2">
        <v>942200</v>
      </c>
      <c r="J330" s="2" t="s">
        <v>1978</v>
      </c>
      <c r="L330" t="str">
        <f>IF($G330="***",VLOOKUP($C330,Tax_List!$E$3:$O$479,8,0),"")</f>
        <v>20.10.1999</v>
      </c>
      <c r="M330" t="e">
        <f>IF($G330="***",VLOOKUP($D330,Tax_List!$E$3:$O$479,8,0),"")</f>
        <v>#N/A</v>
      </c>
    </row>
    <row r="331" spans="1:13" x14ac:dyDescent="0.55000000000000004">
      <c r="A331" s="1">
        <v>306</v>
      </c>
      <c r="B331" t="s">
        <v>275</v>
      </c>
      <c r="C331" t="str">
        <f t="shared" si="10"/>
        <v xml:space="preserve">រស់ </v>
      </c>
      <c r="D331" t="str">
        <f t="shared" si="11"/>
        <v>ធីម</v>
      </c>
      <c r="E331" t="s">
        <v>1</v>
      </c>
      <c r="F331" t="s">
        <v>454</v>
      </c>
      <c r="G331" t="str">
        <f>IFERROR(VLOOKUP($B331,Tax_List!$G$3:$O$480,6,0),"***")</f>
        <v>***</v>
      </c>
      <c r="H331" s="13" t="str">
        <f>IFERROR(VLOOKUP($B331,Tax_List!$G$3:$O$480,10,0),"***")</f>
        <v>***</v>
      </c>
      <c r="I331" s="2">
        <v>965900</v>
      </c>
      <c r="J331" s="2" t="s">
        <v>1978</v>
      </c>
      <c r="L331" t="str">
        <f>IF($G331="***",VLOOKUP($C331,Tax_List!$E$3:$O$479,8,0),"")</f>
        <v>28.08.2004</v>
      </c>
      <c r="M331" t="e">
        <f>IF($G331="***",VLOOKUP($D331,Tax_List!$E$3:$O$479,8,0),"")</f>
        <v>#N/A</v>
      </c>
    </row>
    <row r="332" spans="1:13" x14ac:dyDescent="0.55000000000000004">
      <c r="A332" s="1">
        <v>307</v>
      </c>
      <c r="B332" t="s">
        <v>276</v>
      </c>
      <c r="C332" t="str">
        <f t="shared" si="10"/>
        <v xml:space="preserve">ប៉ុល </v>
      </c>
      <c r="D332" t="str">
        <f t="shared" si="11"/>
        <v>លីដា</v>
      </c>
      <c r="E332" t="s">
        <v>1</v>
      </c>
      <c r="F332" t="s">
        <v>454</v>
      </c>
      <c r="G332" t="str">
        <f>IFERROR(VLOOKUP($B332,Tax_List!$G$3:$O$480,6,0),"***")</f>
        <v>***</v>
      </c>
      <c r="H332" s="13" t="str">
        <f>IFERROR(VLOOKUP($B332,Tax_List!$G$3:$O$480,10,0),"***")</f>
        <v>***</v>
      </c>
      <c r="I332" s="2">
        <v>1014200</v>
      </c>
      <c r="J332" s="2" t="s">
        <v>1978</v>
      </c>
      <c r="L332" t="str">
        <f>IF($G332="***",VLOOKUP($C332,Tax_List!$E$3:$O$479,8,0),"")</f>
        <v>06.06.1998</v>
      </c>
      <c r="M332" t="e">
        <f>IF($G332="***",VLOOKUP($D332,Tax_List!$E$3:$O$479,8,0),"")</f>
        <v>#N/A</v>
      </c>
    </row>
    <row r="333" spans="1:13" x14ac:dyDescent="0.55000000000000004">
      <c r="A333" s="1">
        <v>308</v>
      </c>
      <c r="B333" t="s">
        <v>277</v>
      </c>
      <c r="C333" t="str">
        <f t="shared" si="10"/>
        <v xml:space="preserve">ហ៊ុយ </v>
      </c>
      <c r="D333" t="str">
        <f t="shared" si="11"/>
        <v>ចយ</v>
      </c>
      <c r="E333" t="s">
        <v>2</v>
      </c>
      <c r="F333" t="s">
        <v>454</v>
      </c>
      <c r="G333" t="str">
        <f>IFERROR(VLOOKUP($B333,Tax_List!$G$3:$O$480,6,0),"***")</f>
        <v>***</v>
      </c>
      <c r="H333" s="13" t="str">
        <f>IFERROR(VLOOKUP($B333,Tax_List!$G$3:$O$480,10,0),"***")</f>
        <v>***</v>
      </c>
      <c r="I333" s="2">
        <v>1164000</v>
      </c>
      <c r="J333" s="2" t="s">
        <v>1978</v>
      </c>
      <c r="L333" t="str">
        <f>IF($G333="***",VLOOKUP($C333,Tax_List!$E$3:$O$479,8,0),"")</f>
        <v>27.10.1994</v>
      </c>
      <c r="M333" t="e">
        <f>IF($G333="***",VLOOKUP($D333,Tax_List!$E$3:$O$479,8,0),"")</f>
        <v>#N/A</v>
      </c>
    </row>
    <row r="334" spans="1:13" x14ac:dyDescent="0.55000000000000004">
      <c r="A334" s="1">
        <v>309</v>
      </c>
      <c r="B334" t="s">
        <v>278</v>
      </c>
      <c r="C334" t="str">
        <f t="shared" si="10"/>
        <v xml:space="preserve">ខុន </v>
      </c>
      <c r="D334" t="str">
        <f t="shared" si="11"/>
        <v>ស្រីនាង</v>
      </c>
      <c r="E334" t="s">
        <v>1</v>
      </c>
      <c r="F334" t="s">
        <v>454</v>
      </c>
      <c r="G334" t="str">
        <f>IFERROR(VLOOKUP($B334,Tax_List!$G$3:$O$480,6,0),"***")</f>
        <v>***</v>
      </c>
      <c r="H334" s="13" t="str">
        <f>IFERROR(VLOOKUP($B334,Tax_List!$G$3:$O$480,10,0),"***")</f>
        <v>***</v>
      </c>
      <c r="I334" s="2">
        <v>1144700</v>
      </c>
      <c r="J334" s="2" t="s">
        <v>1978</v>
      </c>
      <c r="L334" t="str">
        <f>IF($G334="***",VLOOKUP($C334,Tax_List!$E$3:$O$479,8,0),"")</f>
        <v>11.02.1985</v>
      </c>
      <c r="M334" t="e">
        <f>IF($G334="***",VLOOKUP($D334,Tax_List!$E$3:$O$479,8,0),"")</f>
        <v>#N/A</v>
      </c>
    </row>
    <row r="335" spans="1:13" x14ac:dyDescent="0.55000000000000004">
      <c r="A335" s="1">
        <v>310</v>
      </c>
      <c r="B335" t="s">
        <v>279</v>
      </c>
      <c r="C335" t="str">
        <f t="shared" si="10"/>
        <v xml:space="preserve">បាន </v>
      </c>
      <c r="D335" t="str">
        <f t="shared" si="11"/>
        <v>ចន្ទី</v>
      </c>
      <c r="E335" t="s">
        <v>1</v>
      </c>
      <c r="F335" t="s">
        <v>454</v>
      </c>
      <c r="G335" t="str">
        <f>IFERROR(VLOOKUP($B335,Tax_List!$G$3:$O$480,6,0),"***")</f>
        <v>***</v>
      </c>
      <c r="H335" s="13" t="str">
        <f>IFERROR(VLOOKUP($B335,Tax_List!$G$3:$O$480,10,0),"***")</f>
        <v>***</v>
      </c>
      <c r="I335" s="2">
        <v>1053400</v>
      </c>
      <c r="J335" s="2" t="s">
        <v>1978</v>
      </c>
      <c r="L335" t="str">
        <f>IF($G335="***",VLOOKUP($C335,Tax_List!$E$3:$O$479,8,0),"")</f>
        <v>01.02.1979</v>
      </c>
      <c r="M335" t="e">
        <f>IF($G335="***",VLOOKUP($D335,Tax_List!$E$3:$O$479,8,0),"")</f>
        <v>#N/A</v>
      </c>
    </row>
    <row r="336" spans="1:13" x14ac:dyDescent="0.55000000000000004">
      <c r="A336" s="1">
        <v>311</v>
      </c>
      <c r="B336" t="s">
        <v>280</v>
      </c>
      <c r="C336" t="str">
        <f t="shared" si="10"/>
        <v xml:space="preserve">ឃឹម </v>
      </c>
      <c r="D336" t="str">
        <f t="shared" si="11"/>
        <v>ខេន</v>
      </c>
      <c r="E336" t="s">
        <v>1</v>
      </c>
      <c r="F336" t="s">
        <v>454</v>
      </c>
      <c r="G336" t="str">
        <f>IFERROR(VLOOKUP($B336,Tax_List!$G$3:$O$480,6,0),"***")</f>
        <v>***</v>
      </c>
      <c r="H336" s="13" t="str">
        <f>IFERROR(VLOOKUP($B336,Tax_List!$G$3:$O$480,10,0),"***")</f>
        <v>***</v>
      </c>
      <c r="I336" s="2">
        <v>1020000</v>
      </c>
      <c r="J336" s="2" t="s">
        <v>1978</v>
      </c>
      <c r="L336" t="str">
        <f>IF($G336="***",VLOOKUP($C336,Tax_List!$E$3:$O$479,8,0),"")</f>
        <v>02.11.1986</v>
      </c>
      <c r="M336" t="e">
        <f>IF($G336="***",VLOOKUP($D336,Tax_List!$E$3:$O$479,8,0),"")</f>
        <v>#N/A</v>
      </c>
    </row>
    <row r="337" spans="1:13" x14ac:dyDescent="0.55000000000000004">
      <c r="A337" s="1">
        <v>312</v>
      </c>
      <c r="B337" t="s">
        <v>281</v>
      </c>
      <c r="C337" t="str">
        <f t="shared" si="10"/>
        <v xml:space="preserve">រ៉ែម </v>
      </c>
      <c r="D337" t="str">
        <f t="shared" si="11"/>
        <v>រ៉ុម</v>
      </c>
      <c r="E337" t="s">
        <v>2</v>
      </c>
      <c r="F337" t="s">
        <v>454</v>
      </c>
      <c r="G337" t="str">
        <f>IFERROR(VLOOKUP($B337,Tax_List!$G$3:$O$480,6,0),"***")</f>
        <v>***</v>
      </c>
      <c r="H337" s="13" t="str">
        <f>IFERROR(VLOOKUP($B337,Tax_List!$G$3:$O$480,10,0),"***")</f>
        <v>***</v>
      </c>
      <c r="I337" s="2">
        <v>1075700</v>
      </c>
      <c r="J337" s="2" t="s">
        <v>1978</v>
      </c>
      <c r="L337" t="str">
        <f>IF($G337="***",VLOOKUP($C337,Tax_List!$E$3:$O$479,8,0),"")</f>
        <v>03.02.1999</v>
      </c>
      <c r="M337" t="e">
        <f>IF($G337="***",VLOOKUP($D337,Tax_List!$E$3:$O$479,8,0),"")</f>
        <v>#N/A</v>
      </c>
    </row>
    <row r="338" spans="1:13" x14ac:dyDescent="0.55000000000000004">
      <c r="A338" s="1">
        <v>313</v>
      </c>
      <c r="B338" t="s">
        <v>282</v>
      </c>
      <c r="C338" t="str">
        <f t="shared" si="10"/>
        <v xml:space="preserve">ចយ </v>
      </c>
      <c r="D338" t="str">
        <f t="shared" si="11"/>
        <v>សុខា</v>
      </c>
      <c r="E338" t="s">
        <v>1</v>
      </c>
      <c r="F338" t="s">
        <v>454</v>
      </c>
      <c r="G338" t="str">
        <f>IFERROR(VLOOKUP($B338,Tax_List!$G$3:$O$480,6,0),"***")</f>
        <v>***</v>
      </c>
      <c r="H338" s="13" t="str">
        <f>IFERROR(VLOOKUP($B338,Tax_List!$G$3:$O$480,10,0),"***")</f>
        <v>***</v>
      </c>
      <c r="I338" s="2">
        <v>1099000</v>
      </c>
      <c r="J338" s="2" t="s">
        <v>1978</v>
      </c>
      <c r="L338" t="str">
        <f>IF($G338="***",VLOOKUP($C338,Tax_List!$E$3:$O$479,8,0),"")</f>
        <v>18.04.1994</v>
      </c>
      <c r="M338" t="e">
        <f>IF($G338="***",VLOOKUP($D338,Tax_List!$E$3:$O$479,8,0),"")</f>
        <v>#N/A</v>
      </c>
    </row>
    <row r="339" spans="1:13" x14ac:dyDescent="0.55000000000000004">
      <c r="A339" s="1">
        <v>314</v>
      </c>
      <c r="B339" t="s">
        <v>283</v>
      </c>
      <c r="C339" t="str">
        <f t="shared" si="10"/>
        <v xml:space="preserve">ស៊្រេន </v>
      </c>
      <c r="D339" t="str">
        <f t="shared" si="11"/>
        <v>វាស្នា</v>
      </c>
      <c r="E339" t="s">
        <v>2</v>
      </c>
      <c r="F339" t="s">
        <v>454</v>
      </c>
      <c r="G339" t="str">
        <f>IFERROR(VLOOKUP($B339,Tax_List!$G$3:$O$480,6,0),"***")</f>
        <v>***</v>
      </c>
      <c r="H339" s="13" t="str">
        <f>IFERROR(VLOOKUP($B339,Tax_List!$G$3:$O$480,10,0),"***")</f>
        <v>***</v>
      </c>
      <c r="I339" s="2">
        <v>1067000</v>
      </c>
      <c r="J339" s="2" t="s">
        <v>1978</v>
      </c>
      <c r="L339" t="str">
        <f>IF($G339="***",VLOOKUP($C339,Tax_List!$E$3:$O$479,8,0),"")</f>
        <v>16.09.2000</v>
      </c>
      <c r="M339" t="e">
        <f>IF($G339="***",VLOOKUP($D339,Tax_List!$E$3:$O$479,8,0),"")</f>
        <v>#N/A</v>
      </c>
    </row>
    <row r="340" spans="1:13" x14ac:dyDescent="0.55000000000000004">
      <c r="A340" s="1">
        <v>315</v>
      </c>
      <c r="B340" t="s">
        <v>1970</v>
      </c>
      <c r="C340" t="str">
        <f t="shared" si="10"/>
        <v xml:space="preserve">ជាតិ </v>
      </c>
      <c r="D340" t="str">
        <f t="shared" si="11"/>
        <v>ចាន់រ៉ា</v>
      </c>
      <c r="E340" t="s">
        <v>2</v>
      </c>
      <c r="F340" t="s">
        <v>454</v>
      </c>
      <c r="G340" t="str">
        <f>IFERROR(VLOOKUP($B340,Tax_List!$G$3:$O$480,6,0),"***")</f>
        <v>***</v>
      </c>
      <c r="H340" s="13" t="str">
        <f>IFERROR(VLOOKUP($B340,Tax_List!$G$3:$O$480,10,0),"***")</f>
        <v>***</v>
      </c>
      <c r="I340" s="2">
        <v>87000</v>
      </c>
      <c r="J340" s="2" t="s">
        <v>1979</v>
      </c>
      <c r="L340" t="e">
        <f>IF($G340="***",VLOOKUP($C340,Tax_List!$E$3:$O$479,8,0),"")</f>
        <v>#N/A</v>
      </c>
      <c r="M340" t="e">
        <f>IF($G340="***",VLOOKUP($D340,Tax_List!$E$3:$O$479,8,0),"")</f>
        <v>#N/A</v>
      </c>
    </row>
    <row r="341" spans="1:13" x14ac:dyDescent="0.55000000000000004">
      <c r="A341" s="1">
        <v>315</v>
      </c>
      <c r="B341" t="s">
        <v>1923</v>
      </c>
      <c r="C341" t="str">
        <f t="shared" si="10"/>
        <v xml:space="preserve">(ប៉ាក់ </v>
      </c>
      <c r="D341" t="str">
        <f t="shared" si="11"/>
        <v>សាអែម)</v>
      </c>
      <c r="E341" t="s">
        <v>2</v>
      </c>
      <c r="F341" t="s">
        <v>454</v>
      </c>
      <c r="G341" t="str">
        <f>IFERROR(VLOOKUP($B341,Tax_List!$G$3:$O$480,6,0),"***")</f>
        <v>***</v>
      </c>
      <c r="H341" s="13" t="str">
        <f>IFERROR(VLOOKUP($B341,Tax_List!$G$3:$O$480,10,0),"***")</f>
        <v>***</v>
      </c>
      <c r="I341" s="2">
        <v>842000</v>
      </c>
      <c r="J341" s="2" t="s">
        <v>1984</v>
      </c>
      <c r="L341" t="e">
        <f>IF($G341="***",VLOOKUP($C341,Tax_List!$E$3:$O$479,8,0),"")</f>
        <v>#N/A</v>
      </c>
      <c r="M341" t="e">
        <f>IF($G341="***",VLOOKUP($D341,Tax_List!$E$3:$O$479,8,0),"")</f>
        <v>#N/A</v>
      </c>
    </row>
    <row r="342" spans="1:13" x14ac:dyDescent="0.55000000000000004">
      <c r="A342" s="1">
        <v>316</v>
      </c>
      <c r="B342" t="s">
        <v>284</v>
      </c>
      <c r="C342" t="str">
        <f t="shared" si="10"/>
        <v xml:space="preserve">លី </v>
      </c>
      <c r="D342" t="str">
        <f t="shared" si="11"/>
        <v>នីម</v>
      </c>
      <c r="E342" t="s">
        <v>1</v>
      </c>
      <c r="F342" t="s">
        <v>454</v>
      </c>
      <c r="G342" t="str">
        <f>IFERROR(VLOOKUP($B342,Tax_List!$G$3:$O$480,6,0),"***")</f>
        <v>***</v>
      </c>
      <c r="H342" s="13" t="str">
        <f>IFERROR(VLOOKUP($B342,Tax_List!$G$3:$O$480,10,0),"***")</f>
        <v>***</v>
      </c>
      <c r="I342" s="2">
        <v>1004200</v>
      </c>
      <c r="J342" s="2" t="s">
        <v>1978</v>
      </c>
      <c r="L342" t="str">
        <f>IF($G342="***",VLOOKUP($C342,Tax_List!$E$3:$O$479,8,0),"")</f>
        <v>10.07.2003</v>
      </c>
      <c r="M342" t="e">
        <f>IF($G342="***",VLOOKUP($D342,Tax_List!$E$3:$O$479,8,0),"")</f>
        <v>#N/A</v>
      </c>
    </row>
    <row r="343" spans="1:13" x14ac:dyDescent="0.55000000000000004">
      <c r="A343" s="1">
        <v>317</v>
      </c>
      <c r="B343" t="s">
        <v>285</v>
      </c>
      <c r="C343" t="str">
        <f t="shared" si="10"/>
        <v xml:space="preserve">ចាប </v>
      </c>
      <c r="D343" t="str">
        <f t="shared" si="11"/>
        <v>សៅលី</v>
      </c>
      <c r="E343" t="s">
        <v>1</v>
      </c>
      <c r="F343" t="s">
        <v>454</v>
      </c>
      <c r="G343" t="str">
        <f>IFERROR(VLOOKUP($B343,Tax_List!$G$3:$O$480,6,0),"***")</f>
        <v>***</v>
      </c>
      <c r="H343" s="13" t="str">
        <f>IFERROR(VLOOKUP($B343,Tax_List!$G$3:$O$480,10,0),"***")</f>
        <v>***</v>
      </c>
      <c r="I343" s="2">
        <v>1105300</v>
      </c>
      <c r="J343" s="2" t="s">
        <v>1978</v>
      </c>
      <c r="L343" t="str">
        <f>IF($G343="***",VLOOKUP($C343,Tax_List!$E$3:$O$479,8,0),"")</f>
        <v>04.07.1996</v>
      </c>
      <c r="M343" t="e">
        <f>IF($G343="***",VLOOKUP($D343,Tax_List!$E$3:$O$479,8,0),"")</f>
        <v>#N/A</v>
      </c>
    </row>
    <row r="344" spans="1:13" x14ac:dyDescent="0.55000000000000004">
      <c r="A344" s="1">
        <v>318</v>
      </c>
      <c r="B344" t="s">
        <v>286</v>
      </c>
      <c r="C344" t="str">
        <f t="shared" si="10"/>
        <v xml:space="preserve">បាន </v>
      </c>
      <c r="D344" t="str">
        <f t="shared" si="11"/>
        <v>សុខឿន</v>
      </c>
      <c r="E344" t="s">
        <v>2</v>
      </c>
      <c r="F344" t="s">
        <v>454</v>
      </c>
      <c r="G344" t="str">
        <f>IFERROR(VLOOKUP($B344,Tax_List!$G$3:$O$480,6,0),"***")</f>
        <v>***</v>
      </c>
      <c r="H344" s="13" t="str">
        <f>IFERROR(VLOOKUP($B344,Tax_List!$G$3:$O$480,10,0),"***")</f>
        <v>***</v>
      </c>
      <c r="I344" s="2">
        <v>1045700</v>
      </c>
      <c r="J344" s="2" t="s">
        <v>1978</v>
      </c>
      <c r="L344" t="str">
        <f>IF($G344="***",VLOOKUP($C344,Tax_List!$E$3:$O$479,8,0),"")</f>
        <v>01.02.1979</v>
      </c>
      <c r="M344" t="e">
        <f>IF($G344="***",VLOOKUP($D344,Tax_List!$E$3:$O$479,8,0),"")</f>
        <v>#N/A</v>
      </c>
    </row>
    <row r="345" spans="1:13" x14ac:dyDescent="0.55000000000000004">
      <c r="A345" s="1">
        <v>319</v>
      </c>
      <c r="B345" t="s">
        <v>287</v>
      </c>
      <c r="C345" t="str">
        <f t="shared" si="10"/>
        <v xml:space="preserve">ហ៊ុន </v>
      </c>
      <c r="D345" t="str">
        <f t="shared" si="11"/>
        <v>ខឿន</v>
      </c>
      <c r="E345" t="s">
        <v>1</v>
      </c>
      <c r="F345" t="s">
        <v>454</v>
      </c>
      <c r="G345" t="str">
        <f>IFERROR(VLOOKUP($B345,Tax_List!$G$3:$O$480,6,0),"***")</f>
        <v>***</v>
      </c>
      <c r="H345" s="13" t="str">
        <f>IFERROR(VLOOKUP($B345,Tax_List!$G$3:$O$480,10,0),"***")</f>
        <v>***</v>
      </c>
      <c r="I345" s="2">
        <v>1056500</v>
      </c>
      <c r="J345" s="2" t="s">
        <v>1978</v>
      </c>
      <c r="L345" t="str">
        <f>IF($G345="***",VLOOKUP($C345,Tax_List!$E$3:$O$479,8,0),"")</f>
        <v>19.08.1996</v>
      </c>
      <c r="M345" t="e">
        <f>IF($G345="***",VLOOKUP($D345,Tax_List!$E$3:$O$479,8,0),"")</f>
        <v>#N/A</v>
      </c>
    </row>
    <row r="346" spans="1:13" x14ac:dyDescent="0.55000000000000004">
      <c r="A346" s="1">
        <v>320</v>
      </c>
      <c r="B346" t="s">
        <v>288</v>
      </c>
      <c r="C346" t="str">
        <f t="shared" si="10"/>
        <v xml:space="preserve">ហ៊ាន </v>
      </c>
      <c r="D346" t="str">
        <f t="shared" si="11"/>
        <v>ហាំង</v>
      </c>
      <c r="E346" t="s">
        <v>2</v>
      </c>
      <c r="F346" t="s">
        <v>454</v>
      </c>
      <c r="G346" t="str">
        <f>IFERROR(VLOOKUP($B346,Tax_List!$G$3:$O$480,6,0),"***")</f>
        <v>***</v>
      </c>
      <c r="H346" s="13" t="str">
        <f>IFERROR(VLOOKUP($B346,Tax_List!$G$3:$O$480,10,0),"***")</f>
        <v>***</v>
      </c>
      <c r="I346" s="2">
        <v>1036100</v>
      </c>
      <c r="J346" s="2" t="s">
        <v>1978</v>
      </c>
      <c r="L346" t="str">
        <f>IF($G346="***",VLOOKUP($C346,Tax_List!$E$3:$O$479,8,0),"")</f>
        <v>01.08.1980</v>
      </c>
      <c r="M346" t="e">
        <f>IF($G346="***",VLOOKUP($D346,Tax_List!$E$3:$O$479,8,0),"")</f>
        <v>#N/A</v>
      </c>
    </row>
    <row r="347" spans="1:13" x14ac:dyDescent="0.55000000000000004">
      <c r="A347" s="1">
        <v>321</v>
      </c>
      <c r="B347" t="s">
        <v>289</v>
      </c>
      <c r="C347" t="str">
        <f t="shared" si="10"/>
        <v xml:space="preserve">ជុំ </v>
      </c>
      <c r="D347" t="str">
        <f t="shared" si="11"/>
        <v>អ៊ីន</v>
      </c>
      <c r="E347" t="s">
        <v>1</v>
      </c>
      <c r="F347" t="s">
        <v>454</v>
      </c>
      <c r="G347" t="str">
        <f>IFERROR(VLOOKUP($B347,Tax_List!$G$3:$O$480,6,0),"***")</f>
        <v>***</v>
      </c>
      <c r="H347" s="13" t="str">
        <f>IFERROR(VLOOKUP($B347,Tax_List!$G$3:$O$480,10,0),"***")</f>
        <v>***</v>
      </c>
      <c r="I347" s="2">
        <v>1205600</v>
      </c>
      <c r="J347" s="2" t="s">
        <v>1978</v>
      </c>
      <c r="L347" t="str">
        <f>IF($G347="***",VLOOKUP($C347,Tax_List!$E$3:$O$479,8,0),"")</f>
        <v>02.07.1994</v>
      </c>
      <c r="M347" t="e">
        <f>IF($G347="***",VLOOKUP($D347,Tax_List!$E$3:$O$479,8,0),"")</f>
        <v>#N/A</v>
      </c>
    </row>
    <row r="348" spans="1:13" x14ac:dyDescent="0.55000000000000004">
      <c r="A348" s="1">
        <v>322</v>
      </c>
      <c r="B348" t="s">
        <v>290</v>
      </c>
      <c r="C348" t="str">
        <f t="shared" si="10"/>
        <v xml:space="preserve">ហ៊ាន </v>
      </c>
      <c r="D348" t="str">
        <f t="shared" si="11"/>
        <v>ហុង</v>
      </c>
      <c r="E348" t="s">
        <v>2</v>
      </c>
      <c r="F348" t="s">
        <v>454</v>
      </c>
      <c r="G348" t="str">
        <f>IFERROR(VLOOKUP($B348,Tax_List!$G$3:$O$480,6,0),"***")</f>
        <v>***</v>
      </c>
      <c r="H348" s="13" t="str">
        <f>IFERROR(VLOOKUP($B348,Tax_List!$G$3:$O$480,10,0),"***")</f>
        <v>***</v>
      </c>
      <c r="I348" s="2">
        <v>1034500</v>
      </c>
      <c r="J348" s="2" t="s">
        <v>1978</v>
      </c>
      <c r="L348" t="str">
        <f>IF($G348="***",VLOOKUP($C348,Tax_List!$E$3:$O$479,8,0),"")</f>
        <v>01.08.1980</v>
      </c>
      <c r="M348" t="e">
        <f>IF($G348="***",VLOOKUP($D348,Tax_List!$E$3:$O$479,8,0),"")</f>
        <v>#N/A</v>
      </c>
    </row>
    <row r="349" spans="1:13" x14ac:dyDescent="0.55000000000000004">
      <c r="A349" s="1">
        <v>323</v>
      </c>
      <c r="B349" t="s">
        <v>291</v>
      </c>
      <c r="C349" t="str">
        <f t="shared" si="10"/>
        <v xml:space="preserve">បុល </v>
      </c>
      <c r="D349" t="str">
        <f t="shared" si="11"/>
        <v>ស៊ីណាត</v>
      </c>
      <c r="E349" t="s">
        <v>2</v>
      </c>
      <c r="F349" t="s">
        <v>454</v>
      </c>
      <c r="G349" t="str">
        <f>IFERROR(VLOOKUP($B349,Tax_List!$G$3:$O$480,6,0),"***")</f>
        <v>***</v>
      </c>
      <c r="H349" s="13" t="str">
        <f>IFERROR(VLOOKUP($B349,Tax_List!$G$3:$O$480,10,0),"***")</f>
        <v>***</v>
      </c>
      <c r="I349" s="2">
        <v>1099000</v>
      </c>
      <c r="J349" s="2" t="s">
        <v>1978</v>
      </c>
      <c r="L349" t="str">
        <f>IF($G349="***",VLOOKUP($C349,Tax_List!$E$3:$O$479,8,0),"")</f>
        <v>13.07.1997</v>
      </c>
      <c r="M349" t="e">
        <f>IF($G349="***",VLOOKUP($D349,Tax_List!$E$3:$O$479,8,0),"")</f>
        <v>#N/A</v>
      </c>
    </row>
    <row r="350" spans="1:13" x14ac:dyDescent="0.55000000000000004">
      <c r="A350" s="1">
        <v>324</v>
      </c>
      <c r="B350" t="s">
        <v>1949</v>
      </c>
      <c r="C350" t="str">
        <f t="shared" si="10"/>
        <v xml:space="preserve">ដៀន </v>
      </c>
      <c r="D350" t="str">
        <f t="shared" si="11"/>
        <v>ចិត្រ</v>
      </c>
      <c r="E350" t="s">
        <v>2</v>
      </c>
      <c r="F350" t="s">
        <v>454</v>
      </c>
      <c r="G350" t="str">
        <f>IFERROR(VLOOKUP($B350,Tax_List!$G$3:$O$480,6,0),"***")</f>
        <v>***</v>
      </c>
      <c r="H350" s="13" t="str">
        <f>IFERROR(VLOOKUP($B350,Tax_List!$G$3:$O$480,10,0),"***")</f>
        <v>***</v>
      </c>
      <c r="I350" s="2">
        <v>1128500</v>
      </c>
      <c r="J350" s="2" t="s">
        <v>1978</v>
      </c>
      <c r="L350" t="e">
        <f>IF($G350="***",VLOOKUP($C350,Tax_List!$E$3:$O$479,8,0),"")</f>
        <v>#N/A</v>
      </c>
      <c r="M350" t="e">
        <f>IF($G350="***",VLOOKUP($D350,Tax_List!$E$3:$O$479,8,0),"")</f>
        <v>#N/A</v>
      </c>
    </row>
    <row r="351" spans="1:13" x14ac:dyDescent="0.55000000000000004">
      <c r="A351" s="1">
        <v>325</v>
      </c>
      <c r="B351" t="s">
        <v>292</v>
      </c>
      <c r="C351" t="str">
        <f t="shared" si="10"/>
        <v xml:space="preserve">សេរី </v>
      </c>
      <c r="D351" t="str">
        <f t="shared" si="11"/>
        <v>វីសែល</v>
      </c>
      <c r="E351" t="s">
        <v>1</v>
      </c>
      <c r="F351" t="s">
        <v>454</v>
      </c>
      <c r="G351" t="str">
        <f>IFERROR(VLOOKUP($B351,Tax_List!$G$3:$O$480,6,0),"***")</f>
        <v>***</v>
      </c>
      <c r="H351" s="13" t="str">
        <f>IFERROR(VLOOKUP($B351,Tax_List!$G$3:$O$480,10,0),"***")</f>
        <v>***</v>
      </c>
      <c r="I351" s="2">
        <v>1138300</v>
      </c>
      <c r="J351" s="2" t="s">
        <v>1978</v>
      </c>
      <c r="L351" t="str">
        <f>IF($G351="***",VLOOKUP($C351,Tax_List!$E$3:$O$479,8,0),"")</f>
        <v>05.08.2003</v>
      </c>
      <c r="M351" t="e">
        <f>IF($G351="***",VLOOKUP($D351,Tax_List!$E$3:$O$479,8,0),"")</f>
        <v>#N/A</v>
      </c>
    </row>
    <row r="352" spans="1:13" x14ac:dyDescent="0.55000000000000004">
      <c r="A352" s="1">
        <v>326</v>
      </c>
      <c r="B352" t="s">
        <v>293</v>
      </c>
      <c r="C352" t="str">
        <f t="shared" si="10"/>
        <v xml:space="preserve">រឺម </v>
      </c>
      <c r="D352" t="str">
        <f t="shared" si="11"/>
        <v>ធីម</v>
      </c>
      <c r="E352" t="s">
        <v>1</v>
      </c>
      <c r="F352" t="s">
        <v>454</v>
      </c>
      <c r="G352" t="str">
        <f>IFERROR(VLOOKUP($B352,Tax_List!$G$3:$O$480,6,0),"***")</f>
        <v>***</v>
      </c>
      <c r="H352" s="13" t="str">
        <f>IFERROR(VLOOKUP($B352,Tax_List!$G$3:$O$480,10,0),"***")</f>
        <v>***</v>
      </c>
      <c r="I352" s="2">
        <v>1284400</v>
      </c>
      <c r="J352" s="2" t="s">
        <v>1978</v>
      </c>
      <c r="L352" t="str">
        <f>IF($G352="***",VLOOKUP($C352,Tax_List!$E$3:$O$479,8,0),"")</f>
        <v>21.01.1985</v>
      </c>
      <c r="M352" t="e">
        <f>IF($G352="***",VLOOKUP($D352,Tax_List!$E$3:$O$479,8,0),"")</f>
        <v>#N/A</v>
      </c>
    </row>
    <row r="353" spans="1:13" x14ac:dyDescent="0.55000000000000004">
      <c r="A353" s="1">
        <v>327</v>
      </c>
      <c r="B353" t="s">
        <v>294</v>
      </c>
      <c r="C353" t="str">
        <f t="shared" si="10"/>
        <v xml:space="preserve">ហៃ </v>
      </c>
      <c r="D353" t="str">
        <f t="shared" si="11"/>
        <v>អុល</v>
      </c>
      <c r="E353" t="s">
        <v>1</v>
      </c>
      <c r="F353" t="s">
        <v>454</v>
      </c>
      <c r="G353" t="str">
        <f>IFERROR(VLOOKUP($B353,Tax_List!$G$3:$O$480,6,0),"***")</f>
        <v>***</v>
      </c>
      <c r="H353" s="13" t="str">
        <f>IFERROR(VLOOKUP($B353,Tax_List!$G$3:$O$480,10,0),"***")</f>
        <v>***</v>
      </c>
      <c r="I353" s="2">
        <v>1353500</v>
      </c>
      <c r="J353" s="2" t="s">
        <v>1978</v>
      </c>
      <c r="L353" t="str">
        <f>IF($G353="***",VLOOKUP($C353,Tax_List!$E$3:$O$479,8,0),"")</f>
        <v>24.04.1990</v>
      </c>
      <c r="M353" t="e">
        <f>IF($G353="***",VLOOKUP($D353,Tax_List!$E$3:$O$479,8,0),"")</f>
        <v>#N/A</v>
      </c>
    </row>
    <row r="354" spans="1:13" x14ac:dyDescent="0.55000000000000004">
      <c r="A354" s="1">
        <v>328</v>
      </c>
      <c r="B354" t="s">
        <v>295</v>
      </c>
      <c r="C354" t="str">
        <f t="shared" si="10"/>
        <v xml:space="preserve">ស៊ុត </v>
      </c>
      <c r="D354" t="str">
        <f t="shared" si="11"/>
        <v>សុផល</v>
      </c>
      <c r="E354" t="s">
        <v>2</v>
      </c>
      <c r="F354" t="s">
        <v>454</v>
      </c>
      <c r="G354" t="str">
        <f>IFERROR(VLOOKUP($B354,Tax_List!$G$3:$O$480,6,0),"***")</f>
        <v>***</v>
      </c>
      <c r="H354" s="13" t="str">
        <f>IFERROR(VLOOKUP($B354,Tax_List!$G$3:$O$480,10,0),"***")</f>
        <v>***</v>
      </c>
      <c r="I354" s="2">
        <v>1260700</v>
      </c>
      <c r="J354" s="2" t="s">
        <v>1978</v>
      </c>
      <c r="L354" t="str">
        <f>IF($G354="***",VLOOKUP($C354,Tax_List!$E$3:$O$479,8,0),"")</f>
        <v>29.03.1991</v>
      </c>
      <c r="M354" t="e">
        <f>IF($G354="***",VLOOKUP($D354,Tax_List!$E$3:$O$479,8,0),"")</f>
        <v>#N/A</v>
      </c>
    </row>
    <row r="355" spans="1:13" x14ac:dyDescent="0.55000000000000004">
      <c r="A355" s="1">
        <v>329</v>
      </c>
      <c r="B355" t="s">
        <v>296</v>
      </c>
      <c r="C355" t="str">
        <f t="shared" si="10"/>
        <v xml:space="preserve">ធិន </v>
      </c>
      <c r="D355" t="str">
        <f t="shared" si="11"/>
        <v>ថុល</v>
      </c>
      <c r="E355" t="s">
        <v>2</v>
      </c>
      <c r="F355" t="s">
        <v>454</v>
      </c>
      <c r="G355" t="str">
        <f>IFERROR(VLOOKUP($B355,Tax_List!$G$3:$O$480,6,0),"***")</f>
        <v>***</v>
      </c>
      <c r="H355" s="13" t="str">
        <f>IFERROR(VLOOKUP($B355,Tax_List!$G$3:$O$480,10,0),"***")</f>
        <v>***</v>
      </c>
      <c r="I355" s="2">
        <v>1088300</v>
      </c>
      <c r="J355" s="2" t="s">
        <v>1978</v>
      </c>
      <c r="L355" t="str">
        <f>IF($G355="***",VLOOKUP($C355,Tax_List!$E$3:$O$479,8,0),"")</f>
        <v>03.03.1979</v>
      </c>
      <c r="M355" t="e">
        <f>IF($G355="***",VLOOKUP($D355,Tax_List!$E$3:$O$479,8,0),"")</f>
        <v>#N/A</v>
      </c>
    </row>
    <row r="356" spans="1:13" x14ac:dyDescent="0.55000000000000004">
      <c r="A356" s="1">
        <v>330</v>
      </c>
      <c r="B356" t="s">
        <v>297</v>
      </c>
      <c r="C356" t="str">
        <f t="shared" si="10"/>
        <v xml:space="preserve">ជៀម </v>
      </c>
      <c r="D356" t="str">
        <f t="shared" si="11"/>
        <v>ទីន</v>
      </c>
      <c r="E356" t="s">
        <v>1</v>
      </c>
      <c r="F356" t="s">
        <v>454</v>
      </c>
      <c r="G356" t="str">
        <f>IFERROR(VLOOKUP($B356,Tax_List!$G$3:$O$480,6,0),"***")</f>
        <v>***</v>
      </c>
      <c r="H356" s="13" t="str">
        <f>IFERROR(VLOOKUP($B356,Tax_List!$G$3:$O$480,10,0),"***")</f>
        <v>***</v>
      </c>
      <c r="I356" s="2">
        <v>1005500</v>
      </c>
      <c r="J356" s="2" t="s">
        <v>1978</v>
      </c>
      <c r="L356" t="str">
        <f>IF($G356="***",VLOOKUP($C356,Tax_List!$E$3:$O$479,8,0),"")</f>
        <v>14.01.1997</v>
      </c>
      <c r="M356" t="e">
        <f>IF($G356="***",VLOOKUP($D356,Tax_List!$E$3:$O$479,8,0),"")</f>
        <v>#N/A</v>
      </c>
    </row>
    <row r="357" spans="1:13" x14ac:dyDescent="0.55000000000000004">
      <c r="A357" s="1">
        <v>331</v>
      </c>
      <c r="B357" t="s">
        <v>298</v>
      </c>
      <c r="C357" t="str">
        <f t="shared" si="10"/>
        <v xml:space="preserve">ថី </v>
      </c>
      <c r="D357" t="str">
        <f t="shared" si="11"/>
        <v>ធួន</v>
      </c>
      <c r="E357" t="s">
        <v>2</v>
      </c>
      <c r="F357" t="s">
        <v>454</v>
      </c>
      <c r="G357" t="str">
        <f>IFERROR(VLOOKUP($B357,Tax_List!$G$3:$O$480,6,0),"***")</f>
        <v>***</v>
      </c>
      <c r="H357" s="13" t="str">
        <f>IFERROR(VLOOKUP($B357,Tax_List!$G$3:$O$480,10,0),"***")</f>
        <v>***</v>
      </c>
      <c r="I357" s="2">
        <v>1083000</v>
      </c>
      <c r="J357" s="2" t="s">
        <v>1978</v>
      </c>
      <c r="L357" t="str">
        <f>IF($G357="***",VLOOKUP($C357,Tax_List!$E$3:$O$479,8,0),"")</f>
        <v>10.07.1986</v>
      </c>
      <c r="M357" t="e">
        <f>IF($G357="***",VLOOKUP($D357,Tax_List!$E$3:$O$479,8,0),"")</f>
        <v>#N/A</v>
      </c>
    </row>
    <row r="358" spans="1:13" x14ac:dyDescent="0.55000000000000004">
      <c r="A358" s="1">
        <v>332</v>
      </c>
      <c r="B358" t="s">
        <v>299</v>
      </c>
      <c r="C358" t="str">
        <f t="shared" si="10"/>
        <v xml:space="preserve">ឈាង </v>
      </c>
      <c r="D358" t="str">
        <f t="shared" si="11"/>
        <v>ចាន់ឌី</v>
      </c>
      <c r="E358" t="s">
        <v>1</v>
      </c>
      <c r="F358" t="s">
        <v>454</v>
      </c>
      <c r="G358" t="str">
        <f>IFERROR(VLOOKUP($B358,Tax_List!$G$3:$O$480,6,0),"***")</f>
        <v>***</v>
      </c>
      <c r="H358" s="13" t="str">
        <f>IFERROR(VLOOKUP($B358,Tax_List!$G$3:$O$480,10,0),"***")</f>
        <v>***</v>
      </c>
      <c r="I358" s="2">
        <v>1081400</v>
      </c>
      <c r="J358" s="2" t="s">
        <v>1978</v>
      </c>
      <c r="L358" t="str">
        <f>IF($G358="***",VLOOKUP($C358,Tax_List!$E$3:$O$479,8,0),"")</f>
        <v>22.12.1992</v>
      </c>
      <c r="M358" t="e">
        <f>IF($G358="***",VLOOKUP($D358,Tax_List!$E$3:$O$479,8,0),"")</f>
        <v>#N/A</v>
      </c>
    </row>
    <row r="359" spans="1:13" x14ac:dyDescent="0.55000000000000004">
      <c r="A359" s="1">
        <v>333</v>
      </c>
      <c r="B359" t="s">
        <v>300</v>
      </c>
      <c r="C359" t="str">
        <f t="shared" si="10"/>
        <v xml:space="preserve">ថី </v>
      </c>
      <c r="D359" t="str">
        <f t="shared" si="11"/>
        <v>ចន្ថា</v>
      </c>
      <c r="E359" t="s">
        <v>2</v>
      </c>
      <c r="F359" t="s">
        <v>454</v>
      </c>
      <c r="G359" t="str">
        <f>IFERROR(VLOOKUP($B359,Tax_List!$G$3:$O$480,6,0),"***")</f>
        <v>***</v>
      </c>
      <c r="H359" s="13" t="str">
        <f>IFERROR(VLOOKUP($B359,Tax_List!$G$3:$O$480,10,0),"***")</f>
        <v>***</v>
      </c>
      <c r="I359" s="2">
        <v>1145200</v>
      </c>
      <c r="J359" s="2" t="s">
        <v>1978</v>
      </c>
      <c r="L359" t="str">
        <f>IF($G359="***",VLOOKUP($C359,Tax_List!$E$3:$O$479,8,0),"")</f>
        <v>10.07.1986</v>
      </c>
      <c r="M359" t="e">
        <f>IF($G359="***",VLOOKUP($D359,Tax_List!$E$3:$O$479,8,0),"")</f>
        <v>#N/A</v>
      </c>
    </row>
    <row r="360" spans="1:13" x14ac:dyDescent="0.55000000000000004">
      <c r="A360" s="1">
        <v>334</v>
      </c>
      <c r="B360" t="s">
        <v>301</v>
      </c>
      <c r="C360" t="str">
        <f t="shared" si="10"/>
        <v xml:space="preserve">ចាប </v>
      </c>
      <c r="D360" t="str">
        <f t="shared" si="11"/>
        <v>ញ៉ាញ់</v>
      </c>
      <c r="E360" t="s">
        <v>1</v>
      </c>
      <c r="F360" t="s">
        <v>454</v>
      </c>
      <c r="G360" t="str">
        <f>IFERROR(VLOOKUP($B360,Tax_List!$G$3:$O$480,6,0),"***")</f>
        <v>***</v>
      </c>
      <c r="H360" s="13" t="str">
        <f>IFERROR(VLOOKUP($B360,Tax_List!$G$3:$O$480,10,0),"***")</f>
        <v>***</v>
      </c>
      <c r="I360" s="2">
        <v>1120600</v>
      </c>
      <c r="J360" s="2" t="s">
        <v>1978</v>
      </c>
      <c r="L360" t="str">
        <f>IF($G360="***",VLOOKUP($C360,Tax_List!$E$3:$O$479,8,0),"")</f>
        <v>04.07.1996</v>
      </c>
      <c r="M360" t="e">
        <f>IF($G360="***",VLOOKUP($D360,Tax_List!$E$3:$O$479,8,0),"")</f>
        <v>#N/A</v>
      </c>
    </row>
    <row r="361" spans="1:13" x14ac:dyDescent="0.55000000000000004">
      <c r="A361" s="1">
        <v>335</v>
      </c>
      <c r="B361" t="s">
        <v>302</v>
      </c>
      <c r="C361" t="str">
        <f t="shared" si="10"/>
        <v xml:space="preserve">ជិន </v>
      </c>
      <c r="D361" t="str">
        <f t="shared" si="11"/>
        <v>ងឿន</v>
      </c>
      <c r="E361" t="s">
        <v>2</v>
      </c>
      <c r="F361" t="s">
        <v>454</v>
      </c>
      <c r="G361" t="str">
        <f>IFERROR(VLOOKUP($B361,Tax_List!$G$3:$O$480,6,0),"***")</f>
        <v>***</v>
      </c>
      <c r="H361" s="13" t="str">
        <f>IFERROR(VLOOKUP($B361,Tax_List!$G$3:$O$480,10,0),"***")</f>
        <v>***</v>
      </c>
      <c r="I361" s="2">
        <v>1073300</v>
      </c>
      <c r="J361" s="2" t="s">
        <v>1978</v>
      </c>
      <c r="L361" t="str">
        <f>IF($G361="***",VLOOKUP($C361,Tax_List!$E$3:$O$479,8,0),"")</f>
        <v>11.07.1989</v>
      </c>
      <c r="M361" t="e">
        <f>IF($G361="***",VLOOKUP($D361,Tax_List!$E$3:$O$479,8,0),"")</f>
        <v>#N/A</v>
      </c>
    </row>
    <row r="362" spans="1:13" x14ac:dyDescent="0.55000000000000004">
      <c r="A362" s="1">
        <v>336</v>
      </c>
      <c r="B362" t="s">
        <v>303</v>
      </c>
      <c r="C362" t="str">
        <f t="shared" si="10"/>
        <v xml:space="preserve">គួក </v>
      </c>
      <c r="D362" t="str">
        <f t="shared" si="11"/>
        <v>កុយ</v>
      </c>
      <c r="E362" t="s">
        <v>2</v>
      </c>
      <c r="F362" t="s">
        <v>454</v>
      </c>
      <c r="G362" t="str">
        <f>IFERROR(VLOOKUP($B362,Tax_List!$G$3:$O$480,6,0),"***")</f>
        <v>***</v>
      </c>
      <c r="H362" s="13" t="str">
        <f>IFERROR(VLOOKUP($B362,Tax_List!$G$3:$O$480,10,0),"***")</f>
        <v>***</v>
      </c>
      <c r="I362" s="2">
        <v>1051800</v>
      </c>
      <c r="J362" s="2" t="s">
        <v>1978</v>
      </c>
      <c r="L362" t="str">
        <f>IF($G362="***",VLOOKUP($C362,Tax_List!$E$3:$O$479,8,0),"")</f>
        <v>12.02.1988</v>
      </c>
      <c r="M362" t="e">
        <f>IF($G362="***",VLOOKUP($D362,Tax_List!$E$3:$O$479,8,0),"")</f>
        <v>#N/A</v>
      </c>
    </row>
    <row r="363" spans="1:13" x14ac:dyDescent="0.55000000000000004">
      <c r="A363" s="1">
        <v>337</v>
      </c>
      <c r="B363" t="s">
        <v>304</v>
      </c>
      <c r="C363" t="str">
        <f t="shared" si="10"/>
        <v xml:space="preserve">សេរី </v>
      </c>
      <c r="D363" t="str">
        <f t="shared" si="11"/>
        <v>រក្សា</v>
      </c>
      <c r="E363" t="s">
        <v>1</v>
      </c>
      <c r="F363" t="s">
        <v>454</v>
      </c>
      <c r="G363" t="str">
        <f>IFERROR(VLOOKUP($B363,Tax_List!$G$3:$O$480,6,0),"***")</f>
        <v>***</v>
      </c>
      <c r="H363" s="13" t="str">
        <f>IFERROR(VLOOKUP($B363,Tax_List!$G$3:$O$480,10,0),"***")</f>
        <v>***</v>
      </c>
      <c r="I363" s="2">
        <v>1158800</v>
      </c>
      <c r="J363" s="2" t="s">
        <v>1978</v>
      </c>
      <c r="L363" t="str">
        <f>IF($G363="***",VLOOKUP($C363,Tax_List!$E$3:$O$479,8,0),"")</f>
        <v>05.08.2003</v>
      </c>
      <c r="M363" t="e">
        <f>IF($G363="***",VLOOKUP($D363,Tax_List!$E$3:$O$479,8,0),"")</f>
        <v>#N/A</v>
      </c>
    </row>
    <row r="364" spans="1:13" x14ac:dyDescent="0.55000000000000004">
      <c r="A364" s="1">
        <v>338</v>
      </c>
      <c r="B364" t="s">
        <v>305</v>
      </c>
      <c r="C364" t="str">
        <f t="shared" si="10"/>
        <v xml:space="preserve">ឡេង </v>
      </c>
      <c r="D364" t="str">
        <f t="shared" si="11"/>
        <v>គីមហេង</v>
      </c>
      <c r="E364" t="s">
        <v>2</v>
      </c>
      <c r="F364" t="s">
        <v>454</v>
      </c>
      <c r="G364" t="str">
        <f>IFERROR(VLOOKUP($B364,Tax_List!$G$3:$O$480,6,0),"***")</f>
        <v>***</v>
      </c>
      <c r="H364" s="13" t="str">
        <f>IFERROR(VLOOKUP($B364,Tax_List!$G$3:$O$480,10,0),"***")</f>
        <v>***</v>
      </c>
      <c r="I364" s="2">
        <v>1086900</v>
      </c>
      <c r="J364" s="2" t="s">
        <v>1978</v>
      </c>
      <c r="L364" t="str">
        <f>IF($G364="***",VLOOKUP($C364,Tax_List!$E$3:$O$479,8,0),"")</f>
        <v>24.03.1991</v>
      </c>
      <c r="M364" t="e">
        <f>IF($G364="***",VLOOKUP($D364,Tax_List!$E$3:$O$479,8,0),"")</f>
        <v>#N/A</v>
      </c>
    </row>
    <row r="365" spans="1:13" x14ac:dyDescent="0.55000000000000004">
      <c r="A365" s="1">
        <v>339</v>
      </c>
      <c r="B365" t="s">
        <v>306</v>
      </c>
      <c r="C365" t="str">
        <f t="shared" si="10"/>
        <v xml:space="preserve">ឌួង </v>
      </c>
      <c r="D365" t="str">
        <f t="shared" si="11"/>
        <v>ម៉ាឌឿន</v>
      </c>
      <c r="E365" t="s">
        <v>2</v>
      </c>
      <c r="F365" t="s">
        <v>454</v>
      </c>
      <c r="G365" t="str">
        <f>IFERROR(VLOOKUP($B365,Tax_List!$G$3:$O$480,6,0),"***")</f>
        <v>***</v>
      </c>
      <c r="H365" s="13" t="str">
        <f>IFERROR(VLOOKUP($B365,Tax_List!$G$3:$O$480,10,0),"***")</f>
        <v>***</v>
      </c>
      <c r="I365" s="2">
        <v>1271700</v>
      </c>
      <c r="J365" s="2" t="s">
        <v>1978</v>
      </c>
      <c r="L365" t="str">
        <f>IF($G365="***",VLOOKUP($C365,Tax_List!$E$3:$O$479,8,0),"")</f>
        <v>27.08.1998</v>
      </c>
      <c r="M365" t="e">
        <f>IF($G365="***",VLOOKUP($D365,Tax_List!$E$3:$O$479,8,0),"")</f>
        <v>#N/A</v>
      </c>
    </row>
    <row r="366" spans="1:13" x14ac:dyDescent="0.55000000000000004">
      <c r="A366" s="1">
        <v>340</v>
      </c>
      <c r="B366" t="s">
        <v>307</v>
      </c>
      <c r="C366" t="str">
        <f t="shared" si="10"/>
        <v xml:space="preserve">បុល </v>
      </c>
      <c r="D366" t="str">
        <f t="shared" si="11"/>
        <v>ផល្លី</v>
      </c>
      <c r="E366" t="s">
        <v>1</v>
      </c>
      <c r="F366" t="s">
        <v>454</v>
      </c>
      <c r="G366" t="str">
        <f>IFERROR(VLOOKUP($B366,Tax_List!$G$3:$O$480,6,0),"***")</f>
        <v>***</v>
      </c>
      <c r="H366" s="13" t="str">
        <f>IFERROR(VLOOKUP($B366,Tax_List!$G$3:$O$480,10,0),"***")</f>
        <v>***</v>
      </c>
      <c r="I366" s="2">
        <v>1158000</v>
      </c>
      <c r="J366" s="2" t="s">
        <v>1978</v>
      </c>
      <c r="L366" t="str">
        <f>IF($G366="***",VLOOKUP($C366,Tax_List!$E$3:$O$479,8,0),"")</f>
        <v>13.07.1997</v>
      </c>
      <c r="M366" t="e">
        <f>IF($G366="***",VLOOKUP($D366,Tax_List!$E$3:$O$479,8,0),"")</f>
        <v>#N/A</v>
      </c>
    </row>
    <row r="367" spans="1:13" x14ac:dyDescent="0.55000000000000004">
      <c r="A367" s="1">
        <v>341</v>
      </c>
      <c r="B367" t="s">
        <v>308</v>
      </c>
      <c r="C367" t="str">
        <f t="shared" si="10"/>
        <v xml:space="preserve">រ៉ែន </v>
      </c>
      <c r="D367" t="str">
        <f t="shared" si="11"/>
        <v>សុខណាង</v>
      </c>
      <c r="E367" t="s">
        <v>2</v>
      </c>
      <c r="F367" t="s">
        <v>454</v>
      </c>
      <c r="G367" t="str">
        <f>IFERROR(VLOOKUP($B367,Tax_List!$G$3:$O$480,6,0),"***")</f>
        <v>***</v>
      </c>
      <c r="H367" s="13" t="str">
        <f>IFERROR(VLOOKUP($B367,Tax_List!$G$3:$O$480,10,0),"***")</f>
        <v>***</v>
      </c>
      <c r="I367" s="2">
        <v>1164500</v>
      </c>
      <c r="J367" s="2" t="s">
        <v>1978</v>
      </c>
      <c r="L367" t="str">
        <f>IF($G367="***",VLOOKUP($C367,Tax_List!$E$3:$O$479,8,0),"")</f>
        <v>15.06.2000</v>
      </c>
      <c r="M367" t="e">
        <f>IF($G367="***",VLOOKUP($D367,Tax_List!$E$3:$O$479,8,0),"")</f>
        <v>#N/A</v>
      </c>
    </row>
    <row r="368" spans="1:13" x14ac:dyDescent="0.55000000000000004">
      <c r="A368" s="1">
        <v>342</v>
      </c>
      <c r="B368" t="s">
        <v>309</v>
      </c>
      <c r="C368" t="str">
        <f t="shared" si="10"/>
        <v xml:space="preserve">ចាន់នី </v>
      </c>
      <c r="D368" t="str">
        <f t="shared" si="11"/>
        <v>ចាន់ណា</v>
      </c>
      <c r="E368" t="s">
        <v>1</v>
      </c>
      <c r="F368" t="s">
        <v>454</v>
      </c>
      <c r="G368" t="str">
        <f>IFERROR(VLOOKUP($B368,Tax_List!$G$3:$O$480,6,0),"***")</f>
        <v>***</v>
      </c>
      <c r="H368" s="13" t="str">
        <f>IFERROR(VLOOKUP($B368,Tax_List!$G$3:$O$480,10,0),"***")</f>
        <v>***</v>
      </c>
      <c r="I368" s="2">
        <v>1131200</v>
      </c>
      <c r="J368" s="2" t="s">
        <v>1978</v>
      </c>
      <c r="L368" t="str">
        <f>IF($G368="***",VLOOKUP($C368,Tax_List!$E$3:$O$479,8,0),"")</f>
        <v>12.08.1998</v>
      </c>
      <c r="M368" t="e">
        <f>IF($G368="***",VLOOKUP($D368,Tax_List!$E$3:$O$479,8,0),"")</f>
        <v>#N/A</v>
      </c>
    </row>
    <row r="369" spans="1:13" x14ac:dyDescent="0.55000000000000004">
      <c r="A369" s="1">
        <v>343</v>
      </c>
      <c r="B369" t="s">
        <v>310</v>
      </c>
      <c r="C369" t="str">
        <f t="shared" si="10"/>
        <v xml:space="preserve">ងិន </v>
      </c>
      <c r="D369" t="str">
        <f t="shared" si="11"/>
        <v>វន</v>
      </c>
      <c r="E369" t="s">
        <v>1</v>
      </c>
      <c r="F369" t="s">
        <v>454</v>
      </c>
      <c r="G369" t="str">
        <f>IFERROR(VLOOKUP($B369,Tax_List!$G$3:$O$480,6,0),"***")</f>
        <v>***</v>
      </c>
      <c r="H369" s="13" t="str">
        <f>IFERROR(VLOOKUP($B369,Tax_List!$G$3:$O$480,10,0),"***")</f>
        <v>***</v>
      </c>
      <c r="I369" s="2">
        <v>1108000</v>
      </c>
      <c r="J369" s="2" t="s">
        <v>1978</v>
      </c>
      <c r="L369" t="str">
        <f>IF($G369="***",VLOOKUP($C369,Tax_List!$E$3:$O$479,8,0),"")</f>
        <v>05.06.1995</v>
      </c>
      <c r="M369" t="e">
        <f>IF($G369="***",VLOOKUP($D369,Tax_List!$E$3:$O$479,8,0),"")</f>
        <v>#N/A</v>
      </c>
    </row>
    <row r="370" spans="1:13" x14ac:dyDescent="0.55000000000000004">
      <c r="A370" s="1">
        <v>344</v>
      </c>
      <c r="B370" t="s">
        <v>311</v>
      </c>
      <c r="C370" t="str">
        <f t="shared" si="10"/>
        <v xml:space="preserve">លី </v>
      </c>
      <c r="D370" t="str">
        <f t="shared" si="11"/>
        <v xml:space="preserve">ចាន់នី </v>
      </c>
      <c r="E370" t="s">
        <v>2</v>
      </c>
      <c r="F370" t="s">
        <v>454</v>
      </c>
      <c r="G370" t="str">
        <f>IFERROR(VLOOKUP($B370,Tax_List!$G$3:$O$480,6,0),"***")</f>
        <v>***</v>
      </c>
      <c r="H370" s="13" t="str">
        <f>IFERROR(VLOOKUP($B370,Tax_List!$G$3:$O$480,10,0),"***")</f>
        <v>***</v>
      </c>
      <c r="I370" s="2">
        <v>1159500</v>
      </c>
      <c r="J370" s="2" t="s">
        <v>1978</v>
      </c>
      <c r="L370" t="str">
        <f>IF($G370="***",VLOOKUP($C370,Tax_List!$E$3:$O$479,8,0),"")</f>
        <v>10.07.2003</v>
      </c>
      <c r="M370" t="str">
        <f>IF($G370="***",VLOOKUP($D370,Tax_List!$E$3:$O$479,8,0),"")</f>
        <v>12.08.1998</v>
      </c>
    </row>
    <row r="371" spans="1:13" x14ac:dyDescent="0.55000000000000004">
      <c r="A371" s="1">
        <v>345</v>
      </c>
      <c r="B371" t="s">
        <v>1971</v>
      </c>
      <c r="C371" t="str">
        <f t="shared" si="10"/>
        <v xml:space="preserve">ងិន </v>
      </c>
      <c r="D371" t="str">
        <f t="shared" si="11"/>
        <v>ភា</v>
      </c>
      <c r="E371" t="s">
        <v>2</v>
      </c>
      <c r="F371" t="s">
        <v>454</v>
      </c>
      <c r="G371" t="str">
        <f>IFERROR(VLOOKUP($B371,Tax_List!$G$3:$O$480,6,0),"***")</f>
        <v>***</v>
      </c>
      <c r="H371" s="13" t="str">
        <f>IFERROR(VLOOKUP($B371,Tax_List!$G$3:$O$480,10,0),"***")</f>
        <v>***</v>
      </c>
      <c r="I371" s="2">
        <v>1163700</v>
      </c>
      <c r="J371" s="2" t="s">
        <v>1978</v>
      </c>
      <c r="L371" t="str">
        <f>IF($G371="***",VLOOKUP($C371,Tax_List!$E$3:$O$479,8,0),"")</f>
        <v>05.06.1995</v>
      </c>
      <c r="M371" t="e">
        <f>IF($G371="***",VLOOKUP($D371,Tax_List!$E$3:$O$479,8,0),"")</f>
        <v>#N/A</v>
      </c>
    </row>
    <row r="372" spans="1:13" x14ac:dyDescent="0.55000000000000004">
      <c r="A372" s="1">
        <v>346</v>
      </c>
      <c r="B372" t="s">
        <v>312</v>
      </c>
      <c r="C372" t="str">
        <f t="shared" si="10"/>
        <v xml:space="preserve">ជាម </v>
      </c>
      <c r="D372" t="str">
        <f t="shared" si="11"/>
        <v>តុំ</v>
      </c>
      <c r="E372" t="s">
        <v>2</v>
      </c>
      <c r="F372" t="s">
        <v>454</v>
      </c>
      <c r="G372" t="str">
        <f>IFERROR(VLOOKUP($B372,Tax_List!$G$3:$O$480,6,0),"***")</f>
        <v>***</v>
      </c>
      <c r="H372" s="13" t="str">
        <f>IFERROR(VLOOKUP($B372,Tax_List!$G$3:$O$480,10,0),"***")</f>
        <v>***</v>
      </c>
      <c r="I372" s="2">
        <v>1123400</v>
      </c>
      <c r="J372" s="2" t="s">
        <v>1978</v>
      </c>
      <c r="L372" t="str">
        <f>IF($G372="***",VLOOKUP($C372,Tax_List!$E$3:$O$479,8,0),"")</f>
        <v>20.05.1988</v>
      </c>
      <c r="M372" t="e">
        <f>IF($G372="***",VLOOKUP($D372,Tax_List!$E$3:$O$479,8,0),"")</f>
        <v>#N/A</v>
      </c>
    </row>
    <row r="373" spans="1:13" x14ac:dyDescent="0.55000000000000004">
      <c r="A373" s="1">
        <v>347</v>
      </c>
      <c r="B373" t="s">
        <v>313</v>
      </c>
      <c r="C373" t="str">
        <f t="shared" si="10"/>
        <v xml:space="preserve">ស៊ន </v>
      </c>
      <c r="D373" t="str">
        <f t="shared" si="11"/>
        <v>ណយ</v>
      </c>
      <c r="E373" t="s">
        <v>2</v>
      </c>
      <c r="F373" t="s">
        <v>454</v>
      </c>
      <c r="G373" t="str">
        <f>IFERROR(VLOOKUP($B373,Tax_List!$G$3:$O$480,6,0),"***")</f>
        <v>***</v>
      </c>
      <c r="H373" s="13" t="str">
        <f>IFERROR(VLOOKUP($B373,Tax_List!$G$3:$O$480,10,0),"***")</f>
        <v>***</v>
      </c>
      <c r="I373" s="2">
        <v>1407900</v>
      </c>
      <c r="J373" s="2" t="s">
        <v>1978</v>
      </c>
      <c r="L373" t="str">
        <f>IF($G373="***",VLOOKUP($C373,Tax_List!$E$3:$O$479,8,0),"")</f>
        <v>05.05.1998</v>
      </c>
      <c r="M373" t="e">
        <f>IF($G373="***",VLOOKUP($D373,Tax_List!$E$3:$O$479,8,0),"")</f>
        <v>#N/A</v>
      </c>
    </row>
    <row r="374" spans="1:13" x14ac:dyDescent="0.55000000000000004">
      <c r="A374" s="1">
        <v>348</v>
      </c>
      <c r="B374" t="s">
        <v>314</v>
      </c>
      <c r="C374" t="str">
        <f t="shared" si="10"/>
        <v xml:space="preserve">ស៊ុន </v>
      </c>
      <c r="D374" t="str">
        <f t="shared" si="11"/>
        <v>សុខនាង</v>
      </c>
      <c r="E374" t="s">
        <v>1</v>
      </c>
      <c r="F374" t="s">
        <v>454</v>
      </c>
      <c r="G374" t="str">
        <f>IFERROR(VLOOKUP($B374,Tax_List!$G$3:$O$480,6,0),"***")</f>
        <v>***</v>
      </c>
      <c r="H374" s="13" t="str">
        <f>IFERROR(VLOOKUP($B374,Tax_List!$G$3:$O$480,10,0),"***")</f>
        <v>***</v>
      </c>
      <c r="I374" s="2">
        <v>1166900</v>
      </c>
      <c r="J374" s="2" t="s">
        <v>1978</v>
      </c>
      <c r="L374" t="str">
        <f>IF($G374="***",VLOOKUP($C374,Tax_List!$E$3:$O$479,8,0),"")</f>
        <v>30.08.1996</v>
      </c>
      <c r="M374" t="e">
        <f>IF($G374="***",VLOOKUP($D374,Tax_List!$E$3:$O$479,8,0),"")</f>
        <v>#N/A</v>
      </c>
    </row>
    <row r="375" spans="1:13" x14ac:dyDescent="0.55000000000000004">
      <c r="A375" s="1">
        <v>349</v>
      </c>
      <c r="B375" t="s">
        <v>315</v>
      </c>
      <c r="C375" t="str">
        <f t="shared" si="10"/>
        <v xml:space="preserve">តុំ </v>
      </c>
      <c r="D375" t="str">
        <f t="shared" si="11"/>
        <v>គឹមហៀង</v>
      </c>
      <c r="E375" t="s">
        <v>2</v>
      </c>
      <c r="F375" t="s">
        <v>454</v>
      </c>
      <c r="G375" t="str">
        <f>IFERROR(VLOOKUP($B375,Tax_List!$G$3:$O$480,6,0),"***")</f>
        <v>***</v>
      </c>
      <c r="H375" s="13" t="str">
        <f>IFERROR(VLOOKUP($B375,Tax_List!$G$3:$O$480,10,0),"***")</f>
        <v>***</v>
      </c>
      <c r="I375" s="2">
        <v>1156100</v>
      </c>
      <c r="J375" s="2" t="s">
        <v>1978</v>
      </c>
      <c r="L375" t="str">
        <f>IF($G375="***",VLOOKUP($C375,Tax_List!$E$3:$O$479,8,0),"")</f>
        <v>24.11.2008</v>
      </c>
      <c r="M375" t="e">
        <f>IF($G375="***",VLOOKUP($D375,Tax_List!$E$3:$O$479,8,0),"")</f>
        <v>#N/A</v>
      </c>
    </row>
    <row r="376" spans="1:13" x14ac:dyDescent="0.55000000000000004">
      <c r="A376" s="1">
        <v>350</v>
      </c>
      <c r="B376" t="s">
        <v>1924</v>
      </c>
      <c r="C376" t="str">
        <f t="shared" si="10"/>
        <v xml:space="preserve">(ឆូយ </v>
      </c>
      <c r="D376" t="str">
        <f t="shared" si="11"/>
        <v>សោភា)</v>
      </c>
      <c r="E376" t="s">
        <v>1</v>
      </c>
      <c r="F376" t="s">
        <v>454</v>
      </c>
      <c r="G376" t="str">
        <f>IFERROR(VLOOKUP($B376,Tax_List!$G$3:$O$480,6,0),"***")</f>
        <v>***</v>
      </c>
      <c r="H376" s="13" t="str">
        <f>IFERROR(VLOOKUP($B376,Tax_List!$G$3:$O$480,10,0),"***")</f>
        <v>***</v>
      </c>
      <c r="I376" s="2">
        <v>1004700</v>
      </c>
      <c r="J376" s="2" t="s">
        <v>1982</v>
      </c>
      <c r="L376" t="e">
        <f>IF($G376="***",VLOOKUP($C376,Tax_List!$E$3:$O$479,8,0),"")</f>
        <v>#N/A</v>
      </c>
      <c r="M376" t="e">
        <f>IF($G376="***",VLOOKUP($D376,Tax_List!$E$3:$O$479,8,0),"")</f>
        <v>#N/A</v>
      </c>
    </row>
    <row r="377" spans="1:13" x14ac:dyDescent="0.55000000000000004">
      <c r="A377" s="1">
        <v>351</v>
      </c>
      <c r="B377" t="s">
        <v>316</v>
      </c>
      <c r="C377" t="str">
        <f t="shared" si="10"/>
        <v xml:space="preserve">ភីន </v>
      </c>
      <c r="D377" t="str">
        <f t="shared" si="11"/>
        <v>សុខខា</v>
      </c>
      <c r="E377" t="s">
        <v>2</v>
      </c>
      <c r="F377" t="s">
        <v>454</v>
      </c>
      <c r="G377" t="str">
        <f>IFERROR(VLOOKUP($B377,Tax_List!$G$3:$O$480,6,0),"***")</f>
        <v>***</v>
      </c>
      <c r="H377" s="13" t="str">
        <f>IFERROR(VLOOKUP($B377,Tax_List!$G$3:$O$480,10,0),"***")</f>
        <v>***</v>
      </c>
      <c r="I377" s="2">
        <v>1024200</v>
      </c>
      <c r="J377" s="2" t="s">
        <v>1978</v>
      </c>
      <c r="L377" t="str">
        <f>IF($G377="***",VLOOKUP($C377,Tax_List!$E$3:$O$479,8,0),"")</f>
        <v>02.10.1996</v>
      </c>
      <c r="M377" t="e">
        <f>IF($G377="***",VLOOKUP($D377,Tax_List!$E$3:$O$479,8,0),"")</f>
        <v>#N/A</v>
      </c>
    </row>
    <row r="378" spans="1:13" x14ac:dyDescent="0.55000000000000004">
      <c r="A378" s="1">
        <v>352</v>
      </c>
      <c r="B378" t="s">
        <v>317</v>
      </c>
      <c r="C378" t="str">
        <f t="shared" si="10"/>
        <v xml:space="preserve">ហ៊ាត </v>
      </c>
      <c r="D378" t="str">
        <f t="shared" si="11"/>
        <v>ខូ</v>
      </c>
      <c r="E378" t="s">
        <v>2</v>
      </c>
      <c r="F378" t="s">
        <v>454</v>
      </c>
      <c r="G378" t="str">
        <f>IFERROR(VLOOKUP($B378,Tax_List!$G$3:$O$480,6,0),"***")</f>
        <v>***</v>
      </c>
      <c r="H378" s="13" t="str">
        <f>IFERROR(VLOOKUP($B378,Tax_List!$G$3:$O$480,10,0),"***")</f>
        <v>***</v>
      </c>
      <c r="I378" s="2">
        <v>1241400</v>
      </c>
      <c r="J378" s="2" t="s">
        <v>1978</v>
      </c>
      <c r="L378" t="str">
        <f>IF($G378="***",VLOOKUP($C378,Tax_List!$E$3:$O$479,8,0),"")</f>
        <v>06.02.1991</v>
      </c>
      <c r="M378" t="e">
        <f>IF($G378="***",VLOOKUP($D378,Tax_List!$E$3:$O$479,8,0),"")</f>
        <v>#N/A</v>
      </c>
    </row>
    <row r="379" spans="1:13" x14ac:dyDescent="0.55000000000000004">
      <c r="A379" s="1">
        <v>353</v>
      </c>
      <c r="B379" t="s">
        <v>318</v>
      </c>
      <c r="C379" t="str">
        <f t="shared" si="10"/>
        <v xml:space="preserve">ជឿន </v>
      </c>
      <c r="D379" t="str">
        <f t="shared" si="11"/>
        <v>គឹមយី</v>
      </c>
      <c r="E379" t="s">
        <v>1</v>
      </c>
      <c r="F379" t="s">
        <v>454</v>
      </c>
      <c r="G379" t="str">
        <f>IFERROR(VLOOKUP($B379,Tax_List!$G$3:$O$480,6,0),"***")</f>
        <v>***</v>
      </c>
      <c r="H379" s="13" t="str">
        <f>IFERROR(VLOOKUP($B379,Tax_List!$G$3:$O$480,10,0),"***")</f>
        <v>***</v>
      </c>
      <c r="I379" s="2">
        <v>1179600</v>
      </c>
      <c r="J379" s="2" t="s">
        <v>1978</v>
      </c>
      <c r="L379" t="str">
        <f>IF($G379="***",VLOOKUP($C379,Tax_List!$E$3:$O$479,8,0),"")</f>
        <v>12.10.1992</v>
      </c>
      <c r="M379" t="e">
        <f>IF($G379="***",VLOOKUP($D379,Tax_List!$E$3:$O$479,8,0),"")</f>
        <v>#N/A</v>
      </c>
    </row>
    <row r="380" spans="1:13" x14ac:dyDescent="0.55000000000000004">
      <c r="A380" s="1">
        <v>354</v>
      </c>
      <c r="B380" t="s">
        <v>319</v>
      </c>
      <c r="C380" t="str">
        <f t="shared" si="10"/>
        <v xml:space="preserve">កន </v>
      </c>
      <c r="D380" t="str">
        <f t="shared" si="11"/>
        <v>ភាវុន</v>
      </c>
      <c r="E380" t="s">
        <v>1</v>
      </c>
      <c r="F380" t="s">
        <v>454</v>
      </c>
      <c r="G380" t="str">
        <f>IFERROR(VLOOKUP($B380,Tax_List!$G$3:$O$480,6,0),"***")</f>
        <v>***</v>
      </c>
      <c r="H380" s="13" t="str">
        <f>IFERROR(VLOOKUP($B380,Tax_List!$G$3:$O$480,10,0),"***")</f>
        <v>***</v>
      </c>
      <c r="I380" s="2">
        <v>1143700</v>
      </c>
      <c r="J380" s="2" t="s">
        <v>1978</v>
      </c>
      <c r="L380" t="str">
        <f>IF($G380="***",VLOOKUP($C380,Tax_List!$E$3:$O$479,8,0),"")</f>
        <v>14.02.1991</v>
      </c>
      <c r="M380" t="e">
        <f>IF($G380="***",VLOOKUP($D380,Tax_List!$E$3:$O$479,8,0),"")</f>
        <v>#N/A</v>
      </c>
    </row>
    <row r="381" spans="1:13" x14ac:dyDescent="0.55000000000000004">
      <c r="A381" s="1">
        <v>355</v>
      </c>
      <c r="B381" t="s">
        <v>1925</v>
      </c>
      <c r="C381" t="str">
        <f t="shared" si="10"/>
        <v xml:space="preserve">(ឈិន </v>
      </c>
      <c r="D381" t="str">
        <f t="shared" si="11"/>
        <v>ចាន់រ៉ូយ)</v>
      </c>
      <c r="E381" t="s">
        <v>1</v>
      </c>
      <c r="F381" t="s">
        <v>454</v>
      </c>
      <c r="G381" t="str">
        <f>IFERROR(VLOOKUP($B381,Tax_List!$G$3:$O$480,6,0),"***")</f>
        <v>***</v>
      </c>
      <c r="H381" s="13" t="str">
        <f>IFERROR(VLOOKUP($B381,Tax_List!$G$3:$O$480,10,0),"***")</f>
        <v>***</v>
      </c>
      <c r="I381" s="2">
        <v>1245500</v>
      </c>
      <c r="J381" s="2" t="s">
        <v>1982</v>
      </c>
      <c r="L381" t="e">
        <f>IF($G381="***",VLOOKUP($C381,Tax_List!$E$3:$O$479,8,0),"")</f>
        <v>#N/A</v>
      </c>
      <c r="M381" t="e">
        <f>IF($G381="***",VLOOKUP($D381,Tax_List!$E$3:$O$479,8,0),"")</f>
        <v>#N/A</v>
      </c>
    </row>
    <row r="382" spans="1:13" x14ac:dyDescent="0.55000000000000004">
      <c r="A382" s="1">
        <v>356</v>
      </c>
      <c r="B382" t="s">
        <v>1926</v>
      </c>
      <c r="C382" t="str">
        <f t="shared" si="10"/>
        <v xml:space="preserve">(ឈិន </v>
      </c>
      <c r="D382" t="str">
        <f t="shared" si="11"/>
        <v>តុម)</v>
      </c>
      <c r="E382" t="s">
        <v>1</v>
      </c>
      <c r="F382" t="s">
        <v>454</v>
      </c>
      <c r="G382" t="str">
        <f>IFERROR(VLOOKUP($B382,Tax_List!$G$3:$O$480,6,0),"***")</f>
        <v>***</v>
      </c>
      <c r="H382" s="13" t="str">
        <f>IFERROR(VLOOKUP($B382,Tax_List!$G$3:$O$480,10,0),"***")</f>
        <v>***</v>
      </c>
      <c r="I382" s="2">
        <v>1221200</v>
      </c>
      <c r="J382" s="2" t="s">
        <v>1982</v>
      </c>
      <c r="L382" t="e">
        <f>IF($G382="***",VLOOKUP($C382,Tax_List!$E$3:$O$479,8,0),"")</f>
        <v>#N/A</v>
      </c>
      <c r="M382" t="e">
        <f>IF($G382="***",VLOOKUP($D382,Tax_List!$E$3:$O$479,8,0),"")</f>
        <v>#N/A</v>
      </c>
    </row>
    <row r="383" spans="1:13" x14ac:dyDescent="0.55000000000000004">
      <c r="A383" s="1">
        <v>357</v>
      </c>
      <c r="B383" t="s">
        <v>320</v>
      </c>
      <c r="C383" t="str">
        <f t="shared" si="10"/>
        <v xml:space="preserve">ជឿន </v>
      </c>
      <c r="D383" t="str">
        <f t="shared" si="11"/>
        <v>ជូន</v>
      </c>
      <c r="E383" t="s">
        <v>2</v>
      </c>
      <c r="F383" t="s">
        <v>454</v>
      </c>
      <c r="G383" t="str">
        <f>IFERROR(VLOOKUP($B383,Tax_List!$G$3:$O$480,6,0),"***")</f>
        <v>***</v>
      </c>
      <c r="H383" s="13" t="str">
        <f>IFERROR(VLOOKUP($B383,Tax_List!$G$3:$O$480,10,0),"***")</f>
        <v>***</v>
      </c>
      <c r="I383" s="2">
        <v>1269000</v>
      </c>
      <c r="J383" s="2" t="s">
        <v>1978</v>
      </c>
      <c r="L383" t="str">
        <f>IF($G383="***",VLOOKUP($C383,Tax_List!$E$3:$O$479,8,0),"")</f>
        <v>12.10.1992</v>
      </c>
      <c r="M383" t="e">
        <f>IF($G383="***",VLOOKUP($D383,Tax_List!$E$3:$O$479,8,0),"")</f>
        <v>#N/A</v>
      </c>
    </row>
    <row r="384" spans="1:13" x14ac:dyDescent="0.55000000000000004">
      <c r="A384" s="1">
        <v>358</v>
      </c>
      <c r="B384" t="s">
        <v>1972</v>
      </c>
      <c r="C384" t="str">
        <f t="shared" si="10"/>
        <v xml:space="preserve">ស៊ាន </v>
      </c>
      <c r="D384" t="str">
        <f t="shared" si="11"/>
        <v>សូល</v>
      </c>
      <c r="E384" t="s">
        <v>1</v>
      </c>
      <c r="F384" t="s">
        <v>454</v>
      </c>
      <c r="G384" t="str">
        <f>IFERROR(VLOOKUP($B384,Tax_List!$G$3:$O$480,6,0),"***")</f>
        <v>***</v>
      </c>
      <c r="H384" s="13" t="str">
        <f>IFERROR(VLOOKUP($B384,Tax_List!$G$3:$O$480,10,0),"***")</f>
        <v>***</v>
      </c>
      <c r="I384" s="2">
        <v>1175700</v>
      </c>
      <c r="J384" s="2" t="s">
        <v>1978</v>
      </c>
      <c r="L384" t="str">
        <f>IF($G384="***",VLOOKUP($C384,Tax_List!$E$3:$O$479,8,0),"")</f>
        <v>03.05.1989</v>
      </c>
      <c r="M384" t="e">
        <f>IF($G384="***",VLOOKUP($D384,Tax_List!$E$3:$O$479,8,0),"")</f>
        <v>#N/A</v>
      </c>
    </row>
    <row r="385" spans="1:13" x14ac:dyDescent="0.55000000000000004">
      <c r="A385" s="1">
        <v>359</v>
      </c>
      <c r="B385" t="s">
        <v>321</v>
      </c>
      <c r="C385" t="str">
        <f t="shared" si="10"/>
        <v xml:space="preserve">ជូន </v>
      </c>
      <c r="D385" t="str">
        <f t="shared" si="11"/>
        <v>វីនជីង</v>
      </c>
      <c r="E385" t="s">
        <v>2</v>
      </c>
      <c r="F385" t="s">
        <v>454</v>
      </c>
      <c r="G385" t="str">
        <f>IFERROR(VLOOKUP($B385,Tax_List!$G$3:$O$480,6,0),"***")</f>
        <v>***</v>
      </c>
      <c r="H385" s="13" t="str">
        <f>IFERROR(VLOOKUP($B385,Tax_List!$G$3:$O$480,10,0),"***")</f>
        <v>***</v>
      </c>
      <c r="I385" s="2">
        <v>1220500</v>
      </c>
      <c r="J385" s="2" t="s">
        <v>1978</v>
      </c>
      <c r="L385" t="str">
        <f>IF($G385="***",VLOOKUP($C385,Tax_List!$E$3:$O$479,8,0),"")</f>
        <v>24.02.1994</v>
      </c>
      <c r="M385" t="e">
        <f>IF($G385="***",VLOOKUP($D385,Tax_List!$E$3:$O$479,8,0),"")</f>
        <v>#N/A</v>
      </c>
    </row>
    <row r="386" spans="1:13" x14ac:dyDescent="0.55000000000000004">
      <c r="A386" s="1">
        <v>360</v>
      </c>
      <c r="B386" t="s">
        <v>1973</v>
      </c>
      <c r="C386" t="str">
        <f t="shared" ref="C386:C434" si="12">LEFT(B386,FIND(" ",B386,1))</f>
        <v xml:space="preserve">លឹង </v>
      </c>
      <c r="D386" t="str">
        <f t="shared" ref="D386:D434" si="13">RIGHT(B386,LEN(B386)-FIND(" ",B386,1))</f>
        <v>ម៉ៅ</v>
      </c>
      <c r="E386" t="s">
        <v>2</v>
      </c>
      <c r="F386" t="s">
        <v>454</v>
      </c>
      <c r="G386" t="str">
        <f>IFERROR(VLOOKUP($B386,Tax_List!$G$3:$O$480,6,0),"***")</f>
        <v>***</v>
      </c>
      <c r="H386" s="13" t="str">
        <f>IFERROR(VLOOKUP($B386,Tax_List!$G$3:$O$480,10,0),"***")</f>
        <v>***</v>
      </c>
      <c r="I386" s="2">
        <v>1191300</v>
      </c>
      <c r="J386" s="2" t="s">
        <v>1978</v>
      </c>
      <c r="L386" t="e">
        <f>IF($G386="***",VLOOKUP($C386,Tax_List!$E$3:$O$479,8,0),"")</f>
        <v>#N/A</v>
      </c>
      <c r="M386" t="e">
        <f>IF($G386="***",VLOOKUP($D386,Tax_List!$E$3:$O$479,8,0),"")</f>
        <v>#N/A</v>
      </c>
    </row>
    <row r="387" spans="1:13" x14ac:dyDescent="0.55000000000000004">
      <c r="A387" s="1">
        <v>361</v>
      </c>
      <c r="B387" t="s">
        <v>1950</v>
      </c>
      <c r="C387" t="str">
        <f t="shared" si="12"/>
        <v xml:space="preserve">ឈឹន </v>
      </c>
      <c r="D387" t="str">
        <f t="shared" si="13"/>
        <v>សុខច័ន្ទ</v>
      </c>
      <c r="E387" t="s">
        <v>2</v>
      </c>
      <c r="F387" t="s">
        <v>454</v>
      </c>
      <c r="G387" t="str">
        <f>IFERROR(VLOOKUP($B387,Tax_List!$G$3:$O$480,6,0),"***")</f>
        <v>***</v>
      </c>
      <c r="H387" s="13" t="str">
        <f>IFERROR(VLOOKUP($B387,Tax_List!$G$3:$O$480,10,0),"***")</f>
        <v>***</v>
      </c>
      <c r="I387" s="2">
        <v>1153500</v>
      </c>
      <c r="J387" s="2" t="s">
        <v>1978</v>
      </c>
      <c r="L387" t="e">
        <f>IF($G387="***",VLOOKUP($C387,Tax_List!$E$3:$O$479,8,0),"")</f>
        <v>#N/A</v>
      </c>
      <c r="M387" t="e">
        <f>IF($G387="***",VLOOKUP($D387,Tax_List!$E$3:$O$479,8,0),"")</f>
        <v>#N/A</v>
      </c>
    </row>
    <row r="388" spans="1:13" x14ac:dyDescent="0.55000000000000004">
      <c r="A388" s="1">
        <v>362</v>
      </c>
      <c r="B388" t="s">
        <v>322</v>
      </c>
      <c r="C388" t="str">
        <f t="shared" si="12"/>
        <v xml:space="preserve">ឡាម </v>
      </c>
      <c r="D388" t="str">
        <f t="shared" si="13"/>
        <v xml:space="preserve">វង្ស </v>
      </c>
      <c r="E388" t="s">
        <v>2</v>
      </c>
      <c r="F388" t="s">
        <v>454</v>
      </c>
      <c r="G388" t="str">
        <f>IFERROR(VLOOKUP($B388,Tax_List!$G$3:$O$480,6,0),"***")</f>
        <v>***</v>
      </c>
      <c r="H388" s="13" t="str">
        <f>IFERROR(VLOOKUP($B388,Tax_List!$G$3:$O$480,10,0),"***")</f>
        <v>***</v>
      </c>
      <c r="I388" s="2">
        <v>1137100</v>
      </c>
      <c r="J388" s="2" t="s">
        <v>1978</v>
      </c>
      <c r="L388" t="str">
        <f>IF($G388="***",VLOOKUP($C388,Tax_List!$E$3:$O$479,8,0),"")</f>
        <v>15.05.1992</v>
      </c>
      <c r="M388" t="e">
        <f>IF($G388="***",VLOOKUP($D388,Tax_List!$E$3:$O$479,8,0),"")</f>
        <v>#N/A</v>
      </c>
    </row>
    <row r="389" spans="1:13" x14ac:dyDescent="0.55000000000000004">
      <c r="A389" s="1">
        <v>363</v>
      </c>
      <c r="B389" t="s">
        <v>1927</v>
      </c>
      <c r="C389" t="str">
        <f t="shared" si="12"/>
        <v xml:space="preserve">ជុំ </v>
      </c>
      <c r="D389" t="str">
        <f t="shared" si="13"/>
        <v>នីន</v>
      </c>
      <c r="E389" t="s">
        <v>2</v>
      </c>
      <c r="F389" t="s">
        <v>454</v>
      </c>
      <c r="G389" t="str">
        <f>IFERROR(VLOOKUP($B389,Tax_List!$G$3:$O$480,6,0),"***")</f>
        <v>***</v>
      </c>
      <c r="H389" s="13" t="str">
        <f>IFERROR(VLOOKUP($B389,Tax_List!$G$3:$O$480,10,0),"***")</f>
        <v>***</v>
      </c>
      <c r="I389" s="2">
        <v>1204400</v>
      </c>
      <c r="J389" s="2" t="s">
        <v>1978</v>
      </c>
      <c r="L389" t="str">
        <f>IF($G389="***",VLOOKUP($C389,Tax_List!$E$3:$O$479,8,0),"")</f>
        <v>02.07.1994</v>
      </c>
      <c r="M389" t="e">
        <f>IF($G389="***",VLOOKUP($D389,Tax_List!$E$3:$O$479,8,0),"")</f>
        <v>#N/A</v>
      </c>
    </row>
    <row r="390" spans="1:13" x14ac:dyDescent="0.55000000000000004">
      <c r="A390" s="1">
        <v>364</v>
      </c>
      <c r="B390" t="s">
        <v>323</v>
      </c>
      <c r="C390" t="str">
        <f t="shared" si="12"/>
        <v xml:space="preserve">ស </v>
      </c>
      <c r="D390" t="str">
        <f t="shared" si="13"/>
        <v>ធុច</v>
      </c>
      <c r="E390" t="s">
        <v>1</v>
      </c>
      <c r="F390" t="s">
        <v>454</v>
      </c>
      <c r="G390" t="str">
        <f>IFERROR(VLOOKUP($B390,Tax_List!$G$3:$O$480,6,0),"***")</f>
        <v>***</v>
      </c>
      <c r="H390" s="13" t="str">
        <f>IFERROR(VLOOKUP($B390,Tax_List!$G$3:$O$480,10,0),"***")</f>
        <v>***</v>
      </c>
      <c r="I390" s="2">
        <v>1204000</v>
      </c>
      <c r="J390" s="2" t="s">
        <v>1978</v>
      </c>
      <c r="L390" t="str">
        <f>IF($G390="***",VLOOKUP($C390,Tax_List!$E$3:$O$479,8,0),"")</f>
        <v>12.06.1982</v>
      </c>
      <c r="M390" t="e">
        <f>IF($G390="***",VLOOKUP($D390,Tax_List!$E$3:$O$479,8,0),"")</f>
        <v>#N/A</v>
      </c>
    </row>
    <row r="391" spans="1:13" x14ac:dyDescent="0.55000000000000004">
      <c r="A391" s="1">
        <v>365</v>
      </c>
      <c r="B391" t="s">
        <v>324</v>
      </c>
      <c r="C391" t="str">
        <f t="shared" si="12"/>
        <v xml:space="preserve">ឈីវ </v>
      </c>
      <c r="D391" t="str">
        <f t="shared" si="13"/>
        <v>ឈី</v>
      </c>
      <c r="E391" t="s">
        <v>2</v>
      </c>
      <c r="F391" t="s">
        <v>454</v>
      </c>
      <c r="G391" t="str">
        <f>IFERROR(VLOOKUP($B391,Tax_List!$G$3:$O$480,6,0),"***")</f>
        <v>***</v>
      </c>
      <c r="H391" s="13" t="str">
        <f>IFERROR(VLOOKUP($B391,Tax_List!$G$3:$O$480,10,0),"***")</f>
        <v>***</v>
      </c>
      <c r="I391" s="2">
        <v>1161100</v>
      </c>
      <c r="J391" s="2" t="s">
        <v>1978</v>
      </c>
      <c r="L391" t="str">
        <f>IF($G391="***",VLOOKUP($C391,Tax_List!$E$3:$O$479,8,0),"")</f>
        <v>26.06.1970</v>
      </c>
      <c r="M391" t="e">
        <f>IF($G391="***",VLOOKUP($D391,Tax_List!$E$3:$O$479,8,0),"")</f>
        <v>#N/A</v>
      </c>
    </row>
    <row r="392" spans="1:13" x14ac:dyDescent="0.55000000000000004">
      <c r="A392" s="1">
        <v>366</v>
      </c>
      <c r="B392" t="s">
        <v>325</v>
      </c>
      <c r="C392" t="str">
        <f t="shared" si="12"/>
        <v xml:space="preserve">សុន </v>
      </c>
      <c r="D392" t="str">
        <f t="shared" si="13"/>
        <v>វិសាល</v>
      </c>
      <c r="E392" t="s">
        <v>2</v>
      </c>
      <c r="F392" t="s">
        <v>454</v>
      </c>
      <c r="G392" t="str">
        <f>IFERROR(VLOOKUP($B392,Tax_List!$G$3:$O$480,6,0),"***")</f>
        <v>***</v>
      </c>
      <c r="H392" s="13" t="str">
        <f>IFERROR(VLOOKUP($B392,Tax_List!$G$3:$O$480,10,0),"***")</f>
        <v>***</v>
      </c>
      <c r="I392" s="2">
        <v>1244700</v>
      </c>
      <c r="J392" s="2" t="s">
        <v>1978</v>
      </c>
      <c r="L392" t="str">
        <f>IF($G392="***",VLOOKUP($C392,Tax_List!$E$3:$O$479,8,0),"")</f>
        <v>15.07.2000</v>
      </c>
      <c r="M392" t="e">
        <f>IF($G392="***",VLOOKUP($D392,Tax_List!$E$3:$O$479,8,0),"")</f>
        <v>#N/A</v>
      </c>
    </row>
    <row r="393" spans="1:13" x14ac:dyDescent="0.55000000000000004">
      <c r="A393" s="1">
        <v>367</v>
      </c>
      <c r="B393" t="s">
        <v>326</v>
      </c>
      <c r="C393" t="str">
        <f t="shared" si="12"/>
        <v xml:space="preserve">សុន </v>
      </c>
      <c r="D393" t="str">
        <f t="shared" si="13"/>
        <v>មិថុនា</v>
      </c>
      <c r="E393" t="s">
        <v>1</v>
      </c>
      <c r="F393" t="s">
        <v>454</v>
      </c>
      <c r="G393" t="str">
        <f>IFERROR(VLOOKUP($B393,Tax_List!$G$3:$O$480,6,0),"***")</f>
        <v>***</v>
      </c>
      <c r="H393" s="13" t="str">
        <f>IFERROR(VLOOKUP($B393,Tax_List!$G$3:$O$480,10,0),"***")</f>
        <v>***</v>
      </c>
      <c r="I393" s="2">
        <v>1290500</v>
      </c>
      <c r="J393" s="2" t="s">
        <v>1978</v>
      </c>
      <c r="L393" t="str">
        <f>IF($G393="***",VLOOKUP($C393,Tax_List!$E$3:$O$479,8,0),"")</f>
        <v>15.07.2000</v>
      </c>
      <c r="M393" t="e">
        <f>IF($G393="***",VLOOKUP($D393,Tax_List!$E$3:$O$479,8,0),"")</f>
        <v>#N/A</v>
      </c>
    </row>
    <row r="394" spans="1:13" x14ac:dyDescent="0.55000000000000004">
      <c r="A394" s="1">
        <v>368</v>
      </c>
      <c r="B394" t="s">
        <v>327</v>
      </c>
      <c r="C394" t="str">
        <f t="shared" si="12"/>
        <v xml:space="preserve">សែន </v>
      </c>
      <c r="D394" t="str">
        <f t="shared" si="13"/>
        <v>សាត</v>
      </c>
      <c r="E394" t="s">
        <v>1</v>
      </c>
      <c r="F394" t="s">
        <v>454</v>
      </c>
      <c r="G394" t="str">
        <f>IFERROR(VLOOKUP($B394,Tax_List!$G$3:$O$480,6,0),"***")</f>
        <v>***</v>
      </c>
      <c r="H394" s="13" t="str">
        <f>IFERROR(VLOOKUP($B394,Tax_List!$G$3:$O$480,10,0),"***")</f>
        <v>***</v>
      </c>
      <c r="I394" s="2">
        <v>1283200</v>
      </c>
      <c r="J394" s="2" t="s">
        <v>1978</v>
      </c>
      <c r="L394" t="str">
        <f>IF($G394="***",VLOOKUP($C394,Tax_List!$E$3:$O$479,8,0),"")</f>
        <v>10.05.1985</v>
      </c>
      <c r="M394" t="e">
        <f>IF($G394="***",VLOOKUP($D394,Tax_List!$E$3:$O$479,8,0),"")</f>
        <v>#N/A</v>
      </c>
    </row>
    <row r="395" spans="1:13" x14ac:dyDescent="0.55000000000000004">
      <c r="A395" s="1">
        <v>369</v>
      </c>
      <c r="B395" t="s">
        <v>328</v>
      </c>
      <c r="C395" t="str">
        <f t="shared" si="12"/>
        <v xml:space="preserve">ណាក់ </v>
      </c>
      <c r="D395" t="str">
        <f t="shared" si="13"/>
        <v>ណាន</v>
      </c>
      <c r="E395" t="s">
        <v>2</v>
      </c>
      <c r="F395" t="s">
        <v>454</v>
      </c>
      <c r="G395" t="str">
        <f>IFERROR(VLOOKUP($B395,Tax_List!$G$3:$O$480,6,0),"***")</f>
        <v>***</v>
      </c>
      <c r="H395" s="13" t="str">
        <f>IFERROR(VLOOKUP($B395,Tax_List!$G$3:$O$480,10,0),"***")</f>
        <v>***</v>
      </c>
      <c r="I395" s="2">
        <v>1169300</v>
      </c>
      <c r="J395" s="2" t="s">
        <v>1978</v>
      </c>
      <c r="L395" t="str">
        <f>IF($G395="***",VLOOKUP($C395,Tax_List!$E$3:$O$479,8,0),"")</f>
        <v>02.03.1984</v>
      </c>
      <c r="M395" t="e">
        <f>IF($G395="***",VLOOKUP($D395,Tax_List!$E$3:$O$479,8,0),"")</f>
        <v>#N/A</v>
      </c>
    </row>
    <row r="396" spans="1:13" x14ac:dyDescent="0.55000000000000004">
      <c r="A396" s="1">
        <v>370</v>
      </c>
      <c r="B396" t="s">
        <v>1974</v>
      </c>
      <c r="C396" t="str">
        <f t="shared" si="12"/>
        <v xml:space="preserve">យ៉ុង </v>
      </c>
      <c r="D396" t="str">
        <f t="shared" si="13"/>
        <v>យុទ្ធ</v>
      </c>
      <c r="E396" t="s">
        <v>2</v>
      </c>
      <c r="F396" t="s">
        <v>454</v>
      </c>
      <c r="G396" t="str">
        <f>IFERROR(VLOOKUP($B396,Tax_List!$G$3:$O$480,6,0),"***")</f>
        <v>***</v>
      </c>
      <c r="H396" s="13" t="str">
        <f>IFERROR(VLOOKUP($B396,Tax_List!$G$3:$O$480,10,0),"***")</f>
        <v>***</v>
      </c>
      <c r="I396" s="2">
        <v>89200</v>
      </c>
      <c r="J396" s="2" t="s">
        <v>1979</v>
      </c>
      <c r="L396" t="str">
        <f>IF($G396="***",VLOOKUP($C396,Tax_List!$E$3:$O$479,8,0),"")</f>
        <v>06.11.1988</v>
      </c>
      <c r="M396" t="e">
        <f>IF($G396="***",VLOOKUP($D396,Tax_List!$E$3:$O$479,8,0),"")</f>
        <v>#N/A</v>
      </c>
    </row>
    <row r="397" spans="1:13" x14ac:dyDescent="0.55000000000000004">
      <c r="A397" s="1">
        <v>370</v>
      </c>
      <c r="B397" t="s">
        <v>329</v>
      </c>
      <c r="C397" t="str">
        <f t="shared" si="12"/>
        <v xml:space="preserve">ឡុន </v>
      </c>
      <c r="D397" t="str">
        <f t="shared" si="13"/>
        <v>ហុំ</v>
      </c>
      <c r="E397" t="s">
        <v>1</v>
      </c>
      <c r="F397" t="s">
        <v>454</v>
      </c>
      <c r="G397" t="str">
        <f>IFERROR(VLOOKUP($B397,Tax_List!$G$3:$O$480,6,0),"***")</f>
        <v>***</v>
      </c>
      <c r="H397" s="13" t="str">
        <f>IFERROR(VLOOKUP($B397,Tax_List!$G$3:$O$480,10,0),"***")</f>
        <v>***</v>
      </c>
      <c r="I397" s="2">
        <v>853500</v>
      </c>
      <c r="J397" s="2" t="s">
        <v>1980</v>
      </c>
      <c r="L397" t="str">
        <f>IF($G397="***",VLOOKUP($C397,Tax_List!$E$3:$O$479,8,0),"")</f>
        <v>11.08.1994</v>
      </c>
      <c r="M397" t="e">
        <f>IF($G397="***",VLOOKUP($D397,Tax_List!$E$3:$O$479,8,0),"")</f>
        <v>#N/A</v>
      </c>
    </row>
    <row r="398" spans="1:13" x14ac:dyDescent="0.55000000000000004">
      <c r="A398" s="1">
        <v>371</v>
      </c>
      <c r="B398" t="s">
        <v>330</v>
      </c>
      <c r="C398" t="str">
        <f t="shared" si="12"/>
        <v xml:space="preserve">ប្រុស </v>
      </c>
      <c r="D398" t="str">
        <f t="shared" si="13"/>
        <v>បញ្ញាធីត</v>
      </c>
      <c r="E398" t="s">
        <v>2</v>
      </c>
      <c r="F398" t="s">
        <v>454</v>
      </c>
      <c r="G398" t="str">
        <f>IFERROR(VLOOKUP($B398,Tax_List!$G$3:$O$480,6,0),"***")</f>
        <v>***</v>
      </c>
      <c r="H398" s="13" t="str">
        <f>IFERROR(VLOOKUP($B398,Tax_List!$G$3:$O$480,10,0),"***")</f>
        <v>***</v>
      </c>
      <c r="I398" s="2">
        <v>1160500</v>
      </c>
      <c r="J398" s="2" t="s">
        <v>1978</v>
      </c>
      <c r="L398" t="str">
        <f>IF($G398="***",VLOOKUP($C398,Tax_List!$E$3:$O$479,8,0),"")</f>
        <v>25.07.1997</v>
      </c>
      <c r="M398" t="e">
        <f>IF($G398="***",VLOOKUP($D398,Tax_List!$E$3:$O$479,8,0),"")</f>
        <v>#N/A</v>
      </c>
    </row>
    <row r="399" spans="1:13" x14ac:dyDescent="0.55000000000000004">
      <c r="A399" s="1">
        <v>372</v>
      </c>
      <c r="B399" t="s">
        <v>331</v>
      </c>
      <c r="C399" t="str">
        <f t="shared" si="12"/>
        <v xml:space="preserve">សុន </v>
      </c>
      <c r="D399" t="str">
        <f t="shared" si="13"/>
        <v>សុខឡេង</v>
      </c>
      <c r="E399" t="s">
        <v>1</v>
      </c>
      <c r="F399" t="s">
        <v>454</v>
      </c>
      <c r="G399" t="str">
        <f>IFERROR(VLOOKUP($B399,Tax_List!$G$3:$O$480,6,0),"***")</f>
        <v>***</v>
      </c>
      <c r="H399" s="13" t="str">
        <f>IFERROR(VLOOKUP($B399,Tax_List!$G$3:$O$480,10,0),"***")</f>
        <v>***</v>
      </c>
      <c r="I399" s="2">
        <v>1257200</v>
      </c>
      <c r="J399" s="2" t="s">
        <v>1978</v>
      </c>
      <c r="L399" t="str">
        <f>IF($G399="***",VLOOKUP($C399,Tax_List!$E$3:$O$479,8,0),"")</f>
        <v>15.07.2000</v>
      </c>
      <c r="M399" t="e">
        <f>IF($G399="***",VLOOKUP($D399,Tax_List!$E$3:$O$479,8,0),"")</f>
        <v>#N/A</v>
      </c>
    </row>
    <row r="400" spans="1:13" x14ac:dyDescent="0.55000000000000004">
      <c r="A400" s="1">
        <v>373</v>
      </c>
      <c r="B400" t="s">
        <v>1975</v>
      </c>
      <c r="C400" t="str">
        <f t="shared" si="12"/>
        <v xml:space="preserve">យឺន </v>
      </c>
      <c r="D400" t="str">
        <f t="shared" si="13"/>
        <v>ទុំ</v>
      </c>
      <c r="E400" t="s">
        <v>2</v>
      </c>
      <c r="F400" t="s">
        <v>454</v>
      </c>
      <c r="G400" t="str">
        <f>IFERROR(VLOOKUP($B400,Tax_List!$G$3:$O$480,6,0),"***")</f>
        <v>***</v>
      </c>
      <c r="H400" s="13" t="str">
        <f>IFERROR(VLOOKUP($B400,Tax_List!$G$3:$O$480,10,0),"***")</f>
        <v>***</v>
      </c>
      <c r="I400" s="2">
        <v>398700</v>
      </c>
      <c r="J400" s="2" t="s">
        <v>1979</v>
      </c>
      <c r="L400" t="e">
        <f>IF($G400="***",VLOOKUP($C400,Tax_List!$E$3:$O$479,8,0),"")</f>
        <v>#N/A</v>
      </c>
      <c r="M400" t="e">
        <f>IF($G400="***",VLOOKUP($D400,Tax_List!$E$3:$O$479,8,0),"")</f>
        <v>#N/A</v>
      </c>
    </row>
    <row r="401" spans="1:13" x14ac:dyDescent="0.55000000000000004">
      <c r="A401" s="1">
        <v>373</v>
      </c>
      <c r="B401" t="s">
        <v>332</v>
      </c>
      <c r="C401" t="str">
        <f t="shared" si="12"/>
        <v xml:space="preserve">ឡុន </v>
      </c>
      <c r="D401" t="str">
        <f t="shared" si="13"/>
        <v>តុលា</v>
      </c>
      <c r="E401" t="s">
        <v>1</v>
      </c>
      <c r="F401" t="s">
        <v>454</v>
      </c>
      <c r="G401" t="str">
        <f>IFERROR(VLOOKUP($B401,Tax_List!$G$3:$O$480,6,0),"***")</f>
        <v>***</v>
      </c>
      <c r="H401" s="13" t="str">
        <f>IFERROR(VLOOKUP($B401,Tax_List!$G$3:$O$480,10,0),"***")</f>
        <v>***</v>
      </c>
      <c r="I401" s="2">
        <v>568100</v>
      </c>
      <c r="J401" s="2" t="s">
        <v>1980</v>
      </c>
      <c r="L401" t="str">
        <f>IF($G401="***",VLOOKUP($C401,Tax_List!$E$3:$O$479,8,0),"")</f>
        <v>11.08.1994</v>
      </c>
      <c r="M401" t="e">
        <f>IF($G401="***",VLOOKUP($D401,Tax_List!$E$3:$O$479,8,0),"")</f>
        <v>#N/A</v>
      </c>
    </row>
    <row r="402" spans="1:13" x14ac:dyDescent="0.55000000000000004">
      <c r="A402" s="1">
        <v>374</v>
      </c>
      <c r="B402" t="s">
        <v>1976</v>
      </c>
      <c r="C402" t="str">
        <f t="shared" si="12"/>
        <v xml:space="preserve">យ៉ន </v>
      </c>
      <c r="D402" t="str">
        <f t="shared" si="13"/>
        <v>យ៉យ</v>
      </c>
      <c r="E402" t="s">
        <v>2</v>
      </c>
      <c r="F402" t="s">
        <v>454</v>
      </c>
      <c r="G402" t="str">
        <f>IFERROR(VLOOKUP($B402,Tax_List!$G$3:$O$480,6,0),"***")</f>
        <v>***</v>
      </c>
      <c r="H402" s="13" t="str">
        <f>IFERROR(VLOOKUP($B402,Tax_List!$G$3:$O$480,10,0),"***")</f>
        <v>***</v>
      </c>
      <c r="I402" s="2">
        <v>403000</v>
      </c>
      <c r="J402" s="2" t="s">
        <v>1979</v>
      </c>
      <c r="L402" t="str">
        <f>IF($G402="***",VLOOKUP($C402,Tax_List!$E$3:$O$479,8,0),"")</f>
        <v>15.07.1989</v>
      </c>
      <c r="M402" t="e">
        <f>IF($G402="***",VLOOKUP($D402,Tax_List!$E$3:$O$479,8,0),"")</f>
        <v>#N/A</v>
      </c>
    </row>
    <row r="403" spans="1:13" x14ac:dyDescent="0.55000000000000004">
      <c r="A403" s="1">
        <v>374</v>
      </c>
      <c r="B403" t="s">
        <v>333</v>
      </c>
      <c r="C403" t="str">
        <f t="shared" si="12"/>
        <v xml:space="preserve">ហៃ </v>
      </c>
      <c r="D403" t="str">
        <f t="shared" si="13"/>
        <v>សុខវីន</v>
      </c>
      <c r="E403" t="s">
        <v>1</v>
      </c>
      <c r="F403" t="s">
        <v>454</v>
      </c>
      <c r="G403" t="str">
        <f>IFERROR(VLOOKUP($B403,Tax_List!$G$3:$O$480,6,0),"***")</f>
        <v>***</v>
      </c>
      <c r="H403" s="13" t="str">
        <f>IFERROR(VLOOKUP($B403,Tax_List!$G$3:$O$480,10,0),"***")</f>
        <v>***</v>
      </c>
      <c r="I403" s="2">
        <v>615200</v>
      </c>
      <c r="J403" s="2" t="s">
        <v>1980</v>
      </c>
      <c r="L403" t="str">
        <f>IF($G403="***",VLOOKUP($C403,Tax_List!$E$3:$O$479,8,0),"")</f>
        <v>24.04.1990</v>
      </c>
      <c r="M403" t="e">
        <f>IF($G403="***",VLOOKUP($D403,Tax_List!$E$3:$O$479,8,0),"")</f>
        <v>#N/A</v>
      </c>
    </row>
    <row r="404" spans="1:13" x14ac:dyDescent="0.55000000000000004">
      <c r="A404" s="1">
        <v>375</v>
      </c>
      <c r="B404" t="s">
        <v>1928</v>
      </c>
      <c r="C404" t="str">
        <f t="shared" si="12"/>
        <v xml:space="preserve">(សឿន </v>
      </c>
      <c r="D404" t="str">
        <f t="shared" si="13"/>
        <v>ចំរើន)</v>
      </c>
      <c r="E404" t="s">
        <v>2</v>
      </c>
      <c r="F404" t="s">
        <v>454</v>
      </c>
      <c r="G404" t="str">
        <f>IFERROR(VLOOKUP($B404,Tax_List!$G$3:$O$480,6,0),"***")</f>
        <v>***</v>
      </c>
      <c r="H404" s="13" t="str">
        <f>IFERROR(VLOOKUP($B404,Tax_List!$G$3:$O$480,10,0),"***")</f>
        <v>***</v>
      </c>
      <c r="I404" s="2">
        <v>1186500</v>
      </c>
      <c r="J404" s="2" t="s">
        <v>1982</v>
      </c>
      <c r="L404" t="e">
        <f>IF($G404="***",VLOOKUP($C404,Tax_List!$E$3:$O$479,8,0),"")</f>
        <v>#N/A</v>
      </c>
      <c r="M404" t="e">
        <f>IF($G404="***",VLOOKUP($D404,Tax_List!$E$3:$O$479,8,0),"")</f>
        <v>#N/A</v>
      </c>
    </row>
    <row r="405" spans="1:13" x14ac:dyDescent="0.55000000000000004">
      <c r="A405" s="1">
        <v>376</v>
      </c>
      <c r="B405" t="s">
        <v>334</v>
      </c>
      <c r="C405" t="str">
        <f t="shared" si="12"/>
        <v xml:space="preserve">ឆែម </v>
      </c>
      <c r="D405" t="str">
        <f t="shared" si="13"/>
        <v>ភាព</v>
      </c>
      <c r="E405" t="s">
        <v>1</v>
      </c>
      <c r="F405" t="s">
        <v>454</v>
      </c>
      <c r="G405" t="str">
        <f>IFERROR(VLOOKUP($B405,Tax_List!$G$3:$O$480,6,0),"***")</f>
        <v>***</v>
      </c>
      <c r="H405" s="13" t="str">
        <f>IFERROR(VLOOKUP($B405,Tax_List!$G$3:$O$480,10,0),"***")</f>
        <v>***</v>
      </c>
      <c r="I405" s="2">
        <v>1133500</v>
      </c>
      <c r="J405" s="2" t="s">
        <v>1978</v>
      </c>
      <c r="L405" t="e">
        <f>IF($G405="***",VLOOKUP($C405,Tax_List!$E$3:$O$479,8,0),"")</f>
        <v>#N/A</v>
      </c>
      <c r="M405" t="e">
        <f>IF($G405="***",VLOOKUP($D405,Tax_List!$E$3:$O$479,8,0),"")</f>
        <v>#N/A</v>
      </c>
    </row>
    <row r="406" spans="1:13" x14ac:dyDescent="0.55000000000000004">
      <c r="A406" s="1">
        <v>377</v>
      </c>
      <c r="B406" t="s">
        <v>335</v>
      </c>
      <c r="C406" t="str">
        <f t="shared" si="12"/>
        <v xml:space="preserve">ប៉ឹង </v>
      </c>
      <c r="D406" t="str">
        <f t="shared" si="13"/>
        <v>ឆេង</v>
      </c>
      <c r="E406" t="s">
        <v>1</v>
      </c>
      <c r="F406" t="s">
        <v>454</v>
      </c>
      <c r="G406" t="str">
        <f>IFERROR(VLOOKUP($B406,Tax_List!$G$3:$O$480,6,0),"***")</f>
        <v>***</v>
      </c>
      <c r="H406" s="13" t="str">
        <f>IFERROR(VLOOKUP($B406,Tax_List!$G$3:$O$480,10,0),"***")</f>
        <v>***</v>
      </c>
      <c r="I406" s="2">
        <v>1232000</v>
      </c>
      <c r="J406" s="2" t="s">
        <v>1978</v>
      </c>
      <c r="L406" t="str">
        <f>IF($G406="***",VLOOKUP($C406,Tax_List!$E$3:$O$479,8,0),"")</f>
        <v>16.02.1997</v>
      </c>
      <c r="M406" t="e">
        <f>IF($G406="***",VLOOKUP($D406,Tax_List!$E$3:$O$479,8,0),"")</f>
        <v>#N/A</v>
      </c>
    </row>
    <row r="407" spans="1:13" x14ac:dyDescent="0.55000000000000004">
      <c r="A407" s="1">
        <v>378</v>
      </c>
      <c r="B407" t="s">
        <v>336</v>
      </c>
      <c r="C407" t="str">
        <f t="shared" si="12"/>
        <v xml:space="preserve">ច្រឹង </v>
      </c>
      <c r="D407" t="str">
        <f t="shared" si="13"/>
        <v>ថា</v>
      </c>
      <c r="E407" t="s">
        <v>2</v>
      </c>
      <c r="F407" t="s">
        <v>454</v>
      </c>
      <c r="G407" t="str">
        <f>IFERROR(VLOOKUP($B407,Tax_List!$G$3:$O$480,6,0),"***")</f>
        <v>***</v>
      </c>
      <c r="H407" s="13" t="str">
        <f>IFERROR(VLOOKUP($B407,Tax_List!$G$3:$O$480,10,0),"***")</f>
        <v>***</v>
      </c>
      <c r="I407" s="2">
        <v>1122400</v>
      </c>
      <c r="J407" s="2" t="s">
        <v>1978</v>
      </c>
      <c r="L407" t="str">
        <f>IF($G407="***",VLOOKUP($C407,Tax_List!$E$3:$O$479,8,0),"")</f>
        <v>01.02.1991</v>
      </c>
      <c r="M407" t="e">
        <f>IF($G407="***",VLOOKUP($D407,Tax_List!$E$3:$O$479,8,0),"")</f>
        <v>#N/A</v>
      </c>
    </row>
    <row r="408" spans="1:13" x14ac:dyDescent="0.55000000000000004">
      <c r="A408" s="1">
        <v>379</v>
      </c>
      <c r="B408" t="s">
        <v>1929</v>
      </c>
      <c r="C408" t="str">
        <f t="shared" si="12"/>
        <v xml:space="preserve">(លី </v>
      </c>
      <c r="D408" t="str">
        <f t="shared" si="13"/>
        <v>ស៊ឹង)</v>
      </c>
      <c r="E408" t="s">
        <v>1</v>
      </c>
      <c r="F408" t="s">
        <v>454</v>
      </c>
      <c r="G408" t="str">
        <f>IFERROR(VLOOKUP($B408,Tax_List!$G$3:$O$480,6,0),"***")</f>
        <v>***</v>
      </c>
      <c r="H408" s="13" t="str">
        <f>IFERROR(VLOOKUP($B408,Tax_List!$G$3:$O$480,10,0),"***")</f>
        <v>***</v>
      </c>
      <c r="I408" s="2">
        <v>1138900</v>
      </c>
      <c r="J408" s="2" t="s">
        <v>1982</v>
      </c>
      <c r="L408" t="e">
        <f>IF($G408="***",VLOOKUP($C408,Tax_List!$E$3:$O$479,8,0),"")</f>
        <v>#N/A</v>
      </c>
      <c r="M408" t="e">
        <f>IF($G408="***",VLOOKUP($D408,Tax_List!$E$3:$O$479,8,0),"")</f>
        <v>#N/A</v>
      </c>
    </row>
    <row r="409" spans="1:13" x14ac:dyDescent="0.55000000000000004">
      <c r="A409" s="1">
        <v>380</v>
      </c>
      <c r="B409" t="s">
        <v>337</v>
      </c>
      <c r="C409" t="str">
        <f t="shared" si="12"/>
        <v xml:space="preserve">ឈាង </v>
      </c>
      <c r="D409" t="str">
        <f t="shared" si="13"/>
        <v>វាសនា</v>
      </c>
      <c r="E409" t="s">
        <v>2</v>
      </c>
      <c r="F409" t="s">
        <v>454</v>
      </c>
      <c r="G409" t="str">
        <f>IFERROR(VLOOKUP($B409,Tax_List!$G$3:$O$480,6,0),"***")</f>
        <v>***</v>
      </c>
      <c r="H409" s="13" t="str">
        <f>IFERROR(VLOOKUP($B409,Tax_List!$G$3:$O$480,10,0),"***")</f>
        <v>***</v>
      </c>
      <c r="I409" s="2">
        <v>1242500</v>
      </c>
      <c r="J409" s="2" t="s">
        <v>1978</v>
      </c>
      <c r="L409" t="str">
        <f>IF($G409="***",VLOOKUP($C409,Tax_List!$E$3:$O$479,8,0),"")</f>
        <v>22.12.1992</v>
      </c>
      <c r="M409" t="e">
        <f>IF($G409="***",VLOOKUP($D409,Tax_List!$E$3:$O$479,8,0),"")</f>
        <v>#N/A</v>
      </c>
    </row>
    <row r="410" spans="1:13" x14ac:dyDescent="0.55000000000000004">
      <c r="A410" s="1">
        <v>381</v>
      </c>
      <c r="B410" t="s">
        <v>338</v>
      </c>
      <c r="C410" t="str">
        <f t="shared" si="12"/>
        <v xml:space="preserve">ផល់ </v>
      </c>
      <c r="D410" t="str">
        <f t="shared" si="13"/>
        <v>សំអាត</v>
      </c>
      <c r="E410" t="s">
        <v>2</v>
      </c>
      <c r="F410" t="s">
        <v>454</v>
      </c>
      <c r="G410" t="str">
        <f>IFERROR(VLOOKUP($B410,Tax_List!$G$3:$O$480,6,0),"***")</f>
        <v>***</v>
      </c>
      <c r="H410" s="13" t="str">
        <f>IFERROR(VLOOKUP($B410,Tax_List!$G$3:$O$480,10,0),"***")</f>
        <v>***</v>
      </c>
      <c r="I410" s="2">
        <v>1198700</v>
      </c>
      <c r="J410" s="2" t="s">
        <v>1978</v>
      </c>
      <c r="L410" t="str">
        <f>IF($G410="***",VLOOKUP($C410,Tax_List!$E$3:$O$479,8,0),"")</f>
        <v>25.01.1995</v>
      </c>
      <c r="M410" t="e">
        <f>IF($G410="***",VLOOKUP($D410,Tax_List!$E$3:$O$479,8,0),"")</f>
        <v>#N/A</v>
      </c>
    </row>
    <row r="411" spans="1:13" x14ac:dyDescent="0.55000000000000004">
      <c r="A411" s="1">
        <v>382</v>
      </c>
      <c r="B411" t="s">
        <v>339</v>
      </c>
      <c r="C411" t="str">
        <f t="shared" si="12"/>
        <v xml:space="preserve">ឆាន </v>
      </c>
      <c r="D411" t="str">
        <f t="shared" si="13"/>
        <v>ណាត</v>
      </c>
      <c r="E411" t="s">
        <v>1</v>
      </c>
      <c r="F411" t="s">
        <v>454</v>
      </c>
      <c r="G411" t="str">
        <f>IFERROR(VLOOKUP($B411,Tax_List!$G$3:$O$480,6,0),"***")</f>
        <v>***</v>
      </c>
      <c r="H411" s="13" t="str">
        <f>IFERROR(VLOOKUP($B411,Tax_List!$G$3:$O$480,10,0),"***")</f>
        <v>***</v>
      </c>
      <c r="I411" s="2">
        <v>1207200</v>
      </c>
      <c r="J411" s="2" t="s">
        <v>1978</v>
      </c>
      <c r="L411" t="str">
        <f>IF($G411="***",VLOOKUP($C411,Tax_List!$E$3:$O$479,8,0),"")</f>
        <v>08.04.1989</v>
      </c>
      <c r="M411" t="e">
        <f>IF($G411="***",VLOOKUP($D411,Tax_List!$E$3:$O$479,8,0),"")</f>
        <v>#N/A</v>
      </c>
    </row>
    <row r="412" spans="1:13" x14ac:dyDescent="0.55000000000000004">
      <c r="A412" s="1">
        <v>383</v>
      </c>
      <c r="B412" t="s">
        <v>340</v>
      </c>
      <c r="C412" t="str">
        <f t="shared" si="12"/>
        <v xml:space="preserve">លាត </v>
      </c>
      <c r="D412" t="str">
        <f t="shared" si="13"/>
        <v>លីម</v>
      </c>
      <c r="E412" t="s">
        <v>2</v>
      </c>
      <c r="F412" t="s">
        <v>454</v>
      </c>
      <c r="G412" t="str">
        <f>IFERROR(VLOOKUP($B412,Tax_List!$G$3:$O$480,6,0),"***")</f>
        <v>***</v>
      </c>
      <c r="H412" s="13" t="str">
        <f>IFERROR(VLOOKUP($B412,Tax_List!$G$3:$O$480,10,0),"***")</f>
        <v>***</v>
      </c>
      <c r="I412" s="2">
        <v>1131100</v>
      </c>
      <c r="J412" s="2" t="s">
        <v>1978</v>
      </c>
      <c r="L412" t="str">
        <f>IF($G412="***",VLOOKUP($C412,Tax_List!$E$3:$O$479,8,0),"")</f>
        <v>10.02.1990</v>
      </c>
      <c r="M412" t="e">
        <f>IF($G412="***",VLOOKUP($D412,Tax_List!$E$3:$O$479,8,0),"")</f>
        <v>#N/A</v>
      </c>
    </row>
    <row r="413" spans="1:13" x14ac:dyDescent="0.55000000000000004">
      <c r="A413" s="1">
        <v>384</v>
      </c>
      <c r="B413" t="s">
        <v>341</v>
      </c>
      <c r="C413" t="str">
        <f t="shared" si="12"/>
        <v xml:space="preserve">ចន </v>
      </c>
      <c r="D413" t="str">
        <f t="shared" si="13"/>
        <v>ស្រីពុំ</v>
      </c>
      <c r="E413" t="s">
        <v>1</v>
      </c>
      <c r="F413" t="s">
        <v>454</v>
      </c>
      <c r="G413" t="str">
        <f>IFERROR(VLOOKUP($B413,Tax_List!$G$3:$O$480,6,0),"***")</f>
        <v>***</v>
      </c>
      <c r="H413" s="13" t="str">
        <f>IFERROR(VLOOKUP($B413,Tax_List!$G$3:$O$480,10,0),"***")</f>
        <v>***</v>
      </c>
      <c r="I413" s="2">
        <v>1229100</v>
      </c>
      <c r="J413" s="2" t="s">
        <v>1978</v>
      </c>
      <c r="L413" t="str">
        <f>IF($G413="***",VLOOKUP($C413,Tax_List!$E$3:$O$479,8,0),"")</f>
        <v>11.11.1993</v>
      </c>
      <c r="M413" t="e">
        <f>IF($G413="***",VLOOKUP($D413,Tax_List!$E$3:$O$479,8,0),"")</f>
        <v>#N/A</v>
      </c>
    </row>
    <row r="414" spans="1:13" x14ac:dyDescent="0.55000000000000004">
      <c r="A414" s="1">
        <v>385</v>
      </c>
      <c r="B414" t="s">
        <v>242</v>
      </c>
      <c r="C414" t="str">
        <f t="shared" si="12"/>
        <v xml:space="preserve">អន </v>
      </c>
      <c r="D414" t="str">
        <f t="shared" si="13"/>
        <v>សំអាត</v>
      </c>
      <c r="E414" t="s">
        <v>2</v>
      </c>
      <c r="F414" t="s">
        <v>454</v>
      </c>
      <c r="G414" t="str">
        <f>IFERROR(VLOOKUP($B414,Tax_List!$G$3:$O$480,6,0),"***")</f>
        <v>***</v>
      </c>
      <c r="H414" s="13" t="str">
        <f>IFERROR(VLOOKUP($B414,Tax_List!$G$3:$O$480,10,0),"***")</f>
        <v>***</v>
      </c>
      <c r="I414" s="2">
        <v>1200500</v>
      </c>
      <c r="J414" s="2" t="s">
        <v>1978</v>
      </c>
      <c r="L414" t="str">
        <f>IF($G414="***",VLOOKUP($C414,Tax_List!$E$3:$O$479,8,0),"")</f>
        <v>11.02.1991</v>
      </c>
      <c r="M414" t="e">
        <f>IF($G414="***",VLOOKUP($D414,Tax_List!$E$3:$O$479,8,0),"")</f>
        <v>#N/A</v>
      </c>
    </row>
    <row r="415" spans="1:13" x14ac:dyDescent="0.55000000000000004">
      <c r="A415" s="1">
        <v>386</v>
      </c>
      <c r="B415" t="s">
        <v>1930</v>
      </c>
      <c r="C415" t="str">
        <f t="shared" si="12"/>
        <v xml:space="preserve">យ៉ុង </v>
      </c>
      <c r="D415" t="str">
        <f t="shared" si="13"/>
        <v>ពីសី</v>
      </c>
      <c r="E415" t="s">
        <v>2</v>
      </c>
      <c r="F415" t="s">
        <v>454</v>
      </c>
      <c r="G415" t="str">
        <f>IFERROR(VLOOKUP($B415,Tax_List!$G$3:$O$480,6,0),"***")</f>
        <v>***</v>
      </c>
      <c r="H415" s="13" t="str">
        <f>IFERROR(VLOOKUP($B415,Tax_List!$G$3:$O$480,10,0),"***")</f>
        <v>***</v>
      </c>
      <c r="I415" s="2">
        <v>1181900</v>
      </c>
      <c r="J415" s="2" t="s">
        <v>1978</v>
      </c>
      <c r="L415" t="str">
        <f>IF($G415="***",VLOOKUP($C415,Tax_List!$E$3:$O$479,8,0),"")</f>
        <v>06.11.1988</v>
      </c>
      <c r="M415" t="e">
        <f>IF($G415="***",VLOOKUP($D415,Tax_List!$E$3:$O$479,8,0),"")</f>
        <v>#N/A</v>
      </c>
    </row>
    <row r="416" spans="1:13" x14ac:dyDescent="0.55000000000000004">
      <c r="A416" s="1">
        <v>387</v>
      </c>
      <c r="B416" t="s">
        <v>342</v>
      </c>
      <c r="C416" t="str">
        <f t="shared" si="12"/>
        <v xml:space="preserve">ណាន </v>
      </c>
      <c r="D416" t="str">
        <f t="shared" si="13"/>
        <v>សុខណេន</v>
      </c>
      <c r="E416" t="s">
        <v>1</v>
      </c>
      <c r="F416" t="s">
        <v>454</v>
      </c>
      <c r="G416" t="str">
        <f>IFERROR(VLOOKUP($B416,Tax_List!$G$3:$O$480,6,0),"***")</f>
        <v>***</v>
      </c>
      <c r="H416" s="13" t="str">
        <f>IFERROR(VLOOKUP($B416,Tax_List!$G$3:$O$480,10,0),"***")</f>
        <v>***</v>
      </c>
      <c r="I416" s="2">
        <v>1100300</v>
      </c>
      <c r="J416" s="2" t="s">
        <v>1978</v>
      </c>
      <c r="L416" t="str">
        <f>IF($G416="***",VLOOKUP($C416,Tax_List!$E$3:$O$479,8,0),"")</f>
        <v>15.08.1990</v>
      </c>
      <c r="M416" t="e">
        <f>IF($G416="***",VLOOKUP($D416,Tax_List!$E$3:$O$479,8,0),"")</f>
        <v>#N/A</v>
      </c>
    </row>
    <row r="417" spans="1:13" x14ac:dyDescent="0.55000000000000004">
      <c r="A417" s="1">
        <v>388</v>
      </c>
      <c r="B417" t="s">
        <v>343</v>
      </c>
      <c r="C417" t="str">
        <f t="shared" si="12"/>
        <v xml:space="preserve">លី </v>
      </c>
      <c r="D417" t="str">
        <f t="shared" si="13"/>
        <v>ស៊ឹង</v>
      </c>
      <c r="E417" t="s">
        <v>1</v>
      </c>
      <c r="F417" t="s">
        <v>454</v>
      </c>
      <c r="G417" t="str">
        <f>IFERROR(VLOOKUP($B417,Tax_List!$G$3:$O$480,6,0),"***")</f>
        <v>***</v>
      </c>
      <c r="H417" s="13" t="str">
        <f>IFERROR(VLOOKUP($B417,Tax_List!$G$3:$O$480,10,0),"***")</f>
        <v>***</v>
      </c>
      <c r="I417" s="2">
        <v>972600</v>
      </c>
      <c r="J417" s="2" t="s">
        <v>1978</v>
      </c>
      <c r="L417" t="str">
        <f>IF($G417="***",VLOOKUP($C417,Tax_List!$E$3:$O$479,8,0),"")</f>
        <v>10.07.2003</v>
      </c>
      <c r="M417" t="e">
        <f>IF($G417="***",VLOOKUP($D417,Tax_List!$E$3:$O$479,8,0),"")</f>
        <v>#N/A</v>
      </c>
    </row>
    <row r="418" spans="1:13" x14ac:dyDescent="0.55000000000000004">
      <c r="A418" s="1">
        <v>389</v>
      </c>
      <c r="B418" t="s">
        <v>344</v>
      </c>
      <c r="C418" t="str">
        <f t="shared" si="12"/>
        <v xml:space="preserve">ឈាង </v>
      </c>
      <c r="D418" t="str">
        <f t="shared" si="13"/>
        <v>ឆេន</v>
      </c>
      <c r="E418" t="s">
        <v>2</v>
      </c>
      <c r="F418" t="s">
        <v>454</v>
      </c>
      <c r="G418" t="str">
        <f>IFERROR(VLOOKUP($B418,Tax_List!$G$3:$O$480,6,0),"***")</f>
        <v>***</v>
      </c>
      <c r="H418" s="13" t="str">
        <f>IFERROR(VLOOKUP($B418,Tax_List!$G$3:$O$480,10,0),"***")</f>
        <v>***</v>
      </c>
      <c r="I418" s="2">
        <v>979700</v>
      </c>
      <c r="J418" s="2" t="s">
        <v>1978</v>
      </c>
      <c r="L418" t="str">
        <f>IF($G418="***",VLOOKUP($C418,Tax_List!$E$3:$O$479,8,0),"")</f>
        <v>22.12.1992</v>
      </c>
      <c r="M418" t="e">
        <f>IF($G418="***",VLOOKUP($D418,Tax_List!$E$3:$O$479,8,0),"")</f>
        <v>#N/A</v>
      </c>
    </row>
    <row r="419" spans="1:13" x14ac:dyDescent="0.55000000000000004">
      <c r="A419" s="1">
        <v>390</v>
      </c>
      <c r="B419" t="s">
        <v>345</v>
      </c>
      <c r="C419" t="str">
        <f t="shared" si="12"/>
        <v xml:space="preserve">រ៉ា </v>
      </c>
      <c r="D419" t="str">
        <f t="shared" si="13"/>
        <v>ចាន់រី</v>
      </c>
      <c r="E419" t="s">
        <v>1</v>
      </c>
      <c r="F419" t="s">
        <v>454</v>
      </c>
      <c r="G419" t="str">
        <f>IFERROR(VLOOKUP($B419,Tax_List!$G$3:$O$480,6,0),"***")</f>
        <v>***</v>
      </c>
      <c r="H419" s="13" t="str">
        <f>IFERROR(VLOOKUP($B419,Tax_List!$G$3:$O$480,10,0),"***")</f>
        <v>***</v>
      </c>
      <c r="I419" s="2">
        <v>1115000</v>
      </c>
      <c r="J419" s="2" t="s">
        <v>1978</v>
      </c>
      <c r="L419" t="str">
        <f>IF($G419="***",VLOOKUP($C419,Tax_List!$E$3:$O$479,8,0),"")</f>
        <v>10.01.1992</v>
      </c>
      <c r="M419" t="e">
        <f>IF($G419="***",VLOOKUP($D419,Tax_List!$E$3:$O$479,8,0),"")</f>
        <v>#N/A</v>
      </c>
    </row>
    <row r="420" spans="1:13" x14ac:dyDescent="0.55000000000000004">
      <c r="A420" s="1">
        <v>391</v>
      </c>
      <c r="B420" t="s">
        <v>346</v>
      </c>
      <c r="C420" t="str">
        <f t="shared" si="12"/>
        <v xml:space="preserve">អួង </v>
      </c>
      <c r="D420" t="str">
        <f t="shared" si="13"/>
        <v>លាប</v>
      </c>
      <c r="E420" t="s">
        <v>2</v>
      </c>
      <c r="F420" t="s">
        <v>454</v>
      </c>
      <c r="G420" t="str">
        <f>IFERROR(VLOOKUP($B420,Tax_List!$G$3:$O$480,6,0),"***")</f>
        <v>***</v>
      </c>
      <c r="H420" s="13" t="str">
        <f>IFERROR(VLOOKUP($B420,Tax_List!$G$3:$O$480,10,0),"***")</f>
        <v>***</v>
      </c>
      <c r="I420" s="2">
        <v>1082000</v>
      </c>
      <c r="J420" s="2" t="s">
        <v>1978</v>
      </c>
      <c r="L420" t="str">
        <f>IF($G420="***",VLOOKUP($C420,Tax_List!$E$3:$O$479,8,0),"")</f>
        <v>17.09.1974</v>
      </c>
      <c r="M420" t="e">
        <f>IF($G420="***",VLOOKUP($D420,Tax_List!$E$3:$O$479,8,0),"")</f>
        <v>#N/A</v>
      </c>
    </row>
    <row r="421" spans="1:13" x14ac:dyDescent="0.55000000000000004">
      <c r="A421" s="1">
        <v>392</v>
      </c>
      <c r="B421" t="s">
        <v>347</v>
      </c>
      <c r="C421" t="str">
        <f t="shared" si="12"/>
        <v xml:space="preserve">ខ្លូត </v>
      </c>
      <c r="D421" t="str">
        <f t="shared" si="13"/>
        <v>ផល្លីន</v>
      </c>
      <c r="E421" t="s">
        <v>1</v>
      </c>
      <c r="F421" t="s">
        <v>454</v>
      </c>
      <c r="G421" t="str">
        <f>IFERROR(VLOOKUP($B421,Tax_List!$G$3:$O$480,6,0),"***")</f>
        <v>***</v>
      </c>
      <c r="H421" s="13" t="str">
        <f>IFERROR(VLOOKUP($B421,Tax_List!$G$3:$O$480,10,0),"***")</f>
        <v>***</v>
      </c>
      <c r="I421" s="2">
        <v>1155700</v>
      </c>
      <c r="J421" s="2" t="s">
        <v>1978</v>
      </c>
      <c r="L421" t="str">
        <f>IF($G421="***",VLOOKUP($C421,Tax_List!$E$3:$O$479,8,0),"")</f>
        <v>09.07.1986</v>
      </c>
      <c r="M421" t="e">
        <f>IF($G421="***",VLOOKUP($D421,Tax_List!$E$3:$O$479,8,0),"")</f>
        <v>#N/A</v>
      </c>
    </row>
    <row r="422" spans="1:13" x14ac:dyDescent="0.55000000000000004">
      <c r="A422" s="1">
        <v>393</v>
      </c>
      <c r="B422" t="s">
        <v>348</v>
      </c>
      <c r="C422" t="str">
        <f t="shared" si="12"/>
        <v xml:space="preserve">ណង </v>
      </c>
      <c r="D422" t="str">
        <f t="shared" si="13"/>
        <v>ពៅ</v>
      </c>
      <c r="E422" t="s">
        <v>2</v>
      </c>
      <c r="F422" t="s">
        <v>454</v>
      </c>
      <c r="G422" t="str">
        <f>IFERROR(VLOOKUP($B422,Tax_List!$G$3:$O$480,6,0),"***")</f>
        <v>***</v>
      </c>
      <c r="H422" s="13" t="str">
        <f>IFERROR(VLOOKUP($B422,Tax_List!$G$3:$O$480,10,0),"***")</f>
        <v>***</v>
      </c>
      <c r="I422" s="2">
        <v>1154000</v>
      </c>
      <c r="J422" s="2" t="s">
        <v>1978</v>
      </c>
      <c r="L422" t="str">
        <f>IF($G422="***",VLOOKUP($C422,Tax_List!$E$3:$O$479,8,0),"")</f>
        <v>05.11.1985</v>
      </c>
      <c r="M422" t="e">
        <f>IF($G422="***",VLOOKUP($D422,Tax_List!$E$3:$O$479,8,0),"")</f>
        <v>#N/A</v>
      </c>
    </row>
    <row r="423" spans="1:13" x14ac:dyDescent="0.55000000000000004">
      <c r="A423" s="1">
        <v>394</v>
      </c>
      <c r="B423" t="s">
        <v>349</v>
      </c>
      <c r="C423" t="str">
        <f t="shared" si="12"/>
        <v xml:space="preserve">ចេង </v>
      </c>
      <c r="D423" t="str">
        <f t="shared" si="13"/>
        <v>គឿន</v>
      </c>
      <c r="E423" t="s">
        <v>2</v>
      </c>
      <c r="F423" t="s">
        <v>454</v>
      </c>
      <c r="G423" t="str">
        <f>IFERROR(VLOOKUP($B423,Tax_List!$G$3:$O$480,6,0),"***")</f>
        <v>***</v>
      </c>
      <c r="H423" s="13" t="str">
        <f>IFERROR(VLOOKUP($B423,Tax_List!$G$3:$O$480,10,0),"***")</f>
        <v>***</v>
      </c>
      <c r="I423" s="2">
        <v>1208500</v>
      </c>
      <c r="J423" s="2" t="s">
        <v>1978</v>
      </c>
      <c r="L423" t="str">
        <f>IF($G423="***",VLOOKUP($C423,Tax_List!$E$3:$O$479,8,0),"")</f>
        <v>10.11.1996</v>
      </c>
      <c r="M423" t="e">
        <f>IF($G423="***",VLOOKUP($D423,Tax_List!$E$3:$O$479,8,0),"")</f>
        <v>#N/A</v>
      </c>
    </row>
    <row r="424" spans="1:13" x14ac:dyDescent="0.55000000000000004">
      <c r="A424" s="1">
        <v>395</v>
      </c>
      <c r="B424" t="s">
        <v>350</v>
      </c>
      <c r="C424" t="str">
        <f t="shared" si="12"/>
        <v xml:space="preserve">អ៊ត </v>
      </c>
      <c r="D424" t="str">
        <f t="shared" si="13"/>
        <v>រិទ្ធ</v>
      </c>
      <c r="E424" t="s">
        <v>2</v>
      </c>
      <c r="F424" t="s">
        <v>454</v>
      </c>
      <c r="G424" t="str">
        <f>IFERROR(VLOOKUP($B424,Tax_List!$G$3:$O$480,6,0),"***")</f>
        <v>***</v>
      </c>
      <c r="H424" s="13" t="str">
        <f>IFERROR(VLOOKUP($B424,Tax_List!$G$3:$O$480,10,0),"***")</f>
        <v>***</v>
      </c>
      <c r="I424" s="2">
        <v>1206700</v>
      </c>
      <c r="J424" s="2" t="s">
        <v>1978</v>
      </c>
      <c r="L424" t="e">
        <f>IF($G424="***",VLOOKUP($C424,Tax_List!$E$3:$O$479,8,0),"")</f>
        <v>#N/A</v>
      </c>
      <c r="M424" t="e">
        <f>IF($G424="***",VLOOKUP($D424,Tax_List!$E$3:$O$479,8,0),"")</f>
        <v>#N/A</v>
      </c>
    </row>
    <row r="425" spans="1:13" x14ac:dyDescent="0.55000000000000004">
      <c r="A425" s="1">
        <v>396</v>
      </c>
      <c r="B425" t="s">
        <v>1931</v>
      </c>
      <c r="C425" t="str">
        <f t="shared" si="12"/>
        <v xml:space="preserve">ចេង </v>
      </c>
      <c r="D425" t="str">
        <f t="shared" si="13"/>
        <v>សុខេត</v>
      </c>
      <c r="E425" t="s">
        <v>1</v>
      </c>
      <c r="F425" t="s">
        <v>454</v>
      </c>
      <c r="G425" t="str">
        <f>IFERROR(VLOOKUP($B425,Tax_List!$G$3:$O$480,6,0),"***")</f>
        <v>***</v>
      </c>
      <c r="H425" s="13" t="str">
        <f>IFERROR(VLOOKUP($B425,Tax_List!$G$3:$O$480,10,0),"***")</f>
        <v>***</v>
      </c>
      <c r="I425" s="2">
        <v>1167000</v>
      </c>
      <c r="J425" s="2" t="s">
        <v>1978</v>
      </c>
      <c r="L425" t="str">
        <f>IF($G425="***",VLOOKUP($C425,Tax_List!$E$3:$O$479,8,0),"")</f>
        <v>10.11.1996</v>
      </c>
      <c r="M425" t="e">
        <f>IF($G425="***",VLOOKUP($D425,Tax_List!$E$3:$O$479,8,0),"")</f>
        <v>#N/A</v>
      </c>
    </row>
    <row r="426" spans="1:13" x14ac:dyDescent="0.55000000000000004">
      <c r="A426" s="1">
        <v>397</v>
      </c>
      <c r="B426" t="s">
        <v>351</v>
      </c>
      <c r="C426" t="str">
        <f t="shared" si="12"/>
        <v xml:space="preserve">ថា </v>
      </c>
      <c r="D426" t="str">
        <f t="shared" si="13"/>
        <v>អ៊ីម</v>
      </c>
      <c r="E426" t="s">
        <v>1</v>
      </c>
      <c r="F426" t="s">
        <v>454</v>
      </c>
      <c r="G426" t="str">
        <f>IFERROR(VLOOKUP($B426,Tax_List!$G$3:$O$480,6,0),"***")</f>
        <v>***</v>
      </c>
      <c r="H426" s="13" t="str">
        <f>IFERROR(VLOOKUP($B426,Tax_List!$G$3:$O$480,10,0),"***")</f>
        <v>***</v>
      </c>
      <c r="I426" s="2">
        <v>1082200</v>
      </c>
      <c r="J426" s="2" t="s">
        <v>1978</v>
      </c>
      <c r="L426" t="str">
        <f>IF($G426="***",VLOOKUP($C426,Tax_List!$E$3:$O$479,8,0),"")</f>
        <v>01.06.1995</v>
      </c>
      <c r="M426" t="e">
        <f>IF($G426="***",VLOOKUP($D426,Tax_List!$E$3:$O$479,8,0),"")</f>
        <v>#N/A</v>
      </c>
    </row>
    <row r="427" spans="1:13" x14ac:dyDescent="0.55000000000000004">
      <c r="A427" s="1">
        <v>398</v>
      </c>
      <c r="B427" t="s">
        <v>352</v>
      </c>
      <c r="C427" t="str">
        <f t="shared" si="12"/>
        <v xml:space="preserve">ហ៊ុយ </v>
      </c>
      <c r="D427" t="str">
        <f t="shared" si="13"/>
        <v>ណាក់</v>
      </c>
      <c r="E427" t="s">
        <v>2</v>
      </c>
      <c r="F427" t="s">
        <v>454</v>
      </c>
      <c r="G427" t="str">
        <f>IFERROR(VLOOKUP($B427,Tax_List!$G$3:$O$480,6,0),"***")</f>
        <v>***</v>
      </c>
      <c r="H427" s="13" t="str">
        <f>IFERROR(VLOOKUP($B427,Tax_List!$G$3:$O$480,10,0),"***")</f>
        <v>***</v>
      </c>
      <c r="I427" s="2">
        <v>1105000</v>
      </c>
      <c r="J427" s="2" t="s">
        <v>1978</v>
      </c>
      <c r="L427" t="str">
        <f>IF($G427="***",VLOOKUP($C427,Tax_List!$E$3:$O$479,8,0),"")</f>
        <v>27.10.1994</v>
      </c>
      <c r="M427" t="e">
        <f>IF($G427="***",VLOOKUP($D427,Tax_List!$E$3:$O$479,8,0),"")</f>
        <v>#N/A</v>
      </c>
    </row>
    <row r="428" spans="1:13" x14ac:dyDescent="0.55000000000000004">
      <c r="A428" s="1">
        <v>399</v>
      </c>
      <c r="B428" t="s">
        <v>353</v>
      </c>
      <c r="C428" t="str">
        <f t="shared" si="12"/>
        <v xml:space="preserve">ថា </v>
      </c>
      <c r="D428" t="str">
        <f t="shared" si="13"/>
        <v>ខន</v>
      </c>
      <c r="E428" t="s">
        <v>1</v>
      </c>
      <c r="F428" t="s">
        <v>454</v>
      </c>
      <c r="G428" t="str">
        <f>IFERROR(VLOOKUP($B428,Tax_List!$G$3:$O$480,6,0),"***")</f>
        <v>***</v>
      </c>
      <c r="H428" s="13" t="str">
        <f>IFERROR(VLOOKUP($B428,Tax_List!$G$3:$O$480,10,0),"***")</f>
        <v>***</v>
      </c>
      <c r="I428" s="2">
        <v>1088700</v>
      </c>
      <c r="J428" s="2" t="s">
        <v>1978</v>
      </c>
      <c r="L428" t="str">
        <f>IF($G428="***",VLOOKUP($C428,Tax_List!$E$3:$O$479,8,0),"")</f>
        <v>01.06.1995</v>
      </c>
      <c r="M428" t="e">
        <f>IF($G428="***",VLOOKUP($D428,Tax_List!$E$3:$O$479,8,0),"")</f>
        <v>#N/A</v>
      </c>
    </row>
    <row r="429" spans="1:13" x14ac:dyDescent="0.55000000000000004">
      <c r="A429" s="1">
        <v>400</v>
      </c>
      <c r="B429" t="s">
        <v>354</v>
      </c>
      <c r="C429" t="str">
        <f t="shared" si="12"/>
        <v xml:space="preserve">សាន </v>
      </c>
      <c r="D429" t="str">
        <f t="shared" si="13"/>
        <v>ភារំ</v>
      </c>
      <c r="E429" t="s">
        <v>2</v>
      </c>
      <c r="F429" t="s">
        <v>454</v>
      </c>
      <c r="G429" t="str">
        <f>IFERROR(VLOOKUP($B429,Tax_List!$G$3:$O$480,6,0),"***")</f>
        <v>***</v>
      </c>
      <c r="H429" s="13" t="str">
        <f>IFERROR(VLOOKUP($B429,Tax_List!$G$3:$O$480,10,0),"***")</f>
        <v>***</v>
      </c>
      <c r="I429" s="2">
        <v>1161000</v>
      </c>
      <c r="J429" s="2" t="s">
        <v>1978</v>
      </c>
      <c r="L429" t="str">
        <f>IF($G429="***",VLOOKUP($C429,Tax_List!$E$3:$O$479,8,0),"")</f>
        <v>08.09.1996</v>
      </c>
      <c r="M429" t="e">
        <f>IF($G429="***",VLOOKUP($D429,Tax_List!$E$3:$O$479,8,0),"")</f>
        <v>#N/A</v>
      </c>
    </row>
    <row r="430" spans="1:13" x14ac:dyDescent="0.55000000000000004">
      <c r="A430" s="1">
        <v>401</v>
      </c>
      <c r="B430" t="s">
        <v>355</v>
      </c>
      <c r="C430" t="str">
        <f t="shared" si="12"/>
        <v xml:space="preserve">ភី </v>
      </c>
      <c r="D430" t="str">
        <f t="shared" si="13"/>
        <v>ភាព</v>
      </c>
      <c r="E430" t="s">
        <v>2</v>
      </c>
      <c r="F430" t="s">
        <v>454</v>
      </c>
      <c r="G430" t="str">
        <f>IFERROR(VLOOKUP($B430,Tax_List!$G$3:$O$480,6,0),"***")</f>
        <v>***</v>
      </c>
      <c r="H430" s="13" t="str">
        <f>IFERROR(VLOOKUP($B430,Tax_List!$G$3:$O$480,10,0),"***")</f>
        <v>***</v>
      </c>
      <c r="I430" s="2">
        <v>1005500</v>
      </c>
      <c r="J430" s="2" t="s">
        <v>1978</v>
      </c>
      <c r="L430" t="str">
        <f>IF($G430="***",VLOOKUP($C430,Tax_List!$E$3:$O$479,8,0),"")</f>
        <v>06.03.1998</v>
      </c>
      <c r="M430" t="e">
        <f>IF($G430="***",VLOOKUP($D430,Tax_List!$E$3:$O$479,8,0),"")</f>
        <v>#N/A</v>
      </c>
    </row>
    <row r="431" spans="1:13" x14ac:dyDescent="0.55000000000000004">
      <c r="A431" s="1">
        <v>402</v>
      </c>
      <c r="B431" t="s">
        <v>1977</v>
      </c>
      <c r="C431" t="str">
        <f t="shared" si="12"/>
        <v xml:space="preserve">ឡុង </v>
      </c>
      <c r="D431" t="str">
        <f t="shared" si="13"/>
        <v>ឡុំ</v>
      </c>
      <c r="E431" t="s">
        <v>2</v>
      </c>
      <c r="F431" t="s">
        <v>454</v>
      </c>
      <c r="G431" t="str">
        <f>IFERROR(VLOOKUP($B431,Tax_List!$G$3:$O$480,6,0),"***")</f>
        <v>***</v>
      </c>
      <c r="H431" s="13" t="str">
        <f>IFERROR(VLOOKUP($B431,Tax_List!$G$3:$O$480,10,0),"***")</f>
        <v>***</v>
      </c>
      <c r="I431" s="2">
        <v>413300</v>
      </c>
      <c r="J431" s="2" t="s">
        <v>1979</v>
      </c>
      <c r="L431" t="str">
        <f>IF($G431="***",VLOOKUP($C431,Tax_List!$E$3:$O$479,8,0),"")</f>
        <v>08.08.1983</v>
      </c>
      <c r="M431" t="e">
        <f>IF($G431="***",VLOOKUP($D431,Tax_List!$E$3:$O$479,8,0),"")</f>
        <v>#N/A</v>
      </c>
    </row>
    <row r="432" spans="1:13" x14ac:dyDescent="0.55000000000000004">
      <c r="A432" s="1">
        <v>402</v>
      </c>
      <c r="B432" t="s">
        <v>356</v>
      </c>
      <c r="C432" t="str">
        <f t="shared" si="12"/>
        <v xml:space="preserve">វី </v>
      </c>
      <c r="D432" t="str">
        <f t="shared" si="13"/>
        <v>ភក្ដី</v>
      </c>
      <c r="E432" t="s">
        <v>2</v>
      </c>
      <c r="F432" t="s">
        <v>454</v>
      </c>
      <c r="G432" t="str">
        <f>IFERROR(VLOOKUP($B432,Tax_List!$G$3:$O$480,6,0),"***")</f>
        <v>***</v>
      </c>
      <c r="H432" s="13" t="str">
        <f>IFERROR(VLOOKUP($B432,Tax_List!$G$3:$O$480,10,0),"***")</f>
        <v>***</v>
      </c>
      <c r="I432" s="2">
        <v>419700</v>
      </c>
      <c r="J432" s="2" t="s">
        <v>1980</v>
      </c>
      <c r="L432" t="str">
        <f>IF($G432="***",VLOOKUP($C432,Tax_List!$E$3:$O$479,8,0),"")</f>
        <v>31.03.2005</v>
      </c>
      <c r="M432" t="e">
        <f>IF($G432="***",VLOOKUP($D432,Tax_List!$E$3:$O$479,8,0),"")</f>
        <v>#N/A</v>
      </c>
    </row>
    <row r="433" spans="1:13" x14ac:dyDescent="0.55000000000000004">
      <c r="A433" s="1">
        <v>403</v>
      </c>
      <c r="B433" t="s">
        <v>357</v>
      </c>
      <c r="C433" t="str">
        <f t="shared" si="12"/>
        <v xml:space="preserve">ជន </v>
      </c>
      <c r="D433" t="str">
        <f t="shared" si="13"/>
        <v>ប៊ុនថៃ</v>
      </c>
      <c r="E433" t="s">
        <v>2</v>
      </c>
      <c r="F433" t="s">
        <v>454</v>
      </c>
      <c r="G433" t="str">
        <f>IFERROR(VLOOKUP($B433,Tax_List!$G$3:$O$480,6,0),"***")</f>
        <v>***</v>
      </c>
      <c r="H433" s="13" t="str">
        <f>IFERROR(VLOOKUP($B433,Tax_List!$G$3:$O$480,10,0),"***")</f>
        <v>***</v>
      </c>
      <c r="I433" s="2">
        <v>1096800</v>
      </c>
      <c r="J433" s="2" t="s">
        <v>1978</v>
      </c>
      <c r="L433" t="str">
        <f>IF($G433="***",VLOOKUP($C433,Tax_List!$E$3:$O$479,8,0),"")</f>
        <v>09.01.1998</v>
      </c>
      <c r="M433" t="e">
        <f>IF($G433="***",VLOOKUP($D433,Tax_List!$E$3:$O$479,8,0),"")</f>
        <v>#N/A</v>
      </c>
    </row>
    <row r="434" spans="1:13" x14ac:dyDescent="0.55000000000000004">
      <c r="A434" s="1">
        <v>404</v>
      </c>
      <c r="B434" t="s">
        <v>1932</v>
      </c>
      <c r="C434" t="str">
        <f t="shared" si="12"/>
        <v xml:space="preserve">(ជាង </v>
      </c>
      <c r="D434" t="str">
        <f t="shared" si="13"/>
        <v>ជាតិ)</v>
      </c>
      <c r="E434" t="s">
        <v>2</v>
      </c>
      <c r="F434" t="s">
        <v>454</v>
      </c>
      <c r="G434" t="str">
        <f>IFERROR(VLOOKUP($B434,Tax_List!$G$3:$O$480,6,0),"***")</f>
        <v>***</v>
      </c>
      <c r="H434" s="13" t="str">
        <f>IFERROR(VLOOKUP($B434,Tax_List!$G$3:$O$480,10,0),"***")</f>
        <v>***</v>
      </c>
      <c r="I434" s="2">
        <v>1113200</v>
      </c>
      <c r="J434" s="2" t="s">
        <v>1982</v>
      </c>
      <c r="L434" t="e">
        <f>IF($G434="***",VLOOKUP($C434,Tax_List!$E$3:$O$479,8,0),"")</f>
        <v>#N/A</v>
      </c>
      <c r="M434" t="e">
        <f>IF($G434="***",VLOOKUP($D434,Tax_List!$E$3:$O$479,8,0),"")</f>
        <v>#N/A</v>
      </c>
    </row>
    <row r="435" spans="1:13" x14ac:dyDescent="0.55000000000000004">
      <c r="A435" s="1">
        <v>405</v>
      </c>
      <c r="B435" t="s">
        <v>1933</v>
      </c>
      <c r="C435" t="str">
        <f t="shared" ref="C435:C451" si="14">LEFT(B435,FIND(" ",B435,1))</f>
        <v xml:space="preserve">(វណ្ណា </v>
      </c>
      <c r="D435" t="str">
        <f t="shared" ref="D435:D451" si="15">RIGHT(B435,LEN(B435)-FIND(" ",B435,1))</f>
        <v>ឃាន)</v>
      </c>
      <c r="E435" t="s">
        <v>2</v>
      </c>
      <c r="F435" t="s">
        <v>454</v>
      </c>
      <c r="G435" s="16" t="str">
        <f>IFERROR(VLOOKUP($B435,Tax_List!$G$3:$O$480,6,0),"***")</f>
        <v>***</v>
      </c>
      <c r="H435" s="13" t="str">
        <f>IFERROR(VLOOKUP($B435,Tax_List!$G$3:$O$480,10,0),"***")</f>
        <v>***</v>
      </c>
      <c r="I435" s="17">
        <v>1113200</v>
      </c>
      <c r="J435" s="17" t="s">
        <v>1982</v>
      </c>
    </row>
    <row r="436" spans="1:13" x14ac:dyDescent="0.55000000000000004">
      <c r="A436" s="1">
        <v>406</v>
      </c>
      <c r="B436" t="s">
        <v>358</v>
      </c>
      <c r="C436" t="str">
        <f t="shared" si="14"/>
        <v xml:space="preserve">ជាង </v>
      </c>
      <c r="D436" t="str">
        <f t="shared" si="15"/>
        <v>ជាតិ</v>
      </c>
      <c r="E436" t="s">
        <v>2</v>
      </c>
      <c r="F436" t="s">
        <v>454</v>
      </c>
      <c r="G436" s="16" t="str">
        <f>IFERROR(VLOOKUP($B436,Tax_List!$G$3:$O$480,6,0),"***")</f>
        <v>***</v>
      </c>
      <c r="H436" s="13" t="str">
        <f>IFERROR(VLOOKUP($B436,Tax_List!$G$3:$O$480,10,0),"***")</f>
        <v>***</v>
      </c>
      <c r="I436" s="17">
        <v>1114700</v>
      </c>
      <c r="J436" s="17" t="s">
        <v>1978</v>
      </c>
    </row>
    <row r="437" spans="1:13" x14ac:dyDescent="0.55000000000000004">
      <c r="A437" s="1">
        <v>407</v>
      </c>
      <c r="B437" t="s">
        <v>359</v>
      </c>
      <c r="C437" t="str">
        <f t="shared" si="14"/>
        <v xml:space="preserve">ចក់ </v>
      </c>
      <c r="D437" t="str">
        <f t="shared" si="15"/>
        <v>សុភាព</v>
      </c>
      <c r="E437" t="s">
        <v>1</v>
      </c>
      <c r="F437" t="s">
        <v>454</v>
      </c>
      <c r="G437" s="16" t="str">
        <f>IFERROR(VLOOKUP($B437,Tax_List!$G$3:$O$480,6,0),"***")</f>
        <v>***</v>
      </c>
      <c r="H437" s="13" t="str">
        <f>IFERROR(VLOOKUP($B437,Tax_List!$G$3:$O$480,10,0),"***")</f>
        <v>***</v>
      </c>
      <c r="I437" s="17">
        <v>1140200</v>
      </c>
      <c r="J437" s="17" t="s">
        <v>1978</v>
      </c>
    </row>
    <row r="438" spans="1:13" x14ac:dyDescent="0.55000000000000004">
      <c r="A438" s="1">
        <v>408</v>
      </c>
      <c r="B438" t="s">
        <v>360</v>
      </c>
      <c r="C438" t="str">
        <f t="shared" si="14"/>
        <v xml:space="preserve">យ៉ុង </v>
      </c>
      <c r="D438" t="str">
        <f t="shared" si="15"/>
        <v>យ៉ុន</v>
      </c>
      <c r="E438" t="s">
        <v>2</v>
      </c>
      <c r="F438" t="s">
        <v>454</v>
      </c>
      <c r="G438" s="16" t="str">
        <f>IFERROR(VLOOKUP($B438,Tax_List!$G$3:$O$480,6,0),"***")</f>
        <v>***</v>
      </c>
      <c r="H438" s="13" t="str">
        <f>IFERROR(VLOOKUP($B438,Tax_List!$G$3:$O$480,10,0),"***")</f>
        <v>***</v>
      </c>
      <c r="I438" s="17">
        <v>1272000</v>
      </c>
      <c r="J438" s="17" t="s">
        <v>1978</v>
      </c>
    </row>
    <row r="439" spans="1:13" x14ac:dyDescent="0.55000000000000004">
      <c r="A439" s="1">
        <v>409</v>
      </c>
      <c r="B439" t="s">
        <v>361</v>
      </c>
      <c r="C439" t="str">
        <f t="shared" si="14"/>
        <v xml:space="preserve">វណ្ណា </v>
      </c>
      <c r="D439" t="str">
        <f t="shared" si="15"/>
        <v>ហឿន</v>
      </c>
      <c r="E439" t="s">
        <v>1</v>
      </c>
      <c r="F439" t="s">
        <v>454</v>
      </c>
      <c r="G439" s="16" t="str">
        <f>IFERROR(VLOOKUP($B439,Tax_List!$G$3:$O$480,6,0),"***")</f>
        <v>***</v>
      </c>
      <c r="H439" s="13" t="str">
        <f>IFERROR(VLOOKUP($B439,Tax_List!$G$3:$O$480,10,0),"***")</f>
        <v>***</v>
      </c>
      <c r="I439" s="17">
        <v>1176700</v>
      </c>
      <c r="J439" s="17" t="s">
        <v>1978</v>
      </c>
    </row>
    <row r="440" spans="1:13" x14ac:dyDescent="0.55000000000000004">
      <c r="A440" s="1">
        <v>410</v>
      </c>
      <c r="B440" t="s">
        <v>362</v>
      </c>
      <c r="C440" t="str">
        <f t="shared" si="14"/>
        <v xml:space="preserve">ចក់ </v>
      </c>
      <c r="D440" t="str">
        <f t="shared" si="15"/>
        <v>កំសត់</v>
      </c>
      <c r="E440" t="s">
        <v>1</v>
      </c>
      <c r="F440" t="s">
        <v>454</v>
      </c>
      <c r="G440" s="16" t="str">
        <f>IFERROR(VLOOKUP($B440,Tax_List!$G$3:$O$480,6,0),"***")</f>
        <v>***</v>
      </c>
      <c r="H440" s="13" t="str">
        <f>IFERROR(VLOOKUP($B440,Tax_List!$G$3:$O$480,10,0),"***")</f>
        <v>***</v>
      </c>
      <c r="I440" s="17">
        <v>1159500</v>
      </c>
      <c r="J440" s="17" t="s">
        <v>1978</v>
      </c>
    </row>
    <row r="441" spans="1:13" x14ac:dyDescent="0.55000000000000004">
      <c r="A441" s="1">
        <v>411</v>
      </c>
      <c r="B441" t="s">
        <v>363</v>
      </c>
      <c r="C441" t="str">
        <f t="shared" si="14"/>
        <v xml:space="preserve">វណ្ណា </v>
      </c>
      <c r="D441" t="str">
        <f t="shared" si="15"/>
        <v>ឃាន</v>
      </c>
      <c r="E441" t="s">
        <v>2</v>
      </c>
      <c r="F441" t="s">
        <v>454</v>
      </c>
      <c r="G441" s="16" t="str">
        <f>IFERROR(VLOOKUP($B441,Tax_List!$G$3:$O$480,6,0),"***")</f>
        <v>***</v>
      </c>
      <c r="H441" s="13" t="str">
        <f>IFERROR(VLOOKUP($B441,Tax_List!$G$3:$O$480,10,0),"***")</f>
        <v>***</v>
      </c>
      <c r="I441" s="17">
        <v>1120000</v>
      </c>
      <c r="J441" s="17" t="s">
        <v>1978</v>
      </c>
    </row>
    <row r="442" spans="1:13" x14ac:dyDescent="0.55000000000000004">
      <c r="A442" s="1">
        <v>412</v>
      </c>
      <c r="B442" t="s">
        <v>364</v>
      </c>
      <c r="C442" t="str">
        <f t="shared" si="14"/>
        <v xml:space="preserve">បុល </v>
      </c>
      <c r="D442" t="str">
        <f t="shared" si="15"/>
        <v>ស្រីធា</v>
      </c>
      <c r="E442" t="s">
        <v>1</v>
      </c>
      <c r="F442" t="s">
        <v>454</v>
      </c>
      <c r="G442" s="16" t="str">
        <f>IFERROR(VLOOKUP($B442,Tax_List!$G$3:$O$480,6,0),"***")</f>
        <v>***</v>
      </c>
      <c r="H442" s="13" t="str">
        <f>IFERROR(VLOOKUP($B442,Tax_List!$G$3:$O$480,10,0),"***")</f>
        <v>***</v>
      </c>
      <c r="I442" s="17">
        <v>1277200</v>
      </c>
      <c r="J442" s="17" t="s">
        <v>1978</v>
      </c>
    </row>
    <row r="443" spans="1:13" x14ac:dyDescent="0.55000000000000004">
      <c r="A443" s="1">
        <v>413</v>
      </c>
      <c r="B443" t="s">
        <v>365</v>
      </c>
      <c r="C443" t="str">
        <f t="shared" si="14"/>
        <v xml:space="preserve">គ្រី </v>
      </c>
      <c r="D443" t="str">
        <f t="shared" si="15"/>
        <v>ស្រីនុត</v>
      </c>
      <c r="E443" t="s">
        <v>1</v>
      </c>
      <c r="F443" t="s">
        <v>454</v>
      </c>
      <c r="G443" s="16" t="str">
        <f>IFERROR(VLOOKUP($B443,Tax_List!$G$3:$O$480,6,0),"***")</f>
        <v>***</v>
      </c>
      <c r="H443" s="13" t="str">
        <f>IFERROR(VLOOKUP($B443,Tax_List!$G$3:$O$480,10,0),"***")</f>
        <v>***</v>
      </c>
      <c r="I443" s="17">
        <v>1184500</v>
      </c>
      <c r="J443" s="17" t="s">
        <v>1978</v>
      </c>
    </row>
    <row r="444" spans="1:13" x14ac:dyDescent="0.55000000000000004">
      <c r="A444" s="1">
        <v>414</v>
      </c>
      <c r="B444" t="s">
        <v>366</v>
      </c>
      <c r="C444" t="str">
        <f t="shared" si="14"/>
        <v xml:space="preserve">ជឿន </v>
      </c>
      <c r="D444" t="str">
        <f t="shared" si="15"/>
        <v>សិត</v>
      </c>
      <c r="E444" t="s">
        <v>2</v>
      </c>
      <c r="F444" t="s">
        <v>454</v>
      </c>
      <c r="G444" s="16" t="str">
        <f>IFERROR(VLOOKUP($B444,Tax_List!$G$3:$O$480,6,0),"***")</f>
        <v>***</v>
      </c>
      <c r="H444" s="13" t="str">
        <f>IFERROR(VLOOKUP($B444,Tax_List!$G$3:$O$480,10,0),"***")</f>
        <v>***</v>
      </c>
      <c r="I444" s="17">
        <v>1078500</v>
      </c>
      <c r="J444" s="17" t="s">
        <v>1978</v>
      </c>
    </row>
    <row r="445" spans="1:13" x14ac:dyDescent="0.55000000000000004">
      <c r="A445" s="1">
        <v>415</v>
      </c>
      <c r="B445" t="s">
        <v>367</v>
      </c>
      <c r="C445" t="str">
        <f t="shared" si="14"/>
        <v xml:space="preserve">យ៉ុង </v>
      </c>
      <c r="D445" t="str">
        <f t="shared" si="15"/>
        <v>ស្រីពៅ</v>
      </c>
      <c r="E445" t="s">
        <v>1</v>
      </c>
      <c r="F445" t="s">
        <v>454</v>
      </c>
      <c r="G445" s="16" t="str">
        <f>IFERROR(VLOOKUP($B445,Tax_List!$G$3:$O$480,6,0),"***")</f>
        <v>***</v>
      </c>
      <c r="H445" s="13" t="str">
        <f>IFERROR(VLOOKUP($B445,Tax_List!$G$3:$O$480,10,0),"***")</f>
        <v>***</v>
      </c>
      <c r="I445" s="17">
        <v>1173900</v>
      </c>
      <c r="J445" s="17" t="s">
        <v>1978</v>
      </c>
    </row>
    <row r="446" spans="1:13" x14ac:dyDescent="0.55000000000000004">
      <c r="A446" s="1">
        <v>416</v>
      </c>
      <c r="B446" t="s">
        <v>368</v>
      </c>
      <c r="C446" t="str">
        <f t="shared" si="14"/>
        <v xml:space="preserve">ម៉ៅ </v>
      </c>
      <c r="D446" t="str">
        <f t="shared" si="15"/>
        <v>វណ្ណា</v>
      </c>
      <c r="E446" t="s">
        <v>2</v>
      </c>
      <c r="F446" t="s">
        <v>454</v>
      </c>
      <c r="G446" s="16" t="str">
        <f>IFERROR(VLOOKUP($B446,Tax_List!$G$3:$O$480,6,0),"***")</f>
        <v>***</v>
      </c>
      <c r="H446" s="13" t="str">
        <f>IFERROR(VLOOKUP($B446,Tax_List!$G$3:$O$480,10,0),"***")</f>
        <v>***</v>
      </c>
      <c r="I446" s="17">
        <v>1099900</v>
      </c>
      <c r="J446" s="17" t="s">
        <v>1978</v>
      </c>
    </row>
    <row r="447" spans="1:13" x14ac:dyDescent="0.55000000000000004">
      <c r="A447" s="1">
        <v>417</v>
      </c>
      <c r="B447" t="s">
        <v>1934</v>
      </c>
      <c r="C447" t="str">
        <f t="shared" si="14"/>
        <v xml:space="preserve">សុក </v>
      </c>
      <c r="D447" t="str">
        <f t="shared" si="15"/>
        <v>ចូក</v>
      </c>
      <c r="E447" t="s">
        <v>2</v>
      </c>
      <c r="F447" t="s">
        <v>454</v>
      </c>
      <c r="G447" s="16" t="str">
        <f>IFERROR(VLOOKUP($B447,Tax_List!$G$3:$O$480,6,0),"***")</f>
        <v>***</v>
      </c>
      <c r="H447" s="13" t="str">
        <f>IFERROR(VLOOKUP($B447,Tax_List!$G$3:$O$480,10,0),"***")</f>
        <v>***</v>
      </c>
      <c r="I447" s="17">
        <v>1552700</v>
      </c>
      <c r="J447" s="17" t="s">
        <v>1978</v>
      </c>
    </row>
    <row r="448" spans="1:13" x14ac:dyDescent="0.55000000000000004">
      <c r="A448" s="1">
        <v>418</v>
      </c>
      <c r="B448" t="s">
        <v>369</v>
      </c>
      <c r="C448" t="str">
        <f t="shared" si="14"/>
        <v xml:space="preserve">សែម </v>
      </c>
      <c r="D448" t="str">
        <f t="shared" si="15"/>
        <v>មុំ</v>
      </c>
      <c r="E448" t="s">
        <v>1</v>
      </c>
      <c r="F448" t="s">
        <v>454</v>
      </c>
      <c r="G448" s="16" t="str">
        <f>IFERROR(VLOOKUP($B448,Tax_List!$G$3:$O$480,6,0),"***")</f>
        <v>***</v>
      </c>
      <c r="H448" s="13" t="str">
        <f>IFERROR(VLOOKUP($B448,Tax_List!$G$3:$O$480,10,0),"***")</f>
        <v>***</v>
      </c>
      <c r="I448" s="17">
        <v>1138500</v>
      </c>
      <c r="J448" s="17" t="s">
        <v>1978</v>
      </c>
    </row>
    <row r="449" spans="1:10" x14ac:dyDescent="0.55000000000000004">
      <c r="A449" s="1">
        <v>419</v>
      </c>
      <c r="B449" t="s">
        <v>1935</v>
      </c>
      <c r="C449" t="str">
        <f t="shared" si="14"/>
        <v xml:space="preserve">(សុក </v>
      </c>
      <c r="D449" t="str">
        <f t="shared" si="15"/>
        <v>ចូក)</v>
      </c>
      <c r="E449" t="s">
        <v>2</v>
      </c>
      <c r="F449" t="s">
        <v>454</v>
      </c>
      <c r="G449" s="16" t="str">
        <f>IFERROR(VLOOKUP($B449,Tax_List!$G$3:$O$480,6,0),"***")</f>
        <v>***</v>
      </c>
      <c r="H449" s="13" t="str">
        <f>IFERROR(VLOOKUP($B449,Tax_List!$G$3:$O$480,10,0),"***")</f>
        <v>***</v>
      </c>
      <c r="I449" s="17">
        <v>1103200</v>
      </c>
      <c r="J449" s="17" t="s">
        <v>1982</v>
      </c>
    </row>
    <row r="450" spans="1:10" x14ac:dyDescent="0.55000000000000004">
      <c r="A450" s="1">
        <v>420</v>
      </c>
      <c r="B450" t="s">
        <v>1936</v>
      </c>
      <c r="C450" t="str">
        <f t="shared" si="14"/>
        <v xml:space="preserve">(សែម </v>
      </c>
      <c r="D450" t="str">
        <f t="shared" si="15"/>
        <v>មុំ)</v>
      </c>
      <c r="E450" t="s">
        <v>1</v>
      </c>
      <c r="F450" t="s">
        <v>454</v>
      </c>
      <c r="G450" s="16" t="str">
        <f>IFERROR(VLOOKUP($B450,Tax_List!$G$3:$O$480,6,0),"***")</f>
        <v>***</v>
      </c>
      <c r="H450" s="13" t="str">
        <f>IFERROR(VLOOKUP($B450,Tax_List!$G$3:$O$480,10,0),"***")</f>
        <v>***</v>
      </c>
      <c r="I450" s="17">
        <v>1025700</v>
      </c>
      <c r="J450" s="17" t="s">
        <v>1982</v>
      </c>
    </row>
    <row r="451" spans="1:10" x14ac:dyDescent="0.55000000000000004">
      <c r="A451" s="1">
        <v>421</v>
      </c>
      <c r="B451" t="s">
        <v>370</v>
      </c>
      <c r="C451" t="str">
        <f t="shared" si="14"/>
        <v xml:space="preserve">សេន </v>
      </c>
      <c r="D451" t="str">
        <f t="shared" si="15"/>
        <v>រីកា</v>
      </c>
      <c r="E451" t="s">
        <v>1</v>
      </c>
      <c r="F451" t="s">
        <v>454</v>
      </c>
      <c r="G451" s="16" t="str">
        <f>IFERROR(VLOOKUP($B451,Tax_List!$G$3:$O$480,6,0),"***")</f>
        <v>***</v>
      </c>
      <c r="H451" s="13" t="str">
        <f>IFERROR(VLOOKUP($B451,Tax_List!$G$3:$O$480,10,0),"***")</f>
        <v>***</v>
      </c>
      <c r="I451" s="17">
        <v>1196700</v>
      </c>
      <c r="J451" s="17" t="s">
        <v>1978</v>
      </c>
    </row>
  </sheetData>
  <conditionalFormatting sqref="A2:A451">
    <cfRule type="duplicateValues" dxfId="4" priority="4"/>
  </conditionalFormatting>
  <conditionalFormatting sqref="A2:J451">
    <cfRule type="expression" dxfId="3" priority="5">
      <formula>$J2="បុគ្គលិកឈប់"</formula>
    </cfRule>
    <cfRule type="expression" dxfId="2" priority="6">
      <formula>$J2="បុគ្គលិកចូលថ្មី"</formula>
    </cfRule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3E13-4A75-4256-AB27-68AB57F2DD1F}">
  <dimension ref="A1:J550"/>
  <sheetViews>
    <sheetView topLeftCell="A93" workbookViewId="0">
      <selection activeCell="B93" sqref="B93"/>
    </sheetView>
  </sheetViews>
  <sheetFormatPr defaultRowHeight="19.5" x14ac:dyDescent="0.55000000000000004"/>
  <cols>
    <col min="2" max="2" width="17.85546875" bestFit="1" customWidth="1"/>
    <col min="3" max="4" width="17.85546875" customWidth="1"/>
    <col min="5" max="5" width="8.7109375" bestFit="1" customWidth="1"/>
    <col min="6" max="6" width="22.5703125" bestFit="1" customWidth="1"/>
    <col min="7" max="7" width="22.5703125" customWidth="1"/>
    <col min="8" max="8" width="16.5703125" bestFit="1" customWidth="1"/>
    <col min="9" max="9" width="16.5703125" customWidth="1"/>
    <col min="10" max="10" width="27.28515625" style="29" customWidth="1"/>
  </cols>
  <sheetData>
    <row r="1" spans="1:10" x14ac:dyDescent="0.55000000000000004">
      <c r="A1" s="30" t="s">
        <v>2292</v>
      </c>
      <c r="B1" s="30" t="s">
        <v>2293</v>
      </c>
      <c r="C1" s="30" t="s">
        <v>1873</v>
      </c>
      <c r="D1" s="30" t="s">
        <v>1874</v>
      </c>
      <c r="E1" s="30" t="s">
        <v>2294</v>
      </c>
      <c r="F1" s="30" t="s">
        <v>2295</v>
      </c>
      <c r="G1" s="30"/>
      <c r="H1" s="30" t="s">
        <v>2296</v>
      </c>
      <c r="I1" s="30"/>
      <c r="J1" s="28"/>
    </row>
    <row r="2" spans="1:10" x14ac:dyDescent="0.55000000000000004">
      <c r="A2" s="27" t="s">
        <v>2297</v>
      </c>
      <c r="B2" s="27" t="s">
        <v>2298</v>
      </c>
      <c r="C2" s="27"/>
      <c r="D2" s="27"/>
      <c r="E2" s="27" t="s">
        <v>2299</v>
      </c>
      <c r="F2" s="27" t="s">
        <v>2300</v>
      </c>
      <c r="G2" s="27"/>
      <c r="H2" s="27" t="s">
        <v>2301</v>
      </c>
      <c r="I2" s="27"/>
      <c r="J2" s="28" t="s">
        <v>2302</v>
      </c>
    </row>
    <row r="3" spans="1:10" x14ac:dyDescent="0.55000000000000004">
      <c r="A3" s="27" t="s">
        <v>2093</v>
      </c>
      <c r="B3" s="27"/>
      <c r="C3" s="27"/>
      <c r="D3" s="27"/>
      <c r="E3" s="27"/>
      <c r="F3" s="27"/>
      <c r="G3" s="27"/>
      <c r="H3" s="27"/>
      <c r="I3" s="27"/>
      <c r="J3" s="28"/>
    </row>
    <row r="4" spans="1:10" x14ac:dyDescent="0.55000000000000004">
      <c r="A4" s="27">
        <v>1</v>
      </c>
      <c r="B4" s="27" t="s">
        <v>2094</v>
      </c>
      <c r="C4" s="27" t="str">
        <f t="shared" ref="C4" si="0">LEFT(B4,FIND(" ",B4,1))</f>
        <v xml:space="preserve">ឡេង​ </v>
      </c>
      <c r="D4" s="27" t="str">
        <f t="shared" ref="D4" si="1">RIGHT(B4,LEN(B4)-FIND(" ",B4,1))</f>
        <v>ដាវី</v>
      </c>
      <c r="E4" s="27" t="s">
        <v>862</v>
      </c>
      <c r="F4" s="27" t="s">
        <v>2095</v>
      </c>
      <c r="G4" s="27"/>
      <c r="H4" s="27">
        <v>10837074</v>
      </c>
      <c r="I4" s="27"/>
      <c r="J4" s="28"/>
    </row>
    <row r="5" spans="1:10" x14ac:dyDescent="0.55000000000000004">
      <c r="A5" s="27">
        <v>2</v>
      </c>
      <c r="B5" s="27" t="s">
        <v>2096</v>
      </c>
      <c r="C5" s="27" t="str">
        <f t="shared" ref="C5:C68" si="2">LEFT(B5,FIND(" ",B5,1))</f>
        <v xml:space="preserve">ទឹម </v>
      </c>
      <c r="D5" s="27" t="str">
        <f t="shared" ref="D5:D68" si="3">RIGHT(B5,LEN(B5)-FIND(" ",B5,1))</f>
        <v>ចាន់តារ៉ា</v>
      </c>
      <c r="E5" s="27" t="s">
        <v>862</v>
      </c>
      <c r="F5" s="27" t="s">
        <v>2097</v>
      </c>
      <c r="G5" s="27"/>
      <c r="H5" s="27" t="s">
        <v>2098</v>
      </c>
      <c r="I5" s="27"/>
      <c r="J5" s="28"/>
    </row>
    <row r="6" spans="1:10" x14ac:dyDescent="0.55000000000000004">
      <c r="A6" s="27">
        <v>3</v>
      </c>
      <c r="B6" s="27" t="s">
        <v>2099</v>
      </c>
      <c r="C6" s="27" t="str">
        <f t="shared" si="2"/>
        <v xml:space="preserve">ម៉ុន </v>
      </c>
      <c r="D6" s="27" t="str">
        <f t="shared" si="3"/>
        <v>ប៊ុនធីប</v>
      </c>
      <c r="E6" s="27" t="s">
        <v>862</v>
      </c>
      <c r="F6" s="27" t="s">
        <v>2100</v>
      </c>
      <c r="G6" s="27"/>
      <c r="H6" s="27">
        <v>20908730</v>
      </c>
      <c r="I6" s="27"/>
      <c r="J6" s="28"/>
    </row>
    <row r="7" spans="1:10" x14ac:dyDescent="0.55000000000000004">
      <c r="A7" s="27">
        <v>4</v>
      </c>
      <c r="B7" s="27" t="s">
        <v>2101</v>
      </c>
      <c r="C7" s="27" t="str">
        <f t="shared" si="2"/>
        <v xml:space="preserve">ហៃ </v>
      </c>
      <c r="D7" s="27" t="str">
        <f t="shared" si="3"/>
        <v>លក្ខិណា</v>
      </c>
      <c r="E7" s="27" t="s">
        <v>862</v>
      </c>
      <c r="F7" s="27" t="s">
        <v>2102</v>
      </c>
      <c r="G7" s="27"/>
      <c r="H7" s="27">
        <v>11033298</v>
      </c>
      <c r="I7" s="27"/>
      <c r="J7" s="28"/>
    </row>
    <row r="8" spans="1:10" x14ac:dyDescent="0.55000000000000004">
      <c r="A8" s="27">
        <v>5</v>
      </c>
      <c r="B8" s="27" t="s">
        <v>2103</v>
      </c>
      <c r="C8" s="27" t="str">
        <f t="shared" si="2"/>
        <v xml:space="preserve">សួន </v>
      </c>
      <c r="D8" s="27" t="str">
        <f t="shared" si="3"/>
        <v>រមនា</v>
      </c>
      <c r="E8" s="27" t="s">
        <v>862</v>
      </c>
      <c r="F8" s="27" t="s">
        <v>2102</v>
      </c>
      <c r="G8" s="27"/>
      <c r="H8" s="27" t="s">
        <v>2104</v>
      </c>
      <c r="I8" s="27"/>
      <c r="J8" s="28"/>
    </row>
    <row r="9" spans="1:10" x14ac:dyDescent="0.55000000000000004">
      <c r="A9" s="27">
        <v>6</v>
      </c>
      <c r="B9" s="27" t="s">
        <v>2105</v>
      </c>
      <c r="C9" s="27" t="str">
        <f t="shared" si="2"/>
        <v xml:space="preserve">ថាច់ </v>
      </c>
      <c r="D9" s="27" t="str">
        <f t="shared" si="3"/>
        <v>ធិហ្វា</v>
      </c>
      <c r="E9" s="27" t="s">
        <v>862</v>
      </c>
      <c r="F9" s="27" t="s">
        <v>2106</v>
      </c>
      <c r="G9" s="27"/>
      <c r="H9" s="27">
        <v>160536697</v>
      </c>
      <c r="I9" s="27"/>
      <c r="J9" s="28"/>
    </row>
    <row r="10" spans="1:10" x14ac:dyDescent="0.55000000000000004">
      <c r="A10" s="27">
        <v>7</v>
      </c>
      <c r="B10" s="27" t="s">
        <v>2107</v>
      </c>
      <c r="C10" s="27" t="str">
        <f t="shared" si="2"/>
        <v xml:space="preserve">ឈុន </v>
      </c>
      <c r="D10" s="27" t="str">
        <f t="shared" si="3"/>
        <v>ប៊ុនណា</v>
      </c>
      <c r="E10" s="27" t="s">
        <v>862</v>
      </c>
      <c r="F10" s="27" t="s">
        <v>2108</v>
      </c>
      <c r="G10" s="27"/>
      <c r="H10" s="27">
        <v>11103276</v>
      </c>
      <c r="I10" s="27"/>
      <c r="J10" s="28"/>
    </row>
    <row r="11" spans="1:10" x14ac:dyDescent="0.55000000000000004">
      <c r="A11" s="27">
        <v>8</v>
      </c>
      <c r="B11" s="27" t="s">
        <v>2109</v>
      </c>
      <c r="C11" s="27" t="str">
        <f t="shared" si="2"/>
        <v xml:space="preserve">ល្មុត </v>
      </c>
      <c r="D11" s="27" t="str">
        <f t="shared" si="3"/>
        <v>វណ្ណឌី</v>
      </c>
      <c r="E11" s="27" t="s">
        <v>862</v>
      </c>
      <c r="F11" s="27" t="s">
        <v>2110</v>
      </c>
      <c r="G11" s="27"/>
      <c r="H11" s="27">
        <v>11001011</v>
      </c>
      <c r="I11" s="27"/>
      <c r="J11" s="28"/>
    </row>
    <row r="12" spans="1:10" x14ac:dyDescent="0.55000000000000004">
      <c r="A12" s="27">
        <v>9</v>
      </c>
      <c r="B12" s="27" t="s">
        <v>2111</v>
      </c>
      <c r="C12" s="27" t="str">
        <f t="shared" si="2"/>
        <v xml:space="preserve">សៅ </v>
      </c>
      <c r="D12" s="27" t="str">
        <f t="shared" si="3"/>
        <v>សំណាង</v>
      </c>
      <c r="E12" s="27" t="s">
        <v>862</v>
      </c>
      <c r="F12" s="27" t="s">
        <v>2108</v>
      </c>
      <c r="G12" s="27"/>
      <c r="H12" s="27">
        <v>10788173</v>
      </c>
      <c r="I12" s="27"/>
      <c r="J12" s="28"/>
    </row>
    <row r="13" spans="1:10" x14ac:dyDescent="0.55000000000000004">
      <c r="A13" s="27">
        <v>10</v>
      </c>
      <c r="B13" s="27" t="s">
        <v>2112</v>
      </c>
      <c r="C13" s="27" t="str">
        <f t="shared" si="2"/>
        <v xml:space="preserve">វ៉ </v>
      </c>
      <c r="D13" s="27" t="str">
        <f t="shared" si="3"/>
        <v>វ៉ាន់ទូ</v>
      </c>
      <c r="E13" s="27" t="s">
        <v>2113</v>
      </c>
      <c r="F13" s="27" t="s">
        <v>2114</v>
      </c>
      <c r="G13" s="27"/>
      <c r="H13" s="27" t="s">
        <v>2115</v>
      </c>
      <c r="I13" s="27"/>
      <c r="J13" s="28"/>
    </row>
    <row r="14" spans="1:10" x14ac:dyDescent="0.55000000000000004">
      <c r="A14" s="27">
        <v>11</v>
      </c>
      <c r="B14" s="27" t="s">
        <v>2116</v>
      </c>
      <c r="C14" s="27" t="str">
        <f t="shared" si="2"/>
        <v xml:space="preserve">វ៉ </v>
      </c>
      <c r="D14" s="27" t="str">
        <f t="shared" si="3"/>
        <v>វ៉ាន់ ឡឹក</v>
      </c>
      <c r="E14" s="27" t="s">
        <v>2113</v>
      </c>
      <c r="F14" s="27" t="s">
        <v>2117</v>
      </c>
      <c r="G14" s="27"/>
      <c r="H14" s="27" t="s">
        <v>2118</v>
      </c>
      <c r="I14" s="27"/>
      <c r="J14" s="28"/>
    </row>
    <row r="15" spans="1:10" x14ac:dyDescent="0.55000000000000004">
      <c r="A15" s="27">
        <v>12</v>
      </c>
      <c r="B15" s="27" t="s">
        <v>2119</v>
      </c>
      <c r="C15" s="27" t="str">
        <f t="shared" si="2"/>
        <v xml:space="preserve">ផាម </v>
      </c>
      <c r="D15" s="27" t="str">
        <f t="shared" si="3"/>
        <v>ថាញ់ប៊ែរ</v>
      </c>
      <c r="E15" s="27" t="s">
        <v>2113</v>
      </c>
      <c r="F15" s="27" t="s">
        <v>2120</v>
      </c>
      <c r="G15" s="27"/>
      <c r="H15" s="27" t="s">
        <v>2121</v>
      </c>
      <c r="I15" s="27"/>
      <c r="J15" s="28"/>
    </row>
    <row r="16" spans="1:10" x14ac:dyDescent="0.55000000000000004">
      <c r="A16" s="27">
        <v>13</v>
      </c>
      <c r="B16" s="27" t="s">
        <v>2122</v>
      </c>
      <c r="C16" s="27" t="str">
        <f t="shared" si="2"/>
        <v xml:space="preserve">ថាច់ </v>
      </c>
      <c r="D16" s="27" t="str">
        <f t="shared" si="3"/>
        <v>សែល</v>
      </c>
      <c r="E16" s="27" t="s">
        <v>862</v>
      </c>
      <c r="F16" s="27" t="s">
        <v>2086</v>
      </c>
      <c r="G16" s="27"/>
      <c r="H16" s="27" t="s">
        <v>2123</v>
      </c>
      <c r="I16" s="27"/>
      <c r="J16" s="28"/>
    </row>
    <row r="17" spans="1:10" x14ac:dyDescent="0.55000000000000004">
      <c r="A17" s="27">
        <v>14</v>
      </c>
      <c r="B17" s="27" t="s">
        <v>2124</v>
      </c>
      <c r="C17" s="27" t="str">
        <f t="shared" si="2"/>
        <v xml:space="preserve">ហូវ៉ុក </v>
      </c>
      <c r="D17" s="27" t="str">
        <f t="shared" si="3"/>
        <v>កឿង</v>
      </c>
      <c r="E17" s="27" t="s">
        <v>2113</v>
      </c>
      <c r="F17" s="27" t="s">
        <v>2125</v>
      </c>
      <c r="G17" s="27"/>
      <c r="H17" s="27" t="s">
        <v>2126</v>
      </c>
      <c r="I17" s="27"/>
      <c r="J17" s="28"/>
    </row>
    <row r="18" spans="1:10" x14ac:dyDescent="0.55000000000000004">
      <c r="A18" s="27">
        <v>15</v>
      </c>
      <c r="B18" s="27" t="s">
        <v>2127</v>
      </c>
      <c r="C18" s="27" t="str">
        <f t="shared" si="2"/>
        <v xml:space="preserve">ត្រាន់ </v>
      </c>
      <c r="D18" s="27" t="str">
        <f t="shared" si="3"/>
        <v>វ៉ាន់ណាម</v>
      </c>
      <c r="E18" s="27" t="s">
        <v>2113</v>
      </c>
      <c r="F18" s="27" t="s">
        <v>2128</v>
      </c>
      <c r="G18" s="27"/>
      <c r="H18" s="27" t="s">
        <v>2129</v>
      </c>
      <c r="I18" s="27"/>
      <c r="J18" s="28"/>
    </row>
    <row r="19" spans="1:10" x14ac:dyDescent="0.55000000000000004">
      <c r="A19" s="27">
        <v>16</v>
      </c>
      <c r="B19" s="27" t="s">
        <v>2130</v>
      </c>
      <c r="C19" s="27" t="str">
        <f t="shared" si="2"/>
        <v xml:space="preserve">វ៉ </v>
      </c>
      <c r="D19" s="27" t="str">
        <f t="shared" si="3"/>
        <v>វ៉ុកយ៉ុង</v>
      </c>
      <c r="E19" s="27" t="s">
        <v>2113</v>
      </c>
      <c r="F19" s="27" t="s">
        <v>2131</v>
      </c>
      <c r="G19" s="27"/>
      <c r="H19" s="27" t="s">
        <v>2132</v>
      </c>
      <c r="I19" s="27"/>
      <c r="J19" s="28"/>
    </row>
    <row r="20" spans="1:10" x14ac:dyDescent="0.55000000000000004">
      <c r="A20" s="27">
        <v>17</v>
      </c>
      <c r="B20" s="27" t="s">
        <v>2303</v>
      </c>
      <c r="C20" s="27" t="str">
        <f t="shared" si="2"/>
        <v xml:space="preserve">វ៉ </v>
      </c>
      <c r="D20" s="27" t="str">
        <f t="shared" si="3"/>
        <v>ជីហោ</v>
      </c>
      <c r="E20" s="27" t="s">
        <v>2113</v>
      </c>
      <c r="F20" s="27" t="s">
        <v>2120</v>
      </c>
      <c r="G20" s="27"/>
      <c r="H20" s="27" t="s">
        <v>2133</v>
      </c>
      <c r="I20" s="27"/>
      <c r="J20" s="28"/>
    </row>
    <row r="21" spans="1:10" x14ac:dyDescent="0.55000000000000004">
      <c r="A21" s="27">
        <v>18</v>
      </c>
      <c r="B21" s="27" t="s">
        <v>2134</v>
      </c>
      <c r="C21" s="27" t="str">
        <f t="shared" si="2"/>
        <v xml:space="preserve">ង្វៀង </v>
      </c>
      <c r="D21" s="27" t="str">
        <f t="shared" si="3"/>
        <v>ថាញ់បិញ</v>
      </c>
      <c r="E21" s="27" t="s">
        <v>2113</v>
      </c>
      <c r="F21" s="27" t="s">
        <v>2135</v>
      </c>
      <c r="G21" s="27"/>
      <c r="H21" s="27" t="s">
        <v>2136</v>
      </c>
      <c r="I21" s="27"/>
      <c r="J21" s="28"/>
    </row>
    <row r="22" spans="1:10" x14ac:dyDescent="0.55000000000000004">
      <c r="A22" s="27">
        <v>19</v>
      </c>
      <c r="B22" s="27" t="s">
        <v>2137</v>
      </c>
      <c r="C22" s="27" t="str">
        <f t="shared" si="2"/>
        <v xml:space="preserve">ពៅ </v>
      </c>
      <c r="D22" s="27" t="str">
        <f t="shared" si="3"/>
        <v>ចាន់មាន</v>
      </c>
      <c r="E22" s="27" t="s">
        <v>862</v>
      </c>
      <c r="F22" s="27" t="s">
        <v>2138</v>
      </c>
      <c r="G22" s="27"/>
      <c r="H22" s="27">
        <v>21304556</v>
      </c>
      <c r="I22" s="27"/>
      <c r="J22" s="28"/>
    </row>
    <row r="23" spans="1:10" x14ac:dyDescent="0.55000000000000004">
      <c r="A23" s="27">
        <v>20</v>
      </c>
      <c r="B23" s="27" t="s">
        <v>2139</v>
      </c>
      <c r="C23" s="27" t="str">
        <f t="shared" si="2"/>
        <v xml:space="preserve">ជុន​ </v>
      </c>
      <c r="D23" s="27" t="str">
        <f t="shared" si="3"/>
        <v>ធឿន</v>
      </c>
      <c r="E23" s="27" t="s">
        <v>862</v>
      </c>
      <c r="F23" s="27" t="s">
        <v>2140</v>
      </c>
      <c r="G23" s="27"/>
      <c r="H23" s="27" t="s">
        <v>2141</v>
      </c>
      <c r="I23" s="27"/>
      <c r="J23" s="28"/>
    </row>
    <row r="24" spans="1:10" x14ac:dyDescent="0.55000000000000004">
      <c r="A24" s="27">
        <v>21</v>
      </c>
      <c r="B24" s="27" t="s">
        <v>2142</v>
      </c>
      <c r="C24" s="27" t="str">
        <f t="shared" si="2"/>
        <v xml:space="preserve">ឃុម </v>
      </c>
      <c r="D24" s="27" t="str">
        <f t="shared" si="3"/>
        <v>ភារុំ</v>
      </c>
      <c r="E24" s="27" t="s">
        <v>862</v>
      </c>
      <c r="F24" s="27" t="s">
        <v>2140</v>
      </c>
      <c r="G24" s="27"/>
      <c r="H24" s="27">
        <v>250052676</v>
      </c>
      <c r="I24" s="27"/>
      <c r="J24" s="28"/>
    </row>
    <row r="25" spans="1:10" x14ac:dyDescent="0.55000000000000004">
      <c r="A25" s="27">
        <v>22</v>
      </c>
      <c r="B25" s="27" t="s">
        <v>2143</v>
      </c>
      <c r="C25" s="27" t="str">
        <f t="shared" si="2"/>
        <v xml:space="preserve">ដុំ </v>
      </c>
      <c r="D25" s="27" t="str">
        <f t="shared" si="3"/>
        <v>ខ្នុល</v>
      </c>
      <c r="E25" s="27" t="s">
        <v>862</v>
      </c>
      <c r="F25" s="27" t="s">
        <v>2140</v>
      </c>
      <c r="G25" s="27"/>
      <c r="H25" s="27">
        <v>70298317</v>
      </c>
      <c r="I25" s="27"/>
      <c r="J25" s="28"/>
    </row>
    <row r="26" spans="1:10" x14ac:dyDescent="0.55000000000000004">
      <c r="A26" s="27">
        <v>23</v>
      </c>
      <c r="B26" s="27" t="s">
        <v>2144</v>
      </c>
      <c r="C26" s="27" t="str">
        <f t="shared" si="2"/>
        <v xml:space="preserve">ឌីន </v>
      </c>
      <c r="D26" s="27" t="str">
        <f t="shared" si="3"/>
        <v>ថេត</v>
      </c>
      <c r="E26" s="27" t="s">
        <v>862</v>
      </c>
      <c r="F26" s="27" t="s">
        <v>2140</v>
      </c>
      <c r="G26" s="27"/>
      <c r="H26" s="27">
        <v>70309834</v>
      </c>
      <c r="I26" s="27"/>
      <c r="J26" s="28"/>
    </row>
    <row r="27" spans="1:10" x14ac:dyDescent="0.55000000000000004">
      <c r="A27" s="27">
        <v>24</v>
      </c>
      <c r="B27" s="27" t="s">
        <v>2145</v>
      </c>
      <c r="C27" s="27" t="str">
        <f t="shared" si="2"/>
        <v xml:space="preserve">យន់ </v>
      </c>
      <c r="D27" s="27" t="str">
        <f t="shared" si="3"/>
        <v>ភាព</v>
      </c>
      <c r="E27" s="27" t="s">
        <v>862</v>
      </c>
      <c r="F27" s="27" t="s">
        <v>2140</v>
      </c>
      <c r="G27" s="27"/>
      <c r="H27" s="27" t="s">
        <v>2146</v>
      </c>
      <c r="I27" s="27"/>
      <c r="J27" s="28"/>
    </row>
    <row r="28" spans="1:10" x14ac:dyDescent="0.55000000000000004">
      <c r="A28" s="27">
        <v>25</v>
      </c>
      <c r="B28" s="27" t="s">
        <v>2147</v>
      </c>
      <c r="C28" s="27" t="str">
        <f t="shared" si="2"/>
        <v xml:space="preserve">វ៉ាន់ </v>
      </c>
      <c r="D28" s="27" t="str">
        <f t="shared" si="3"/>
        <v>គន្ធា</v>
      </c>
      <c r="E28" s="27" t="s">
        <v>862</v>
      </c>
      <c r="F28" s="27" t="s">
        <v>2148</v>
      </c>
      <c r="G28" s="27"/>
      <c r="H28" s="27" t="s">
        <v>2149</v>
      </c>
      <c r="I28" s="27"/>
      <c r="J28" s="28"/>
    </row>
    <row r="29" spans="1:10" x14ac:dyDescent="0.55000000000000004">
      <c r="A29" s="27">
        <v>26</v>
      </c>
      <c r="B29" s="27" t="s">
        <v>2150</v>
      </c>
      <c r="C29" s="27" t="str">
        <f t="shared" si="2"/>
        <v xml:space="preserve">កុល </v>
      </c>
      <c r="D29" s="27" t="str">
        <f t="shared" si="3"/>
        <v>ដារី</v>
      </c>
      <c r="E29" s="27" t="s">
        <v>862</v>
      </c>
      <c r="F29" s="27" t="s">
        <v>2148</v>
      </c>
      <c r="G29" s="27"/>
      <c r="H29" s="27" t="s">
        <v>2151</v>
      </c>
      <c r="I29" s="27"/>
      <c r="J29" s="28"/>
    </row>
    <row r="30" spans="1:10" x14ac:dyDescent="0.55000000000000004">
      <c r="A30" s="27">
        <v>27</v>
      </c>
      <c r="B30" s="27" t="s">
        <v>2152</v>
      </c>
      <c r="C30" s="27" t="str">
        <f t="shared" si="2"/>
        <v xml:space="preserve">កោះ </v>
      </c>
      <c r="D30" s="27" t="str">
        <f t="shared" si="3"/>
        <v>ចាន់ណារី</v>
      </c>
      <c r="E30" s="27" t="s">
        <v>862</v>
      </c>
      <c r="F30" s="27" t="s">
        <v>2153</v>
      </c>
      <c r="G30" s="27"/>
      <c r="H30" s="27" t="s">
        <v>2154</v>
      </c>
      <c r="I30" s="27"/>
      <c r="J30" s="28"/>
    </row>
    <row r="31" spans="1:10" x14ac:dyDescent="0.55000000000000004">
      <c r="A31" s="27">
        <v>28</v>
      </c>
      <c r="B31" s="27" t="s">
        <v>2155</v>
      </c>
      <c r="C31" s="27" t="str">
        <f t="shared" si="2"/>
        <v xml:space="preserve">កោះ </v>
      </c>
      <c r="D31" s="27" t="str">
        <f t="shared" si="3"/>
        <v>ចាន់ណារ៉ុង</v>
      </c>
      <c r="E31" s="27" t="s">
        <v>862</v>
      </c>
      <c r="F31" s="27" t="s">
        <v>2156</v>
      </c>
      <c r="G31" s="27"/>
      <c r="H31" s="27" t="s">
        <v>2157</v>
      </c>
      <c r="I31" s="27"/>
      <c r="J31" s="28"/>
    </row>
    <row r="32" spans="1:10" x14ac:dyDescent="0.55000000000000004">
      <c r="A32" s="27">
        <v>29</v>
      </c>
      <c r="B32" s="27" t="s">
        <v>2158</v>
      </c>
      <c r="C32" s="27" t="str">
        <f t="shared" si="2"/>
        <v xml:space="preserve">ធឿន </v>
      </c>
      <c r="D32" s="27" t="str">
        <f t="shared" si="3"/>
        <v>វិឆ្ឆ័យ</v>
      </c>
      <c r="E32" s="27" t="s">
        <v>862</v>
      </c>
      <c r="F32" s="27" t="s">
        <v>2159</v>
      </c>
      <c r="G32" s="27"/>
      <c r="H32" s="27">
        <v>70355211</v>
      </c>
      <c r="I32" s="27"/>
      <c r="J32" s="28"/>
    </row>
    <row r="33" spans="1:10" x14ac:dyDescent="0.55000000000000004">
      <c r="A33" s="27">
        <v>30</v>
      </c>
      <c r="B33" s="27" t="s">
        <v>2160</v>
      </c>
      <c r="C33" s="27" t="str">
        <f t="shared" si="2"/>
        <v xml:space="preserve">មឿន </v>
      </c>
      <c r="D33" s="27" t="str">
        <f t="shared" si="3"/>
        <v>ធារ៉ា</v>
      </c>
      <c r="E33" s="27" t="s">
        <v>862</v>
      </c>
      <c r="F33" s="27" t="s">
        <v>2161</v>
      </c>
      <c r="G33" s="27"/>
      <c r="H33" s="27">
        <v>70300598</v>
      </c>
      <c r="I33" s="27"/>
      <c r="J33" s="28"/>
    </row>
    <row r="34" spans="1:10" x14ac:dyDescent="0.55000000000000004">
      <c r="A34" s="27">
        <v>31</v>
      </c>
      <c r="B34" s="27" t="s">
        <v>2162</v>
      </c>
      <c r="C34" s="27" t="str">
        <f t="shared" si="2"/>
        <v xml:space="preserve">ថេត </v>
      </c>
      <c r="D34" s="27" t="str">
        <f t="shared" si="3"/>
        <v>ធារិទ្ធ</v>
      </c>
      <c r="E34" s="27" t="s">
        <v>862</v>
      </c>
      <c r="F34" s="27" t="s">
        <v>2161</v>
      </c>
      <c r="G34" s="27"/>
      <c r="H34" s="27" t="s">
        <v>2163</v>
      </c>
      <c r="I34" s="27"/>
      <c r="J34" s="28"/>
    </row>
    <row r="35" spans="1:10" x14ac:dyDescent="0.55000000000000004">
      <c r="A35" s="27">
        <v>32</v>
      </c>
      <c r="B35" s="27" t="s">
        <v>2164</v>
      </c>
      <c r="C35" s="27" t="str">
        <f t="shared" si="2"/>
        <v xml:space="preserve">ងាំ </v>
      </c>
      <c r="D35" s="27" t="str">
        <f t="shared" si="3"/>
        <v>ពិសិទ្ធ</v>
      </c>
      <c r="E35" s="27" t="s">
        <v>862</v>
      </c>
      <c r="F35" s="27" t="s">
        <v>2165</v>
      </c>
      <c r="G35" s="27"/>
      <c r="H35" s="27" t="s">
        <v>2166</v>
      </c>
      <c r="I35" s="27"/>
      <c r="J35" s="28"/>
    </row>
    <row r="36" spans="1:10" x14ac:dyDescent="0.55000000000000004">
      <c r="A36" s="27">
        <v>33</v>
      </c>
      <c r="B36" s="27" t="s">
        <v>2167</v>
      </c>
      <c r="C36" s="27" t="str">
        <f t="shared" si="2"/>
        <v xml:space="preserve">លាព </v>
      </c>
      <c r="D36" s="27" t="str">
        <f t="shared" si="3"/>
        <v>ចាន់</v>
      </c>
      <c r="E36" s="27" t="s">
        <v>862</v>
      </c>
      <c r="F36" s="27" t="s">
        <v>2161</v>
      </c>
      <c r="G36" s="27"/>
      <c r="H36" s="27">
        <v>51062282</v>
      </c>
      <c r="I36" s="27"/>
      <c r="J36" s="28"/>
    </row>
    <row r="37" spans="1:10" x14ac:dyDescent="0.55000000000000004">
      <c r="A37" s="27">
        <v>34</v>
      </c>
      <c r="B37" s="27" t="s">
        <v>2168</v>
      </c>
      <c r="C37" s="27" t="str">
        <f t="shared" si="2"/>
        <v xml:space="preserve">មឿន </v>
      </c>
      <c r="D37" s="27" t="str">
        <f t="shared" si="3"/>
        <v>ធវ័ន</v>
      </c>
      <c r="E37" s="27" t="s">
        <v>862</v>
      </c>
      <c r="F37" s="27" t="s">
        <v>2161</v>
      </c>
      <c r="G37" s="27"/>
      <c r="H37" s="27" t="s">
        <v>2169</v>
      </c>
      <c r="I37" s="27"/>
      <c r="J37" s="28"/>
    </row>
    <row r="38" spans="1:10" x14ac:dyDescent="0.55000000000000004">
      <c r="A38" s="27">
        <v>35</v>
      </c>
      <c r="B38" s="27" t="s">
        <v>2170</v>
      </c>
      <c r="C38" s="27" t="str">
        <f t="shared" si="2"/>
        <v xml:space="preserve">ហម </v>
      </c>
      <c r="D38" s="27" t="str">
        <f t="shared" si="3"/>
        <v>ជីវ័ន</v>
      </c>
      <c r="E38" s="27" t="s">
        <v>862</v>
      </c>
      <c r="F38" s="27" t="s">
        <v>2165</v>
      </c>
      <c r="G38" s="27"/>
      <c r="H38" s="27" t="s">
        <v>2171</v>
      </c>
      <c r="I38" s="27"/>
      <c r="J38" s="28"/>
    </row>
    <row r="39" spans="1:10" x14ac:dyDescent="0.55000000000000004">
      <c r="A39" s="27">
        <v>36</v>
      </c>
      <c r="B39" s="27" t="s">
        <v>2172</v>
      </c>
      <c r="C39" s="27" t="str">
        <f t="shared" si="2"/>
        <v xml:space="preserve">ហីង </v>
      </c>
      <c r="D39" s="27" t="str">
        <f t="shared" si="3"/>
        <v>សំណាង</v>
      </c>
      <c r="E39" s="27" t="s">
        <v>862</v>
      </c>
      <c r="F39" s="27" t="s">
        <v>2156</v>
      </c>
      <c r="G39" s="27"/>
      <c r="H39" s="27" t="s">
        <v>2173</v>
      </c>
      <c r="I39" s="27"/>
      <c r="J39" s="28"/>
    </row>
    <row r="40" spans="1:10" x14ac:dyDescent="0.55000000000000004">
      <c r="A40" s="27">
        <v>37</v>
      </c>
      <c r="B40" s="27" t="s">
        <v>2174</v>
      </c>
      <c r="C40" s="27" t="str">
        <f t="shared" si="2"/>
        <v xml:space="preserve">រិន </v>
      </c>
      <c r="D40" s="27" t="str">
        <f t="shared" si="3"/>
        <v>ជិន</v>
      </c>
      <c r="E40" s="27" t="s">
        <v>862</v>
      </c>
      <c r="F40" s="27" t="s">
        <v>2156</v>
      </c>
      <c r="G40" s="27"/>
      <c r="H40" s="27">
        <v>70259131</v>
      </c>
      <c r="I40" s="27"/>
      <c r="J40" s="28"/>
    </row>
    <row r="41" spans="1:10" x14ac:dyDescent="0.55000000000000004">
      <c r="A41" s="27">
        <v>38</v>
      </c>
      <c r="B41" s="27" t="s">
        <v>2175</v>
      </c>
      <c r="C41" s="27" t="str">
        <f t="shared" si="2"/>
        <v xml:space="preserve">ស៊ិន </v>
      </c>
      <c r="D41" s="27" t="str">
        <f t="shared" si="3"/>
        <v>មឿន</v>
      </c>
      <c r="E41" s="27" t="s">
        <v>862</v>
      </c>
      <c r="F41" s="27" t="s">
        <v>2156</v>
      </c>
      <c r="G41" s="27"/>
      <c r="H41" s="27" t="s">
        <v>2176</v>
      </c>
      <c r="I41" s="27"/>
      <c r="J41" s="28"/>
    </row>
    <row r="42" spans="1:10" x14ac:dyDescent="0.55000000000000004">
      <c r="A42" s="27">
        <v>39</v>
      </c>
      <c r="B42" s="27" t="s">
        <v>2177</v>
      </c>
      <c r="C42" s="27" t="str">
        <f t="shared" si="2"/>
        <v xml:space="preserve">ម៉ុម </v>
      </c>
      <c r="D42" s="27" t="str">
        <f t="shared" si="3"/>
        <v>សុទ្ធ</v>
      </c>
      <c r="E42" s="27" t="s">
        <v>862</v>
      </c>
      <c r="F42" s="27" t="s">
        <v>2120</v>
      </c>
      <c r="G42" s="27"/>
      <c r="H42" s="27" t="s">
        <v>2178</v>
      </c>
      <c r="I42" s="27"/>
      <c r="J42" s="28"/>
    </row>
    <row r="43" spans="1:10" x14ac:dyDescent="0.55000000000000004">
      <c r="A43" s="27">
        <v>40</v>
      </c>
      <c r="B43" s="27" t="s">
        <v>2179</v>
      </c>
      <c r="C43" s="27" t="str">
        <f t="shared" si="2"/>
        <v xml:space="preserve">ម៉ន </v>
      </c>
      <c r="D43" s="27" t="str">
        <f t="shared" si="3"/>
        <v>ចិន្ដា</v>
      </c>
      <c r="E43" s="27" t="s">
        <v>862</v>
      </c>
      <c r="F43" s="27" t="s">
        <v>2180</v>
      </c>
      <c r="G43" s="27"/>
      <c r="H43" s="27" t="s">
        <v>2181</v>
      </c>
      <c r="I43" s="27"/>
      <c r="J43" s="28"/>
    </row>
    <row r="44" spans="1:10" x14ac:dyDescent="0.55000000000000004">
      <c r="A44" s="27">
        <v>41</v>
      </c>
      <c r="B44" s="27" t="s">
        <v>2182</v>
      </c>
      <c r="C44" s="27" t="str">
        <f t="shared" si="2"/>
        <v xml:space="preserve">ធឿន </v>
      </c>
      <c r="D44" s="27" t="str">
        <f t="shared" si="3"/>
        <v>វុត្ថា</v>
      </c>
      <c r="E44" s="27" t="s">
        <v>862</v>
      </c>
      <c r="F44" s="27" t="s">
        <v>2156</v>
      </c>
      <c r="G44" s="27"/>
      <c r="H44" s="27" t="s">
        <v>2183</v>
      </c>
      <c r="I44" s="27"/>
      <c r="J44" s="28"/>
    </row>
    <row r="45" spans="1:10" x14ac:dyDescent="0.55000000000000004">
      <c r="A45" s="27">
        <v>42</v>
      </c>
      <c r="B45" s="27" t="s">
        <v>2184</v>
      </c>
      <c r="C45" s="27" t="str">
        <f t="shared" si="2"/>
        <v xml:space="preserve">សុខ </v>
      </c>
      <c r="D45" s="27" t="str">
        <f t="shared" si="3"/>
        <v>លឹក</v>
      </c>
      <c r="E45" s="27" t="s">
        <v>862</v>
      </c>
      <c r="F45" s="27" t="s">
        <v>2120</v>
      </c>
      <c r="G45" s="27"/>
      <c r="H45" s="27" t="s">
        <v>2185</v>
      </c>
      <c r="I45" s="27"/>
      <c r="J45" s="28"/>
    </row>
    <row r="46" spans="1:10" x14ac:dyDescent="0.55000000000000004">
      <c r="A46" s="27">
        <v>43</v>
      </c>
      <c r="B46" s="27" t="s">
        <v>2304</v>
      </c>
      <c r="C46" s="27" t="str">
        <f t="shared" si="2"/>
        <v xml:space="preserve">សុខ </v>
      </c>
      <c r="D46" s="27" t="str">
        <f t="shared" si="3"/>
        <v>ចិត្ត</v>
      </c>
      <c r="E46" s="27" t="s">
        <v>862</v>
      </c>
      <c r="F46" s="27" t="s">
        <v>2120</v>
      </c>
      <c r="G46" s="27"/>
      <c r="H46" s="27" t="s">
        <v>2186</v>
      </c>
      <c r="I46" s="27"/>
      <c r="J46" s="28"/>
    </row>
    <row r="47" spans="1:10" x14ac:dyDescent="0.55000000000000004">
      <c r="A47" s="27">
        <v>44</v>
      </c>
      <c r="B47" s="27" t="s">
        <v>2187</v>
      </c>
      <c r="C47" s="27" t="str">
        <f t="shared" si="2"/>
        <v xml:space="preserve">ម៉ុន </v>
      </c>
      <c r="D47" s="27" t="str">
        <f t="shared" si="3"/>
        <v>ហុន</v>
      </c>
      <c r="E47" s="27" t="s">
        <v>862</v>
      </c>
      <c r="F47" s="27" t="s">
        <v>2188</v>
      </c>
      <c r="G47" s="27"/>
      <c r="H47" s="27" t="s">
        <v>2189</v>
      </c>
      <c r="I47" s="27"/>
      <c r="J47" s="28"/>
    </row>
    <row r="48" spans="1:10" x14ac:dyDescent="0.55000000000000004">
      <c r="A48" s="27">
        <v>45</v>
      </c>
      <c r="B48" s="27" t="s">
        <v>2190</v>
      </c>
      <c r="C48" s="27" t="str">
        <f t="shared" si="2"/>
        <v xml:space="preserve">សួន </v>
      </c>
      <c r="D48" s="27" t="str">
        <f t="shared" si="3"/>
        <v>រិទ្ធា</v>
      </c>
      <c r="E48" s="27" t="s">
        <v>862</v>
      </c>
      <c r="F48" s="27" t="s">
        <v>2120</v>
      </c>
      <c r="G48" s="27"/>
      <c r="H48" s="27" t="s">
        <v>2191</v>
      </c>
      <c r="I48" s="27"/>
      <c r="J48" s="28"/>
    </row>
    <row r="49" spans="1:10" x14ac:dyDescent="0.55000000000000004">
      <c r="A49" s="27">
        <v>46</v>
      </c>
      <c r="B49" s="27" t="s">
        <v>2192</v>
      </c>
      <c r="C49" s="27" t="str">
        <f t="shared" si="2"/>
        <v xml:space="preserve">វ៉ិត </v>
      </c>
      <c r="D49" s="27" t="str">
        <f t="shared" si="3"/>
        <v>តែម</v>
      </c>
      <c r="E49" s="27" t="s">
        <v>862</v>
      </c>
      <c r="F49" s="27" t="s">
        <v>2188</v>
      </c>
      <c r="G49" s="27"/>
      <c r="H49" s="27" t="s">
        <v>2193</v>
      </c>
      <c r="I49" s="27"/>
      <c r="J49" s="28"/>
    </row>
    <row r="50" spans="1:10" x14ac:dyDescent="0.55000000000000004">
      <c r="A50" s="27">
        <v>47</v>
      </c>
      <c r="B50" s="27" t="s">
        <v>2194</v>
      </c>
      <c r="C50" s="27" t="str">
        <f t="shared" si="2"/>
        <v xml:space="preserve">សុខ </v>
      </c>
      <c r="D50" s="27" t="str">
        <f t="shared" si="3"/>
        <v>ជា</v>
      </c>
      <c r="E50" s="27" t="s">
        <v>862</v>
      </c>
      <c r="F50" s="27" t="s">
        <v>2128</v>
      </c>
      <c r="G50" s="27"/>
      <c r="H50" s="27" t="s">
        <v>2195</v>
      </c>
      <c r="I50" s="27"/>
      <c r="J50" s="28"/>
    </row>
    <row r="51" spans="1:10" x14ac:dyDescent="0.55000000000000004">
      <c r="A51" s="27">
        <v>48</v>
      </c>
      <c r="B51" s="27" t="s">
        <v>2196</v>
      </c>
      <c r="C51" s="27" t="str">
        <f t="shared" si="2"/>
        <v xml:space="preserve">សៀក </v>
      </c>
      <c r="D51" s="27" t="str">
        <f t="shared" si="3"/>
        <v>សំណាង</v>
      </c>
      <c r="E51" s="27" t="s">
        <v>862</v>
      </c>
      <c r="F51" s="27" t="s">
        <v>2128</v>
      </c>
      <c r="G51" s="27"/>
      <c r="H51" s="27" t="s">
        <v>2197</v>
      </c>
      <c r="I51" s="27"/>
      <c r="J51" s="28"/>
    </row>
    <row r="52" spans="1:10" x14ac:dyDescent="0.55000000000000004">
      <c r="A52" s="27">
        <v>49</v>
      </c>
      <c r="B52" s="27" t="s">
        <v>2198</v>
      </c>
      <c r="C52" s="27" t="str">
        <f t="shared" si="2"/>
        <v xml:space="preserve">ឡុង </v>
      </c>
      <c r="D52" s="27" t="str">
        <f t="shared" si="3"/>
        <v>តេកគ្រុយ</v>
      </c>
      <c r="E52" s="27" t="s">
        <v>862</v>
      </c>
      <c r="F52" s="27" t="s">
        <v>2199</v>
      </c>
      <c r="G52" s="27"/>
      <c r="H52" s="27" t="s">
        <v>2200</v>
      </c>
      <c r="I52" s="27"/>
      <c r="J52" s="28"/>
    </row>
    <row r="53" spans="1:10" x14ac:dyDescent="0.55000000000000004">
      <c r="A53" s="27">
        <v>50</v>
      </c>
      <c r="B53" s="27" t="s">
        <v>2201</v>
      </c>
      <c r="C53" s="27" t="str">
        <f t="shared" si="2"/>
        <v xml:space="preserve">សោម </v>
      </c>
      <c r="D53" s="27" t="str">
        <f t="shared" si="3"/>
        <v>វិសាល</v>
      </c>
      <c r="E53" s="27" t="s">
        <v>862</v>
      </c>
      <c r="F53" s="27" t="s">
        <v>2128</v>
      </c>
      <c r="G53" s="27"/>
      <c r="H53" s="27" t="s">
        <v>2202</v>
      </c>
      <c r="I53" s="27"/>
      <c r="J53" s="28"/>
    </row>
    <row r="54" spans="1:10" x14ac:dyDescent="0.55000000000000004">
      <c r="A54" s="27">
        <v>51</v>
      </c>
      <c r="B54" s="27" t="s">
        <v>2203</v>
      </c>
      <c r="C54" s="27" t="str">
        <f t="shared" si="2"/>
        <v xml:space="preserve">ឡុង </v>
      </c>
      <c r="D54" s="27" t="str">
        <f t="shared" si="3"/>
        <v>ណាឌី</v>
      </c>
      <c r="E54" s="27" t="s">
        <v>862</v>
      </c>
      <c r="F54" s="27" t="s">
        <v>2148</v>
      </c>
      <c r="G54" s="27"/>
      <c r="H54" s="27" t="s">
        <v>2204</v>
      </c>
      <c r="I54" s="27"/>
      <c r="J54" s="28"/>
    </row>
    <row r="55" spans="1:10" x14ac:dyDescent="0.55000000000000004">
      <c r="A55" s="27">
        <v>52</v>
      </c>
      <c r="B55" s="27" t="s">
        <v>2205</v>
      </c>
      <c r="C55" s="27" t="str">
        <f t="shared" si="2"/>
        <v xml:space="preserve">ឈិន </v>
      </c>
      <c r="D55" s="27" t="str">
        <f t="shared" si="3"/>
        <v>មឿន</v>
      </c>
      <c r="E55" s="27" t="s">
        <v>862</v>
      </c>
      <c r="F55" s="27" t="s">
        <v>2206</v>
      </c>
      <c r="G55" s="27"/>
      <c r="H55" s="27">
        <v>30592947</v>
      </c>
      <c r="I55" s="27"/>
      <c r="J55" s="28"/>
    </row>
    <row r="56" spans="1:10" x14ac:dyDescent="0.55000000000000004">
      <c r="A56" s="27">
        <v>53</v>
      </c>
      <c r="B56" s="27" t="s">
        <v>2207</v>
      </c>
      <c r="C56" s="27" t="str">
        <f t="shared" si="2"/>
        <v xml:space="preserve">ផាន </v>
      </c>
      <c r="D56" s="27" t="str">
        <f t="shared" si="3"/>
        <v>គង់</v>
      </c>
      <c r="E56" s="27" t="s">
        <v>862</v>
      </c>
      <c r="F56" s="27" t="s">
        <v>2206</v>
      </c>
      <c r="G56" s="27"/>
      <c r="H56" s="27">
        <v>30879692</v>
      </c>
      <c r="I56" s="27"/>
      <c r="J56" s="28"/>
    </row>
    <row r="57" spans="1:10" x14ac:dyDescent="0.55000000000000004">
      <c r="A57" s="27">
        <v>54</v>
      </c>
      <c r="B57" s="27" t="s">
        <v>2305</v>
      </c>
      <c r="C57" s="27" t="str">
        <f t="shared" si="2"/>
        <v xml:space="preserve">ផាន​ </v>
      </c>
      <c r="D57" s="27" t="str">
        <f t="shared" si="3"/>
        <v>ផាត់</v>
      </c>
      <c r="E57" s="27" t="s">
        <v>862</v>
      </c>
      <c r="F57" s="27" t="s">
        <v>2206</v>
      </c>
      <c r="G57" s="27"/>
      <c r="H57" s="27">
        <v>30810616</v>
      </c>
      <c r="I57" s="27"/>
      <c r="J57" s="28"/>
    </row>
    <row r="58" spans="1:10" x14ac:dyDescent="0.55000000000000004">
      <c r="A58" s="27">
        <v>55</v>
      </c>
      <c r="B58" s="27" t="s">
        <v>2208</v>
      </c>
      <c r="C58" s="27" t="str">
        <f t="shared" si="2"/>
        <v xml:space="preserve">សេង </v>
      </c>
      <c r="D58" s="27" t="str">
        <f t="shared" si="3"/>
        <v>ប៉ឹង</v>
      </c>
      <c r="E58" s="27" t="s">
        <v>862</v>
      </c>
      <c r="F58" s="27" t="s">
        <v>2206</v>
      </c>
      <c r="G58" s="27"/>
      <c r="H58" s="27">
        <v>30979636</v>
      </c>
      <c r="I58" s="27"/>
      <c r="J58" s="28"/>
    </row>
    <row r="59" spans="1:10" x14ac:dyDescent="0.55000000000000004">
      <c r="A59" s="27">
        <v>56</v>
      </c>
      <c r="B59" s="27" t="s">
        <v>2209</v>
      </c>
      <c r="C59" s="27" t="str">
        <f t="shared" si="2"/>
        <v xml:space="preserve">ប៉ឹង </v>
      </c>
      <c r="D59" s="27" t="str">
        <f t="shared" si="3"/>
        <v>ភាន់</v>
      </c>
      <c r="E59" s="27" t="s">
        <v>862</v>
      </c>
      <c r="F59" s="27" t="s">
        <v>2206</v>
      </c>
      <c r="G59" s="27"/>
      <c r="H59" s="27">
        <v>100721252</v>
      </c>
      <c r="I59" s="27"/>
      <c r="J59" s="28"/>
    </row>
    <row r="60" spans="1:10" x14ac:dyDescent="0.55000000000000004">
      <c r="A60" s="27">
        <v>57</v>
      </c>
      <c r="B60" s="27" t="s">
        <v>2210</v>
      </c>
      <c r="C60" s="27" t="str">
        <f t="shared" si="2"/>
        <v xml:space="preserve">ប៉ឹង </v>
      </c>
      <c r="D60" s="27" t="str">
        <f t="shared" si="3"/>
        <v>ភី</v>
      </c>
      <c r="E60" s="27" t="s">
        <v>862</v>
      </c>
      <c r="F60" s="27" t="s">
        <v>2206</v>
      </c>
      <c r="G60" s="27"/>
      <c r="H60" s="27">
        <v>30979635</v>
      </c>
      <c r="I60" s="27"/>
      <c r="J60" s="28"/>
    </row>
    <row r="61" spans="1:10" x14ac:dyDescent="0.55000000000000004">
      <c r="A61" s="27">
        <v>58</v>
      </c>
      <c r="B61" s="27" t="s">
        <v>2211</v>
      </c>
      <c r="C61" s="27" t="str">
        <f t="shared" si="2"/>
        <v xml:space="preserve">ប៉ឹង </v>
      </c>
      <c r="D61" s="27" t="str">
        <f t="shared" si="3"/>
        <v>ផល</v>
      </c>
      <c r="E61" s="27" t="s">
        <v>862</v>
      </c>
      <c r="F61" s="27" t="s">
        <v>2148</v>
      </c>
      <c r="G61" s="27"/>
      <c r="H61" s="27">
        <v>30619494</v>
      </c>
      <c r="I61" s="27"/>
      <c r="J61" s="28"/>
    </row>
    <row r="62" spans="1:10" x14ac:dyDescent="0.55000000000000004">
      <c r="A62" s="27">
        <v>59</v>
      </c>
      <c r="B62" s="27" t="s">
        <v>2212</v>
      </c>
      <c r="C62" s="27" t="str">
        <f t="shared" si="2"/>
        <v xml:space="preserve">ប៉ឹង </v>
      </c>
      <c r="D62" s="27" t="str">
        <f t="shared" si="3"/>
        <v>ម៉េ</v>
      </c>
      <c r="E62" s="27" t="s">
        <v>862</v>
      </c>
      <c r="F62" s="27" t="s">
        <v>2148</v>
      </c>
      <c r="G62" s="27"/>
      <c r="H62" s="27">
        <v>30793839</v>
      </c>
      <c r="I62" s="27"/>
      <c r="J62" s="28"/>
    </row>
    <row r="63" spans="1:10" x14ac:dyDescent="0.55000000000000004">
      <c r="A63" s="27">
        <v>60</v>
      </c>
      <c r="B63" s="27" t="s">
        <v>2213</v>
      </c>
      <c r="C63" s="27" t="str">
        <f t="shared" si="2"/>
        <v xml:space="preserve">អាន </v>
      </c>
      <c r="D63" s="27" t="str">
        <f t="shared" si="3"/>
        <v>លីហួរ</v>
      </c>
      <c r="E63" s="27" t="s">
        <v>862</v>
      </c>
      <c r="F63" s="27" t="s">
        <v>2214</v>
      </c>
      <c r="G63" s="27"/>
      <c r="H63" s="27">
        <v>180806669</v>
      </c>
      <c r="I63" s="27"/>
      <c r="J63" s="28"/>
    </row>
    <row r="64" spans="1:10" x14ac:dyDescent="0.55000000000000004">
      <c r="A64" s="27">
        <v>61</v>
      </c>
      <c r="B64" s="27" t="s">
        <v>2215</v>
      </c>
      <c r="C64" s="27" t="str">
        <f t="shared" si="2"/>
        <v xml:space="preserve">សេង </v>
      </c>
      <c r="D64" s="27" t="str">
        <f t="shared" si="3"/>
        <v>លុច</v>
      </c>
      <c r="E64" s="27" t="s">
        <v>862</v>
      </c>
      <c r="F64" s="27" t="s">
        <v>2214</v>
      </c>
      <c r="G64" s="27"/>
      <c r="H64" s="27">
        <v>150712262</v>
      </c>
      <c r="I64" s="27"/>
      <c r="J64" s="28"/>
    </row>
    <row r="65" spans="1:10" x14ac:dyDescent="0.55000000000000004">
      <c r="A65" s="27">
        <v>62</v>
      </c>
      <c r="B65" s="27" t="s">
        <v>2216</v>
      </c>
      <c r="C65" s="27" t="str">
        <f t="shared" si="2"/>
        <v xml:space="preserve">ម៉ៅ </v>
      </c>
      <c r="D65" s="27" t="str">
        <f t="shared" si="3"/>
        <v>គីម</v>
      </c>
      <c r="E65" s="27" t="s">
        <v>862</v>
      </c>
      <c r="F65" s="27" t="s">
        <v>2214</v>
      </c>
      <c r="G65" s="27"/>
      <c r="H65" s="27">
        <v>61730576</v>
      </c>
      <c r="I65" s="27"/>
      <c r="J65" s="28"/>
    </row>
    <row r="66" spans="1:10" x14ac:dyDescent="0.55000000000000004">
      <c r="A66" s="27">
        <v>63</v>
      </c>
      <c r="B66" s="27" t="s">
        <v>2217</v>
      </c>
      <c r="C66" s="27" t="str">
        <f t="shared" si="2"/>
        <v xml:space="preserve">សួង </v>
      </c>
      <c r="D66" s="27" t="str">
        <f t="shared" si="3"/>
        <v>វឿ</v>
      </c>
      <c r="E66" s="27" t="s">
        <v>862</v>
      </c>
      <c r="F66" s="27" t="s">
        <v>2214</v>
      </c>
      <c r="G66" s="27"/>
      <c r="H66" s="27">
        <v>180813693</v>
      </c>
      <c r="I66" s="27"/>
      <c r="J66" s="28"/>
    </row>
    <row r="67" spans="1:10" x14ac:dyDescent="0.55000000000000004">
      <c r="A67" s="27">
        <v>64</v>
      </c>
      <c r="B67" s="27" t="s">
        <v>2218</v>
      </c>
      <c r="C67" s="27" t="str">
        <f t="shared" si="2"/>
        <v xml:space="preserve">ជា </v>
      </c>
      <c r="D67" s="27" t="str">
        <f t="shared" si="3"/>
        <v>ធឿន</v>
      </c>
      <c r="E67" s="27" t="s">
        <v>862</v>
      </c>
      <c r="F67" s="27" t="s">
        <v>2219</v>
      </c>
      <c r="G67" s="27"/>
      <c r="H67" s="27">
        <v>30866398</v>
      </c>
      <c r="I67" s="27"/>
      <c r="J67" s="28"/>
    </row>
    <row r="68" spans="1:10" x14ac:dyDescent="0.55000000000000004">
      <c r="A68" s="27">
        <v>65</v>
      </c>
      <c r="B68" s="27" t="s">
        <v>2220</v>
      </c>
      <c r="C68" s="27" t="str">
        <f t="shared" si="2"/>
        <v xml:space="preserve">គុល </v>
      </c>
      <c r="D68" s="27" t="str">
        <f t="shared" si="3"/>
        <v>គុន</v>
      </c>
      <c r="E68" s="27" t="s">
        <v>862</v>
      </c>
      <c r="F68" s="27" t="s">
        <v>2219</v>
      </c>
      <c r="G68" s="27"/>
      <c r="H68" s="27">
        <v>30925834</v>
      </c>
      <c r="I68" s="27"/>
      <c r="J68" s="28"/>
    </row>
    <row r="69" spans="1:10" x14ac:dyDescent="0.55000000000000004">
      <c r="A69" s="27">
        <v>66</v>
      </c>
      <c r="B69" s="27" t="s">
        <v>2221</v>
      </c>
      <c r="C69" s="27" t="str">
        <f t="shared" ref="C69:C132" si="4">LEFT(B69,FIND(" ",B69,1))</f>
        <v xml:space="preserve">ភឹន </v>
      </c>
      <c r="D69" s="27" t="str">
        <f t="shared" ref="D69:D132" si="5">RIGHT(B69,LEN(B69)-FIND(" ",B69,1))</f>
        <v>ភេន</v>
      </c>
      <c r="E69" s="27" t="s">
        <v>862</v>
      </c>
      <c r="F69" s="27" t="s">
        <v>2219</v>
      </c>
      <c r="G69" s="27"/>
      <c r="H69" s="27">
        <v>70375706</v>
      </c>
      <c r="I69" s="27"/>
      <c r="J69" s="28"/>
    </row>
    <row r="70" spans="1:10" x14ac:dyDescent="0.55000000000000004">
      <c r="A70" s="27">
        <v>67</v>
      </c>
      <c r="B70" s="27" t="s">
        <v>2222</v>
      </c>
      <c r="C70" s="27" t="str">
        <f t="shared" si="4"/>
        <v xml:space="preserve">នាន </v>
      </c>
      <c r="D70" s="27" t="str">
        <f t="shared" si="5"/>
        <v>ប៊ូ</v>
      </c>
      <c r="E70" s="27" t="s">
        <v>862</v>
      </c>
      <c r="F70" s="27" t="s">
        <v>2120</v>
      </c>
      <c r="G70" s="27"/>
      <c r="H70" s="27">
        <v>70366615</v>
      </c>
      <c r="I70" s="27"/>
      <c r="J70" s="28"/>
    </row>
    <row r="71" spans="1:10" x14ac:dyDescent="0.55000000000000004">
      <c r="A71" s="27">
        <v>68</v>
      </c>
      <c r="B71" s="27" t="s">
        <v>2223</v>
      </c>
      <c r="C71" s="27" t="str">
        <f t="shared" si="4"/>
        <v xml:space="preserve">គីន </v>
      </c>
      <c r="D71" s="27" t="str">
        <f t="shared" si="5"/>
        <v>ណាំ</v>
      </c>
      <c r="E71" s="27" t="s">
        <v>862</v>
      </c>
      <c r="F71" s="27" t="s">
        <v>2120</v>
      </c>
      <c r="G71" s="27"/>
      <c r="H71" s="27">
        <v>30083118</v>
      </c>
      <c r="I71" s="27"/>
      <c r="J71" s="28"/>
    </row>
    <row r="72" spans="1:10" x14ac:dyDescent="0.55000000000000004">
      <c r="A72" s="27">
        <v>69</v>
      </c>
      <c r="B72" s="27" t="s">
        <v>2224</v>
      </c>
      <c r="C72" s="27" t="str">
        <f t="shared" si="4"/>
        <v xml:space="preserve">ខិត </v>
      </c>
      <c r="D72" s="27" t="str">
        <f t="shared" si="5"/>
        <v>ចន្នា</v>
      </c>
      <c r="E72" s="27" t="s">
        <v>862</v>
      </c>
      <c r="F72" s="27" t="s">
        <v>2120</v>
      </c>
      <c r="G72" s="27"/>
      <c r="H72" s="27">
        <v>70375657</v>
      </c>
      <c r="I72" s="27"/>
      <c r="J72" s="28"/>
    </row>
    <row r="73" spans="1:10" x14ac:dyDescent="0.55000000000000004">
      <c r="A73" s="27">
        <v>70</v>
      </c>
      <c r="B73" s="27" t="s">
        <v>2225</v>
      </c>
      <c r="C73" s="27" t="str">
        <f t="shared" si="4"/>
        <v xml:space="preserve">LIN </v>
      </c>
      <c r="D73" s="27" t="str">
        <f t="shared" si="5"/>
        <v>AZHONG</v>
      </c>
      <c r="E73" s="27" t="s">
        <v>2226</v>
      </c>
      <c r="F73" s="27" t="s">
        <v>2227</v>
      </c>
      <c r="G73" s="27"/>
      <c r="H73" s="27" t="s">
        <v>2228</v>
      </c>
      <c r="I73" s="27"/>
      <c r="J73" s="28"/>
    </row>
    <row r="74" spans="1:10" x14ac:dyDescent="0.55000000000000004">
      <c r="A74" s="27">
        <v>71</v>
      </c>
      <c r="B74" s="27" t="s">
        <v>2229</v>
      </c>
      <c r="C74" s="27" t="str">
        <f t="shared" si="4"/>
        <v xml:space="preserve">LIN </v>
      </c>
      <c r="D74" s="27" t="str">
        <f t="shared" si="5"/>
        <v>SHAOQING</v>
      </c>
      <c r="E74" s="27" t="s">
        <v>2226</v>
      </c>
      <c r="F74" s="27" t="s">
        <v>2227</v>
      </c>
      <c r="G74" s="27"/>
      <c r="H74" s="27" t="s">
        <v>2230</v>
      </c>
      <c r="I74" s="27"/>
      <c r="J74" s="28"/>
    </row>
    <row r="75" spans="1:10" x14ac:dyDescent="0.55000000000000004">
      <c r="A75" s="27">
        <v>72</v>
      </c>
      <c r="B75" s="27" t="s">
        <v>2231</v>
      </c>
      <c r="C75" s="27" t="str">
        <f t="shared" si="4"/>
        <v xml:space="preserve">WEN </v>
      </c>
      <c r="D75" s="27" t="str">
        <f t="shared" si="5"/>
        <v>DUAN ZHONG</v>
      </c>
      <c r="E75" s="27" t="s">
        <v>2226</v>
      </c>
      <c r="F75" s="27" t="s">
        <v>2227</v>
      </c>
      <c r="G75" s="27"/>
      <c r="H75" s="27" t="s">
        <v>2232</v>
      </c>
      <c r="I75" s="27"/>
      <c r="J75" s="28"/>
    </row>
    <row r="76" spans="1:10" x14ac:dyDescent="0.55000000000000004">
      <c r="A76" s="27">
        <v>73</v>
      </c>
      <c r="B76" s="27" t="s">
        <v>2233</v>
      </c>
      <c r="C76" s="27" t="str">
        <f t="shared" si="4"/>
        <v xml:space="preserve">YOU </v>
      </c>
      <c r="D76" s="27" t="str">
        <f t="shared" si="5"/>
        <v>LIANGYUE</v>
      </c>
      <c r="E76" s="27" t="s">
        <v>2226</v>
      </c>
      <c r="F76" s="27" t="s">
        <v>2227</v>
      </c>
      <c r="G76" s="27"/>
      <c r="H76" s="27" t="s">
        <v>2234</v>
      </c>
      <c r="I76" s="27"/>
      <c r="J76" s="28"/>
    </row>
    <row r="77" spans="1:10" x14ac:dyDescent="0.55000000000000004">
      <c r="A77" s="27" t="s">
        <v>2235</v>
      </c>
      <c r="B77" s="27"/>
      <c r="C77" s="27"/>
      <c r="D77" s="27"/>
      <c r="E77" s="27"/>
      <c r="F77" s="27"/>
      <c r="G77" s="27"/>
      <c r="H77" s="27"/>
      <c r="I77" s="27"/>
      <c r="J77" s="28"/>
    </row>
    <row r="78" spans="1:10" x14ac:dyDescent="0.55000000000000004">
      <c r="A78" s="27">
        <v>1</v>
      </c>
      <c r="B78" s="27"/>
      <c r="C78" s="27"/>
      <c r="D78" s="27"/>
      <c r="E78" s="27"/>
      <c r="F78" s="27"/>
      <c r="G78" s="27"/>
      <c r="H78" s="27" t="s">
        <v>1856</v>
      </c>
      <c r="I78" s="27"/>
      <c r="J78" s="28" t="s">
        <v>2236</v>
      </c>
    </row>
    <row r="79" spans="1:10" x14ac:dyDescent="0.55000000000000004">
      <c r="A79" s="27">
        <v>1</v>
      </c>
      <c r="B79" s="27" t="s">
        <v>2237</v>
      </c>
      <c r="C79" s="27" t="str">
        <f t="shared" si="4"/>
        <v xml:space="preserve">ឡេង </v>
      </c>
      <c r="D79" s="27" t="str">
        <f t="shared" si="5"/>
        <v>បុប្ផា</v>
      </c>
      <c r="E79" s="27" t="s">
        <v>862</v>
      </c>
      <c r="F79" s="27" t="s">
        <v>2238</v>
      </c>
      <c r="G79" s="27"/>
      <c r="H79" s="27" t="s">
        <v>1854</v>
      </c>
      <c r="I79" s="27"/>
      <c r="J79" s="28" t="s">
        <v>1852</v>
      </c>
    </row>
    <row r="80" spans="1:10" x14ac:dyDescent="0.55000000000000004">
      <c r="A80" s="27">
        <v>2</v>
      </c>
      <c r="B80" s="27" t="s">
        <v>2239</v>
      </c>
      <c r="C80" s="27" t="str">
        <f t="shared" si="4"/>
        <v xml:space="preserve">យិន​ </v>
      </c>
      <c r="D80" s="27" t="str">
        <f t="shared" si="5"/>
        <v>យ៉េត</v>
      </c>
      <c r="E80" s="27" t="s">
        <v>862</v>
      </c>
      <c r="F80" s="27" t="s">
        <v>2240</v>
      </c>
      <c r="G80" s="27"/>
      <c r="H80" s="27" t="s">
        <v>1851</v>
      </c>
      <c r="I80" s="27"/>
      <c r="J80" s="28" t="s">
        <v>519</v>
      </c>
    </row>
    <row r="81" spans="1:10" x14ac:dyDescent="0.55000000000000004">
      <c r="A81" s="27">
        <v>3</v>
      </c>
      <c r="B81" s="27" t="s">
        <v>2241</v>
      </c>
      <c r="C81" s="27" t="str">
        <f t="shared" si="4"/>
        <v xml:space="preserve">កែវ </v>
      </c>
      <c r="D81" s="27" t="str">
        <f t="shared" si="5"/>
        <v>ភារម្យ</v>
      </c>
      <c r="E81" s="27" t="s">
        <v>862</v>
      </c>
      <c r="F81" s="27" t="s">
        <v>2242</v>
      </c>
      <c r="G81" s="27"/>
      <c r="H81" s="27" t="s">
        <v>1849</v>
      </c>
      <c r="I81" s="27"/>
      <c r="J81" s="28" t="s">
        <v>1846</v>
      </c>
    </row>
    <row r="82" spans="1:10" x14ac:dyDescent="0.55000000000000004">
      <c r="A82" s="27">
        <v>4</v>
      </c>
      <c r="B82" s="27" t="s">
        <v>2243</v>
      </c>
      <c r="C82" s="27" t="str">
        <f t="shared" si="4"/>
        <v xml:space="preserve">ហ៊ីង </v>
      </c>
      <c r="D82" s="27" t="str">
        <f t="shared" si="5"/>
        <v>សោភណ្ឌ័</v>
      </c>
      <c r="E82" s="27" t="s">
        <v>862</v>
      </c>
      <c r="F82" s="27" t="s">
        <v>2244</v>
      </c>
      <c r="G82" s="27"/>
      <c r="H82" s="27" t="s">
        <v>1845</v>
      </c>
      <c r="I82" s="27"/>
      <c r="J82" s="28" t="s">
        <v>2245</v>
      </c>
    </row>
    <row r="83" spans="1:10" x14ac:dyDescent="0.55000000000000004">
      <c r="A83" s="27">
        <v>5</v>
      </c>
      <c r="B83" s="27" t="s">
        <v>2246</v>
      </c>
      <c r="C83" s="27" t="str">
        <f t="shared" si="4"/>
        <v xml:space="preserve">ស៊ុយ </v>
      </c>
      <c r="D83" s="27" t="str">
        <f t="shared" si="5"/>
        <v>ម៉េងស៊ាក</v>
      </c>
      <c r="E83" s="27" t="s">
        <v>862</v>
      </c>
      <c r="F83" s="27" t="s">
        <v>2247</v>
      </c>
      <c r="G83" s="27"/>
      <c r="H83" s="27" t="s">
        <v>1842</v>
      </c>
      <c r="I83" s="27"/>
      <c r="J83" s="28" t="s">
        <v>2248</v>
      </c>
    </row>
    <row r="84" spans="1:10" x14ac:dyDescent="0.55000000000000004">
      <c r="A84" s="27">
        <v>6</v>
      </c>
      <c r="B84" s="27" t="s">
        <v>2249</v>
      </c>
      <c r="C84" s="27" t="str">
        <f t="shared" si="4"/>
        <v xml:space="preserve">ស្តើង​ </v>
      </c>
      <c r="D84" s="27" t="str">
        <f t="shared" si="5"/>
        <v>សាវុទ្ធ</v>
      </c>
      <c r="E84" s="27" t="s">
        <v>862</v>
      </c>
      <c r="F84" s="27" t="s">
        <v>2250</v>
      </c>
      <c r="G84" s="27"/>
      <c r="H84" s="27" t="s">
        <v>1838</v>
      </c>
      <c r="I84" s="27"/>
      <c r="J84" s="28" t="s">
        <v>1835</v>
      </c>
    </row>
    <row r="85" spans="1:10" x14ac:dyDescent="0.55000000000000004">
      <c r="A85" s="27">
        <v>7</v>
      </c>
      <c r="B85" s="27" t="s">
        <v>2251</v>
      </c>
      <c r="C85" s="27" t="str">
        <f t="shared" si="4"/>
        <v xml:space="preserve">TRAN </v>
      </c>
      <c r="D85" s="27" t="str">
        <f t="shared" si="5"/>
        <v>VIET HUNG</v>
      </c>
      <c r="E85" s="27" t="s">
        <v>862</v>
      </c>
      <c r="F85" s="27" t="s">
        <v>2252</v>
      </c>
      <c r="G85" s="27"/>
      <c r="H85" s="27" t="s">
        <v>1830</v>
      </c>
      <c r="I85" s="27"/>
      <c r="J85" s="28" t="s">
        <v>2253</v>
      </c>
    </row>
    <row r="86" spans="1:10" x14ac:dyDescent="0.55000000000000004">
      <c r="A86" s="27">
        <v>8</v>
      </c>
      <c r="B86" s="27" t="s">
        <v>2254</v>
      </c>
      <c r="C86" s="27" t="str">
        <f t="shared" si="4"/>
        <v xml:space="preserve">យុត្ត </v>
      </c>
      <c r="D86" s="27" t="str">
        <f t="shared" si="5"/>
        <v>សុវណ្ណរី</v>
      </c>
      <c r="E86" s="27" t="s">
        <v>862</v>
      </c>
      <c r="F86" s="27" t="s">
        <v>2255</v>
      </c>
      <c r="G86" s="27"/>
      <c r="H86" s="27" t="s">
        <v>1826</v>
      </c>
      <c r="I86" s="27"/>
      <c r="J86" s="28" t="s">
        <v>2256</v>
      </c>
    </row>
    <row r="87" spans="1:10" x14ac:dyDescent="0.55000000000000004">
      <c r="A87" s="27">
        <v>9</v>
      </c>
      <c r="B87" s="27" t="s">
        <v>2257</v>
      </c>
      <c r="C87" s="27" t="str">
        <f t="shared" si="4"/>
        <v xml:space="preserve">ឃុត </v>
      </c>
      <c r="D87" s="27" t="str">
        <f t="shared" si="5"/>
        <v>ពៃស្រីសុរិយោព៌ណ</v>
      </c>
      <c r="E87" s="27" t="s">
        <v>862</v>
      </c>
      <c r="F87" s="27" t="s">
        <v>2100</v>
      </c>
      <c r="G87" s="27"/>
      <c r="H87" s="27" t="s">
        <v>1824</v>
      </c>
      <c r="I87" s="27"/>
      <c r="J87" s="28" t="s">
        <v>1816</v>
      </c>
    </row>
    <row r="88" spans="1:10" x14ac:dyDescent="0.55000000000000004">
      <c r="A88" s="27">
        <v>10</v>
      </c>
      <c r="B88" s="27" t="s">
        <v>2258</v>
      </c>
      <c r="C88" s="27" t="str">
        <f t="shared" si="4"/>
        <v xml:space="preserve">ហុងគ្រី </v>
      </c>
      <c r="D88" s="27" t="str">
        <f t="shared" si="5"/>
        <v>ពិសាល</v>
      </c>
      <c r="E88" s="27" t="s">
        <v>862</v>
      </c>
      <c r="F88" s="27" t="s">
        <v>2159</v>
      </c>
      <c r="G88" s="27"/>
      <c r="H88" s="27" t="s">
        <v>1821</v>
      </c>
      <c r="I88" s="27"/>
      <c r="J88" s="28" t="s">
        <v>1818</v>
      </c>
    </row>
    <row r="89" spans="1:10" x14ac:dyDescent="0.55000000000000004">
      <c r="A89" s="27">
        <v>11</v>
      </c>
      <c r="B89" s="27" t="s">
        <v>2259</v>
      </c>
      <c r="C89" s="27" t="str">
        <f t="shared" si="4"/>
        <v xml:space="preserve">សូ </v>
      </c>
      <c r="D89" s="27" t="str">
        <f t="shared" si="5"/>
        <v>ធារី</v>
      </c>
      <c r="E89" s="27" t="s">
        <v>862</v>
      </c>
      <c r="F89" s="27" t="s">
        <v>432</v>
      </c>
      <c r="G89" s="27"/>
      <c r="H89" s="27">
        <v>150891609</v>
      </c>
      <c r="I89" s="27"/>
      <c r="J89" s="28" t="s">
        <v>1816</v>
      </c>
    </row>
    <row r="90" spans="1:10" x14ac:dyDescent="0.55000000000000004">
      <c r="A90" s="27">
        <v>12</v>
      </c>
      <c r="B90" s="27" t="s">
        <v>2260</v>
      </c>
      <c r="C90" s="27" t="str">
        <f t="shared" si="4"/>
        <v xml:space="preserve">យិន </v>
      </c>
      <c r="D90" s="27" t="str">
        <f t="shared" si="5"/>
        <v>ណម</v>
      </c>
      <c r="E90" s="27" t="s">
        <v>862</v>
      </c>
      <c r="F90" s="27" t="s">
        <v>2148</v>
      </c>
      <c r="G90" s="27"/>
      <c r="H90" s="27">
        <v>250196813</v>
      </c>
      <c r="I90" s="27"/>
      <c r="J90" s="28" t="s">
        <v>505</v>
      </c>
    </row>
    <row r="91" spans="1:10" x14ac:dyDescent="0.55000000000000004">
      <c r="A91" s="27">
        <v>13</v>
      </c>
      <c r="B91" s="27" t="s">
        <v>393</v>
      </c>
      <c r="C91" s="27" t="str">
        <f t="shared" si="4"/>
        <v xml:space="preserve">សេង </v>
      </c>
      <c r="D91" s="27" t="str">
        <f t="shared" si="5"/>
        <v>សារ៉ាន់</v>
      </c>
      <c r="E91" s="27" t="s">
        <v>862</v>
      </c>
      <c r="F91" s="27" t="s">
        <v>434</v>
      </c>
      <c r="G91" s="27"/>
      <c r="H91" s="27">
        <v>150734657</v>
      </c>
      <c r="I91" s="27"/>
      <c r="J91" s="28" t="s">
        <v>1813</v>
      </c>
    </row>
    <row r="92" spans="1:10" x14ac:dyDescent="0.55000000000000004">
      <c r="A92" s="27">
        <v>14</v>
      </c>
      <c r="B92" s="27" t="s">
        <v>378</v>
      </c>
      <c r="C92" s="27" t="str">
        <f t="shared" si="4"/>
        <v xml:space="preserve">អ៊ុំ </v>
      </c>
      <c r="D92" s="27" t="str">
        <f t="shared" si="5"/>
        <v>ខុល</v>
      </c>
      <c r="E92" s="27" t="s">
        <v>862</v>
      </c>
      <c r="F92" s="27" t="s">
        <v>424</v>
      </c>
      <c r="G92" s="27"/>
      <c r="H92" s="27">
        <v>201037756</v>
      </c>
      <c r="I92" s="27"/>
      <c r="J92" s="28" t="s">
        <v>1810</v>
      </c>
    </row>
    <row r="93" spans="1:10" x14ac:dyDescent="0.55000000000000004">
      <c r="A93" s="27">
        <v>15</v>
      </c>
      <c r="B93" s="27" t="s">
        <v>379</v>
      </c>
      <c r="C93" s="27" t="str">
        <f t="shared" si="4"/>
        <v xml:space="preserve">យៀត </v>
      </c>
      <c r="D93" s="27" t="str">
        <f t="shared" si="5"/>
        <v>សុជាតិ</v>
      </c>
      <c r="E93" s="27" t="s">
        <v>862</v>
      </c>
      <c r="F93" s="27" t="s">
        <v>425</v>
      </c>
      <c r="G93" s="27"/>
      <c r="H93" s="27">
        <v>150821650</v>
      </c>
      <c r="I93" s="27"/>
      <c r="J93" s="28" t="s">
        <v>591</v>
      </c>
    </row>
    <row r="94" spans="1:10" x14ac:dyDescent="0.55000000000000004">
      <c r="A94" s="27">
        <v>16</v>
      </c>
      <c r="B94" s="27" t="s">
        <v>380</v>
      </c>
      <c r="C94" s="27" t="str">
        <f t="shared" si="4"/>
        <v xml:space="preserve">ង៉ែត </v>
      </c>
      <c r="D94" s="27" t="str">
        <f t="shared" si="5"/>
        <v>ងឿន</v>
      </c>
      <c r="E94" s="27" t="s">
        <v>862</v>
      </c>
      <c r="F94" s="27" t="s">
        <v>426</v>
      </c>
      <c r="G94" s="27"/>
      <c r="H94" s="27">
        <v>150920508</v>
      </c>
      <c r="I94" s="27"/>
      <c r="J94" s="28" t="s">
        <v>600</v>
      </c>
    </row>
    <row r="95" spans="1:10" x14ac:dyDescent="0.55000000000000004">
      <c r="A95" s="27">
        <v>17</v>
      </c>
      <c r="B95" s="27" t="s">
        <v>381</v>
      </c>
      <c r="C95" s="27" t="str">
        <f t="shared" si="4"/>
        <v xml:space="preserve">សេន </v>
      </c>
      <c r="D95" s="27" t="str">
        <f t="shared" si="5"/>
        <v>ឡា</v>
      </c>
      <c r="E95" s="27" t="s">
        <v>862</v>
      </c>
      <c r="F95" s="27" t="s">
        <v>2261</v>
      </c>
      <c r="G95" s="27"/>
      <c r="H95" s="27" t="s">
        <v>2262</v>
      </c>
      <c r="I95" s="27"/>
      <c r="J95" s="28" t="s">
        <v>2262</v>
      </c>
    </row>
    <row r="96" spans="1:10" x14ac:dyDescent="0.55000000000000004">
      <c r="A96" s="27">
        <v>18</v>
      </c>
      <c r="B96" s="27" t="s">
        <v>1893</v>
      </c>
      <c r="C96" s="27" t="str">
        <f t="shared" si="4"/>
        <v xml:space="preserve">ពេញ </v>
      </c>
      <c r="D96" s="27" t="str">
        <f t="shared" si="5"/>
        <v>សំអាន</v>
      </c>
      <c r="E96" s="27" t="s">
        <v>862</v>
      </c>
      <c r="F96" s="27" t="s">
        <v>1895</v>
      </c>
      <c r="G96" s="27"/>
      <c r="H96" s="27" t="s">
        <v>1807</v>
      </c>
      <c r="I96" s="27"/>
      <c r="J96" s="28" t="s">
        <v>601</v>
      </c>
    </row>
    <row r="97" spans="1:10" x14ac:dyDescent="0.55000000000000004">
      <c r="A97" s="27">
        <v>19</v>
      </c>
      <c r="B97" s="27" t="s">
        <v>382</v>
      </c>
      <c r="C97" s="27" t="str">
        <f t="shared" si="4"/>
        <v xml:space="preserve">សែម </v>
      </c>
      <c r="D97" s="27" t="str">
        <f t="shared" si="5"/>
        <v>ពិសិដ្ឋ</v>
      </c>
      <c r="E97" s="27" t="s">
        <v>862</v>
      </c>
      <c r="F97" s="27" t="s">
        <v>427</v>
      </c>
      <c r="G97" s="27"/>
      <c r="H97" s="27">
        <v>150898028</v>
      </c>
      <c r="I97" s="27"/>
      <c r="J97" s="28" t="s">
        <v>1804</v>
      </c>
    </row>
    <row r="98" spans="1:10" x14ac:dyDescent="0.55000000000000004">
      <c r="A98" s="27">
        <v>20</v>
      </c>
      <c r="B98" s="27" t="s">
        <v>383</v>
      </c>
      <c r="C98" s="27" t="str">
        <f t="shared" si="4"/>
        <v xml:space="preserve">សាម៉ាត់ </v>
      </c>
      <c r="D98" s="27" t="str">
        <f t="shared" si="5"/>
        <v>ស្លេះ</v>
      </c>
      <c r="E98" s="27" t="s">
        <v>862</v>
      </c>
      <c r="F98" s="27" t="s">
        <v>428</v>
      </c>
      <c r="G98" s="27"/>
      <c r="H98" s="27">
        <v>1506616131</v>
      </c>
      <c r="I98" s="27"/>
      <c r="J98" s="28" t="s">
        <v>1888</v>
      </c>
    </row>
    <row r="99" spans="1:10" x14ac:dyDescent="0.55000000000000004">
      <c r="A99" s="27">
        <v>21</v>
      </c>
      <c r="B99" s="27" t="s">
        <v>385</v>
      </c>
      <c r="C99" s="27" t="str">
        <f t="shared" si="4"/>
        <v xml:space="preserve">ចែម​ </v>
      </c>
      <c r="D99" s="27" t="str">
        <f t="shared" si="5"/>
        <v>អាន</v>
      </c>
      <c r="E99" s="27" t="s">
        <v>862</v>
      </c>
      <c r="F99" s="27" t="s">
        <v>429</v>
      </c>
      <c r="G99" s="27"/>
      <c r="H99" s="27">
        <v>150430568</v>
      </c>
      <c r="I99" s="27"/>
      <c r="J99" s="28" t="s">
        <v>571</v>
      </c>
    </row>
    <row r="100" spans="1:10" x14ac:dyDescent="0.55000000000000004">
      <c r="A100" s="27">
        <v>22</v>
      </c>
      <c r="B100" s="27" t="s">
        <v>386</v>
      </c>
      <c r="C100" s="27" t="str">
        <f t="shared" si="4"/>
        <v xml:space="preserve">សែម </v>
      </c>
      <c r="D100" s="27" t="str">
        <f t="shared" si="5"/>
        <v>ពិសី</v>
      </c>
      <c r="E100" s="27" t="s">
        <v>862</v>
      </c>
      <c r="F100" s="27" t="s">
        <v>430</v>
      </c>
      <c r="G100" s="27"/>
      <c r="H100" s="27">
        <v>972293958</v>
      </c>
      <c r="I100" s="27"/>
      <c r="J100" s="28" t="s">
        <v>1801</v>
      </c>
    </row>
    <row r="101" spans="1:10" x14ac:dyDescent="0.55000000000000004">
      <c r="A101" s="27">
        <v>23</v>
      </c>
      <c r="B101" s="27" t="s">
        <v>2263</v>
      </c>
      <c r="C101" s="27" t="str">
        <f t="shared" si="4"/>
        <v xml:space="preserve">អ៊ុន </v>
      </c>
      <c r="D101" s="27" t="str">
        <f t="shared" si="5"/>
        <v>លាប</v>
      </c>
      <c r="E101" s="27" t="s">
        <v>862</v>
      </c>
      <c r="F101" s="27" t="s">
        <v>2264</v>
      </c>
      <c r="G101" s="27"/>
      <c r="H101" s="27">
        <v>1506616131</v>
      </c>
      <c r="I101" s="27"/>
      <c r="J101" s="28" t="s">
        <v>1888</v>
      </c>
    </row>
    <row r="102" spans="1:10" x14ac:dyDescent="0.55000000000000004">
      <c r="A102" s="27">
        <v>24</v>
      </c>
      <c r="B102" s="27" t="s">
        <v>388</v>
      </c>
      <c r="C102" s="27" t="str">
        <f t="shared" si="4"/>
        <v xml:space="preserve">វ៉ាន់ </v>
      </c>
      <c r="D102" s="27" t="str">
        <f t="shared" si="5"/>
        <v>ឃួច</v>
      </c>
      <c r="E102" s="27" t="s">
        <v>862</v>
      </c>
      <c r="F102" s="27" t="s">
        <v>432</v>
      </c>
      <c r="G102" s="27"/>
      <c r="H102" s="27">
        <v>150116418</v>
      </c>
      <c r="I102" s="27"/>
      <c r="J102" s="28" t="s">
        <v>1798</v>
      </c>
    </row>
    <row r="103" spans="1:10" x14ac:dyDescent="0.55000000000000004">
      <c r="A103" s="27">
        <v>25</v>
      </c>
      <c r="B103" s="27" t="s">
        <v>389</v>
      </c>
      <c r="C103" s="27" t="str">
        <f t="shared" si="4"/>
        <v xml:space="preserve">ផាត​ </v>
      </c>
      <c r="D103" s="27" t="str">
        <f t="shared" si="5"/>
        <v>ផុន</v>
      </c>
      <c r="E103" s="27" t="s">
        <v>862</v>
      </c>
      <c r="F103" s="27" t="s">
        <v>432</v>
      </c>
      <c r="G103" s="27"/>
      <c r="H103" s="27">
        <v>101263789</v>
      </c>
      <c r="I103" s="27"/>
      <c r="J103" s="28" t="s">
        <v>1796</v>
      </c>
    </row>
    <row r="104" spans="1:10" x14ac:dyDescent="0.55000000000000004">
      <c r="A104" s="27">
        <v>26</v>
      </c>
      <c r="B104" s="27" t="s">
        <v>390</v>
      </c>
      <c r="C104" s="27" t="str">
        <f t="shared" si="4"/>
        <v xml:space="preserve">សុខ </v>
      </c>
      <c r="D104" s="27" t="str">
        <f t="shared" si="5"/>
        <v>ជុត</v>
      </c>
      <c r="E104" s="27" t="s">
        <v>862</v>
      </c>
      <c r="F104" s="27" t="s">
        <v>432</v>
      </c>
      <c r="G104" s="27"/>
      <c r="H104" s="27">
        <v>170331308</v>
      </c>
      <c r="I104" s="27"/>
      <c r="J104" s="28" t="s">
        <v>494</v>
      </c>
    </row>
    <row r="105" spans="1:10" x14ac:dyDescent="0.55000000000000004">
      <c r="A105" s="27">
        <v>27</v>
      </c>
      <c r="B105" s="27" t="s">
        <v>2265</v>
      </c>
      <c r="C105" s="27" t="str">
        <f t="shared" si="4"/>
        <v xml:space="preserve">ខេន </v>
      </c>
      <c r="D105" s="27" t="str">
        <f t="shared" si="5"/>
        <v>គឿន</v>
      </c>
      <c r="E105" s="27" t="s">
        <v>862</v>
      </c>
      <c r="F105" s="27" t="s">
        <v>432</v>
      </c>
      <c r="G105" s="27"/>
      <c r="H105" s="27" t="s">
        <v>1794</v>
      </c>
      <c r="I105" s="27"/>
      <c r="J105" s="28" t="s">
        <v>705</v>
      </c>
    </row>
    <row r="106" spans="1:10" x14ac:dyDescent="0.55000000000000004">
      <c r="A106" s="27">
        <v>28</v>
      </c>
      <c r="B106" s="27" t="s">
        <v>391</v>
      </c>
      <c r="C106" s="27" t="str">
        <f t="shared" si="4"/>
        <v xml:space="preserve">សន </v>
      </c>
      <c r="D106" s="27" t="str">
        <f t="shared" si="5"/>
        <v>សៅ</v>
      </c>
      <c r="E106" s="27" t="s">
        <v>862</v>
      </c>
      <c r="F106" s="27" t="s">
        <v>433</v>
      </c>
      <c r="G106" s="27"/>
      <c r="H106" s="27">
        <v>150639022</v>
      </c>
      <c r="I106" s="27"/>
      <c r="J106" s="28" t="s">
        <v>666</v>
      </c>
    </row>
    <row r="107" spans="1:10" x14ac:dyDescent="0.55000000000000004">
      <c r="A107" s="27">
        <v>29</v>
      </c>
      <c r="B107" s="27" t="s">
        <v>2266</v>
      </c>
      <c r="C107" s="27" t="str">
        <f t="shared" si="4"/>
        <v xml:space="preserve">ជ្រិន </v>
      </c>
      <c r="D107" s="27" t="str">
        <f t="shared" si="5"/>
        <v>ភារុណ</v>
      </c>
      <c r="E107" s="27" t="s">
        <v>862</v>
      </c>
      <c r="F107" s="27" t="s">
        <v>432</v>
      </c>
      <c r="G107" s="27"/>
      <c r="H107" s="27" t="s">
        <v>1791</v>
      </c>
      <c r="I107" s="27"/>
      <c r="J107" s="28" t="s">
        <v>1788</v>
      </c>
    </row>
    <row r="108" spans="1:10" x14ac:dyDescent="0.55000000000000004">
      <c r="A108" s="27">
        <v>30</v>
      </c>
      <c r="B108" s="27" t="s">
        <v>392</v>
      </c>
      <c r="C108" s="27" t="str">
        <f t="shared" si="4"/>
        <v xml:space="preserve">សៀ </v>
      </c>
      <c r="D108" s="27" t="str">
        <f t="shared" si="5"/>
        <v>ស៊ីម</v>
      </c>
      <c r="E108" s="27" t="s">
        <v>862</v>
      </c>
      <c r="F108" s="27" t="s">
        <v>432</v>
      </c>
      <c r="G108" s="27"/>
      <c r="H108" s="27">
        <v>150791143</v>
      </c>
      <c r="I108" s="27"/>
      <c r="J108" s="28" t="s">
        <v>582</v>
      </c>
    </row>
    <row r="109" spans="1:10" x14ac:dyDescent="0.55000000000000004">
      <c r="A109" s="27">
        <v>31</v>
      </c>
      <c r="B109" s="27" t="s">
        <v>1894</v>
      </c>
      <c r="C109" s="27" t="str">
        <f t="shared" si="4"/>
        <v xml:space="preserve">ធួក </v>
      </c>
      <c r="D109" s="27" t="str">
        <f t="shared" si="5"/>
        <v>នាង</v>
      </c>
      <c r="E109" s="27" t="s">
        <v>862</v>
      </c>
      <c r="F109" s="27" t="s">
        <v>432</v>
      </c>
      <c r="G109" s="27"/>
      <c r="H109" s="27" t="s">
        <v>2262</v>
      </c>
      <c r="I109" s="27"/>
      <c r="J109" s="28" t="s">
        <v>2262</v>
      </c>
    </row>
    <row r="110" spans="1:10" x14ac:dyDescent="0.55000000000000004">
      <c r="A110" s="27">
        <v>32</v>
      </c>
      <c r="B110" s="27" t="s">
        <v>410</v>
      </c>
      <c r="C110" s="27" t="str">
        <f t="shared" si="4"/>
        <v xml:space="preserve">ឃីន </v>
      </c>
      <c r="D110" s="27" t="str">
        <f t="shared" si="5"/>
        <v>ហៀង</v>
      </c>
      <c r="E110" s="27" t="s">
        <v>862</v>
      </c>
      <c r="F110" s="27" t="s">
        <v>451</v>
      </c>
      <c r="G110" s="27"/>
      <c r="H110" s="27">
        <v>712837584</v>
      </c>
      <c r="I110" s="27"/>
      <c r="J110" s="28" t="s">
        <v>687</v>
      </c>
    </row>
    <row r="111" spans="1:10" x14ac:dyDescent="0.55000000000000004">
      <c r="A111" s="27">
        <v>33</v>
      </c>
      <c r="B111" s="27" t="s">
        <v>411</v>
      </c>
      <c r="C111" s="27" t="str">
        <f t="shared" si="4"/>
        <v xml:space="preserve">ឃឹន </v>
      </c>
      <c r="D111" s="27" t="str">
        <f t="shared" si="5"/>
        <v>ស៊ីណេត</v>
      </c>
      <c r="E111" s="27" t="s">
        <v>862</v>
      </c>
      <c r="F111" s="27" t="s">
        <v>451</v>
      </c>
      <c r="G111" s="27"/>
      <c r="H111" s="27">
        <v>10265947</v>
      </c>
      <c r="I111" s="27"/>
      <c r="J111" s="28" t="s">
        <v>666</v>
      </c>
    </row>
    <row r="112" spans="1:10" x14ac:dyDescent="0.55000000000000004">
      <c r="A112" s="27">
        <v>34</v>
      </c>
      <c r="B112" s="27" t="s">
        <v>2267</v>
      </c>
      <c r="C112" s="27" t="str">
        <f t="shared" si="4"/>
        <v xml:space="preserve">ឃឹម </v>
      </c>
      <c r="D112" s="27" t="str">
        <f t="shared" si="5"/>
        <v>ឃន</v>
      </c>
      <c r="E112" s="27" t="s">
        <v>862</v>
      </c>
      <c r="F112" s="27" t="s">
        <v>452</v>
      </c>
      <c r="G112" s="27"/>
      <c r="H112" s="27">
        <v>150880369</v>
      </c>
      <c r="I112" s="27"/>
      <c r="J112" s="28" t="s">
        <v>476</v>
      </c>
    </row>
    <row r="113" spans="1:10" x14ac:dyDescent="0.55000000000000004">
      <c r="A113" s="27">
        <v>35</v>
      </c>
      <c r="B113" s="27" t="s">
        <v>413</v>
      </c>
      <c r="C113" s="27" t="str">
        <f t="shared" si="4"/>
        <v xml:space="preserve">ញ៉ែម </v>
      </c>
      <c r="D113" s="27" t="str">
        <f t="shared" si="5"/>
        <v>អន</v>
      </c>
      <c r="E113" s="27" t="s">
        <v>862</v>
      </c>
      <c r="F113" s="27" t="s">
        <v>453</v>
      </c>
      <c r="G113" s="27"/>
      <c r="H113" s="27">
        <v>201192803</v>
      </c>
      <c r="I113" s="27"/>
      <c r="J113" s="28">
        <v>24922</v>
      </c>
    </row>
    <row r="114" spans="1:10" x14ac:dyDescent="0.55000000000000004">
      <c r="A114" s="27">
        <v>36</v>
      </c>
      <c r="B114" s="27" t="s">
        <v>414</v>
      </c>
      <c r="C114" s="27" t="str">
        <f t="shared" si="4"/>
        <v xml:space="preserve">ស្រី </v>
      </c>
      <c r="D114" s="27" t="str">
        <f t="shared" si="5"/>
        <v>ម៉ៅ</v>
      </c>
      <c r="E114" s="27" t="s">
        <v>862</v>
      </c>
      <c r="F114" s="27" t="s">
        <v>453</v>
      </c>
      <c r="G114" s="27"/>
      <c r="H114" s="27">
        <v>140059191</v>
      </c>
      <c r="I114" s="27"/>
      <c r="J114" s="28">
        <v>24414</v>
      </c>
    </row>
    <row r="115" spans="1:10" x14ac:dyDescent="0.55000000000000004">
      <c r="A115" s="27">
        <v>37</v>
      </c>
      <c r="B115" s="27" t="s">
        <v>415</v>
      </c>
      <c r="C115" s="27" t="str">
        <f t="shared" si="4"/>
        <v xml:space="preserve">ខេង </v>
      </c>
      <c r="D115" s="27" t="str">
        <f t="shared" si="5"/>
        <v>ប៉ិច</v>
      </c>
      <c r="E115" s="27" t="s">
        <v>862</v>
      </c>
      <c r="F115" s="27" t="s">
        <v>453</v>
      </c>
      <c r="G115" s="27"/>
      <c r="H115" s="27">
        <v>220115781</v>
      </c>
      <c r="I115" s="27"/>
      <c r="J115" s="28">
        <v>27461</v>
      </c>
    </row>
    <row r="116" spans="1:10" x14ac:dyDescent="0.55000000000000004">
      <c r="A116" s="27">
        <v>38</v>
      </c>
      <c r="B116" s="27" t="s">
        <v>416</v>
      </c>
      <c r="C116" s="27" t="str">
        <f t="shared" si="4"/>
        <v xml:space="preserve">ភៀម </v>
      </c>
      <c r="D116" s="27" t="str">
        <f t="shared" si="5"/>
        <v>ភក្តី</v>
      </c>
      <c r="E116" s="27" t="s">
        <v>862</v>
      </c>
      <c r="F116" s="27" t="s">
        <v>453</v>
      </c>
      <c r="G116" s="27"/>
      <c r="H116" s="27" t="s">
        <v>1776</v>
      </c>
      <c r="I116" s="27" t="str">
        <f>RIGHT(J116,4)&amp;"-"&amp;RIGHT(LEFT(J116,5),2)&amp;"-"&amp;LEFT(J116,2)</f>
        <v>8385-85-38</v>
      </c>
      <c r="J116" s="28">
        <v>38385</v>
      </c>
    </row>
    <row r="117" spans="1:10" x14ac:dyDescent="0.55000000000000004">
      <c r="A117" s="27">
        <v>39</v>
      </c>
      <c r="B117" s="27" t="s">
        <v>417</v>
      </c>
      <c r="C117" s="27" t="str">
        <f t="shared" si="4"/>
        <v xml:space="preserve">ស៊ុយ </v>
      </c>
      <c r="D117" s="27" t="str">
        <f t="shared" si="5"/>
        <v>សីហា</v>
      </c>
      <c r="E117" s="27" t="s">
        <v>862</v>
      </c>
      <c r="F117" s="27" t="s">
        <v>453</v>
      </c>
      <c r="G117" s="27"/>
      <c r="H117" s="27" t="s">
        <v>1773</v>
      </c>
      <c r="I117" s="27"/>
      <c r="J117" s="28">
        <v>38942</v>
      </c>
    </row>
    <row r="118" spans="1:10" x14ac:dyDescent="0.55000000000000004">
      <c r="A118" s="27">
        <v>40</v>
      </c>
      <c r="B118" s="27" t="s">
        <v>418</v>
      </c>
      <c r="C118" s="27" t="str">
        <f t="shared" si="4"/>
        <v xml:space="preserve">ភៀម </v>
      </c>
      <c r="D118" s="27" t="str">
        <f t="shared" si="5"/>
        <v>ថាវី</v>
      </c>
      <c r="E118" s="27" t="s">
        <v>862</v>
      </c>
      <c r="F118" s="27" t="s">
        <v>453</v>
      </c>
      <c r="G118" s="27"/>
      <c r="H118" s="27" t="s">
        <v>1771</v>
      </c>
      <c r="I118" s="27"/>
      <c r="J118" s="28">
        <v>39116</v>
      </c>
    </row>
    <row r="119" spans="1:10" x14ac:dyDescent="0.55000000000000004">
      <c r="A119" s="27">
        <v>41</v>
      </c>
      <c r="B119" s="27" t="s">
        <v>419</v>
      </c>
      <c r="C119" s="27" t="str">
        <f t="shared" si="4"/>
        <v xml:space="preserve">ភៀម </v>
      </c>
      <c r="D119" s="27" t="str">
        <f t="shared" si="5"/>
        <v>វ៉ង់</v>
      </c>
      <c r="E119" s="27" t="s">
        <v>862</v>
      </c>
      <c r="F119" s="27" t="s">
        <v>453</v>
      </c>
      <c r="G119" s="27"/>
      <c r="H119" s="27" t="s">
        <v>1768</v>
      </c>
      <c r="I119" s="27"/>
      <c r="J119" s="28">
        <v>38011</v>
      </c>
    </row>
    <row r="120" spans="1:10" x14ac:dyDescent="0.55000000000000004">
      <c r="A120" s="27">
        <v>42</v>
      </c>
      <c r="B120" s="27" t="s">
        <v>420</v>
      </c>
      <c r="C120" s="27" t="str">
        <f t="shared" si="4"/>
        <v xml:space="preserve">ហែម </v>
      </c>
      <c r="D120" s="27" t="str">
        <f t="shared" si="5"/>
        <v>ថោ</v>
      </c>
      <c r="E120" s="27" t="s">
        <v>862</v>
      </c>
      <c r="F120" s="27" t="s">
        <v>453</v>
      </c>
      <c r="G120" s="27"/>
      <c r="H120" s="27">
        <v>220157896</v>
      </c>
      <c r="I120" s="27"/>
      <c r="J120" s="28">
        <v>33820</v>
      </c>
    </row>
    <row r="121" spans="1:10" x14ac:dyDescent="0.55000000000000004">
      <c r="A121" s="27">
        <v>43</v>
      </c>
      <c r="B121" s="27" t="s">
        <v>421</v>
      </c>
      <c r="C121" s="27" t="str">
        <f t="shared" si="4"/>
        <v xml:space="preserve">ណា </v>
      </c>
      <c r="D121" s="27" t="str">
        <f t="shared" si="5"/>
        <v>ណៃ</v>
      </c>
      <c r="E121" s="27" t="s">
        <v>862</v>
      </c>
      <c r="F121" s="27" t="s">
        <v>453</v>
      </c>
      <c r="G121" s="27"/>
      <c r="H121" s="27">
        <v>130238744</v>
      </c>
      <c r="I121" s="27"/>
      <c r="J121" s="28">
        <v>38467</v>
      </c>
    </row>
    <row r="122" spans="1:10" x14ac:dyDescent="0.55000000000000004">
      <c r="A122" s="27">
        <v>44</v>
      </c>
      <c r="B122" s="27" t="s">
        <v>422</v>
      </c>
      <c r="C122" s="27" t="str">
        <f t="shared" si="4"/>
        <v xml:space="preserve">ជុន </v>
      </c>
      <c r="D122" s="27" t="str">
        <f t="shared" si="5"/>
        <v>វទ្ធី</v>
      </c>
      <c r="E122" s="27" t="s">
        <v>862</v>
      </c>
      <c r="F122" s="27" t="s">
        <v>453</v>
      </c>
      <c r="G122" s="27"/>
      <c r="H122" s="27">
        <v>220209362</v>
      </c>
      <c r="I122" s="27"/>
      <c r="J122" s="28">
        <v>36536</v>
      </c>
    </row>
    <row r="123" spans="1:10" x14ac:dyDescent="0.55000000000000004">
      <c r="A123" s="27">
        <v>45</v>
      </c>
      <c r="B123" s="27" t="s">
        <v>423</v>
      </c>
      <c r="C123" s="27" t="str">
        <f t="shared" si="4"/>
        <v xml:space="preserve">គង់ </v>
      </c>
      <c r="D123" s="27" t="str">
        <f t="shared" si="5"/>
        <v>ណម</v>
      </c>
      <c r="E123" s="27" t="s">
        <v>862</v>
      </c>
      <c r="F123" s="27" t="s">
        <v>453</v>
      </c>
      <c r="G123" s="27"/>
      <c r="H123" s="27">
        <v>140059193</v>
      </c>
      <c r="I123" s="27"/>
      <c r="J123" s="28">
        <v>25002</v>
      </c>
    </row>
    <row r="124" spans="1:10" x14ac:dyDescent="0.55000000000000004">
      <c r="A124" s="27">
        <v>46</v>
      </c>
      <c r="B124" s="27" t="s">
        <v>394</v>
      </c>
      <c r="C124" s="27" t="str">
        <f t="shared" si="4"/>
        <v xml:space="preserve">កង </v>
      </c>
      <c r="D124" s="27" t="str">
        <f t="shared" si="5"/>
        <v>សារ៉ា</v>
      </c>
      <c r="E124" s="27" t="s">
        <v>862</v>
      </c>
      <c r="F124" s="27" t="s">
        <v>435</v>
      </c>
      <c r="G124" s="27"/>
      <c r="H124" s="27">
        <v>150310042</v>
      </c>
      <c r="I124" s="27"/>
      <c r="J124" s="28" t="s">
        <v>622</v>
      </c>
    </row>
    <row r="125" spans="1:10" x14ac:dyDescent="0.55000000000000004">
      <c r="A125" s="27">
        <v>47</v>
      </c>
      <c r="B125" s="27" t="s">
        <v>395</v>
      </c>
      <c r="C125" s="27" t="str">
        <f t="shared" si="4"/>
        <v xml:space="preserve">យ៉េត </v>
      </c>
      <c r="D125" s="27" t="str">
        <f t="shared" si="5"/>
        <v>ប្រុស</v>
      </c>
      <c r="E125" s="27" t="s">
        <v>862</v>
      </c>
      <c r="F125" s="27" t="s">
        <v>436</v>
      </c>
      <c r="G125" s="27"/>
      <c r="H125" s="27" t="s">
        <v>1751</v>
      </c>
      <c r="I125" s="27"/>
      <c r="J125" s="28" t="s">
        <v>1749</v>
      </c>
    </row>
    <row r="126" spans="1:10" x14ac:dyDescent="0.55000000000000004">
      <c r="A126" s="27">
        <v>48</v>
      </c>
      <c r="B126" s="27" t="s">
        <v>396</v>
      </c>
      <c r="C126" s="27" t="str">
        <f t="shared" si="4"/>
        <v xml:space="preserve">សែន </v>
      </c>
      <c r="D126" s="27" t="str">
        <f t="shared" si="5"/>
        <v>ចាន់ស៊ីន</v>
      </c>
      <c r="E126" s="27" t="s">
        <v>862</v>
      </c>
      <c r="F126" s="27" t="s">
        <v>437</v>
      </c>
      <c r="G126" s="27"/>
      <c r="H126" s="27">
        <v>150904923</v>
      </c>
      <c r="I126" s="27"/>
      <c r="J126" s="28" t="s">
        <v>795</v>
      </c>
    </row>
    <row r="127" spans="1:10" x14ac:dyDescent="0.55000000000000004">
      <c r="A127" s="27">
        <v>49</v>
      </c>
      <c r="B127" s="27" t="s">
        <v>397</v>
      </c>
      <c r="C127" s="27" t="str">
        <f t="shared" si="4"/>
        <v xml:space="preserve">ផាន់ </v>
      </c>
      <c r="D127" s="27" t="str">
        <f t="shared" si="5"/>
        <v>រ៉ា</v>
      </c>
      <c r="E127" s="27" t="s">
        <v>862</v>
      </c>
      <c r="F127" s="27" t="s">
        <v>438</v>
      </c>
      <c r="G127" s="27"/>
      <c r="H127" s="27" t="s">
        <v>1747</v>
      </c>
      <c r="I127" s="27"/>
      <c r="J127" s="28" t="s">
        <v>490</v>
      </c>
    </row>
    <row r="128" spans="1:10" x14ac:dyDescent="0.55000000000000004">
      <c r="A128" s="27">
        <v>50</v>
      </c>
      <c r="B128" s="27" t="s">
        <v>398</v>
      </c>
      <c r="C128" s="27" t="str">
        <f t="shared" si="4"/>
        <v xml:space="preserve">អិត </v>
      </c>
      <c r="D128" s="27" t="str">
        <f t="shared" si="5"/>
        <v>ស្រីលីន</v>
      </c>
      <c r="E128" s="27" t="s">
        <v>862</v>
      </c>
      <c r="F128" s="27" t="s">
        <v>439</v>
      </c>
      <c r="G128" s="27"/>
      <c r="H128" s="27" t="s">
        <v>1745</v>
      </c>
      <c r="I128" s="27"/>
      <c r="J128" s="28" t="s">
        <v>710</v>
      </c>
    </row>
    <row r="129" spans="1:10" x14ac:dyDescent="0.55000000000000004">
      <c r="A129" s="27">
        <v>51</v>
      </c>
      <c r="B129" s="27" t="s">
        <v>399</v>
      </c>
      <c r="C129" s="27" t="str">
        <f t="shared" si="4"/>
        <v xml:space="preserve">សៀ </v>
      </c>
      <c r="D129" s="27" t="str">
        <f t="shared" si="5"/>
        <v>សុខ</v>
      </c>
      <c r="E129" s="27" t="s">
        <v>862</v>
      </c>
      <c r="F129" s="27" t="s">
        <v>440</v>
      </c>
      <c r="G129" s="27"/>
      <c r="H129" s="27">
        <v>220175238</v>
      </c>
      <c r="I129" s="27"/>
      <c r="J129" s="28" t="s">
        <v>585</v>
      </c>
    </row>
    <row r="130" spans="1:10" x14ac:dyDescent="0.55000000000000004">
      <c r="A130" s="27">
        <v>52</v>
      </c>
      <c r="B130" s="27" t="s">
        <v>400</v>
      </c>
      <c r="C130" s="27" t="str">
        <f t="shared" si="4"/>
        <v xml:space="preserve">វុន </v>
      </c>
      <c r="D130" s="27" t="str">
        <f t="shared" si="5"/>
        <v>ចាន់រ៉ាត់</v>
      </c>
      <c r="E130" s="27" t="s">
        <v>862</v>
      </c>
      <c r="F130" s="27" t="s">
        <v>441</v>
      </c>
      <c r="G130" s="27"/>
      <c r="H130" s="27">
        <v>150612256</v>
      </c>
      <c r="I130" s="27"/>
      <c r="J130" s="28" t="s">
        <v>1740</v>
      </c>
    </row>
    <row r="131" spans="1:10" x14ac:dyDescent="0.55000000000000004">
      <c r="A131" s="27">
        <v>53</v>
      </c>
      <c r="B131" s="27" t="s">
        <v>401</v>
      </c>
      <c r="C131" s="27" t="str">
        <f t="shared" si="4"/>
        <v xml:space="preserve">កង </v>
      </c>
      <c r="D131" s="27" t="str">
        <f t="shared" si="5"/>
        <v>មីណា</v>
      </c>
      <c r="E131" s="27" t="s">
        <v>862</v>
      </c>
      <c r="F131" s="27" t="s">
        <v>442</v>
      </c>
      <c r="G131" s="27"/>
      <c r="H131" s="27">
        <v>150737287</v>
      </c>
      <c r="I131" s="27"/>
      <c r="J131" s="28" t="s">
        <v>1738</v>
      </c>
    </row>
    <row r="132" spans="1:10" x14ac:dyDescent="0.55000000000000004">
      <c r="A132" s="27">
        <v>54</v>
      </c>
      <c r="B132" s="27" t="s">
        <v>402</v>
      </c>
      <c r="C132" s="27" t="str">
        <f t="shared" si="4"/>
        <v xml:space="preserve">ពេជ្រ </v>
      </c>
      <c r="D132" s="27" t="str">
        <f t="shared" si="5"/>
        <v>ចាន់រី</v>
      </c>
      <c r="E132" s="27" t="s">
        <v>862</v>
      </c>
      <c r="F132" s="27" t="s">
        <v>443</v>
      </c>
      <c r="G132" s="27"/>
      <c r="H132" s="27">
        <v>220175205</v>
      </c>
      <c r="I132" s="27"/>
      <c r="J132" s="28" t="s">
        <v>516</v>
      </c>
    </row>
    <row r="133" spans="1:10" x14ac:dyDescent="0.55000000000000004">
      <c r="A133" s="27">
        <v>55</v>
      </c>
      <c r="B133" s="27" t="s">
        <v>403</v>
      </c>
      <c r="C133" s="27" t="str">
        <f t="shared" ref="C133:C196" si="6">LEFT(B133,FIND(" ",B133,1))</f>
        <v xml:space="preserve">អែម </v>
      </c>
      <c r="D133" s="27" t="str">
        <f t="shared" ref="D133:D196" si="7">RIGHT(B133,LEN(B133)-FIND(" ",B133,1))</f>
        <v>គឹមតុង</v>
      </c>
      <c r="E133" s="27" t="s">
        <v>862</v>
      </c>
      <c r="F133" s="27" t="s">
        <v>444</v>
      </c>
      <c r="G133" s="27"/>
      <c r="H133" s="27">
        <v>220128935</v>
      </c>
      <c r="I133" s="27"/>
      <c r="J133" s="28" t="s">
        <v>550</v>
      </c>
    </row>
    <row r="134" spans="1:10" x14ac:dyDescent="0.55000000000000004">
      <c r="A134" s="27">
        <v>56</v>
      </c>
      <c r="B134" s="27" t="s">
        <v>404</v>
      </c>
      <c r="C134" s="27" t="str">
        <f t="shared" si="6"/>
        <v xml:space="preserve">ដៀប </v>
      </c>
      <c r="D134" s="27" t="str">
        <f t="shared" si="7"/>
        <v>សាម៉ាន</v>
      </c>
      <c r="E134" s="27" t="s">
        <v>862</v>
      </c>
      <c r="F134" s="27" t="s">
        <v>445</v>
      </c>
      <c r="G134" s="27"/>
      <c r="H134" s="27">
        <v>220194420</v>
      </c>
      <c r="I134" s="27"/>
      <c r="J134" s="28" t="s">
        <v>712</v>
      </c>
    </row>
    <row r="135" spans="1:10" x14ac:dyDescent="0.55000000000000004">
      <c r="A135" s="27">
        <v>57</v>
      </c>
      <c r="B135" s="27" t="s">
        <v>405</v>
      </c>
      <c r="C135" s="27" t="str">
        <f t="shared" si="6"/>
        <v xml:space="preserve">ចាន់ </v>
      </c>
      <c r="D135" s="27" t="str">
        <f t="shared" si="7"/>
        <v>សុថេន</v>
      </c>
      <c r="E135" s="27" t="s">
        <v>862</v>
      </c>
      <c r="F135" s="27" t="s">
        <v>446</v>
      </c>
      <c r="G135" s="27"/>
      <c r="H135" s="27">
        <v>220234362</v>
      </c>
      <c r="I135" s="27"/>
      <c r="J135" s="28" t="s">
        <v>1733</v>
      </c>
    </row>
    <row r="136" spans="1:10" x14ac:dyDescent="0.55000000000000004">
      <c r="A136" s="27">
        <v>58</v>
      </c>
      <c r="B136" s="27" t="s">
        <v>406</v>
      </c>
      <c r="C136" s="27" t="str">
        <f t="shared" si="6"/>
        <v xml:space="preserve">ឈិន </v>
      </c>
      <c r="D136" s="27" t="str">
        <f t="shared" si="7"/>
        <v>ចាន់រី</v>
      </c>
      <c r="E136" s="27" t="s">
        <v>862</v>
      </c>
      <c r="F136" s="27" t="s">
        <v>447</v>
      </c>
      <c r="G136" s="27"/>
      <c r="H136" s="27">
        <v>150918125</v>
      </c>
      <c r="I136" s="27"/>
      <c r="J136" s="28" t="s">
        <v>726</v>
      </c>
    </row>
    <row r="137" spans="1:10" x14ac:dyDescent="0.55000000000000004">
      <c r="A137" s="27">
        <v>59</v>
      </c>
      <c r="B137" s="27" t="s">
        <v>407</v>
      </c>
      <c r="C137" s="27" t="str">
        <f t="shared" si="6"/>
        <v xml:space="preserve">សុន </v>
      </c>
      <c r="D137" s="27" t="str">
        <f t="shared" si="7"/>
        <v>កក្កដា</v>
      </c>
      <c r="E137" s="27" t="s">
        <v>862</v>
      </c>
      <c r="F137" s="27" t="s">
        <v>448</v>
      </c>
      <c r="G137" s="27"/>
      <c r="H137" s="27">
        <v>150771083</v>
      </c>
      <c r="I137" s="27"/>
      <c r="J137" s="28" t="s">
        <v>596</v>
      </c>
    </row>
    <row r="138" spans="1:10" x14ac:dyDescent="0.55000000000000004">
      <c r="A138" s="27">
        <v>60</v>
      </c>
      <c r="B138" s="27" t="s">
        <v>408</v>
      </c>
      <c r="C138" s="27" t="str">
        <f t="shared" si="6"/>
        <v xml:space="preserve">សាន </v>
      </c>
      <c r="D138" s="27" t="str">
        <f t="shared" si="7"/>
        <v>វិច្ឆិកា</v>
      </c>
      <c r="E138" s="27" t="s">
        <v>862</v>
      </c>
      <c r="F138" s="27" t="s">
        <v>449</v>
      </c>
      <c r="G138" s="27"/>
      <c r="H138" s="27">
        <v>150911068</v>
      </c>
      <c r="I138" s="27"/>
      <c r="J138" s="28" t="s">
        <v>488</v>
      </c>
    </row>
    <row r="139" spans="1:10" x14ac:dyDescent="0.55000000000000004">
      <c r="A139" s="27">
        <v>61</v>
      </c>
      <c r="B139" s="27" t="s">
        <v>409</v>
      </c>
      <c r="C139" s="27" t="str">
        <f t="shared" si="6"/>
        <v xml:space="preserve">អ៊ុល </v>
      </c>
      <c r="D139" s="27" t="str">
        <f t="shared" si="7"/>
        <v>ស៊ីនួន</v>
      </c>
      <c r="E139" s="27" t="s">
        <v>862</v>
      </c>
      <c r="F139" s="27" t="s">
        <v>450</v>
      </c>
      <c r="G139" s="27"/>
      <c r="H139" s="27">
        <v>150914128</v>
      </c>
      <c r="I139" s="27"/>
      <c r="J139" s="28" t="s">
        <v>547</v>
      </c>
    </row>
    <row r="140" spans="1:10" x14ac:dyDescent="0.55000000000000004">
      <c r="A140" s="27">
        <v>62</v>
      </c>
      <c r="B140" s="27" t="s">
        <v>0</v>
      </c>
      <c r="C140" s="27" t="str">
        <f t="shared" si="6"/>
        <v xml:space="preserve">ថៃ </v>
      </c>
      <c r="D140" s="27" t="str">
        <f t="shared" si="7"/>
        <v>លក្ខ័ណា</v>
      </c>
      <c r="E140" s="27" t="s">
        <v>862</v>
      </c>
      <c r="F140" s="27" t="s">
        <v>2268</v>
      </c>
      <c r="G140" s="27" t="str">
        <f>RIGHT(H140,4)&amp;"-"&amp;RIGHT(LEFT(H140,5),2)&amp;"-"&amp;LEFT(H140,2)</f>
        <v>1993-08-21</v>
      </c>
      <c r="H140" s="27" t="s">
        <v>565</v>
      </c>
      <c r="I140" s="27"/>
      <c r="J140" s="31" t="s">
        <v>1729</v>
      </c>
    </row>
    <row r="141" spans="1:10" x14ac:dyDescent="0.55000000000000004">
      <c r="A141" s="27">
        <v>63</v>
      </c>
      <c r="B141" s="27" t="s">
        <v>1896</v>
      </c>
      <c r="C141" s="27" t="str">
        <f t="shared" si="6"/>
        <v xml:space="preserve">ណាង </v>
      </c>
      <c r="D141" s="27" t="str">
        <f t="shared" si="7"/>
        <v>ប៊ុនឡូ</v>
      </c>
      <c r="E141" s="27" t="s">
        <v>862</v>
      </c>
      <c r="F141" s="27" t="s">
        <v>2268</v>
      </c>
      <c r="G141" s="27" t="str">
        <f t="shared" ref="G141:G204" si="8">RIGHT(H141,4)&amp;"-"&amp;RIGHT(LEFT(H141,5),2)&amp;"-"&amp;LEFT(H141,2)</f>
        <v>***-**-**</v>
      </c>
      <c r="H141" s="27" t="s">
        <v>2262</v>
      </c>
      <c r="I141" s="27"/>
      <c r="J141" s="31" t="s">
        <v>2262</v>
      </c>
    </row>
    <row r="142" spans="1:10" x14ac:dyDescent="0.55000000000000004">
      <c r="A142" s="27">
        <v>64</v>
      </c>
      <c r="B142" s="27" t="s">
        <v>3</v>
      </c>
      <c r="C142" s="27" t="str">
        <f t="shared" si="6"/>
        <v xml:space="preserve">គឹម </v>
      </c>
      <c r="D142" s="27" t="str">
        <f t="shared" si="7"/>
        <v>និ</v>
      </c>
      <c r="E142" s="27" t="s">
        <v>862</v>
      </c>
      <c r="F142" s="27" t="s">
        <v>2268</v>
      </c>
      <c r="G142" s="27" t="str">
        <f t="shared" si="8"/>
        <v>1992-03-18</v>
      </c>
      <c r="H142" s="27" t="s">
        <v>815</v>
      </c>
      <c r="I142" s="27"/>
      <c r="J142" s="31" t="s">
        <v>1726</v>
      </c>
    </row>
    <row r="143" spans="1:10" x14ac:dyDescent="0.55000000000000004">
      <c r="A143" s="27">
        <v>65</v>
      </c>
      <c r="B143" s="27" t="s">
        <v>4</v>
      </c>
      <c r="C143" s="27" t="str">
        <f t="shared" si="6"/>
        <v xml:space="preserve">គឹម </v>
      </c>
      <c r="D143" s="27" t="str">
        <f t="shared" si="7"/>
        <v>នី</v>
      </c>
      <c r="E143" s="27" t="s">
        <v>862</v>
      </c>
      <c r="F143" s="27" t="s">
        <v>2268</v>
      </c>
      <c r="G143" s="27" t="str">
        <f t="shared" si="8"/>
        <v>1995-12-15</v>
      </c>
      <c r="H143" s="27" t="s">
        <v>501</v>
      </c>
      <c r="I143" s="27"/>
      <c r="J143" s="31" t="s">
        <v>1724</v>
      </c>
    </row>
    <row r="144" spans="1:10" x14ac:dyDescent="0.55000000000000004">
      <c r="A144" s="27">
        <v>66</v>
      </c>
      <c r="B144" s="27" t="s">
        <v>5</v>
      </c>
      <c r="C144" s="27" t="str">
        <f t="shared" si="6"/>
        <v xml:space="preserve">វឿន </v>
      </c>
      <c r="D144" s="27" t="str">
        <f t="shared" si="7"/>
        <v>សុភ័ក</v>
      </c>
      <c r="E144" s="27" t="s">
        <v>862</v>
      </c>
      <c r="F144" s="27" t="s">
        <v>2268</v>
      </c>
      <c r="G144" s="27" t="str">
        <f t="shared" si="8"/>
        <v>1992-12-07</v>
      </c>
      <c r="H144" s="27" t="s">
        <v>605</v>
      </c>
      <c r="I144" s="27"/>
      <c r="J144" s="31" t="s">
        <v>1722</v>
      </c>
    </row>
    <row r="145" spans="1:10" x14ac:dyDescent="0.55000000000000004">
      <c r="A145" s="27">
        <v>67</v>
      </c>
      <c r="B145" s="27" t="s">
        <v>6</v>
      </c>
      <c r="C145" s="27" t="str">
        <f t="shared" si="6"/>
        <v xml:space="preserve">អ៊ុត </v>
      </c>
      <c r="D145" s="27" t="str">
        <f t="shared" si="7"/>
        <v>អេន</v>
      </c>
      <c r="E145" s="27" t="s">
        <v>862</v>
      </c>
      <c r="F145" s="27" t="s">
        <v>2268</v>
      </c>
      <c r="G145" s="27" t="str">
        <f t="shared" si="8"/>
        <v>1993-07-01</v>
      </c>
      <c r="H145" s="27" t="s">
        <v>606</v>
      </c>
      <c r="I145" s="27"/>
      <c r="J145" s="31">
        <v>220198524</v>
      </c>
    </row>
    <row r="146" spans="1:10" x14ac:dyDescent="0.55000000000000004">
      <c r="A146" s="27">
        <v>68</v>
      </c>
      <c r="B146" s="27" t="s">
        <v>7</v>
      </c>
      <c r="C146" s="27" t="str">
        <f t="shared" si="6"/>
        <v xml:space="preserve">ទ្រី </v>
      </c>
      <c r="D146" s="27" t="str">
        <f t="shared" si="7"/>
        <v>អន</v>
      </c>
      <c r="E146" s="27" t="s">
        <v>862</v>
      </c>
      <c r="F146" s="27" t="s">
        <v>2268</v>
      </c>
      <c r="G146" s="27" t="str">
        <f t="shared" si="8"/>
        <v>1996-11-06</v>
      </c>
      <c r="H146" s="27" t="s">
        <v>467</v>
      </c>
      <c r="I146" s="27"/>
      <c r="J146" s="31">
        <v>150522922</v>
      </c>
    </row>
    <row r="147" spans="1:10" x14ac:dyDescent="0.55000000000000004">
      <c r="A147" s="27">
        <v>69</v>
      </c>
      <c r="B147" s="27" t="s">
        <v>8</v>
      </c>
      <c r="C147" s="27" t="str">
        <f t="shared" si="6"/>
        <v xml:space="preserve">ណន </v>
      </c>
      <c r="D147" s="27" t="str">
        <f t="shared" si="7"/>
        <v>ចន្ទី</v>
      </c>
      <c r="E147" s="27" t="s">
        <v>862</v>
      </c>
      <c r="F147" s="27" t="s">
        <v>2268</v>
      </c>
      <c r="G147" s="27" t="str">
        <f t="shared" si="8"/>
        <v>***-**-**</v>
      </c>
      <c r="H147" s="27" t="s">
        <v>2262</v>
      </c>
      <c r="I147" s="27"/>
      <c r="J147" s="31" t="s">
        <v>2262</v>
      </c>
    </row>
    <row r="148" spans="1:10" x14ac:dyDescent="0.55000000000000004">
      <c r="A148" s="27">
        <v>70</v>
      </c>
      <c r="B148" s="27" t="s">
        <v>9</v>
      </c>
      <c r="C148" s="27" t="str">
        <f t="shared" si="6"/>
        <v xml:space="preserve">ហុង </v>
      </c>
      <c r="D148" s="27" t="str">
        <f t="shared" si="7"/>
        <v>សារុន</v>
      </c>
      <c r="E148" s="27" t="s">
        <v>862</v>
      </c>
      <c r="F148" s="27" t="s">
        <v>2268</v>
      </c>
      <c r="G148" s="27" t="str">
        <f t="shared" si="8"/>
        <v>1987-02-10</v>
      </c>
      <c r="H148" s="27" t="s">
        <v>459</v>
      </c>
      <c r="I148" s="27"/>
      <c r="J148" s="31" t="s">
        <v>1717</v>
      </c>
    </row>
    <row r="149" spans="1:10" x14ac:dyDescent="0.55000000000000004">
      <c r="A149" s="27">
        <v>71</v>
      </c>
      <c r="B149" s="27" t="s">
        <v>10</v>
      </c>
      <c r="C149" s="27" t="str">
        <f t="shared" si="6"/>
        <v xml:space="preserve">លន់ </v>
      </c>
      <c r="D149" s="27" t="str">
        <f t="shared" si="7"/>
        <v>ច្រិប</v>
      </c>
      <c r="E149" s="27" t="s">
        <v>862</v>
      </c>
      <c r="F149" s="27" t="s">
        <v>2268</v>
      </c>
      <c r="G149" s="27" t="str">
        <f t="shared" si="8"/>
        <v>1994-08-18</v>
      </c>
      <c r="H149" s="27" t="s">
        <v>460</v>
      </c>
      <c r="I149" s="27"/>
      <c r="J149" s="31" t="s">
        <v>1715</v>
      </c>
    </row>
    <row r="150" spans="1:10" x14ac:dyDescent="0.55000000000000004">
      <c r="A150" s="27">
        <v>72</v>
      </c>
      <c r="B150" s="27" t="s">
        <v>11</v>
      </c>
      <c r="C150" s="27" t="str">
        <f t="shared" si="6"/>
        <v xml:space="preserve">មាស </v>
      </c>
      <c r="D150" s="27" t="str">
        <f t="shared" si="7"/>
        <v>សុខៃ</v>
      </c>
      <c r="E150" s="27" t="s">
        <v>862</v>
      </c>
      <c r="F150" s="27" t="s">
        <v>2268</v>
      </c>
      <c r="G150" s="27" t="str">
        <f t="shared" si="8"/>
        <v>1993-05-01</v>
      </c>
      <c r="H150" s="27" t="s">
        <v>461</v>
      </c>
      <c r="I150" s="27"/>
      <c r="J150" s="31" t="s">
        <v>1714</v>
      </c>
    </row>
    <row r="151" spans="1:10" x14ac:dyDescent="0.55000000000000004">
      <c r="A151" s="27">
        <v>73</v>
      </c>
      <c r="B151" s="27" t="s">
        <v>2269</v>
      </c>
      <c r="C151" s="27" t="str">
        <f t="shared" si="6"/>
        <v xml:space="preserve">ណេ </v>
      </c>
      <c r="D151" s="27" t="str">
        <f t="shared" si="7"/>
        <v>ណាក់</v>
      </c>
      <c r="E151" s="27" t="s">
        <v>862</v>
      </c>
      <c r="F151" s="27" t="s">
        <v>2268</v>
      </c>
      <c r="G151" s="27" t="str">
        <f t="shared" si="8"/>
        <v>1985-02-18</v>
      </c>
      <c r="H151" s="27" t="s">
        <v>462</v>
      </c>
      <c r="I151" s="27"/>
      <c r="J151" s="31" t="s">
        <v>1712</v>
      </c>
    </row>
    <row r="152" spans="1:10" x14ac:dyDescent="0.55000000000000004">
      <c r="A152" s="27">
        <v>74</v>
      </c>
      <c r="B152" s="27" t="s">
        <v>1897</v>
      </c>
      <c r="C152" s="27" t="str">
        <f t="shared" si="6"/>
        <v xml:space="preserve">មិត </v>
      </c>
      <c r="D152" s="27" t="str">
        <f t="shared" si="7"/>
        <v>ប៉ុង</v>
      </c>
      <c r="E152" s="27" t="s">
        <v>862</v>
      </c>
      <c r="F152" s="27" t="s">
        <v>2268</v>
      </c>
      <c r="G152" s="27" t="str">
        <f t="shared" si="8"/>
        <v>***-**-**</v>
      </c>
      <c r="H152" s="27" t="s">
        <v>2262</v>
      </c>
      <c r="I152" s="27"/>
      <c r="J152" s="31" t="s">
        <v>2262</v>
      </c>
    </row>
    <row r="153" spans="1:10" x14ac:dyDescent="0.55000000000000004">
      <c r="A153" s="27">
        <v>75</v>
      </c>
      <c r="B153" s="27" t="s">
        <v>2270</v>
      </c>
      <c r="C153" s="27" t="str">
        <f t="shared" si="6"/>
        <v xml:space="preserve">ឃឿន </v>
      </c>
      <c r="D153" s="27" t="str">
        <f t="shared" si="7"/>
        <v>តូរ៉ូ</v>
      </c>
      <c r="E153" s="27" t="s">
        <v>862</v>
      </c>
      <c r="F153" s="27" t="s">
        <v>2268</v>
      </c>
      <c r="G153" s="27" t="str">
        <f t="shared" si="8"/>
        <v>1999-03-04</v>
      </c>
      <c r="H153" s="27" t="s">
        <v>464</v>
      </c>
      <c r="I153" s="27"/>
      <c r="J153" s="31" t="s">
        <v>1710</v>
      </c>
    </row>
    <row r="154" spans="1:10" x14ac:dyDescent="0.55000000000000004">
      <c r="A154" s="27">
        <v>76</v>
      </c>
      <c r="B154" s="27" t="s">
        <v>12</v>
      </c>
      <c r="C154" s="27" t="str">
        <f t="shared" si="6"/>
        <v xml:space="preserve">ទេព </v>
      </c>
      <c r="D154" s="27" t="str">
        <f t="shared" si="7"/>
        <v>ពេញ</v>
      </c>
      <c r="E154" s="27" t="s">
        <v>862</v>
      </c>
      <c r="F154" s="27" t="s">
        <v>2268</v>
      </c>
      <c r="G154" s="27" t="str">
        <f t="shared" si="8"/>
        <v>1995-05-01</v>
      </c>
      <c r="H154" s="27" t="s">
        <v>465</v>
      </c>
      <c r="I154" s="27"/>
      <c r="J154" s="31" t="s">
        <v>1707</v>
      </c>
    </row>
    <row r="155" spans="1:10" x14ac:dyDescent="0.55000000000000004">
      <c r="A155" s="27">
        <v>77</v>
      </c>
      <c r="B155" s="27" t="s">
        <v>2271</v>
      </c>
      <c r="C155" s="27" t="str">
        <f t="shared" si="6"/>
        <v xml:space="preserve">ឌិន </v>
      </c>
      <c r="D155" s="27" t="str">
        <f t="shared" si="7"/>
        <v>ចាន់ឌី</v>
      </c>
      <c r="E155" s="27" t="s">
        <v>862</v>
      </c>
      <c r="F155" s="27" t="s">
        <v>2268</v>
      </c>
      <c r="G155" s="27" t="str">
        <f t="shared" si="8"/>
        <v>1990-06-10</v>
      </c>
      <c r="H155" s="27" t="s">
        <v>466</v>
      </c>
      <c r="I155" s="27"/>
      <c r="J155" s="31" t="s">
        <v>1705</v>
      </c>
    </row>
    <row r="156" spans="1:10" x14ac:dyDescent="0.55000000000000004">
      <c r="A156" s="27">
        <v>78</v>
      </c>
      <c r="B156" s="27" t="s">
        <v>13</v>
      </c>
      <c r="C156" s="27" t="str">
        <f t="shared" si="6"/>
        <v xml:space="preserve">ទ្រី </v>
      </c>
      <c r="D156" s="27" t="str">
        <f t="shared" si="7"/>
        <v>ទុន</v>
      </c>
      <c r="E156" s="27" t="s">
        <v>862</v>
      </c>
      <c r="F156" s="27" t="s">
        <v>2268</v>
      </c>
      <c r="G156" s="27" t="str">
        <f t="shared" si="8"/>
        <v>1984-01-30</v>
      </c>
      <c r="H156" s="27" t="s">
        <v>468</v>
      </c>
      <c r="I156" s="27"/>
      <c r="J156" s="31">
        <v>150574734</v>
      </c>
    </row>
    <row r="157" spans="1:10" x14ac:dyDescent="0.55000000000000004">
      <c r="A157" s="27">
        <v>79</v>
      </c>
      <c r="B157" s="27" t="s">
        <v>14</v>
      </c>
      <c r="C157" s="27" t="str">
        <f t="shared" si="6"/>
        <v xml:space="preserve">ប៊ន </v>
      </c>
      <c r="D157" s="27" t="str">
        <f t="shared" si="7"/>
        <v>ប៊ីន</v>
      </c>
      <c r="E157" s="27" t="s">
        <v>862</v>
      </c>
      <c r="F157" s="27" t="s">
        <v>2268</v>
      </c>
      <c r="G157" s="27" t="str">
        <f t="shared" si="8"/>
        <v>1981-06-12</v>
      </c>
      <c r="H157" s="27" t="s">
        <v>469</v>
      </c>
      <c r="I157" s="27"/>
      <c r="J157" s="31" t="s">
        <v>1702</v>
      </c>
    </row>
    <row r="158" spans="1:10" x14ac:dyDescent="0.55000000000000004">
      <c r="A158" s="27">
        <v>80</v>
      </c>
      <c r="B158" s="27" t="s">
        <v>15</v>
      </c>
      <c r="C158" s="27" t="str">
        <f t="shared" si="6"/>
        <v xml:space="preserve">ទ្រី </v>
      </c>
      <c r="D158" s="27" t="str">
        <f t="shared" si="7"/>
        <v>អម</v>
      </c>
      <c r="E158" s="27" t="s">
        <v>862</v>
      </c>
      <c r="F158" s="27" t="s">
        <v>2268</v>
      </c>
      <c r="G158" s="27" t="str">
        <f t="shared" si="8"/>
        <v>1981-01-04</v>
      </c>
      <c r="H158" s="27" t="s">
        <v>470</v>
      </c>
      <c r="I158" s="27"/>
      <c r="J158" s="31" t="s">
        <v>1700</v>
      </c>
    </row>
    <row r="159" spans="1:10" x14ac:dyDescent="0.55000000000000004">
      <c r="A159" s="27">
        <v>81</v>
      </c>
      <c r="B159" s="27" t="s">
        <v>16</v>
      </c>
      <c r="C159" s="27" t="str">
        <f t="shared" si="6"/>
        <v xml:space="preserve">ឡាញ់ </v>
      </c>
      <c r="D159" s="27" t="str">
        <f t="shared" si="7"/>
        <v>លី</v>
      </c>
      <c r="E159" s="27" t="s">
        <v>862</v>
      </c>
      <c r="F159" s="27" t="s">
        <v>2268</v>
      </c>
      <c r="G159" s="27" t="str">
        <f t="shared" si="8"/>
        <v>1994-02-02</v>
      </c>
      <c r="H159" s="27" t="s">
        <v>471</v>
      </c>
      <c r="I159" s="27"/>
      <c r="J159" s="31">
        <v>150468203</v>
      </c>
    </row>
    <row r="160" spans="1:10" x14ac:dyDescent="0.55000000000000004">
      <c r="A160" s="27">
        <v>82</v>
      </c>
      <c r="B160" s="27" t="s">
        <v>17</v>
      </c>
      <c r="C160" s="27" t="str">
        <f t="shared" si="6"/>
        <v xml:space="preserve">អៀង </v>
      </c>
      <c r="D160" s="27" t="str">
        <f t="shared" si="7"/>
        <v>វី</v>
      </c>
      <c r="E160" s="27" t="s">
        <v>862</v>
      </c>
      <c r="F160" s="27" t="s">
        <v>2268</v>
      </c>
      <c r="G160" s="27" t="str">
        <f t="shared" si="8"/>
        <v>1993-01-27</v>
      </c>
      <c r="H160" s="27" t="s">
        <v>472</v>
      </c>
      <c r="I160" s="27"/>
      <c r="J160" s="31" t="s">
        <v>1697</v>
      </c>
    </row>
    <row r="161" spans="1:10" x14ac:dyDescent="0.55000000000000004">
      <c r="A161" s="27">
        <v>83</v>
      </c>
      <c r="B161" s="27" t="s">
        <v>18</v>
      </c>
      <c r="C161" s="27" t="str">
        <f t="shared" si="6"/>
        <v xml:space="preserve">ឡាញ់ </v>
      </c>
      <c r="D161" s="27" t="str">
        <f t="shared" si="7"/>
        <v>រ៉ុម</v>
      </c>
      <c r="E161" s="27" t="s">
        <v>862</v>
      </c>
      <c r="F161" s="27" t="s">
        <v>2268</v>
      </c>
      <c r="G161" s="27" t="str">
        <f t="shared" si="8"/>
        <v>1998-01-12</v>
      </c>
      <c r="H161" s="27" t="s">
        <v>473</v>
      </c>
      <c r="I161" s="27"/>
      <c r="J161" s="31">
        <v>150648462</v>
      </c>
    </row>
    <row r="162" spans="1:10" x14ac:dyDescent="0.55000000000000004">
      <c r="A162" s="27">
        <v>84</v>
      </c>
      <c r="B162" s="27" t="s">
        <v>19</v>
      </c>
      <c r="C162" s="27" t="str">
        <f t="shared" si="6"/>
        <v xml:space="preserve">ឃ្លី </v>
      </c>
      <c r="D162" s="27" t="str">
        <f t="shared" si="7"/>
        <v>ផល្លា</v>
      </c>
      <c r="E162" s="27" t="s">
        <v>862</v>
      </c>
      <c r="F162" s="27" t="s">
        <v>2268</v>
      </c>
      <c r="G162" s="27" t="str">
        <f t="shared" si="8"/>
        <v>1995-02-25</v>
      </c>
      <c r="H162" s="27" t="s">
        <v>474</v>
      </c>
      <c r="I162" s="27"/>
      <c r="J162" s="31">
        <v>150469724</v>
      </c>
    </row>
    <row r="163" spans="1:10" x14ac:dyDescent="0.55000000000000004">
      <c r="A163" s="27">
        <v>85</v>
      </c>
      <c r="B163" s="27" t="s">
        <v>20</v>
      </c>
      <c r="C163" s="27" t="str">
        <f t="shared" si="6"/>
        <v xml:space="preserve">ម៉ម </v>
      </c>
      <c r="D163" s="27" t="str">
        <f t="shared" si="7"/>
        <v>ម៉េន</v>
      </c>
      <c r="E163" s="27" t="s">
        <v>862</v>
      </c>
      <c r="F163" s="27" t="s">
        <v>2268</v>
      </c>
      <c r="G163" s="27" t="str">
        <f t="shared" si="8"/>
        <v>1987-02-12</v>
      </c>
      <c r="H163" s="27" t="s">
        <v>475</v>
      </c>
      <c r="I163" s="27"/>
      <c r="J163" s="31" t="s">
        <v>1691</v>
      </c>
    </row>
    <row r="164" spans="1:10" x14ac:dyDescent="0.55000000000000004">
      <c r="A164" s="27">
        <v>86</v>
      </c>
      <c r="B164" s="27" t="s">
        <v>21</v>
      </c>
      <c r="C164" s="27" t="str">
        <f t="shared" si="6"/>
        <v xml:space="preserve">ឃឹម </v>
      </c>
      <c r="D164" s="27" t="str">
        <f t="shared" si="7"/>
        <v>សាន</v>
      </c>
      <c r="E164" s="27" t="s">
        <v>862</v>
      </c>
      <c r="F164" s="27" t="s">
        <v>2268</v>
      </c>
      <c r="G164" s="27" t="str">
        <f t="shared" si="8"/>
        <v>1986-11-02</v>
      </c>
      <c r="H164" s="27" t="s">
        <v>477</v>
      </c>
      <c r="I164" s="27"/>
      <c r="J164" s="31">
        <v>150586088</v>
      </c>
    </row>
    <row r="165" spans="1:10" x14ac:dyDescent="0.55000000000000004">
      <c r="A165" s="27">
        <v>87</v>
      </c>
      <c r="B165" s="27" t="s">
        <v>22</v>
      </c>
      <c r="C165" s="27" t="str">
        <f t="shared" si="6"/>
        <v xml:space="preserve">អេន </v>
      </c>
      <c r="D165" s="27" t="str">
        <f t="shared" si="7"/>
        <v>សំអាត</v>
      </c>
      <c r="E165" s="27" t="s">
        <v>862</v>
      </c>
      <c r="F165" s="27" t="s">
        <v>2268</v>
      </c>
      <c r="G165" s="27" t="str">
        <f t="shared" si="8"/>
        <v>2006-11-03</v>
      </c>
      <c r="H165" s="27" t="s">
        <v>478</v>
      </c>
      <c r="I165" s="27"/>
      <c r="J165" s="31">
        <v>437052016</v>
      </c>
    </row>
    <row r="166" spans="1:10" x14ac:dyDescent="0.55000000000000004">
      <c r="A166" s="27">
        <v>88</v>
      </c>
      <c r="B166" s="27" t="s">
        <v>23</v>
      </c>
      <c r="C166" s="27" t="str">
        <f t="shared" si="6"/>
        <v xml:space="preserve">កន </v>
      </c>
      <c r="D166" s="27" t="str">
        <f t="shared" si="7"/>
        <v>ភក្ដី</v>
      </c>
      <c r="E166" s="27" t="s">
        <v>862</v>
      </c>
      <c r="F166" s="27" t="s">
        <v>2268</v>
      </c>
      <c r="G166" s="27" t="str">
        <f t="shared" si="8"/>
        <v>1991-02-14</v>
      </c>
      <c r="H166" s="27" t="s">
        <v>479</v>
      </c>
      <c r="I166" s="27"/>
      <c r="J166" s="31" t="s">
        <v>1687</v>
      </c>
    </row>
    <row r="167" spans="1:10" x14ac:dyDescent="0.55000000000000004">
      <c r="A167" s="27">
        <v>89</v>
      </c>
      <c r="B167" s="27" t="s">
        <v>24</v>
      </c>
      <c r="C167" s="27" t="str">
        <f t="shared" si="6"/>
        <v xml:space="preserve">ឃុត </v>
      </c>
      <c r="D167" s="27" t="str">
        <f t="shared" si="7"/>
        <v>ឃី</v>
      </c>
      <c r="E167" s="27" t="s">
        <v>862</v>
      </c>
      <c r="F167" s="27" t="s">
        <v>2268</v>
      </c>
      <c r="G167" s="27" t="str">
        <f t="shared" si="8"/>
        <v>1980-02-21</v>
      </c>
      <c r="H167" s="27" t="s">
        <v>481</v>
      </c>
      <c r="I167" s="27"/>
      <c r="J167" s="31" t="s">
        <v>1686</v>
      </c>
    </row>
    <row r="168" spans="1:10" x14ac:dyDescent="0.55000000000000004">
      <c r="A168" s="27">
        <v>90</v>
      </c>
      <c r="B168" s="27" t="s">
        <v>25</v>
      </c>
      <c r="C168" s="27" t="str">
        <f t="shared" si="6"/>
        <v xml:space="preserve">ឆឹម </v>
      </c>
      <c r="D168" s="27" t="str">
        <f t="shared" si="7"/>
        <v>សុខខេន</v>
      </c>
      <c r="E168" s="27" t="s">
        <v>862</v>
      </c>
      <c r="F168" s="27" t="s">
        <v>2268</v>
      </c>
      <c r="G168" s="27" t="str">
        <f t="shared" si="8"/>
        <v>1995-09-20</v>
      </c>
      <c r="H168" s="27" t="s">
        <v>482</v>
      </c>
      <c r="I168" s="27"/>
      <c r="J168" s="31" t="s">
        <v>1684</v>
      </c>
    </row>
    <row r="169" spans="1:10" x14ac:dyDescent="0.55000000000000004">
      <c r="A169" s="27">
        <v>91</v>
      </c>
      <c r="B169" s="27" t="s">
        <v>26</v>
      </c>
      <c r="C169" s="27" t="str">
        <f t="shared" si="6"/>
        <v xml:space="preserve">ស៊ីម </v>
      </c>
      <c r="D169" s="27" t="str">
        <f t="shared" si="7"/>
        <v>យ៉ង</v>
      </c>
      <c r="E169" s="27" t="s">
        <v>862</v>
      </c>
      <c r="F169" s="27" t="s">
        <v>2268</v>
      </c>
      <c r="G169" s="27" t="str">
        <f t="shared" si="8"/>
        <v>2000-10-23</v>
      </c>
      <c r="H169" s="27" t="s">
        <v>483</v>
      </c>
      <c r="I169" s="27"/>
      <c r="J169" s="31">
        <v>150639086</v>
      </c>
    </row>
    <row r="170" spans="1:10" x14ac:dyDescent="0.55000000000000004">
      <c r="A170" s="27">
        <v>92</v>
      </c>
      <c r="B170" s="27" t="s">
        <v>2272</v>
      </c>
      <c r="C170" s="27" t="str">
        <f t="shared" si="6"/>
        <v xml:space="preserve">ប៊ីន </v>
      </c>
      <c r="D170" s="27" t="str">
        <f t="shared" si="7"/>
        <v>សុភា</v>
      </c>
      <c r="E170" s="27" t="s">
        <v>862</v>
      </c>
      <c r="F170" s="27" t="s">
        <v>2268</v>
      </c>
      <c r="G170" s="27" t="str">
        <f t="shared" si="8"/>
        <v>***-**-**</v>
      </c>
      <c r="H170" s="27" t="s">
        <v>2262</v>
      </c>
      <c r="I170" s="27"/>
      <c r="J170" s="31" t="s">
        <v>2262</v>
      </c>
    </row>
    <row r="171" spans="1:10" x14ac:dyDescent="0.55000000000000004">
      <c r="A171" s="27">
        <v>93</v>
      </c>
      <c r="B171" s="27" t="s">
        <v>27</v>
      </c>
      <c r="C171" s="27" t="str">
        <f t="shared" si="6"/>
        <v xml:space="preserve">ណេ </v>
      </c>
      <c r="D171" s="27" t="str">
        <f t="shared" si="7"/>
        <v>សារ៉ាក់</v>
      </c>
      <c r="E171" s="27" t="s">
        <v>862</v>
      </c>
      <c r="F171" s="27" t="s">
        <v>2268</v>
      </c>
      <c r="G171" s="27" t="str">
        <f t="shared" si="8"/>
        <v>1993-10-04</v>
      </c>
      <c r="H171" s="27" t="s">
        <v>486</v>
      </c>
      <c r="I171" s="27"/>
      <c r="J171" s="31">
        <v>712652415</v>
      </c>
    </row>
    <row r="172" spans="1:10" x14ac:dyDescent="0.55000000000000004">
      <c r="A172" s="27">
        <v>94</v>
      </c>
      <c r="B172" s="27" t="s">
        <v>28</v>
      </c>
      <c r="C172" s="27" t="str">
        <f t="shared" si="6"/>
        <v xml:space="preserve">យុន </v>
      </c>
      <c r="D172" s="27" t="str">
        <f t="shared" si="7"/>
        <v>យី</v>
      </c>
      <c r="E172" s="27" t="s">
        <v>862</v>
      </c>
      <c r="F172" s="27" t="s">
        <v>2268</v>
      </c>
      <c r="G172" s="27" t="str">
        <f t="shared" si="8"/>
        <v>2001-06-15</v>
      </c>
      <c r="H172" s="27" t="s">
        <v>487</v>
      </c>
      <c r="I172" s="27"/>
      <c r="J172" s="31" t="s">
        <v>1677</v>
      </c>
    </row>
    <row r="173" spans="1:10" x14ac:dyDescent="0.55000000000000004">
      <c r="A173" s="27">
        <v>95</v>
      </c>
      <c r="B173" s="27" t="s">
        <v>29</v>
      </c>
      <c r="C173" s="27" t="str">
        <f t="shared" si="6"/>
        <v xml:space="preserve">សាន </v>
      </c>
      <c r="D173" s="27" t="str">
        <f t="shared" si="7"/>
        <v>ម៉ាប់</v>
      </c>
      <c r="E173" s="27" t="s">
        <v>862</v>
      </c>
      <c r="F173" s="27" t="s">
        <v>2268</v>
      </c>
      <c r="G173" s="27" t="str">
        <f t="shared" si="8"/>
        <v>2000-04-10</v>
      </c>
      <c r="H173" s="27" t="s">
        <v>489</v>
      </c>
      <c r="I173" s="27"/>
      <c r="J173" s="31" t="s">
        <v>1674</v>
      </c>
    </row>
    <row r="174" spans="1:10" x14ac:dyDescent="0.55000000000000004">
      <c r="A174" s="27">
        <v>96</v>
      </c>
      <c r="B174" s="27" t="s">
        <v>30</v>
      </c>
      <c r="C174" s="27" t="str">
        <f t="shared" si="6"/>
        <v xml:space="preserve">តុង </v>
      </c>
      <c r="D174" s="27" t="str">
        <f t="shared" si="7"/>
        <v>ស្រីទុំ</v>
      </c>
      <c r="E174" s="27" t="s">
        <v>862</v>
      </c>
      <c r="F174" s="27" t="s">
        <v>2268</v>
      </c>
      <c r="G174" s="27" t="str">
        <f t="shared" si="8"/>
        <v>1995-04-01</v>
      </c>
      <c r="H174" s="27" t="s">
        <v>490</v>
      </c>
      <c r="I174" s="27"/>
      <c r="J174" s="31">
        <v>150777528</v>
      </c>
    </row>
    <row r="175" spans="1:10" x14ac:dyDescent="0.55000000000000004">
      <c r="A175" s="27">
        <v>97</v>
      </c>
      <c r="B175" s="27" t="s">
        <v>31</v>
      </c>
      <c r="C175" s="27" t="str">
        <f t="shared" si="6"/>
        <v xml:space="preserve">យឹម </v>
      </c>
      <c r="D175" s="27" t="str">
        <f t="shared" si="7"/>
        <v>ម៉ុម</v>
      </c>
      <c r="E175" s="27" t="s">
        <v>862</v>
      </c>
      <c r="F175" s="27" t="s">
        <v>2268</v>
      </c>
      <c r="G175" s="27" t="str">
        <f t="shared" si="8"/>
        <v>1982-02-04</v>
      </c>
      <c r="H175" s="27" t="s">
        <v>491</v>
      </c>
      <c r="I175" s="27"/>
      <c r="J175" s="31">
        <v>101244682</v>
      </c>
    </row>
    <row r="176" spans="1:10" x14ac:dyDescent="0.55000000000000004">
      <c r="A176" s="27">
        <v>98</v>
      </c>
      <c r="B176" s="27" t="s">
        <v>32</v>
      </c>
      <c r="C176" s="27" t="str">
        <f t="shared" si="6"/>
        <v xml:space="preserve">តុញ </v>
      </c>
      <c r="D176" s="27" t="str">
        <f t="shared" si="7"/>
        <v>គង់គា</v>
      </c>
      <c r="E176" s="27" t="s">
        <v>862</v>
      </c>
      <c r="F176" s="27" t="s">
        <v>2268</v>
      </c>
      <c r="G176" s="27" t="str">
        <f t="shared" si="8"/>
        <v>1998-06-15</v>
      </c>
      <c r="H176" s="27" t="s">
        <v>492</v>
      </c>
      <c r="I176" s="27"/>
      <c r="J176" s="31">
        <v>506441261</v>
      </c>
    </row>
    <row r="177" spans="1:10" x14ac:dyDescent="0.55000000000000004">
      <c r="A177" s="27">
        <v>99</v>
      </c>
      <c r="B177" s="27" t="s">
        <v>33</v>
      </c>
      <c r="C177" s="27" t="str">
        <f t="shared" si="6"/>
        <v xml:space="preserve">ផាន់ </v>
      </c>
      <c r="D177" s="27" t="str">
        <f t="shared" si="7"/>
        <v>រុំ</v>
      </c>
      <c r="E177" s="27" t="s">
        <v>862</v>
      </c>
      <c r="F177" s="27" t="s">
        <v>2268</v>
      </c>
      <c r="G177" s="27" t="str">
        <f t="shared" si="8"/>
        <v>1997-02-09</v>
      </c>
      <c r="H177" s="27" t="s">
        <v>493</v>
      </c>
      <c r="I177" s="27"/>
      <c r="J177" s="31">
        <v>150408729</v>
      </c>
    </row>
    <row r="178" spans="1:10" x14ac:dyDescent="0.55000000000000004">
      <c r="A178" s="27">
        <v>100</v>
      </c>
      <c r="B178" s="27" t="s">
        <v>34</v>
      </c>
      <c r="C178" s="27" t="str">
        <f t="shared" si="6"/>
        <v xml:space="preserve">សុខ </v>
      </c>
      <c r="D178" s="27" t="str">
        <f t="shared" si="7"/>
        <v>ឡូត</v>
      </c>
      <c r="E178" s="27" t="s">
        <v>862</v>
      </c>
      <c r="F178" s="27" t="s">
        <v>2268</v>
      </c>
      <c r="G178" s="27" t="str">
        <f t="shared" si="8"/>
        <v>2002-10-10</v>
      </c>
      <c r="H178" s="27" t="s">
        <v>495</v>
      </c>
      <c r="I178" s="27"/>
      <c r="J178" s="31" t="s">
        <v>1666</v>
      </c>
    </row>
    <row r="179" spans="1:10" x14ac:dyDescent="0.55000000000000004">
      <c r="A179" s="27">
        <v>101</v>
      </c>
      <c r="B179" s="27" t="s">
        <v>35</v>
      </c>
      <c r="C179" s="27" t="str">
        <f t="shared" si="6"/>
        <v xml:space="preserve">តុញ </v>
      </c>
      <c r="D179" s="27" t="str">
        <f t="shared" si="7"/>
        <v>សុខុម</v>
      </c>
      <c r="E179" s="27" t="s">
        <v>862</v>
      </c>
      <c r="F179" s="27" t="s">
        <v>2268</v>
      </c>
      <c r="G179" s="27" t="str">
        <f t="shared" si="8"/>
        <v>1995-04-15</v>
      </c>
      <c r="H179" s="27" t="s">
        <v>496</v>
      </c>
      <c r="I179" s="27"/>
      <c r="J179" s="31" t="s">
        <v>1663</v>
      </c>
    </row>
    <row r="180" spans="1:10" x14ac:dyDescent="0.55000000000000004">
      <c r="A180" s="27">
        <v>102</v>
      </c>
      <c r="B180" s="27" t="s">
        <v>36</v>
      </c>
      <c r="C180" s="27" t="str">
        <f t="shared" si="6"/>
        <v xml:space="preserve">ចយ </v>
      </c>
      <c r="D180" s="27" t="str">
        <f t="shared" si="7"/>
        <v>សុម៉ាច</v>
      </c>
      <c r="E180" s="27" t="s">
        <v>862</v>
      </c>
      <c r="F180" s="27" t="s">
        <v>2268</v>
      </c>
      <c r="G180" s="27" t="str">
        <f t="shared" si="8"/>
        <v>1994-04-18</v>
      </c>
      <c r="H180" s="27" t="s">
        <v>497</v>
      </c>
      <c r="I180" s="27"/>
      <c r="J180" s="31" t="s">
        <v>1661</v>
      </c>
    </row>
    <row r="181" spans="1:10" x14ac:dyDescent="0.55000000000000004">
      <c r="A181" s="27">
        <v>103</v>
      </c>
      <c r="B181" s="27" t="s">
        <v>37</v>
      </c>
      <c r="C181" s="27" t="str">
        <f t="shared" si="6"/>
        <v xml:space="preserve">ប៉ុន </v>
      </c>
      <c r="D181" s="27" t="str">
        <f t="shared" si="7"/>
        <v>សាវុធ</v>
      </c>
      <c r="E181" s="27" t="s">
        <v>862</v>
      </c>
      <c r="F181" s="27" t="s">
        <v>2268</v>
      </c>
      <c r="G181" s="27" t="str">
        <f t="shared" si="8"/>
        <v>1993-06-16</v>
      </c>
      <c r="H181" s="27" t="s">
        <v>498</v>
      </c>
      <c r="I181" s="27"/>
      <c r="J181" s="31">
        <v>220220034</v>
      </c>
    </row>
    <row r="182" spans="1:10" x14ac:dyDescent="0.55000000000000004">
      <c r="A182" s="27">
        <v>104</v>
      </c>
      <c r="B182" s="27" t="s">
        <v>38</v>
      </c>
      <c r="C182" s="27" t="str">
        <f t="shared" si="6"/>
        <v xml:space="preserve">សេរី </v>
      </c>
      <c r="D182" s="27" t="str">
        <f t="shared" si="7"/>
        <v>កុសល់</v>
      </c>
      <c r="E182" s="27" t="s">
        <v>862</v>
      </c>
      <c r="F182" s="27" t="s">
        <v>2268</v>
      </c>
      <c r="G182" s="27" t="str">
        <f t="shared" si="8"/>
        <v>2003-08-05</v>
      </c>
      <c r="H182" s="27" t="s">
        <v>499</v>
      </c>
      <c r="I182" s="27"/>
      <c r="J182" s="31" t="s">
        <v>1658</v>
      </c>
    </row>
    <row r="183" spans="1:10" x14ac:dyDescent="0.55000000000000004">
      <c r="A183" s="27">
        <v>105</v>
      </c>
      <c r="B183" s="27" t="s">
        <v>39</v>
      </c>
      <c r="C183" s="27" t="str">
        <f t="shared" si="6"/>
        <v xml:space="preserve">វ៉ាត់ </v>
      </c>
      <c r="D183" s="27" t="str">
        <f t="shared" si="7"/>
        <v>នី</v>
      </c>
      <c r="E183" s="27" t="s">
        <v>862</v>
      </c>
      <c r="F183" s="27" t="s">
        <v>2268</v>
      </c>
      <c r="G183" s="27" t="str">
        <f t="shared" si="8"/>
        <v>1988-09-10</v>
      </c>
      <c r="H183" s="27" t="s">
        <v>500</v>
      </c>
      <c r="I183" s="27"/>
      <c r="J183" s="31" t="s">
        <v>1657</v>
      </c>
    </row>
    <row r="184" spans="1:10" x14ac:dyDescent="0.55000000000000004">
      <c r="A184" s="27">
        <v>106</v>
      </c>
      <c r="B184" s="27" t="s">
        <v>40</v>
      </c>
      <c r="C184" s="27" t="str">
        <f t="shared" si="6"/>
        <v xml:space="preserve">បឿង </v>
      </c>
      <c r="D184" s="27" t="str">
        <f t="shared" si="7"/>
        <v>សៀម</v>
      </c>
      <c r="E184" s="27" t="s">
        <v>862</v>
      </c>
      <c r="F184" s="27" t="s">
        <v>2268</v>
      </c>
      <c r="G184" s="27" t="str">
        <f t="shared" si="8"/>
        <v>1997-04-15</v>
      </c>
      <c r="H184" s="27" t="s">
        <v>502</v>
      </c>
      <c r="I184" s="27"/>
      <c r="J184" s="31" t="s">
        <v>1656</v>
      </c>
    </row>
    <row r="185" spans="1:10" x14ac:dyDescent="0.55000000000000004">
      <c r="A185" s="27">
        <v>107</v>
      </c>
      <c r="B185" s="27" t="s">
        <v>2273</v>
      </c>
      <c r="C185" s="27" t="str">
        <f t="shared" si="6"/>
        <v xml:space="preserve">ប៊ូយ </v>
      </c>
      <c r="D185" s="27" t="str">
        <f t="shared" si="7"/>
        <v>សុទ្ធ</v>
      </c>
      <c r="E185" s="27" t="s">
        <v>862</v>
      </c>
      <c r="F185" s="27" t="s">
        <v>2268</v>
      </c>
      <c r="G185" s="27" t="str">
        <f t="shared" si="8"/>
        <v>***-**-**</v>
      </c>
      <c r="H185" s="27" t="s">
        <v>2262</v>
      </c>
      <c r="I185" s="27"/>
      <c r="J185" s="31" t="s">
        <v>2262</v>
      </c>
    </row>
    <row r="186" spans="1:10" x14ac:dyDescent="0.55000000000000004">
      <c r="A186" s="27">
        <v>108</v>
      </c>
      <c r="B186" s="27" t="s">
        <v>1898</v>
      </c>
      <c r="C186" s="27" t="str">
        <f t="shared" si="6"/>
        <v xml:space="preserve">ផុន </v>
      </c>
      <c r="D186" s="27" t="str">
        <f t="shared" si="7"/>
        <v>ផាន</v>
      </c>
      <c r="E186" s="27" t="s">
        <v>862</v>
      </c>
      <c r="F186" s="27" t="s">
        <v>2268</v>
      </c>
      <c r="G186" s="27" t="str">
        <f t="shared" si="8"/>
        <v>***-**-**</v>
      </c>
      <c r="H186" s="27" t="s">
        <v>2262</v>
      </c>
      <c r="I186" s="27"/>
      <c r="J186" s="31" t="s">
        <v>2262</v>
      </c>
    </row>
    <row r="187" spans="1:10" x14ac:dyDescent="0.55000000000000004">
      <c r="A187" s="27">
        <v>109</v>
      </c>
      <c r="B187" s="27" t="s">
        <v>41</v>
      </c>
      <c r="C187" s="27" t="str">
        <f t="shared" si="6"/>
        <v xml:space="preserve">ទូយ </v>
      </c>
      <c r="D187" s="27" t="str">
        <f t="shared" si="7"/>
        <v>ឆាលី</v>
      </c>
      <c r="E187" s="27" t="s">
        <v>862</v>
      </c>
      <c r="F187" s="27" t="s">
        <v>2268</v>
      </c>
      <c r="G187" s="27" t="str">
        <f t="shared" si="8"/>
        <v>***-**-**</v>
      </c>
      <c r="H187" s="27" t="s">
        <v>2262</v>
      </c>
      <c r="I187" s="27"/>
      <c r="J187" s="31" t="s">
        <v>2262</v>
      </c>
    </row>
    <row r="188" spans="1:10" x14ac:dyDescent="0.55000000000000004">
      <c r="A188" s="27">
        <v>110</v>
      </c>
      <c r="B188" s="27" t="s">
        <v>42</v>
      </c>
      <c r="C188" s="27" t="str">
        <f t="shared" si="6"/>
        <v xml:space="preserve">ធុច </v>
      </c>
      <c r="D188" s="27" t="str">
        <f t="shared" si="7"/>
        <v>ចំប៉ា</v>
      </c>
      <c r="E188" s="27" t="s">
        <v>862</v>
      </c>
      <c r="F188" s="27" t="s">
        <v>2268</v>
      </c>
      <c r="G188" s="27" t="str">
        <f t="shared" si="8"/>
        <v>1980-07-04</v>
      </c>
      <c r="H188" s="27" t="s">
        <v>507</v>
      </c>
      <c r="I188" s="27"/>
      <c r="J188" s="31">
        <v>250201726</v>
      </c>
    </row>
    <row r="189" spans="1:10" x14ac:dyDescent="0.55000000000000004">
      <c r="A189" s="27">
        <v>111</v>
      </c>
      <c r="B189" s="27" t="s">
        <v>43</v>
      </c>
      <c r="C189" s="27" t="str">
        <f t="shared" si="6"/>
        <v xml:space="preserve">វណ្ណា </v>
      </c>
      <c r="D189" s="27" t="str">
        <f t="shared" si="7"/>
        <v>ចាន់ណាត</v>
      </c>
      <c r="E189" s="27" t="s">
        <v>862</v>
      </c>
      <c r="F189" s="27" t="s">
        <v>2268</v>
      </c>
      <c r="G189" s="27" t="str">
        <f t="shared" si="8"/>
        <v>***-**-**</v>
      </c>
      <c r="H189" s="27" t="s">
        <v>2262</v>
      </c>
      <c r="I189" s="27"/>
      <c r="J189" s="31" t="s">
        <v>2262</v>
      </c>
    </row>
    <row r="190" spans="1:10" x14ac:dyDescent="0.55000000000000004">
      <c r="A190" s="27">
        <v>112</v>
      </c>
      <c r="B190" s="27" t="s">
        <v>44</v>
      </c>
      <c r="C190" s="27" t="str">
        <f t="shared" si="6"/>
        <v xml:space="preserve">ឡា </v>
      </c>
      <c r="D190" s="27" t="str">
        <f t="shared" si="7"/>
        <v>លក្ខ័</v>
      </c>
      <c r="E190" s="27" t="s">
        <v>862</v>
      </c>
      <c r="F190" s="27" t="s">
        <v>2268</v>
      </c>
      <c r="G190" s="27" t="str">
        <f t="shared" si="8"/>
        <v>1998-06-17</v>
      </c>
      <c r="H190" s="27" t="s">
        <v>510</v>
      </c>
      <c r="I190" s="27"/>
      <c r="J190" s="31" t="s">
        <v>1642</v>
      </c>
    </row>
    <row r="191" spans="1:10" x14ac:dyDescent="0.55000000000000004">
      <c r="A191" s="27">
        <v>113</v>
      </c>
      <c r="B191" s="27" t="s">
        <v>45</v>
      </c>
      <c r="C191" s="27" t="str">
        <f t="shared" si="6"/>
        <v xml:space="preserve">ហ៊ុន </v>
      </c>
      <c r="D191" s="27" t="str">
        <f t="shared" si="7"/>
        <v>អៃ</v>
      </c>
      <c r="E191" s="27" t="s">
        <v>862</v>
      </c>
      <c r="F191" s="27" t="s">
        <v>2268</v>
      </c>
      <c r="G191" s="27" t="str">
        <f t="shared" si="8"/>
        <v>1996-08-19</v>
      </c>
      <c r="H191" s="27" t="s">
        <v>511</v>
      </c>
      <c r="I191" s="27"/>
      <c r="J191" s="31" t="s">
        <v>1639</v>
      </c>
    </row>
    <row r="192" spans="1:10" x14ac:dyDescent="0.55000000000000004">
      <c r="A192" s="27">
        <v>114</v>
      </c>
      <c r="B192" s="27" t="s">
        <v>46</v>
      </c>
      <c r="C192" s="27" t="str">
        <f t="shared" si="6"/>
        <v xml:space="preserve">ពី </v>
      </c>
      <c r="D192" s="27" t="str">
        <f t="shared" si="7"/>
        <v>ប៉ាត់</v>
      </c>
      <c r="E192" s="27" t="s">
        <v>862</v>
      </c>
      <c r="F192" s="27" t="s">
        <v>2268</v>
      </c>
      <c r="G192" s="27" t="str">
        <f t="shared" si="8"/>
        <v>1994-07-05</v>
      </c>
      <c r="H192" s="27" t="s">
        <v>512</v>
      </c>
      <c r="I192" s="27"/>
      <c r="J192" s="31">
        <v>150113904</v>
      </c>
    </row>
    <row r="193" spans="1:10" x14ac:dyDescent="0.55000000000000004">
      <c r="A193" s="27">
        <v>115</v>
      </c>
      <c r="B193" s="27" t="s">
        <v>47</v>
      </c>
      <c r="C193" s="27" t="str">
        <f t="shared" si="6"/>
        <v xml:space="preserve">ព្រំ </v>
      </c>
      <c r="D193" s="27" t="str">
        <f t="shared" si="7"/>
        <v>ឈាន់</v>
      </c>
      <c r="E193" s="27" t="s">
        <v>862</v>
      </c>
      <c r="F193" s="27" t="s">
        <v>2268</v>
      </c>
      <c r="G193" s="27" t="str">
        <f t="shared" si="8"/>
        <v>***-**-**</v>
      </c>
      <c r="H193" s="27" t="s">
        <v>2262</v>
      </c>
      <c r="I193" s="27"/>
      <c r="J193" s="31" t="s">
        <v>2262</v>
      </c>
    </row>
    <row r="194" spans="1:10" x14ac:dyDescent="0.55000000000000004">
      <c r="A194" s="27">
        <v>116</v>
      </c>
      <c r="B194" s="27" t="s">
        <v>48</v>
      </c>
      <c r="C194" s="27" t="str">
        <f t="shared" si="6"/>
        <v xml:space="preserve">បៀន </v>
      </c>
      <c r="D194" s="27" t="str">
        <f t="shared" si="7"/>
        <v>សុខឌី</v>
      </c>
      <c r="E194" s="27" t="s">
        <v>862</v>
      </c>
      <c r="F194" s="27" t="s">
        <v>2268</v>
      </c>
      <c r="G194" s="27" t="str">
        <f t="shared" si="8"/>
        <v>***-**-**</v>
      </c>
      <c r="H194" s="27" t="s">
        <v>2262</v>
      </c>
      <c r="I194" s="27"/>
      <c r="J194" s="31" t="s">
        <v>2262</v>
      </c>
    </row>
    <row r="195" spans="1:10" x14ac:dyDescent="0.55000000000000004">
      <c r="A195" s="27">
        <v>117</v>
      </c>
      <c r="B195" s="27" t="s">
        <v>58</v>
      </c>
      <c r="C195" s="27" t="str">
        <f t="shared" si="6"/>
        <v xml:space="preserve">ជឿន </v>
      </c>
      <c r="D195" s="27" t="str">
        <f t="shared" si="7"/>
        <v>ស្រីនាង</v>
      </c>
      <c r="E195" s="27" t="s">
        <v>862</v>
      </c>
      <c r="F195" s="27" t="s">
        <v>2268</v>
      </c>
      <c r="G195" s="27" t="str">
        <f t="shared" si="8"/>
        <v>***-**-**</v>
      </c>
      <c r="H195" s="27" t="s">
        <v>2262</v>
      </c>
      <c r="I195" s="27"/>
      <c r="J195" s="31" t="s">
        <v>2262</v>
      </c>
    </row>
    <row r="196" spans="1:10" x14ac:dyDescent="0.55000000000000004">
      <c r="A196" s="27">
        <v>118</v>
      </c>
      <c r="B196" s="27" t="s">
        <v>49</v>
      </c>
      <c r="C196" s="27" t="str">
        <f t="shared" si="6"/>
        <v xml:space="preserve">កន </v>
      </c>
      <c r="D196" s="27" t="str">
        <f t="shared" si="7"/>
        <v>គីន</v>
      </c>
      <c r="E196" s="27" t="s">
        <v>862</v>
      </c>
      <c r="F196" s="27" t="s">
        <v>2268</v>
      </c>
      <c r="G196" s="27" t="str">
        <f t="shared" si="8"/>
        <v>1980-10-06</v>
      </c>
      <c r="H196" s="27" t="s">
        <v>514</v>
      </c>
      <c r="I196" s="27"/>
      <c r="J196" s="31">
        <v>150978918</v>
      </c>
    </row>
    <row r="197" spans="1:10" x14ac:dyDescent="0.55000000000000004">
      <c r="A197" s="27">
        <v>119</v>
      </c>
      <c r="B197" s="27" t="s">
        <v>50</v>
      </c>
      <c r="C197" s="27" t="str">
        <f t="shared" ref="C197:C260" si="9">LEFT(B197,FIND(" ",B197,1))</f>
        <v xml:space="preserve">អឿន </v>
      </c>
      <c r="D197" s="27" t="str">
        <f t="shared" ref="D197:D260" si="10">RIGHT(B197,LEN(B197)-FIND(" ",B197,1))</f>
        <v>ចាន់រី</v>
      </c>
      <c r="E197" s="27" t="s">
        <v>862</v>
      </c>
      <c r="F197" s="27" t="s">
        <v>2268</v>
      </c>
      <c r="G197" s="27" t="str">
        <f t="shared" si="8"/>
        <v>1984-07-05</v>
      </c>
      <c r="H197" s="27" t="s">
        <v>515</v>
      </c>
      <c r="I197" s="27"/>
      <c r="J197" s="31" t="s">
        <v>1631</v>
      </c>
    </row>
    <row r="198" spans="1:10" x14ac:dyDescent="0.55000000000000004">
      <c r="A198" s="27">
        <v>120</v>
      </c>
      <c r="B198" s="27" t="s">
        <v>51</v>
      </c>
      <c r="C198" s="27" t="str">
        <f t="shared" si="9"/>
        <v xml:space="preserve">គីន </v>
      </c>
      <c r="D198" s="27" t="str">
        <f t="shared" si="10"/>
        <v>បញ្ញា</v>
      </c>
      <c r="E198" s="27" t="s">
        <v>862</v>
      </c>
      <c r="F198" s="27" t="s">
        <v>2268</v>
      </c>
      <c r="G198" s="27" t="str">
        <f t="shared" si="8"/>
        <v>1990-12-29</v>
      </c>
      <c r="H198" s="27" t="s">
        <v>517</v>
      </c>
      <c r="I198" s="27"/>
      <c r="J198" s="31" t="s">
        <v>1630</v>
      </c>
    </row>
    <row r="199" spans="1:10" x14ac:dyDescent="0.55000000000000004">
      <c r="A199" s="27">
        <v>121</v>
      </c>
      <c r="B199" s="27" t="s">
        <v>52</v>
      </c>
      <c r="C199" s="27" t="str">
        <f t="shared" si="9"/>
        <v xml:space="preserve">រីន </v>
      </c>
      <c r="D199" s="27" t="str">
        <f t="shared" si="10"/>
        <v>ភារម្យ</v>
      </c>
      <c r="E199" s="27" t="s">
        <v>862</v>
      </c>
      <c r="F199" s="27" t="s">
        <v>2268</v>
      </c>
      <c r="G199" s="27" t="str">
        <f t="shared" si="8"/>
        <v>1994-11-06</v>
      </c>
      <c r="H199" s="27" t="s">
        <v>518</v>
      </c>
      <c r="I199" s="27"/>
      <c r="J199" s="31" t="s">
        <v>1628</v>
      </c>
    </row>
    <row r="200" spans="1:10" x14ac:dyDescent="0.55000000000000004">
      <c r="A200" s="27">
        <v>122</v>
      </c>
      <c r="B200" s="27" t="s">
        <v>53</v>
      </c>
      <c r="C200" s="27" t="str">
        <f t="shared" si="9"/>
        <v xml:space="preserve">រីន </v>
      </c>
      <c r="D200" s="27" t="str">
        <f t="shared" si="10"/>
        <v>រី</v>
      </c>
      <c r="E200" s="27" t="s">
        <v>862</v>
      </c>
      <c r="F200" s="27" t="s">
        <v>2268</v>
      </c>
      <c r="G200" s="27" t="str">
        <f t="shared" si="8"/>
        <v>2000-04-20</v>
      </c>
      <c r="H200" s="27" t="s">
        <v>520</v>
      </c>
      <c r="I200" s="27"/>
      <c r="J200" s="31">
        <v>150523487</v>
      </c>
    </row>
    <row r="201" spans="1:10" x14ac:dyDescent="0.55000000000000004">
      <c r="A201" s="27">
        <v>123</v>
      </c>
      <c r="B201" s="27" t="s">
        <v>54</v>
      </c>
      <c r="C201" s="27" t="str">
        <f t="shared" si="9"/>
        <v xml:space="preserve">រីន </v>
      </c>
      <c r="D201" s="27" t="str">
        <f t="shared" si="10"/>
        <v>សុណាត</v>
      </c>
      <c r="E201" s="27" t="s">
        <v>862</v>
      </c>
      <c r="F201" s="27" t="s">
        <v>2268</v>
      </c>
      <c r="G201" s="27" t="str">
        <f t="shared" si="8"/>
        <v>1988-02-19</v>
      </c>
      <c r="H201" s="27" t="s">
        <v>521</v>
      </c>
      <c r="I201" s="27"/>
      <c r="J201" s="31" t="s">
        <v>1627</v>
      </c>
    </row>
    <row r="202" spans="1:10" x14ac:dyDescent="0.55000000000000004">
      <c r="A202" s="27">
        <v>124</v>
      </c>
      <c r="B202" s="27" t="s">
        <v>55</v>
      </c>
      <c r="C202" s="27" t="str">
        <f t="shared" si="9"/>
        <v xml:space="preserve">សេង </v>
      </c>
      <c r="D202" s="27" t="str">
        <f t="shared" si="10"/>
        <v>ហុន</v>
      </c>
      <c r="E202" s="27" t="s">
        <v>862</v>
      </c>
      <c r="F202" s="27" t="s">
        <v>2268</v>
      </c>
      <c r="G202" s="27" t="str">
        <f t="shared" si="8"/>
        <v>1981-04-03</v>
      </c>
      <c r="H202" s="27" t="s">
        <v>522</v>
      </c>
      <c r="I202" s="27"/>
      <c r="J202" s="31">
        <v>150612397</v>
      </c>
    </row>
    <row r="203" spans="1:10" x14ac:dyDescent="0.55000000000000004">
      <c r="A203" s="27">
        <v>125</v>
      </c>
      <c r="B203" s="27" t="s">
        <v>56</v>
      </c>
      <c r="C203" s="27" t="str">
        <f t="shared" si="9"/>
        <v xml:space="preserve">ធី </v>
      </c>
      <c r="D203" s="27" t="str">
        <f t="shared" si="10"/>
        <v>រស្មី</v>
      </c>
      <c r="E203" s="27" t="s">
        <v>862</v>
      </c>
      <c r="F203" s="27" t="s">
        <v>2268</v>
      </c>
      <c r="G203" s="27" t="str">
        <f t="shared" si="8"/>
        <v>1999-10-20</v>
      </c>
      <c r="H203" s="27" t="s">
        <v>523</v>
      </c>
      <c r="I203" s="27"/>
      <c r="J203" s="31" t="s">
        <v>1624</v>
      </c>
    </row>
    <row r="204" spans="1:10" x14ac:dyDescent="0.55000000000000004">
      <c r="A204" s="27">
        <v>126</v>
      </c>
      <c r="B204" s="27" t="s">
        <v>57</v>
      </c>
      <c r="C204" s="27" t="str">
        <f t="shared" si="9"/>
        <v xml:space="preserve">ឡុន </v>
      </c>
      <c r="D204" s="27" t="str">
        <f t="shared" si="10"/>
        <v>គឹមឡុង</v>
      </c>
      <c r="E204" s="27" t="s">
        <v>862</v>
      </c>
      <c r="F204" s="27" t="s">
        <v>2268</v>
      </c>
      <c r="G204" s="27" t="str">
        <f t="shared" si="8"/>
        <v>1994-08-11</v>
      </c>
      <c r="H204" s="27" t="s">
        <v>524</v>
      </c>
      <c r="I204" s="27"/>
      <c r="J204" s="31" t="s">
        <v>1623</v>
      </c>
    </row>
    <row r="205" spans="1:10" x14ac:dyDescent="0.55000000000000004">
      <c r="A205" s="27">
        <v>127</v>
      </c>
      <c r="B205" s="27" t="s">
        <v>1901</v>
      </c>
      <c r="C205" s="27" t="str">
        <f t="shared" si="9"/>
        <v xml:space="preserve">ទ្រី </v>
      </c>
      <c r="D205" s="27" t="str">
        <f t="shared" si="10"/>
        <v>តុល</v>
      </c>
      <c r="E205" s="27" t="s">
        <v>862</v>
      </c>
      <c r="F205" s="27" t="s">
        <v>2268</v>
      </c>
      <c r="G205" s="27" t="str">
        <f t="shared" ref="G205:G268" si="11">RIGHT(H205,4)&amp;"-"&amp;RIGHT(LEFT(H205,5),2)&amp;"-"&amp;LEFT(H205,2)</f>
        <v>***-**-**</v>
      </c>
      <c r="H205" s="27" t="s">
        <v>2262</v>
      </c>
      <c r="I205" s="27"/>
      <c r="J205" s="31" t="s">
        <v>2262</v>
      </c>
    </row>
    <row r="206" spans="1:10" x14ac:dyDescent="0.55000000000000004">
      <c r="A206" s="27">
        <v>128</v>
      </c>
      <c r="B206" s="27" t="s">
        <v>59</v>
      </c>
      <c r="C206" s="27" t="str">
        <f t="shared" si="9"/>
        <v xml:space="preserve">សល់ </v>
      </c>
      <c r="D206" s="27" t="str">
        <f t="shared" si="10"/>
        <v>សុភី</v>
      </c>
      <c r="E206" s="27" t="s">
        <v>862</v>
      </c>
      <c r="F206" s="27" t="s">
        <v>2268</v>
      </c>
      <c r="G206" s="27" t="str">
        <f t="shared" si="11"/>
        <v>1990-08-29</v>
      </c>
      <c r="H206" s="27" t="s">
        <v>526</v>
      </c>
      <c r="I206" s="27"/>
      <c r="J206" s="31">
        <v>220140704</v>
      </c>
    </row>
    <row r="207" spans="1:10" x14ac:dyDescent="0.55000000000000004">
      <c r="A207" s="27">
        <v>129</v>
      </c>
      <c r="B207" s="27" t="s">
        <v>60</v>
      </c>
      <c r="C207" s="27" t="str">
        <f t="shared" si="9"/>
        <v xml:space="preserve">ជួន </v>
      </c>
      <c r="D207" s="27" t="str">
        <f t="shared" si="10"/>
        <v>ឡំ</v>
      </c>
      <c r="E207" s="27" t="s">
        <v>862</v>
      </c>
      <c r="F207" s="27" t="s">
        <v>2268</v>
      </c>
      <c r="G207" s="27" t="str">
        <f t="shared" si="11"/>
        <v>1982-02-06</v>
      </c>
      <c r="H207" s="27" t="s">
        <v>527</v>
      </c>
      <c r="I207" s="27"/>
      <c r="J207" s="31" t="s">
        <v>1618</v>
      </c>
    </row>
    <row r="208" spans="1:10" x14ac:dyDescent="0.55000000000000004">
      <c r="A208" s="27">
        <v>130</v>
      </c>
      <c r="B208" s="27" t="s">
        <v>61</v>
      </c>
      <c r="C208" s="27" t="str">
        <f t="shared" si="9"/>
        <v xml:space="preserve">រិទ្ធ </v>
      </c>
      <c r="D208" s="27" t="str">
        <f t="shared" si="10"/>
        <v>ដារត្ន័</v>
      </c>
      <c r="E208" s="27" t="s">
        <v>862</v>
      </c>
      <c r="F208" s="27" t="s">
        <v>2268</v>
      </c>
      <c r="G208" s="27" t="str">
        <f t="shared" si="11"/>
        <v>1996-08-20</v>
      </c>
      <c r="H208" s="27" t="s">
        <v>528</v>
      </c>
      <c r="I208" s="27"/>
      <c r="J208" s="31" t="s">
        <v>1616</v>
      </c>
    </row>
    <row r="209" spans="1:10" x14ac:dyDescent="0.55000000000000004">
      <c r="A209" s="27">
        <v>131</v>
      </c>
      <c r="B209" s="27" t="s">
        <v>62</v>
      </c>
      <c r="C209" s="27" t="str">
        <f t="shared" si="9"/>
        <v xml:space="preserve">លី </v>
      </c>
      <c r="D209" s="27" t="str">
        <f t="shared" si="10"/>
        <v>ស៊ីណាន</v>
      </c>
      <c r="E209" s="27" t="s">
        <v>862</v>
      </c>
      <c r="F209" s="27" t="s">
        <v>2268</v>
      </c>
      <c r="G209" s="27" t="str">
        <f t="shared" si="11"/>
        <v>1985-06-07</v>
      </c>
      <c r="H209" s="27" t="s">
        <v>530</v>
      </c>
      <c r="I209" s="27"/>
      <c r="J209" s="31" t="s">
        <v>1613</v>
      </c>
    </row>
    <row r="210" spans="1:10" x14ac:dyDescent="0.55000000000000004">
      <c r="A210" s="27">
        <v>132</v>
      </c>
      <c r="B210" s="27" t="s">
        <v>63</v>
      </c>
      <c r="C210" s="27" t="str">
        <f t="shared" si="9"/>
        <v xml:space="preserve">អាត </v>
      </c>
      <c r="D210" s="27" t="str">
        <f t="shared" si="10"/>
        <v>ឆវ័ន</v>
      </c>
      <c r="E210" s="27" t="s">
        <v>862</v>
      </c>
      <c r="F210" s="27" t="s">
        <v>2268</v>
      </c>
      <c r="G210" s="27" t="str">
        <f t="shared" si="11"/>
        <v>***-**-**</v>
      </c>
      <c r="H210" s="27" t="s">
        <v>2262</v>
      </c>
      <c r="I210" s="27"/>
      <c r="J210" s="31" t="s">
        <v>2262</v>
      </c>
    </row>
    <row r="211" spans="1:10" x14ac:dyDescent="0.55000000000000004">
      <c r="A211" s="27">
        <v>133</v>
      </c>
      <c r="B211" s="27" t="s">
        <v>64</v>
      </c>
      <c r="C211" s="27" t="str">
        <f t="shared" si="9"/>
        <v xml:space="preserve">សាត </v>
      </c>
      <c r="D211" s="27" t="str">
        <f t="shared" si="10"/>
        <v>ម៉េងហួង</v>
      </c>
      <c r="E211" s="27" t="s">
        <v>862</v>
      </c>
      <c r="F211" s="27" t="s">
        <v>2268</v>
      </c>
      <c r="G211" s="27" t="str">
        <f t="shared" si="11"/>
        <v>1995-12-07</v>
      </c>
      <c r="H211" s="27" t="s">
        <v>532</v>
      </c>
      <c r="I211" s="27"/>
      <c r="J211" s="31">
        <v>220208916</v>
      </c>
    </row>
    <row r="212" spans="1:10" x14ac:dyDescent="0.55000000000000004">
      <c r="A212" s="27">
        <v>134</v>
      </c>
      <c r="B212" s="27" t="s">
        <v>1903</v>
      </c>
      <c r="C212" s="27" t="str">
        <f t="shared" si="9"/>
        <v xml:space="preserve">រេត </v>
      </c>
      <c r="D212" s="27" t="str">
        <f t="shared" si="10"/>
        <v>ភារុំ</v>
      </c>
      <c r="E212" s="27" t="s">
        <v>862</v>
      </c>
      <c r="F212" s="27" t="s">
        <v>2268</v>
      </c>
      <c r="G212" s="27" t="str">
        <f t="shared" si="11"/>
        <v>***-**-**</v>
      </c>
      <c r="H212" s="27" t="s">
        <v>2262</v>
      </c>
      <c r="I212" s="27"/>
      <c r="J212" s="31" t="s">
        <v>2262</v>
      </c>
    </row>
    <row r="213" spans="1:10" x14ac:dyDescent="0.55000000000000004">
      <c r="A213" s="27">
        <v>135</v>
      </c>
      <c r="B213" s="27" t="s">
        <v>65</v>
      </c>
      <c r="C213" s="27" t="str">
        <f t="shared" si="9"/>
        <v xml:space="preserve">ហ៊ាន </v>
      </c>
      <c r="D213" s="27" t="str">
        <f t="shared" si="10"/>
        <v>ហ៊ីន</v>
      </c>
      <c r="E213" s="27" t="s">
        <v>862</v>
      </c>
      <c r="F213" s="27" t="s">
        <v>2268</v>
      </c>
      <c r="G213" s="27" t="str">
        <f t="shared" si="11"/>
        <v>1980-08-01</v>
      </c>
      <c r="H213" s="27" t="s">
        <v>533</v>
      </c>
      <c r="I213" s="27"/>
      <c r="J213" s="31" t="s">
        <v>1608</v>
      </c>
    </row>
    <row r="214" spans="1:10" x14ac:dyDescent="0.55000000000000004">
      <c r="A214" s="27">
        <v>136</v>
      </c>
      <c r="B214" s="27" t="s">
        <v>66</v>
      </c>
      <c r="C214" s="27" t="str">
        <f t="shared" si="9"/>
        <v xml:space="preserve">ជួន </v>
      </c>
      <c r="D214" s="27" t="str">
        <f t="shared" si="10"/>
        <v>យ៉ត់</v>
      </c>
      <c r="E214" s="27" t="s">
        <v>862</v>
      </c>
      <c r="F214" s="27" t="s">
        <v>2268</v>
      </c>
      <c r="G214" s="27" t="str">
        <f t="shared" si="11"/>
        <v>1987-02-12</v>
      </c>
      <c r="H214" s="27" t="s">
        <v>475</v>
      </c>
      <c r="I214" s="27"/>
      <c r="J214" s="31" t="s">
        <v>1606</v>
      </c>
    </row>
    <row r="215" spans="1:10" x14ac:dyDescent="0.55000000000000004">
      <c r="A215" s="27">
        <v>137</v>
      </c>
      <c r="B215" s="27" t="s">
        <v>67</v>
      </c>
      <c r="C215" s="27" t="str">
        <f t="shared" si="9"/>
        <v xml:space="preserve">ភាព </v>
      </c>
      <c r="D215" s="27" t="str">
        <f t="shared" si="10"/>
        <v>ស្រីភា</v>
      </c>
      <c r="E215" s="27" t="s">
        <v>862</v>
      </c>
      <c r="F215" s="27" t="s">
        <v>2268</v>
      </c>
      <c r="G215" s="27" t="str">
        <f t="shared" si="11"/>
        <v>2006-01-24</v>
      </c>
      <c r="H215" s="27" t="s">
        <v>1603</v>
      </c>
      <c r="I215" s="27"/>
      <c r="J215" s="31" t="s">
        <v>1604</v>
      </c>
    </row>
    <row r="216" spans="1:10" x14ac:dyDescent="0.55000000000000004">
      <c r="A216" s="27">
        <v>138</v>
      </c>
      <c r="B216" s="27" t="s">
        <v>2274</v>
      </c>
      <c r="C216" s="27" t="str">
        <f t="shared" si="9"/>
        <v xml:space="preserve">ភឿន </v>
      </c>
      <c r="D216" s="27" t="str">
        <f t="shared" si="10"/>
        <v>ណន</v>
      </c>
      <c r="E216" s="27" t="s">
        <v>862</v>
      </c>
      <c r="F216" s="27" t="s">
        <v>2268</v>
      </c>
      <c r="G216" s="27" t="str">
        <f t="shared" si="11"/>
        <v>1999-06-04</v>
      </c>
      <c r="H216" s="27" t="s">
        <v>534</v>
      </c>
      <c r="I216" s="27"/>
      <c r="J216" s="31">
        <v>150904902</v>
      </c>
    </row>
    <row r="217" spans="1:10" x14ac:dyDescent="0.55000000000000004">
      <c r="A217" s="27">
        <v>139</v>
      </c>
      <c r="B217" s="27" t="s">
        <v>68</v>
      </c>
      <c r="C217" s="27" t="str">
        <f t="shared" si="9"/>
        <v xml:space="preserve">វន </v>
      </c>
      <c r="D217" s="27" t="str">
        <f t="shared" si="10"/>
        <v>ផល្លី</v>
      </c>
      <c r="E217" s="27" t="s">
        <v>862</v>
      </c>
      <c r="F217" s="27" t="s">
        <v>2268</v>
      </c>
      <c r="G217" s="27" t="str">
        <f t="shared" si="11"/>
        <v>1994-04-09</v>
      </c>
      <c r="H217" s="27" t="s">
        <v>535</v>
      </c>
      <c r="I217" s="27"/>
      <c r="J217" s="31">
        <v>150634289</v>
      </c>
    </row>
    <row r="218" spans="1:10" x14ac:dyDescent="0.55000000000000004">
      <c r="A218" s="27">
        <v>140</v>
      </c>
      <c r="B218" s="27" t="s">
        <v>69</v>
      </c>
      <c r="C218" s="27" t="str">
        <f t="shared" si="9"/>
        <v xml:space="preserve">ទ្រី </v>
      </c>
      <c r="D218" s="27" t="str">
        <f t="shared" si="10"/>
        <v>ទាវ</v>
      </c>
      <c r="E218" s="27" t="s">
        <v>862</v>
      </c>
      <c r="F218" s="27" t="s">
        <v>2268</v>
      </c>
      <c r="G218" s="27" t="str">
        <f t="shared" si="11"/>
        <v>1990-08-02</v>
      </c>
      <c r="H218" s="27" t="s">
        <v>536</v>
      </c>
      <c r="I218" s="27"/>
      <c r="J218" s="31" t="s">
        <v>1600</v>
      </c>
    </row>
    <row r="219" spans="1:10" x14ac:dyDescent="0.55000000000000004">
      <c r="A219" s="27">
        <v>141</v>
      </c>
      <c r="B219" s="27" t="s">
        <v>70</v>
      </c>
      <c r="C219" s="27" t="str">
        <f t="shared" si="9"/>
        <v xml:space="preserve">វិត </v>
      </c>
      <c r="D219" s="27" t="str">
        <f t="shared" si="10"/>
        <v>គឹមស្រៀន</v>
      </c>
      <c r="E219" s="27" t="s">
        <v>862</v>
      </c>
      <c r="F219" s="27" t="s">
        <v>2268</v>
      </c>
      <c r="G219" s="27" t="str">
        <f t="shared" si="11"/>
        <v>1994-03-20</v>
      </c>
      <c r="H219" s="27" t="s">
        <v>537</v>
      </c>
      <c r="I219" s="27"/>
      <c r="J219" s="31">
        <v>62041122</v>
      </c>
    </row>
    <row r="220" spans="1:10" x14ac:dyDescent="0.55000000000000004">
      <c r="A220" s="27">
        <v>142</v>
      </c>
      <c r="B220" s="27" t="s">
        <v>71</v>
      </c>
      <c r="C220" s="27" t="str">
        <f t="shared" si="9"/>
        <v xml:space="preserve">រ៉េត </v>
      </c>
      <c r="D220" s="27" t="str">
        <f t="shared" si="10"/>
        <v>ស្រីអូន</v>
      </c>
      <c r="E220" s="27" t="s">
        <v>862</v>
      </c>
      <c r="F220" s="27" t="s">
        <v>2268</v>
      </c>
      <c r="G220" s="27" t="str">
        <f t="shared" si="11"/>
        <v>1998-10-20</v>
      </c>
      <c r="H220" s="27" t="s">
        <v>538</v>
      </c>
      <c r="I220" s="27"/>
      <c r="J220" s="31" t="s">
        <v>1595</v>
      </c>
    </row>
    <row r="221" spans="1:10" x14ac:dyDescent="0.55000000000000004">
      <c r="A221" s="27">
        <v>143</v>
      </c>
      <c r="B221" s="27" t="s">
        <v>72</v>
      </c>
      <c r="C221" s="27" t="str">
        <f t="shared" si="9"/>
        <v xml:space="preserve">ហាក់ </v>
      </c>
      <c r="D221" s="27" t="str">
        <f t="shared" si="10"/>
        <v>រ៉េត</v>
      </c>
      <c r="E221" s="27" t="s">
        <v>862</v>
      </c>
      <c r="F221" s="27" t="s">
        <v>2268</v>
      </c>
      <c r="G221" s="27" t="str">
        <f t="shared" si="11"/>
        <v>1966-06-04</v>
      </c>
      <c r="H221" s="27" t="s">
        <v>539</v>
      </c>
      <c r="I221" s="27"/>
      <c r="J221" s="31">
        <v>70132684</v>
      </c>
    </row>
    <row r="222" spans="1:10" x14ac:dyDescent="0.55000000000000004">
      <c r="A222" s="27">
        <v>144</v>
      </c>
      <c r="B222" s="27" t="s">
        <v>73</v>
      </c>
      <c r="C222" s="27" t="str">
        <f t="shared" si="9"/>
        <v xml:space="preserve">យ៉េន </v>
      </c>
      <c r="D222" s="27" t="str">
        <f t="shared" si="10"/>
        <v>ពៅ</v>
      </c>
      <c r="E222" s="27" t="s">
        <v>862</v>
      </c>
      <c r="F222" s="27" t="s">
        <v>2268</v>
      </c>
      <c r="G222" s="27" t="str">
        <f t="shared" si="11"/>
        <v>1999-08-16</v>
      </c>
      <c r="H222" s="27" t="s">
        <v>540</v>
      </c>
      <c r="I222" s="27"/>
      <c r="J222" s="31">
        <v>200257984</v>
      </c>
    </row>
    <row r="223" spans="1:10" x14ac:dyDescent="0.55000000000000004">
      <c r="A223" s="27">
        <v>145</v>
      </c>
      <c r="B223" s="27" t="s">
        <v>74</v>
      </c>
      <c r="C223" s="27" t="str">
        <f t="shared" si="9"/>
        <v xml:space="preserve">សំ </v>
      </c>
      <c r="D223" s="27" t="str">
        <f t="shared" si="10"/>
        <v>ស្រីនាង</v>
      </c>
      <c r="E223" s="27" t="s">
        <v>862</v>
      </c>
      <c r="F223" s="27" t="s">
        <v>2268</v>
      </c>
      <c r="G223" s="27" t="str">
        <f t="shared" si="11"/>
        <v>1996-05-04</v>
      </c>
      <c r="H223" s="27" t="s">
        <v>541</v>
      </c>
      <c r="I223" s="27"/>
      <c r="J223" s="31">
        <v>200257985</v>
      </c>
    </row>
    <row r="224" spans="1:10" x14ac:dyDescent="0.55000000000000004">
      <c r="A224" s="27">
        <v>146</v>
      </c>
      <c r="B224" s="27" t="s">
        <v>75</v>
      </c>
      <c r="C224" s="27" t="str">
        <f t="shared" si="9"/>
        <v xml:space="preserve">ទូច </v>
      </c>
      <c r="D224" s="27" t="str">
        <f t="shared" si="10"/>
        <v>សាវ៉ាត់</v>
      </c>
      <c r="E224" s="27" t="s">
        <v>862</v>
      </c>
      <c r="F224" s="27" t="s">
        <v>2268</v>
      </c>
      <c r="G224" s="27" t="str">
        <f t="shared" si="11"/>
        <v>1996-06-25</v>
      </c>
      <c r="H224" s="27" t="s">
        <v>542</v>
      </c>
      <c r="I224" s="27"/>
      <c r="J224" s="31">
        <v>40355102</v>
      </c>
    </row>
    <row r="225" spans="1:10" x14ac:dyDescent="0.55000000000000004">
      <c r="A225" s="27">
        <v>147</v>
      </c>
      <c r="B225" s="27" t="s">
        <v>76</v>
      </c>
      <c r="C225" s="27" t="str">
        <f t="shared" si="9"/>
        <v xml:space="preserve">ម៉ុល </v>
      </c>
      <c r="D225" s="27" t="str">
        <f t="shared" si="10"/>
        <v>ស្រីធី</v>
      </c>
      <c r="E225" s="27" t="s">
        <v>862</v>
      </c>
      <c r="F225" s="27" t="s">
        <v>2268</v>
      </c>
      <c r="G225" s="27" t="str">
        <f t="shared" si="11"/>
        <v>1994-06-10</v>
      </c>
      <c r="H225" s="27" t="s">
        <v>543</v>
      </c>
      <c r="I225" s="27"/>
      <c r="J225" s="31">
        <v>250336607</v>
      </c>
    </row>
    <row r="226" spans="1:10" x14ac:dyDescent="0.55000000000000004">
      <c r="A226" s="27">
        <v>148</v>
      </c>
      <c r="B226" s="27" t="s">
        <v>77</v>
      </c>
      <c r="C226" s="27" t="str">
        <f t="shared" si="9"/>
        <v xml:space="preserve">ម៉ុល </v>
      </c>
      <c r="D226" s="27" t="str">
        <f t="shared" si="10"/>
        <v>ពេជ</v>
      </c>
      <c r="E226" s="27" t="s">
        <v>862</v>
      </c>
      <c r="F226" s="27" t="s">
        <v>2268</v>
      </c>
      <c r="G226" s="27" t="str">
        <f t="shared" si="11"/>
        <v>1997-11-17</v>
      </c>
      <c r="H226" s="27" t="s">
        <v>544</v>
      </c>
      <c r="I226" s="27"/>
      <c r="J226" s="31" t="s">
        <v>1587</v>
      </c>
    </row>
    <row r="227" spans="1:10" x14ac:dyDescent="0.55000000000000004">
      <c r="A227" s="27">
        <v>149</v>
      </c>
      <c r="B227" s="27" t="s">
        <v>78</v>
      </c>
      <c r="C227" s="27" t="str">
        <f t="shared" si="9"/>
        <v xml:space="preserve">យ៉ាត់ </v>
      </c>
      <c r="D227" s="27" t="str">
        <f t="shared" si="10"/>
        <v>ម៉ុល</v>
      </c>
      <c r="E227" s="27" t="s">
        <v>862</v>
      </c>
      <c r="F227" s="27" t="s">
        <v>2268</v>
      </c>
      <c r="G227" s="27" t="str">
        <f t="shared" si="11"/>
        <v>1997-09-29</v>
      </c>
      <c r="H227" s="27" t="s">
        <v>545</v>
      </c>
      <c r="I227" s="27"/>
      <c r="J227" s="31" t="s">
        <v>1584</v>
      </c>
    </row>
    <row r="228" spans="1:10" x14ac:dyDescent="0.55000000000000004">
      <c r="A228" s="27">
        <v>150</v>
      </c>
      <c r="B228" s="27" t="s">
        <v>79</v>
      </c>
      <c r="C228" s="27" t="str">
        <f t="shared" si="9"/>
        <v xml:space="preserve">យេត </v>
      </c>
      <c r="D228" s="27" t="str">
        <f t="shared" si="10"/>
        <v>សុភី</v>
      </c>
      <c r="E228" s="27" t="s">
        <v>862</v>
      </c>
      <c r="F228" s="27" t="s">
        <v>2268</v>
      </c>
      <c r="G228" s="27" t="str">
        <f t="shared" si="11"/>
        <v>1979-02-15</v>
      </c>
      <c r="H228" s="27" t="s">
        <v>546</v>
      </c>
      <c r="I228" s="27"/>
      <c r="J228" s="31">
        <v>250336606</v>
      </c>
    </row>
    <row r="229" spans="1:10" x14ac:dyDescent="0.55000000000000004">
      <c r="A229" s="27">
        <v>151</v>
      </c>
      <c r="B229" s="27" t="s">
        <v>80</v>
      </c>
      <c r="C229" s="27" t="str">
        <f t="shared" si="9"/>
        <v xml:space="preserve">អ៊ុល </v>
      </c>
      <c r="D229" s="27" t="str">
        <f t="shared" si="10"/>
        <v>បូណា</v>
      </c>
      <c r="E229" s="27" t="s">
        <v>862</v>
      </c>
      <c r="F229" s="27" t="s">
        <v>2268</v>
      </c>
      <c r="G229" s="27" t="str">
        <f t="shared" si="11"/>
        <v>***-**-**</v>
      </c>
      <c r="H229" s="27" t="s">
        <v>2262</v>
      </c>
      <c r="I229" s="27"/>
      <c r="J229" s="31" t="s">
        <v>2262</v>
      </c>
    </row>
    <row r="230" spans="1:10" x14ac:dyDescent="0.55000000000000004">
      <c r="A230" s="27">
        <v>152</v>
      </c>
      <c r="B230" s="27" t="s">
        <v>81</v>
      </c>
      <c r="C230" s="27" t="str">
        <f t="shared" si="9"/>
        <v xml:space="preserve">អឿន </v>
      </c>
      <c r="D230" s="27" t="str">
        <f t="shared" si="10"/>
        <v>សីហា</v>
      </c>
      <c r="E230" s="27" t="s">
        <v>862</v>
      </c>
      <c r="F230" s="27" t="s">
        <v>2268</v>
      </c>
      <c r="G230" s="27" t="str">
        <f t="shared" si="11"/>
        <v>1991-05-21</v>
      </c>
      <c r="H230" s="27" t="s">
        <v>816</v>
      </c>
      <c r="I230" s="27"/>
      <c r="J230" s="31">
        <v>679055677</v>
      </c>
    </row>
    <row r="231" spans="1:10" x14ac:dyDescent="0.55000000000000004">
      <c r="A231" s="27">
        <v>153</v>
      </c>
      <c r="B231" s="27" t="s">
        <v>82</v>
      </c>
      <c r="C231" s="27" t="str">
        <f t="shared" si="9"/>
        <v xml:space="preserve">អែម </v>
      </c>
      <c r="D231" s="27" t="str">
        <f t="shared" si="10"/>
        <v>សាលីន</v>
      </c>
      <c r="E231" s="27" t="s">
        <v>862</v>
      </c>
      <c r="F231" s="27" t="s">
        <v>2268</v>
      </c>
      <c r="G231" s="27" t="str">
        <f t="shared" si="11"/>
        <v>1993-07-08</v>
      </c>
      <c r="H231" s="27" t="s">
        <v>551</v>
      </c>
      <c r="I231" s="27"/>
      <c r="J231" s="31" t="s">
        <v>1576</v>
      </c>
    </row>
    <row r="232" spans="1:10" x14ac:dyDescent="0.55000000000000004">
      <c r="A232" s="27">
        <v>154</v>
      </c>
      <c r="B232" s="27" t="s">
        <v>83</v>
      </c>
      <c r="C232" s="27" t="str">
        <f t="shared" si="9"/>
        <v xml:space="preserve">វិន </v>
      </c>
      <c r="D232" s="27" t="str">
        <f t="shared" si="10"/>
        <v>ស៊ីរវ៉ាន់ដា</v>
      </c>
      <c r="E232" s="27" t="s">
        <v>862</v>
      </c>
      <c r="F232" s="27" t="s">
        <v>2268</v>
      </c>
      <c r="G232" s="27" t="str">
        <f t="shared" si="11"/>
        <v>1993-06-16</v>
      </c>
      <c r="H232" s="27" t="s">
        <v>498</v>
      </c>
      <c r="I232" s="27"/>
      <c r="J232" s="31" t="s">
        <v>1574</v>
      </c>
    </row>
    <row r="233" spans="1:10" x14ac:dyDescent="0.55000000000000004">
      <c r="A233" s="27">
        <v>155</v>
      </c>
      <c r="B233" s="27" t="s">
        <v>84</v>
      </c>
      <c r="C233" s="27" t="str">
        <f t="shared" si="9"/>
        <v xml:space="preserve">វិន </v>
      </c>
      <c r="D233" s="27" t="str">
        <f t="shared" si="10"/>
        <v>ដាលីន</v>
      </c>
      <c r="E233" s="27" t="s">
        <v>862</v>
      </c>
      <c r="F233" s="27" t="s">
        <v>2268</v>
      </c>
      <c r="G233" s="27" t="str">
        <f t="shared" si="11"/>
        <v>1999-02-04</v>
      </c>
      <c r="H233" s="27" t="s">
        <v>552</v>
      </c>
      <c r="I233" s="27"/>
      <c r="J233" s="31" t="s">
        <v>1572</v>
      </c>
    </row>
    <row r="234" spans="1:10" x14ac:dyDescent="0.55000000000000004">
      <c r="A234" s="27">
        <v>156</v>
      </c>
      <c r="B234" s="27" t="s">
        <v>85</v>
      </c>
      <c r="C234" s="27" t="str">
        <f t="shared" si="9"/>
        <v xml:space="preserve">ជ្រុយ </v>
      </c>
      <c r="D234" s="27" t="str">
        <f t="shared" si="10"/>
        <v>សាម៉ិ</v>
      </c>
      <c r="E234" s="27" t="s">
        <v>862</v>
      </c>
      <c r="F234" s="27" t="s">
        <v>2268</v>
      </c>
      <c r="G234" s="27" t="str">
        <f t="shared" si="11"/>
        <v>1996-07-15</v>
      </c>
      <c r="H234" s="27" t="s">
        <v>553</v>
      </c>
      <c r="I234" s="27"/>
      <c r="J234" s="31" t="s">
        <v>1569</v>
      </c>
    </row>
    <row r="235" spans="1:10" x14ac:dyDescent="0.55000000000000004">
      <c r="A235" s="27">
        <v>157</v>
      </c>
      <c r="B235" s="27" t="s">
        <v>86</v>
      </c>
      <c r="C235" s="27" t="str">
        <f t="shared" si="9"/>
        <v xml:space="preserve">ហឿន </v>
      </c>
      <c r="D235" s="27" t="str">
        <f t="shared" si="10"/>
        <v>សុខខេង</v>
      </c>
      <c r="E235" s="27" t="s">
        <v>862</v>
      </c>
      <c r="F235" s="27" t="s">
        <v>2268</v>
      </c>
      <c r="G235" s="27" t="str">
        <f t="shared" si="11"/>
        <v>1997-01-24</v>
      </c>
      <c r="H235" s="27" t="s">
        <v>554</v>
      </c>
      <c r="I235" s="27"/>
      <c r="J235" s="31" t="s">
        <v>1566</v>
      </c>
    </row>
    <row r="236" spans="1:10" x14ac:dyDescent="0.55000000000000004">
      <c r="A236" s="27">
        <v>158</v>
      </c>
      <c r="B236" s="27" t="s">
        <v>87</v>
      </c>
      <c r="C236" s="27" t="str">
        <f t="shared" si="9"/>
        <v xml:space="preserve">ឈិត </v>
      </c>
      <c r="D236" s="27" t="str">
        <f t="shared" si="10"/>
        <v>ឆៃ</v>
      </c>
      <c r="E236" s="27" t="s">
        <v>862</v>
      </c>
      <c r="F236" s="27" t="s">
        <v>2268</v>
      </c>
      <c r="G236" s="27" t="str">
        <f t="shared" si="11"/>
        <v>1993-02-12</v>
      </c>
      <c r="H236" s="27" t="s">
        <v>555</v>
      </c>
      <c r="I236" s="27"/>
      <c r="J236" s="31">
        <v>150113961</v>
      </c>
    </row>
    <row r="237" spans="1:10" x14ac:dyDescent="0.55000000000000004">
      <c r="A237" s="27">
        <v>159</v>
      </c>
      <c r="B237" s="27" t="s">
        <v>88</v>
      </c>
      <c r="C237" s="27" t="str">
        <f t="shared" si="9"/>
        <v xml:space="preserve">ជួន </v>
      </c>
      <c r="D237" s="27" t="str">
        <f t="shared" si="10"/>
        <v>ឃឿន</v>
      </c>
      <c r="E237" s="27" t="s">
        <v>862</v>
      </c>
      <c r="F237" s="27" t="s">
        <v>2268</v>
      </c>
      <c r="G237" s="27" t="str">
        <f t="shared" si="11"/>
        <v>1974-03-02</v>
      </c>
      <c r="H237" s="27" t="s">
        <v>556</v>
      </c>
      <c r="I237" s="27"/>
      <c r="J237" s="31" t="s">
        <v>1563</v>
      </c>
    </row>
    <row r="238" spans="1:10" x14ac:dyDescent="0.55000000000000004">
      <c r="A238" s="27">
        <v>160</v>
      </c>
      <c r="B238" s="27" t="s">
        <v>89</v>
      </c>
      <c r="C238" s="27" t="str">
        <f t="shared" si="9"/>
        <v xml:space="preserve">ហ៊ុយ </v>
      </c>
      <c r="D238" s="27" t="str">
        <f t="shared" si="10"/>
        <v>ណាង</v>
      </c>
      <c r="E238" s="27" t="s">
        <v>862</v>
      </c>
      <c r="F238" s="27" t="s">
        <v>2268</v>
      </c>
      <c r="G238" s="27" t="str">
        <f t="shared" si="11"/>
        <v>1947-05-04</v>
      </c>
      <c r="H238" s="27" t="s">
        <v>557</v>
      </c>
      <c r="I238" s="27"/>
      <c r="J238" s="31" t="s">
        <v>1562</v>
      </c>
    </row>
    <row r="239" spans="1:10" x14ac:dyDescent="0.55000000000000004">
      <c r="A239" s="27">
        <v>161</v>
      </c>
      <c r="B239" s="27" t="s">
        <v>90</v>
      </c>
      <c r="C239" s="27" t="str">
        <f t="shared" si="9"/>
        <v xml:space="preserve">ជួន </v>
      </c>
      <c r="D239" s="27" t="str">
        <f t="shared" si="10"/>
        <v>សាមេន</v>
      </c>
      <c r="E239" s="27" t="s">
        <v>862</v>
      </c>
      <c r="F239" s="27" t="s">
        <v>2268</v>
      </c>
      <c r="G239" s="27" t="str">
        <f t="shared" si="11"/>
        <v>1994-02-21</v>
      </c>
      <c r="H239" s="27" t="s">
        <v>558</v>
      </c>
      <c r="I239" s="27"/>
      <c r="J239" s="31">
        <v>150468199</v>
      </c>
    </row>
    <row r="240" spans="1:10" x14ac:dyDescent="0.55000000000000004">
      <c r="A240" s="27">
        <v>162</v>
      </c>
      <c r="B240" s="27" t="s">
        <v>91</v>
      </c>
      <c r="C240" s="27" t="str">
        <f t="shared" si="9"/>
        <v xml:space="preserve">ជួន </v>
      </c>
      <c r="D240" s="27" t="str">
        <f t="shared" si="10"/>
        <v>សាម៉ុន</v>
      </c>
      <c r="E240" s="27" t="s">
        <v>862</v>
      </c>
      <c r="F240" s="27" t="s">
        <v>2268</v>
      </c>
      <c r="G240" s="27" t="str">
        <f t="shared" si="11"/>
        <v>1992-02-23</v>
      </c>
      <c r="H240" s="27" t="s">
        <v>559</v>
      </c>
      <c r="I240" s="27"/>
      <c r="J240" s="31" t="s">
        <v>1559</v>
      </c>
    </row>
    <row r="241" spans="1:10" x14ac:dyDescent="0.55000000000000004">
      <c r="A241" s="27">
        <v>163</v>
      </c>
      <c r="B241" s="27" t="s">
        <v>92</v>
      </c>
      <c r="C241" s="27" t="str">
        <f t="shared" si="9"/>
        <v xml:space="preserve">សាត </v>
      </c>
      <c r="D241" s="27" t="str">
        <f t="shared" si="10"/>
        <v>គីមសាន</v>
      </c>
      <c r="E241" s="27" t="s">
        <v>862</v>
      </c>
      <c r="F241" s="27" t="s">
        <v>2268</v>
      </c>
      <c r="G241" s="27" t="str">
        <f t="shared" si="11"/>
        <v>1989-07-03</v>
      </c>
      <c r="H241" s="27" t="s">
        <v>560</v>
      </c>
      <c r="I241" s="27"/>
      <c r="J241" s="31" t="s">
        <v>1556</v>
      </c>
    </row>
    <row r="242" spans="1:10" x14ac:dyDescent="0.55000000000000004">
      <c r="A242" s="27">
        <v>164</v>
      </c>
      <c r="B242" s="27" t="s">
        <v>93</v>
      </c>
      <c r="C242" s="27" t="str">
        <f t="shared" si="9"/>
        <v xml:space="preserve">ឌុក </v>
      </c>
      <c r="D242" s="27" t="str">
        <f t="shared" si="10"/>
        <v>សោភ័ណ</v>
      </c>
      <c r="E242" s="27" t="s">
        <v>862</v>
      </c>
      <c r="F242" s="27" t="s">
        <v>2268</v>
      </c>
      <c r="G242" s="27" t="str">
        <f t="shared" si="11"/>
        <v>1992-08-05</v>
      </c>
      <c r="H242" s="27" t="s">
        <v>561</v>
      </c>
      <c r="I242" s="27"/>
      <c r="J242" s="31">
        <v>150523450</v>
      </c>
    </row>
    <row r="243" spans="1:10" x14ac:dyDescent="0.55000000000000004">
      <c r="A243" s="27">
        <v>165</v>
      </c>
      <c r="B243" s="27" t="s">
        <v>94</v>
      </c>
      <c r="C243" s="27" t="str">
        <f t="shared" si="9"/>
        <v xml:space="preserve">ស៊ន </v>
      </c>
      <c r="D243" s="27" t="str">
        <f t="shared" si="10"/>
        <v>សុខណា</v>
      </c>
      <c r="E243" s="27" t="s">
        <v>862</v>
      </c>
      <c r="F243" s="27" t="s">
        <v>2268</v>
      </c>
      <c r="G243" s="27" t="str">
        <f t="shared" si="11"/>
        <v>1998-05-05</v>
      </c>
      <c r="H243" s="27" t="s">
        <v>562</v>
      </c>
      <c r="I243" s="27"/>
      <c r="J243" s="31">
        <v>150352465</v>
      </c>
    </row>
    <row r="244" spans="1:10" x14ac:dyDescent="0.55000000000000004">
      <c r="A244" s="27">
        <v>166</v>
      </c>
      <c r="B244" s="27" t="s">
        <v>95</v>
      </c>
      <c r="C244" s="27" t="str">
        <f t="shared" si="9"/>
        <v xml:space="preserve">ហួន </v>
      </c>
      <c r="D244" s="27" t="str">
        <f t="shared" si="10"/>
        <v>ពុទ្ធី</v>
      </c>
      <c r="E244" s="27" t="s">
        <v>862</v>
      </c>
      <c r="F244" s="27" t="s">
        <v>2268</v>
      </c>
      <c r="G244" s="27" t="str">
        <f t="shared" si="11"/>
        <v>2001-12-21</v>
      </c>
      <c r="H244" s="27" t="s">
        <v>563</v>
      </c>
      <c r="I244" s="27"/>
      <c r="J244" s="31">
        <v>150952608</v>
      </c>
    </row>
    <row r="245" spans="1:10" x14ac:dyDescent="0.55000000000000004">
      <c r="A245" s="27">
        <v>167</v>
      </c>
      <c r="B245" s="27" t="s">
        <v>96</v>
      </c>
      <c r="C245" s="27" t="str">
        <f t="shared" si="9"/>
        <v xml:space="preserve">សេងគ្រី </v>
      </c>
      <c r="D245" s="27" t="str">
        <f t="shared" si="10"/>
        <v>អ៊ីន</v>
      </c>
      <c r="E245" s="27" t="s">
        <v>862</v>
      </c>
      <c r="F245" s="27" t="s">
        <v>2268</v>
      </c>
      <c r="G245" s="27" t="str">
        <f t="shared" si="11"/>
        <v>2000-12-13</v>
      </c>
      <c r="H245" s="27" t="s">
        <v>564</v>
      </c>
      <c r="I245" s="27"/>
      <c r="J245" s="31" t="s">
        <v>1551</v>
      </c>
    </row>
    <row r="246" spans="1:10" x14ac:dyDescent="0.55000000000000004">
      <c r="A246" s="27">
        <v>168</v>
      </c>
      <c r="B246" s="27" t="s">
        <v>97</v>
      </c>
      <c r="C246" s="27" t="str">
        <f t="shared" si="9"/>
        <v xml:space="preserve">ថៃ </v>
      </c>
      <c r="D246" s="27" t="str">
        <f t="shared" si="10"/>
        <v>ឈាង</v>
      </c>
      <c r="E246" s="27" t="s">
        <v>862</v>
      </c>
      <c r="F246" s="27" t="s">
        <v>2268</v>
      </c>
      <c r="G246" s="27" t="str">
        <f t="shared" si="11"/>
        <v>1986-05-12</v>
      </c>
      <c r="H246" s="27" t="s">
        <v>566</v>
      </c>
      <c r="I246" s="27"/>
      <c r="J246" s="31">
        <v>150306349</v>
      </c>
    </row>
    <row r="247" spans="1:10" x14ac:dyDescent="0.55000000000000004">
      <c r="A247" s="27">
        <v>169</v>
      </c>
      <c r="B247" s="27" t="s">
        <v>98</v>
      </c>
      <c r="C247" s="27" t="str">
        <f t="shared" si="9"/>
        <v xml:space="preserve">ឈាង </v>
      </c>
      <c r="D247" s="27" t="str">
        <f t="shared" si="10"/>
        <v>ផល្លាប</v>
      </c>
      <c r="E247" s="27" t="s">
        <v>862</v>
      </c>
      <c r="F247" s="27" t="s">
        <v>2268</v>
      </c>
      <c r="G247" s="27" t="str">
        <f t="shared" si="11"/>
        <v>1992-12-22</v>
      </c>
      <c r="H247" s="27" t="s">
        <v>567</v>
      </c>
      <c r="I247" s="27"/>
      <c r="J247" s="31">
        <v>150978911</v>
      </c>
    </row>
    <row r="248" spans="1:10" x14ac:dyDescent="0.55000000000000004">
      <c r="A248" s="27">
        <v>170</v>
      </c>
      <c r="B248" s="27" t="s">
        <v>99</v>
      </c>
      <c r="C248" s="27" t="str">
        <f t="shared" si="9"/>
        <v xml:space="preserve">ហុង </v>
      </c>
      <c r="D248" s="27" t="str">
        <f t="shared" si="10"/>
        <v>ប៊ិច</v>
      </c>
      <c r="E248" s="27" t="s">
        <v>862</v>
      </c>
      <c r="F248" s="27" t="s">
        <v>2268</v>
      </c>
      <c r="G248" s="27" t="str">
        <f t="shared" si="11"/>
        <v>1990-03-01</v>
      </c>
      <c r="H248" s="27" t="s">
        <v>568</v>
      </c>
      <c r="I248" s="27"/>
      <c r="J248" s="31" t="s">
        <v>1548</v>
      </c>
    </row>
    <row r="249" spans="1:10" x14ac:dyDescent="0.55000000000000004">
      <c r="A249" s="27">
        <v>171</v>
      </c>
      <c r="B249" s="27" t="s">
        <v>100</v>
      </c>
      <c r="C249" s="27" t="str">
        <f t="shared" si="9"/>
        <v xml:space="preserve">ចាយ </v>
      </c>
      <c r="D249" s="27" t="str">
        <f t="shared" si="10"/>
        <v>ពន្លក</v>
      </c>
      <c r="E249" s="27" t="s">
        <v>862</v>
      </c>
      <c r="F249" s="27" t="s">
        <v>2268</v>
      </c>
      <c r="G249" s="27" t="str">
        <f t="shared" si="11"/>
        <v>1997-03-26</v>
      </c>
      <c r="H249" s="27" t="s">
        <v>569</v>
      </c>
      <c r="I249" s="27"/>
      <c r="J249" s="31" t="s">
        <v>1545</v>
      </c>
    </row>
    <row r="250" spans="1:10" x14ac:dyDescent="0.55000000000000004">
      <c r="A250" s="27">
        <v>172</v>
      </c>
      <c r="B250" s="27" t="s">
        <v>101</v>
      </c>
      <c r="C250" s="27" t="str">
        <f t="shared" si="9"/>
        <v xml:space="preserve">សាំ </v>
      </c>
      <c r="D250" s="27" t="str">
        <f t="shared" si="10"/>
        <v>ចាយ</v>
      </c>
      <c r="E250" s="27" t="s">
        <v>862</v>
      </c>
      <c r="F250" s="27" t="s">
        <v>2268</v>
      </c>
      <c r="G250" s="27" t="str">
        <f t="shared" si="11"/>
        <v>1989-05-04</v>
      </c>
      <c r="H250" s="27" t="s">
        <v>570</v>
      </c>
      <c r="I250" s="27"/>
      <c r="J250" s="31">
        <v>150772886</v>
      </c>
    </row>
    <row r="251" spans="1:10" x14ac:dyDescent="0.55000000000000004">
      <c r="A251" s="27">
        <v>173</v>
      </c>
      <c r="B251" s="27" t="s">
        <v>102</v>
      </c>
      <c r="C251" s="27" t="str">
        <f t="shared" si="9"/>
        <v xml:space="preserve">ចែម </v>
      </c>
      <c r="D251" s="27" t="str">
        <f t="shared" si="10"/>
        <v>រ៉េន</v>
      </c>
      <c r="E251" s="27" t="s">
        <v>862</v>
      </c>
      <c r="F251" s="27" t="s">
        <v>2268</v>
      </c>
      <c r="G251" s="27" t="str">
        <f t="shared" si="11"/>
        <v>***-**-**</v>
      </c>
      <c r="H251" s="27" t="s">
        <v>2262</v>
      </c>
      <c r="I251" s="27"/>
      <c r="J251" s="31" t="s">
        <v>2262</v>
      </c>
    </row>
    <row r="252" spans="1:10" x14ac:dyDescent="0.55000000000000004">
      <c r="A252" s="27">
        <v>174</v>
      </c>
      <c r="B252" s="27" t="s">
        <v>172</v>
      </c>
      <c r="C252" s="27" t="str">
        <f t="shared" si="9"/>
        <v xml:space="preserve">អុង </v>
      </c>
      <c r="D252" s="27" t="str">
        <f t="shared" si="10"/>
        <v>ចន្ថា</v>
      </c>
      <c r="E252" s="27" t="s">
        <v>862</v>
      </c>
      <c r="F252" s="27" t="s">
        <v>2268</v>
      </c>
      <c r="G252" s="27" t="str">
        <f t="shared" si="11"/>
        <v>***-**-**</v>
      </c>
      <c r="H252" s="27" t="s">
        <v>2262</v>
      </c>
      <c r="I252" s="27"/>
      <c r="J252" s="31" t="s">
        <v>2262</v>
      </c>
    </row>
    <row r="253" spans="1:10" x14ac:dyDescent="0.55000000000000004">
      <c r="A253" s="27">
        <v>175</v>
      </c>
      <c r="B253" s="27" t="s">
        <v>103</v>
      </c>
      <c r="C253" s="27" t="str">
        <f t="shared" si="9"/>
        <v xml:space="preserve">ក </v>
      </c>
      <c r="D253" s="27" t="str">
        <f t="shared" si="10"/>
        <v>ស៊ីន</v>
      </c>
      <c r="E253" s="27" t="s">
        <v>862</v>
      </c>
      <c r="F253" s="27" t="s">
        <v>2268</v>
      </c>
      <c r="G253" s="27" t="str">
        <f t="shared" si="11"/>
        <v>1995-05-26</v>
      </c>
      <c r="H253" s="27" t="s">
        <v>574</v>
      </c>
      <c r="I253" s="27"/>
      <c r="J253" s="31" t="s">
        <v>1539</v>
      </c>
    </row>
    <row r="254" spans="1:10" x14ac:dyDescent="0.55000000000000004">
      <c r="A254" s="27">
        <v>176</v>
      </c>
      <c r="B254" s="27" t="s">
        <v>104</v>
      </c>
      <c r="C254" s="27" t="str">
        <f t="shared" si="9"/>
        <v xml:space="preserve">ទូ </v>
      </c>
      <c r="D254" s="27" t="str">
        <f t="shared" si="10"/>
        <v>សុហៃ</v>
      </c>
      <c r="E254" s="27" t="s">
        <v>862</v>
      </c>
      <c r="F254" s="27" t="s">
        <v>2268</v>
      </c>
      <c r="G254" s="27" t="str">
        <f t="shared" si="11"/>
        <v>2001-07-08</v>
      </c>
      <c r="H254" s="27" t="s">
        <v>575</v>
      </c>
      <c r="I254" s="27"/>
      <c r="J254" s="31" t="s">
        <v>1532</v>
      </c>
    </row>
    <row r="255" spans="1:10" x14ac:dyDescent="0.55000000000000004">
      <c r="A255" s="27">
        <v>177</v>
      </c>
      <c r="B255" s="27" t="s">
        <v>105</v>
      </c>
      <c r="C255" s="27" t="str">
        <f t="shared" si="9"/>
        <v xml:space="preserve">ភាព </v>
      </c>
      <c r="D255" s="27" t="str">
        <f t="shared" si="10"/>
        <v>សុភា</v>
      </c>
      <c r="E255" s="27" t="s">
        <v>862</v>
      </c>
      <c r="F255" s="27" t="s">
        <v>2268</v>
      </c>
      <c r="G255" s="27" t="str">
        <f t="shared" si="11"/>
        <v>1995-02-01</v>
      </c>
      <c r="H255" s="27" t="s">
        <v>484</v>
      </c>
      <c r="I255" s="27"/>
      <c r="J255" s="31" t="s">
        <v>1529</v>
      </c>
    </row>
    <row r="256" spans="1:10" x14ac:dyDescent="0.55000000000000004">
      <c r="A256" s="27">
        <v>178</v>
      </c>
      <c r="B256" s="27" t="s">
        <v>106</v>
      </c>
      <c r="C256" s="27" t="str">
        <f t="shared" si="9"/>
        <v xml:space="preserve">ភី </v>
      </c>
      <c r="D256" s="27" t="str">
        <f t="shared" si="10"/>
        <v>ធា</v>
      </c>
      <c r="E256" s="27" t="s">
        <v>862</v>
      </c>
      <c r="F256" s="27" t="s">
        <v>2268</v>
      </c>
      <c r="G256" s="27" t="str">
        <f t="shared" si="11"/>
        <v>***-**-**</v>
      </c>
      <c r="H256" s="27" t="s">
        <v>2262</v>
      </c>
      <c r="I256" s="27"/>
      <c r="J256" s="31" t="s">
        <v>2262</v>
      </c>
    </row>
    <row r="257" spans="1:10" x14ac:dyDescent="0.55000000000000004">
      <c r="A257" s="27">
        <v>179</v>
      </c>
      <c r="B257" s="27" t="s">
        <v>107</v>
      </c>
      <c r="C257" s="27" t="str">
        <f t="shared" si="9"/>
        <v xml:space="preserve">ហ៊ីម </v>
      </c>
      <c r="D257" s="27" t="str">
        <f t="shared" si="10"/>
        <v>ហាក់</v>
      </c>
      <c r="E257" s="27" t="s">
        <v>862</v>
      </c>
      <c r="F257" s="27" t="s">
        <v>2268</v>
      </c>
      <c r="G257" s="27" t="str">
        <f t="shared" si="11"/>
        <v>1993-01-27</v>
      </c>
      <c r="H257" s="27" t="s">
        <v>472</v>
      </c>
      <c r="I257" s="27"/>
      <c r="J257" s="31" t="s">
        <v>1527</v>
      </c>
    </row>
    <row r="258" spans="1:10" x14ac:dyDescent="0.55000000000000004">
      <c r="A258" s="27">
        <v>180</v>
      </c>
      <c r="B258" s="27" t="s">
        <v>108</v>
      </c>
      <c r="C258" s="27" t="str">
        <f t="shared" si="9"/>
        <v xml:space="preserve">ហំ </v>
      </c>
      <c r="D258" s="27" t="str">
        <f t="shared" si="10"/>
        <v>ណាហៃ</v>
      </c>
      <c r="E258" s="27" t="s">
        <v>862</v>
      </c>
      <c r="F258" s="27" t="s">
        <v>2268</v>
      </c>
      <c r="G258" s="27" t="str">
        <f t="shared" si="11"/>
        <v>1997-08-28</v>
      </c>
      <c r="H258" s="27" t="s">
        <v>578</v>
      </c>
      <c r="I258" s="27"/>
      <c r="J258" s="31">
        <v>150902410</v>
      </c>
    </row>
    <row r="259" spans="1:10" x14ac:dyDescent="0.55000000000000004">
      <c r="A259" s="27">
        <v>181</v>
      </c>
      <c r="B259" s="27" t="s">
        <v>109</v>
      </c>
      <c r="C259" s="27" t="str">
        <f t="shared" si="9"/>
        <v xml:space="preserve">ចាយ </v>
      </c>
      <c r="D259" s="27" t="str">
        <f t="shared" si="10"/>
        <v>ឆៃយ័ន្ត</v>
      </c>
      <c r="E259" s="27" t="s">
        <v>862</v>
      </c>
      <c r="F259" s="27" t="s">
        <v>2268</v>
      </c>
      <c r="G259" s="27" t="str">
        <f t="shared" si="11"/>
        <v>1995-05-01</v>
      </c>
      <c r="H259" s="27" t="s">
        <v>465</v>
      </c>
      <c r="I259" s="27"/>
      <c r="J259" s="31" t="s">
        <v>1522</v>
      </c>
    </row>
    <row r="260" spans="1:10" x14ac:dyDescent="0.55000000000000004">
      <c r="A260" s="27">
        <v>182</v>
      </c>
      <c r="B260" s="27" t="s">
        <v>1905</v>
      </c>
      <c r="C260" s="27" t="str">
        <f t="shared" si="9"/>
        <v xml:space="preserve">ឈិន </v>
      </c>
      <c r="D260" s="27" t="str">
        <f t="shared" si="10"/>
        <v>សារិន</v>
      </c>
      <c r="E260" s="27" t="s">
        <v>862</v>
      </c>
      <c r="F260" s="27" t="s">
        <v>2268</v>
      </c>
      <c r="G260" s="27" t="str">
        <f t="shared" si="11"/>
        <v>***-**-**</v>
      </c>
      <c r="H260" s="27" t="s">
        <v>2262</v>
      </c>
      <c r="I260" s="27"/>
      <c r="J260" s="31" t="s">
        <v>2262</v>
      </c>
    </row>
    <row r="261" spans="1:10" x14ac:dyDescent="0.55000000000000004">
      <c r="A261" s="27">
        <v>183</v>
      </c>
      <c r="B261" s="27" t="s">
        <v>2275</v>
      </c>
      <c r="C261" s="27" t="str">
        <f t="shared" ref="C261:C324" si="12">LEFT(B261,FIND(" ",B261,1))</f>
        <v xml:space="preserve">ហុក </v>
      </c>
      <c r="D261" s="27" t="str">
        <f t="shared" ref="D261:D324" si="13">RIGHT(B261,LEN(B261)-FIND(" ",B261,1))</f>
        <v>ចាន់</v>
      </c>
      <c r="E261" s="27" t="s">
        <v>862</v>
      </c>
      <c r="F261" s="27" t="s">
        <v>2268</v>
      </c>
      <c r="G261" s="27" t="str">
        <f t="shared" si="11"/>
        <v>1998-08-09</v>
      </c>
      <c r="H261" s="27" t="s">
        <v>579</v>
      </c>
      <c r="I261" s="27"/>
      <c r="J261" s="31">
        <v>150836128</v>
      </c>
    </row>
    <row r="262" spans="1:10" x14ac:dyDescent="0.55000000000000004">
      <c r="A262" s="27">
        <v>184</v>
      </c>
      <c r="B262" s="27" t="s">
        <v>110</v>
      </c>
      <c r="C262" s="27" t="str">
        <f t="shared" si="12"/>
        <v xml:space="preserve">ឈៀក </v>
      </c>
      <c r="D262" s="27" t="str">
        <f t="shared" si="13"/>
        <v>អន</v>
      </c>
      <c r="E262" s="27" t="s">
        <v>862</v>
      </c>
      <c r="F262" s="27" t="s">
        <v>2268</v>
      </c>
      <c r="G262" s="27" t="str">
        <f t="shared" si="11"/>
        <v>1991-05-09</v>
      </c>
      <c r="H262" s="27" t="s">
        <v>580</v>
      </c>
      <c r="I262" s="27"/>
      <c r="J262" s="31" t="s">
        <v>1518</v>
      </c>
    </row>
    <row r="263" spans="1:10" x14ac:dyDescent="0.55000000000000004">
      <c r="A263" s="27">
        <v>185</v>
      </c>
      <c r="B263" s="27" t="s">
        <v>111</v>
      </c>
      <c r="C263" s="27" t="str">
        <f t="shared" si="12"/>
        <v xml:space="preserve">សំ </v>
      </c>
      <c r="D263" s="27" t="str">
        <f t="shared" si="13"/>
        <v>ស៊ីម</v>
      </c>
      <c r="E263" s="27" t="s">
        <v>862</v>
      </c>
      <c r="F263" s="27" t="s">
        <v>2268</v>
      </c>
      <c r="G263" s="27" t="str">
        <f t="shared" si="11"/>
        <v>1994-09-09</v>
      </c>
      <c r="H263" s="27" t="s">
        <v>817</v>
      </c>
      <c r="I263" s="27"/>
      <c r="J263" s="31" t="s">
        <v>1516</v>
      </c>
    </row>
    <row r="264" spans="1:10" x14ac:dyDescent="0.55000000000000004">
      <c r="A264" s="27">
        <v>186</v>
      </c>
      <c r="B264" s="27" t="s">
        <v>112</v>
      </c>
      <c r="C264" s="27" t="str">
        <f t="shared" si="12"/>
        <v xml:space="preserve">ផាន </v>
      </c>
      <c r="D264" s="27" t="str">
        <f t="shared" si="13"/>
        <v>ហួយ</v>
      </c>
      <c r="E264" s="27" t="s">
        <v>862</v>
      </c>
      <c r="F264" s="27" t="s">
        <v>2268</v>
      </c>
      <c r="G264" s="27" t="str">
        <f t="shared" si="11"/>
        <v>1992-03-05</v>
      </c>
      <c r="H264" s="27" t="s">
        <v>583</v>
      </c>
      <c r="I264" s="27"/>
      <c r="J264" s="31" t="s">
        <v>1514</v>
      </c>
    </row>
    <row r="265" spans="1:10" x14ac:dyDescent="0.55000000000000004">
      <c r="A265" s="27">
        <v>187</v>
      </c>
      <c r="B265" s="27" t="s">
        <v>113</v>
      </c>
      <c r="C265" s="27" t="str">
        <f t="shared" si="12"/>
        <v xml:space="preserve">រ៉ា </v>
      </c>
      <c r="D265" s="27" t="str">
        <f t="shared" si="13"/>
        <v>រិត</v>
      </c>
      <c r="E265" s="27" t="s">
        <v>862</v>
      </c>
      <c r="F265" s="27" t="s">
        <v>2268</v>
      </c>
      <c r="G265" s="27" t="str">
        <f t="shared" si="11"/>
        <v>1992-01-10</v>
      </c>
      <c r="H265" s="27" t="s">
        <v>584</v>
      </c>
      <c r="I265" s="27"/>
      <c r="J265" s="31" t="s">
        <v>1512</v>
      </c>
    </row>
    <row r="266" spans="1:10" x14ac:dyDescent="0.55000000000000004">
      <c r="A266" s="27">
        <v>188</v>
      </c>
      <c r="B266" s="27" t="s">
        <v>114</v>
      </c>
      <c r="C266" s="27" t="str">
        <f t="shared" si="12"/>
        <v xml:space="preserve">ហាក់ </v>
      </c>
      <c r="D266" s="27" t="str">
        <f t="shared" si="13"/>
        <v>រ៉ុម</v>
      </c>
      <c r="E266" s="27" t="s">
        <v>862</v>
      </c>
      <c r="F266" s="27" t="s">
        <v>2268</v>
      </c>
      <c r="G266" s="27" t="str">
        <f t="shared" si="11"/>
        <v>1990-01-27</v>
      </c>
      <c r="H266" s="27" t="s">
        <v>1509</v>
      </c>
      <c r="I266" s="27"/>
      <c r="J266" s="31">
        <v>150550387</v>
      </c>
    </row>
    <row r="267" spans="1:10" x14ac:dyDescent="0.55000000000000004">
      <c r="A267" s="27">
        <v>189</v>
      </c>
      <c r="B267" s="27" t="s">
        <v>115</v>
      </c>
      <c r="C267" s="27" t="str">
        <f t="shared" si="12"/>
        <v xml:space="preserve">សាត </v>
      </c>
      <c r="D267" s="27" t="str">
        <f t="shared" si="13"/>
        <v>សុខណេង</v>
      </c>
      <c r="E267" s="27" t="s">
        <v>862</v>
      </c>
      <c r="F267" s="27" t="s">
        <v>2268</v>
      </c>
      <c r="G267" s="27" t="str">
        <f t="shared" si="11"/>
        <v>2000-10-01</v>
      </c>
      <c r="H267" s="27" t="s">
        <v>525</v>
      </c>
      <c r="I267" s="27"/>
      <c r="J267" s="31">
        <v>150865352</v>
      </c>
    </row>
    <row r="268" spans="1:10" x14ac:dyDescent="0.55000000000000004">
      <c r="A268" s="27">
        <v>190</v>
      </c>
      <c r="B268" s="27" t="s">
        <v>116</v>
      </c>
      <c r="C268" s="27" t="str">
        <f t="shared" si="12"/>
        <v xml:space="preserve">សំ </v>
      </c>
      <c r="D268" s="27" t="str">
        <f t="shared" si="13"/>
        <v>សុខ</v>
      </c>
      <c r="E268" s="27" t="s">
        <v>862</v>
      </c>
      <c r="F268" s="27" t="s">
        <v>2268</v>
      </c>
      <c r="G268" s="27" t="str">
        <f t="shared" si="11"/>
        <v>1997-01-04</v>
      </c>
      <c r="H268" s="27" t="s">
        <v>818</v>
      </c>
      <c r="I268" s="27"/>
      <c r="J268" s="31" t="s">
        <v>1508</v>
      </c>
    </row>
    <row r="269" spans="1:10" x14ac:dyDescent="0.55000000000000004">
      <c r="A269" s="27">
        <v>191</v>
      </c>
      <c r="B269" s="27" t="s">
        <v>117</v>
      </c>
      <c r="C269" s="27" t="str">
        <f t="shared" si="12"/>
        <v xml:space="preserve">តុញ </v>
      </c>
      <c r="D269" s="27" t="str">
        <f t="shared" si="13"/>
        <v>សុខឃាន</v>
      </c>
      <c r="E269" s="27" t="s">
        <v>862</v>
      </c>
      <c r="F269" s="27" t="s">
        <v>2268</v>
      </c>
      <c r="G269" s="27" t="str">
        <f t="shared" ref="G269:G332" si="14">RIGHT(H269,4)&amp;"-"&amp;RIGHT(LEFT(H269,5),2)&amp;"-"&amp;LEFT(H269,2)</f>
        <v>1992-09-19</v>
      </c>
      <c r="H269" s="27" t="s">
        <v>586</v>
      </c>
      <c r="I269" s="27"/>
      <c r="J269" s="31" t="s">
        <v>1506</v>
      </c>
    </row>
    <row r="270" spans="1:10" x14ac:dyDescent="0.55000000000000004">
      <c r="A270" s="27">
        <v>192</v>
      </c>
      <c r="B270" s="27" t="s">
        <v>118</v>
      </c>
      <c r="C270" s="27" t="str">
        <f t="shared" si="12"/>
        <v xml:space="preserve">ឈុំ </v>
      </c>
      <c r="D270" s="27" t="str">
        <f t="shared" si="13"/>
        <v>ស៊ាង</v>
      </c>
      <c r="E270" s="27" t="s">
        <v>862</v>
      </c>
      <c r="F270" s="27" t="s">
        <v>2268</v>
      </c>
      <c r="G270" s="27" t="str">
        <f t="shared" si="14"/>
        <v>1995-11-01</v>
      </c>
      <c r="H270" s="27" t="s">
        <v>588</v>
      </c>
      <c r="I270" s="27"/>
      <c r="J270" s="31">
        <v>150523379</v>
      </c>
    </row>
    <row r="271" spans="1:10" x14ac:dyDescent="0.55000000000000004">
      <c r="A271" s="27">
        <v>193</v>
      </c>
      <c r="B271" s="27" t="s">
        <v>119</v>
      </c>
      <c r="C271" s="27" t="str">
        <f t="shared" si="12"/>
        <v xml:space="preserve">លន់ </v>
      </c>
      <c r="D271" s="27" t="str">
        <f t="shared" si="13"/>
        <v>ផល្លី</v>
      </c>
      <c r="E271" s="27" t="s">
        <v>862</v>
      </c>
      <c r="F271" s="27" t="s">
        <v>2268</v>
      </c>
      <c r="G271" s="27" t="str">
        <f t="shared" si="14"/>
        <v>1989-01-05</v>
      </c>
      <c r="H271" s="27" t="s">
        <v>819</v>
      </c>
      <c r="I271" s="27"/>
      <c r="J271" s="31">
        <v>30636669</v>
      </c>
    </row>
    <row r="272" spans="1:10" x14ac:dyDescent="0.55000000000000004">
      <c r="A272" s="27">
        <v>194</v>
      </c>
      <c r="B272" s="27" t="s">
        <v>120</v>
      </c>
      <c r="C272" s="27" t="str">
        <f t="shared" si="12"/>
        <v xml:space="preserve">សំ </v>
      </c>
      <c r="D272" s="27" t="str">
        <f t="shared" si="13"/>
        <v>រស្មី</v>
      </c>
      <c r="E272" s="27" t="s">
        <v>862</v>
      </c>
      <c r="F272" s="27" t="s">
        <v>2268</v>
      </c>
      <c r="G272" s="27" t="str">
        <f t="shared" si="14"/>
        <v>1992-05-20</v>
      </c>
      <c r="H272" s="27" t="s">
        <v>820</v>
      </c>
      <c r="I272" s="27"/>
      <c r="J272" s="31" t="s">
        <v>1500</v>
      </c>
    </row>
    <row r="273" spans="1:10" x14ac:dyDescent="0.55000000000000004">
      <c r="A273" s="27">
        <v>195</v>
      </c>
      <c r="B273" s="27" t="s">
        <v>121</v>
      </c>
      <c r="C273" s="27" t="str">
        <f t="shared" si="12"/>
        <v xml:space="preserve">យើង </v>
      </c>
      <c r="D273" s="27" t="str">
        <f t="shared" si="13"/>
        <v>ចេង</v>
      </c>
      <c r="E273" s="27" t="s">
        <v>862</v>
      </c>
      <c r="F273" s="27" t="s">
        <v>2268</v>
      </c>
      <c r="G273" s="27" t="str">
        <f t="shared" si="14"/>
        <v>1995-12-02</v>
      </c>
      <c r="H273" s="27" t="s">
        <v>589</v>
      </c>
      <c r="I273" s="27"/>
      <c r="J273" s="31">
        <v>150948337</v>
      </c>
    </row>
    <row r="274" spans="1:10" x14ac:dyDescent="0.55000000000000004">
      <c r="A274" s="27">
        <v>196</v>
      </c>
      <c r="B274" s="27" t="s">
        <v>122</v>
      </c>
      <c r="C274" s="27" t="str">
        <f t="shared" si="12"/>
        <v xml:space="preserve">សំ </v>
      </c>
      <c r="D274" s="27" t="str">
        <f t="shared" si="13"/>
        <v>ស៊ន់</v>
      </c>
      <c r="E274" s="27" t="s">
        <v>862</v>
      </c>
      <c r="F274" s="27" t="s">
        <v>2268</v>
      </c>
      <c r="G274" s="27" t="str">
        <f t="shared" si="14"/>
        <v>1996-12-20</v>
      </c>
      <c r="H274" s="27" t="s">
        <v>590</v>
      </c>
      <c r="I274" s="27"/>
      <c r="J274" s="31" t="s">
        <v>1496</v>
      </c>
    </row>
    <row r="275" spans="1:10" x14ac:dyDescent="0.55000000000000004">
      <c r="A275" s="27">
        <v>197</v>
      </c>
      <c r="B275" s="27" t="s">
        <v>222</v>
      </c>
      <c r="C275" s="27" t="str">
        <f t="shared" si="12"/>
        <v xml:space="preserve">ភាន់ </v>
      </c>
      <c r="D275" s="27" t="str">
        <f t="shared" si="13"/>
        <v>សុខគា</v>
      </c>
      <c r="E275" s="27" t="s">
        <v>862</v>
      </c>
      <c r="F275" s="27" t="s">
        <v>2268</v>
      </c>
      <c r="G275" s="27" t="str">
        <f t="shared" si="14"/>
        <v>1996-08-06</v>
      </c>
      <c r="H275" s="27" t="s">
        <v>695</v>
      </c>
      <c r="I275" s="27"/>
      <c r="J275" s="31">
        <v>150960884</v>
      </c>
    </row>
    <row r="276" spans="1:10" x14ac:dyDescent="0.55000000000000004">
      <c r="A276" s="27">
        <v>198</v>
      </c>
      <c r="B276" s="27" t="s">
        <v>2276</v>
      </c>
      <c r="C276" s="27" t="str">
        <f t="shared" si="12"/>
        <v xml:space="preserve">សំ </v>
      </c>
      <c r="D276" s="27" t="str">
        <f t="shared" si="13"/>
        <v>សែន</v>
      </c>
      <c r="E276" s="27" t="s">
        <v>862</v>
      </c>
      <c r="F276" s="27" t="s">
        <v>2268</v>
      </c>
      <c r="G276" s="27" t="str">
        <f t="shared" si="14"/>
        <v>1999-04-10</v>
      </c>
      <c r="H276" s="27" t="s">
        <v>591</v>
      </c>
      <c r="I276" s="27"/>
      <c r="J276" s="31" t="s">
        <v>1494</v>
      </c>
    </row>
    <row r="277" spans="1:10" x14ac:dyDescent="0.55000000000000004">
      <c r="A277" s="27">
        <v>199</v>
      </c>
      <c r="B277" s="27" t="s">
        <v>123</v>
      </c>
      <c r="C277" s="27" t="str">
        <f t="shared" si="12"/>
        <v xml:space="preserve">ចុន </v>
      </c>
      <c r="D277" s="27" t="str">
        <f t="shared" si="13"/>
        <v>ជំនោរ</v>
      </c>
      <c r="E277" s="27" t="s">
        <v>862</v>
      </c>
      <c r="F277" s="27" t="s">
        <v>2268</v>
      </c>
      <c r="G277" s="27" t="str">
        <f t="shared" si="14"/>
        <v>2000-06-19</v>
      </c>
      <c r="H277" s="27" t="s">
        <v>592</v>
      </c>
      <c r="I277" s="27"/>
      <c r="J277" s="31" t="s">
        <v>1492</v>
      </c>
    </row>
    <row r="278" spans="1:10" x14ac:dyDescent="0.55000000000000004">
      <c r="A278" s="27">
        <v>200</v>
      </c>
      <c r="B278" s="27" t="s">
        <v>124</v>
      </c>
      <c r="C278" s="27" t="str">
        <f t="shared" si="12"/>
        <v xml:space="preserve">ឃុត </v>
      </c>
      <c r="D278" s="27" t="str">
        <f t="shared" si="13"/>
        <v>យឹង</v>
      </c>
      <c r="E278" s="27" t="s">
        <v>862</v>
      </c>
      <c r="F278" s="27" t="s">
        <v>2268</v>
      </c>
      <c r="G278" s="27" t="str">
        <f t="shared" si="14"/>
        <v>1994-02-20</v>
      </c>
      <c r="H278" s="27" t="s">
        <v>593</v>
      </c>
      <c r="I278" s="27"/>
      <c r="J278" s="31" t="s">
        <v>1487</v>
      </c>
    </row>
    <row r="279" spans="1:10" x14ac:dyDescent="0.55000000000000004">
      <c r="A279" s="27">
        <v>201</v>
      </c>
      <c r="B279" s="27" t="s">
        <v>1906</v>
      </c>
      <c r="C279" s="27" t="str">
        <f t="shared" si="12"/>
        <v xml:space="preserve">ប៉ាន់ </v>
      </c>
      <c r="D279" s="27" t="str">
        <f t="shared" si="13"/>
        <v>រន</v>
      </c>
      <c r="E279" s="27" t="s">
        <v>862</v>
      </c>
      <c r="F279" s="27" t="s">
        <v>2268</v>
      </c>
      <c r="G279" s="27" t="str">
        <f t="shared" si="14"/>
        <v>***-**-**</v>
      </c>
      <c r="H279" s="27" t="s">
        <v>2262</v>
      </c>
      <c r="I279" s="27"/>
      <c r="J279" s="31" t="s">
        <v>2262</v>
      </c>
    </row>
    <row r="280" spans="1:10" x14ac:dyDescent="0.55000000000000004">
      <c r="A280" s="27">
        <v>202</v>
      </c>
      <c r="B280" s="27" t="s">
        <v>2277</v>
      </c>
      <c r="C280" s="27" t="str">
        <f t="shared" si="12"/>
        <v xml:space="preserve">រី </v>
      </c>
      <c r="D280" s="27" t="str">
        <f t="shared" si="13"/>
        <v>ឡាក់</v>
      </c>
      <c r="E280" s="27" t="s">
        <v>862</v>
      </c>
      <c r="F280" s="27" t="s">
        <v>2268</v>
      </c>
      <c r="G280" s="27" t="str">
        <f t="shared" si="14"/>
        <v>1998-02-07</v>
      </c>
      <c r="H280" s="27" t="s">
        <v>594</v>
      </c>
      <c r="I280" s="27"/>
      <c r="J280" s="31">
        <v>51218879</v>
      </c>
    </row>
    <row r="281" spans="1:10" x14ac:dyDescent="0.55000000000000004">
      <c r="A281" s="27">
        <v>203</v>
      </c>
      <c r="B281" s="27" t="s">
        <v>125</v>
      </c>
      <c r="C281" s="27" t="str">
        <f t="shared" si="12"/>
        <v xml:space="preserve">ព្រឹម </v>
      </c>
      <c r="D281" s="27" t="str">
        <f t="shared" si="13"/>
        <v>កក្កដា</v>
      </c>
      <c r="E281" s="27" t="s">
        <v>862</v>
      </c>
      <c r="F281" s="27" t="s">
        <v>2268</v>
      </c>
      <c r="G281" s="27" t="str">
        <f t="shared" si="14"/>
        <v>1984-06-05</v>
      </c>
      <c r="H281" s="27" t="s">
        <v>595</v>
      </c>
      <c r="I281" s="27"/>
      <c r="J281" s="31" t="s">
        <v>1483</v>
      </c>
    </row>
    <row r="282" spans="1:10" x14ac:dyDescent="0.55000000000000004">
      <c r="A282" s="27">
        <v>204</v>
      </c>
      <c r="B282" s="27" t="s">
        <v>126</v>
      </c>
      <c r="C282" s="27" t="str">
        <f t="shared" si="12"/>
        <v xml:space="preserve">សឿន </v>
      </c>
      <c r="D282" s="27" t="str">
        <f t="shared" si="13"/>
        <v>ចិត្រា</v>
      </c>
      <c r="E282" s="27" t="s">
        <v>862</v>
      </c>
      <c r="F282" s="27" t="s">
        <v>2268</v>
      </c>
      <c r="G282" s="27" t="str">
        <f t="shared" si="14"/>
        <v>1995-08-08</v>
      </c>
      <c r="H282" s="27" t="s">
        <v>597</v>
      </c>
      <c r="I282" s="27"/>
      <c r="J282" s="31" t="s">
        <v>1480</v>
      </c>
    </row>
    <row r="283" spans="1:10" x14ac:dyDescent="0.55000000000000004">
      <c r="A283" s="27">
        <v>205</v>
      </c>
      <c r="B283" s="27" t="s">
        <v>127</v>
      </c>
      <c r="C283" s="27" t="str">
        <f t="shared" si="12"/>
        <v xml:space="preserve">សំ </v>
      </c>
      <c r="D283" s="27" t="str">
        <f t="shared" si="13"/>
        <v>សឿន</v>
      </c>
      <c r="E283" s="27" t="s">
        <v>862</v>
      </c>
      <c r="F283" s="27" t="s">
        <v>2268</v>
      </c>
      <c r="G283" s="27" t="str">
        <f t="shared" si="14"/>
        <v>1999-12-31</v>
      </c>
      <c r="H283" s="27" t="s">
        <v>598</v>
      </c>
      <c r="I283" s="27"/>
      <c r="J283" s="31" t="s">
        <v>1478</v>
      </c>
    </row>
    <row r="284" spans="1:10" x14ac:dyDescent="0.55000000000000004">
      <c r="A284" s="27">
        <v>206</v>
      </c>
      <c r="B284" s="27" t="s">
        <v>128</v>
      </c>
      <c r="C284" s="27" t="str">
        <f t="shared" si="12"/>
        <v xml:space="preserve">ពង់ </v>
      </c>
      <c r="D284" s="27" t="str">
        <f t="shared" si="13"/>
        <v>ពេញចិត្ត</v>
      </c>
      <c r="E284" s="27" t="s">
        <v>862</v>
      </c>
      <c r="F284" s="27" t="s">
        <v>2268</v>
      </c>
      <c r="G284" s="27" t="str">
        <f t="shared" si="14"/>
        <v>1999-12-31</v>
      </c>
      <c r="H284" s="27" t="s">
        <v>598</v>
      </c>
      <c r="I284" s="27"/>
      <c r="J284" s="31">
        <v>220175215</v>
      </c>
    </row>
    <row r="285" spans="1:10" x14ac:dyDescent="0.55000000000000004">
      <c r="A285" s="27">
        <v>207</v>
      </c>
      <c r="B285" s="27" t="s">
        <v>129</v>
      </c>
      <c r="C285" s="27" t="str">
        <f t="shared" si="12"/>
        <v xml:space="preserve">ខា </v>
      </c>
      <c r="D285" s="27" t="str">
        <f t="shared" si="13"/>
        <v>ហ៊ិច</v>
      </c>
      <c r="E285" s="27" t="s">
        <v>862</v>
      </c>
      <c r="F285" s="27" t="s">
        <v>2268</v>
      </c>
      <c r="G285" s="27" t="str">
        <f t="shared" si="14"/>
        <v>***-**-**</v>
      </c>
      <c r="H285" s="27" t="s">
        <v>2262</v>
      </c>
      <c r="I285" s="27"/>
      <c r="J285" s="31" t="s">
        <v>2262</v>
      </c>
    </row>
    <row r="286" spans="1:10" x14ac:dyDescent="0.55000000000000004">
      <c r="A286" s="27">
        <v>208</v>
      </c>
      <c r="B286" s="27" t="s">
        <v>130</v>
      </c>
      <c r="C286" s="27" t="str">
        <f t="shared" si="12"/>
        <v xml:space="preserve">សេន </v>
      </c>
      <c r="D286" s="27" t="str">
        <f t="shared" si="13"/>
        <v>រក្សា</v>
      </c>
      <c r="E286" s="27" t="s">
        <v>862</v>
      </c>
      <c r="F286" s="27" t="s">
        <v>2268</v>
      </c>
      <c r="G286" s="27" t="str">
        <f t="shared" si="14"/>
        <v>1995-12-06</v>
      </c>
      <c r="H286" s="27" t="s">
        <v>602</v>
      </c>
      <c r="I286" s="27"/>
      <c r="J286" s="31" t="s">
        <v>1473</v>
      </c>
    </row>
    <row r="287" spans="1:10" x14ac:dyDescent="0.55000000000000004">
      <c r="A287" s="27">
        <v>209</v>
      </c>
      <c r="B287" s="27" t="s">
        <v>131</v>
      </c>
      <c r="C287" s="27" t="str">
        <f t="shared" si="12"/>
        <v xml:space="preserve">សេន </v>
      </c>
      <c r="D287" s="27" t="str">
        <f t="shared" si="13"/>
        <v>សន</v>
      </c>
      <c r="E287" s="27" t="s">
        <v>862</v>
      </c>
      <c r="F287" s="27" t="s">
        <v>2268</v>
      </c>
      <c r="G287" s="27" t="str">
        <f t="shared" si="14"/>
        <v>2001-08-08</v>
      </c>
      <c r="H287" s="27" t="s">
        <v>603</v>
      </c>
      <c r="I287" s="27"/>
      <c r="J287" s="31">
        <v>150930123</v>
      </c>
    </row>
    <row r="288" spans="1:10" x14ac:dyDescent="0.55000000000000004">
      <c r="A288" s="27">
        <v>210</v>
      </c>
      <c r="B288" s="27" t="s">
        <v>132</v>
      </c>
      <c r="C288" s="27" t="str">
        <f t="shared" si="12"/>
        <v xml:space="preserve">ហង់ </v>
      </c>
      <c r="D288" s="27" t="str">
        <f t="shared" si="13"/>
        <v>ពៅ</v>
      </c>
      <c r="E288" s="27" t="s">
        <v>862</v>
      </c>
      <c r="F288" s="27" t="s">
        <v>2268</v>
      </c>
      <c r="G288" s="27" t="str">
        <f t="shared" si="14"/>
        <v>1998-10-26</v>
      </c>
      <c r="H288" s="27" t="s">
        <v>604</v>
      </c>
      <c r="I288" s="27"/>
      <c r="J288" s="31">
        <v>150613306</v>
      </c>
    </row>
    <row r="289" spans="1:10" x14ac:dyDescent="0.55000000000000004">
      <c r="A289" s="27">
        <v>211</v>
      </c>
      <c r="B289" s="27" t="s">
        <v>133</v>
      </c>
      <c r="C289" s="27" t="str">
        <f t="shared" si="12"/>
        <v xml:space="preserve">វឿន </v>
      </c>
      <c r="D289" s="27" t="str">
        <f t="shared" si="13"/>
        <v>អេន</v>
      </c>
      <c r="E289" s="27" t="s">
        <v>862</v>
      </c>
      <c r="F289" s="27" t="s">
        <v>2268</v>
      </c>
      <c r="G289" s="27" t="str">
        <f t="shared" si="14"/>
        <v>1999-12-18</v>
      </c>
      <c r="H289" s="27" t="s">
        <v>822</v>
      </c>
      <c r="I289" s="27"/>
      <c r="J289" s="31" t="s">
        <v>1470</v>
      </c>
    </row>
    <row r="290" spans="1:10" x14ac:dyDescent="0.55000000000000004">
      <c r="A290" s="27">
        <v>212</v>
      </c>
      <c r="B290" s="27" t="s">
        <v>134</v>
      </c>
      <c r="C290" s="27" t="str">
        <f t="shared" si="12"/>
        <v xml:space="preserve">នឹង </v>
      </c>
      <c r="D290" s="27" t="str">
        <f t="shared" si="13"/>
        <v>ណូយ</v>
      </c>
      <c r="E290" s="27" t="s">
        <v>862</v>
      </c>
      <c r="F290" s="27" t="s">
        <v>2268</v>
      </c>
      <c r="G290" s="27" t="str">
        <f t="shared" si="14"/>
        <v>2000-03-14</v>
      </c>
      <c r="H290" s="27" t="s">
        <v>607</v>
      </c>
      <c r="I290" s="27"/>
      <c r="J290" s="31" t="s">
        <v>1469</v>
      </c>
    </row>
    <row r="291" spans="1:10" x14ac:dyDescent="0.55000000000000004">
      <c r="A291" s="27">
        <v>213</v>
      </c>
      <c r="B291" s="27" t="s">
        <v>135</v>
      </c>
      <c r="C291" s="27" t="str">
        <f t="shared" si="12"/>
        <v xml:space="preserve">ឃឹម </v>
      </c>
      <c r="D291" s="27" t="str">
        <f t="shared" si="13"/>
        <v>ឡុន</v>
      </c>
      <c r="E291" s="27" t="s">
        <v>862</v>
      </c>
      <c r="F291" s="27" t="s">
        <v>2268</v>
      </c>
      <c r="G291" s="27" t="str">
        <f t="shared" si="14"/>
        <v>1987-05-10</v>
      </c>
      <c r="H291" s="27" t="s">
        <v>608</v>
      </c>
      <c r="I291" s="27"/>
      <c r="J291" s="31" t="s">
        <v>1466</v>
      </c>
    </row>
    <row r="292" spans="1:10" x14ac:dyDescent="0.55000000000000004">
      <c r="A292" s="27">
        <v>214</v>
      </c>
      <c r="B292" s="27" t="s">
        <v>136</v>
      </c>
      <c r="C292" s="27" t="str">
        <f t="shared" si="12"/>
        <v xml:space="preserve">សាទ </v>
      </c>
      <c r="D292" s="27" t="str">
        <f t="shared" si="13"/>
        <v>រ៉េន</v>
      </c>
      <c r="E292" s="27" t="s">
        <v>862</v>
      </c>
      <c r="F292" s="27" t="s">
        <v>2268</v>
      </c>
      <c r="G292" s="27" t="str">
        <f t="shared" si="14"/>
        <v>1990-02-10</v>
      </c>
      <c r="H292" s="27" t="s">
        <v>572</v>
      </c>
      <c r="I292" s="27"/>
      <c r="J292" s="31" t="s">
        <v>1464</v>
      </c>
    </row>
    <row r="293" spans="1:10" x14ac:dyDescent="0.55000000000000004">
      <c r="A293" s="27">
        <v>215</v>
      </c>
      <c r="B293" s="27" t="s">
        <v>137</v>
      </c>
      <c r="C293" s="27" t="str">
        <f t="shared" si="12"/>
        <v xml:space="preserve">សាត </v>
      </c>
      <c r="D293" s="27" t="str">
        <f t="shared" si="13"/>
        <v>សុផាន</v>
      </c>
      <c r="E293" s="27" t="s">
        <v>862</v>
      </c>
      <c r="F293" s="27" t="s">
        <v>2268</v>
      </c>
      <c r="G293" s="27" t="str">
        <f t="shared" si="14"/>
        <v>2002-11-29</v>
      </c>
      <c r="H293" s="27" t="s">
        <v>609</v>
      </c>
      <c r="I293" s="27"/>
      <c r="J293" s="31">
        <v>150952560</v>
      </c>
    </row>
    <row r="294" spans="1:10" x14ac:dyDescent="0.55000000000000004">
      <c r="A294" s="27">
        <v>216</v>
      </c>
      <c r="B294" s="27" t="s">
        <v>138</v>
      </c>
      <c r="C294" s="27" t="str">
        <f t="shared" si="12"/>
        <v xml:space="preserve">វឿន </v>
      </c>
      <c r="D294" s="27" t="str">
        <f t="shared" si="13"/>
        <v>សំណាង</v>
      </c>
      <c r="E294" s="27" t="s">
        <v>862</v>
      </c>
      <c r="F294" s="27" t="s">
        <v>2268</v>
      </c>
      <c r="G294" s="27" t="str">
        <f t="shared" si="14"/>
        <v>1996-11-19</v>
      </c>
      <c r="H294" s="27" t="s">
        <v>823</v>
      </c>
      <c r="I294" s="27"/>
      <c r="J294" s="31">
        <v>150983132</v>
      </c>
    </row>
    <row r="295" spans="1:10" x14ac:dyDescent="0.55000000000000004">
      <c r="A295" s="27">
        <v>217</v>
      </c>
      <c r="B295" s="27" t="s">
        <v>139</v>
      </c>
      <c r="C295" s="27" t="str">
        <f t="shared" si="12"/>
        <v xml:space="preserve">អួត </v>
      </c>
      <c r="D295" s="27" t="str">
        <f t="shared" si="13"/>
        <v>ហេង</v>
      </c>
      <c r="E295" s="27" t="s">
        <v>862</v>
      </c>
      <c r="F295" s="27" t="s">
        <v>2268</v>
      </c>
      <c r="G295" s="27" t="str">
        <f t="shared" si="14"/>
        <v>***-**-**</v>
      </c>
      <c r="H295" s="27" t="s">
        <v>2262</v>
      </c>
      <c r="I295" s="27"/>
      <c r="J295" s="31" t="s">
        <v>2262</v>
      </c>
    </row>
    <row r="296" spans="1:10" x14ac:dyDescent="0.55000000000000004">
      <c r="A296" s="27">
        <v>218</v>
      </c>
      <c r="B296" s="27" t="s">
        <v>140</v>
      </c>
      <c r="C296" s="27" t="str">
        <f t="shared" si="12"/>
        <v xml:space="preserve">សាត </v>
      </c>
      <c r="D296" s="27" t="str">
        <f t="shared" si="13"/>
        <v>សារ៉ាត</v>
      </c>
      <c r="E296" s="27" t="s">
        <v>862</v>
      </c>
      <c r="F296" s="27" t="s">
        <v>2268</v>
      </c>
      <c r="G296" s="27" t="str">
        <f t="shared" si="14"/>
        <v>1994-06-02</v>
      </c>
      <c r="H296" s="27" t="s">
        <v>612</v>
      </c>
      <c r="I296" s="27"/>
      <c r="J296" s="31">
        <v>150469698</v>
      </c>
    </row>
    <row r="297" spans="1:10" x14ac:dyDescent="0.55000000000000004">
      <c r="A297" s="27">
        <v>219</v>
      </c>
      <c r="B297" s="27" t="s">
        <v>141</v>
      </c>
      <c r="C297" s="27" t="str">
        <f t="shared" si="12"/>
        <v xml:space="preserve">លី </v>
      </c>
      <c r="D297" s="27" t="str">
        <f t="shared" si="13"/>
        <v>នេន</v>
      </c>
      <c r="E297" s="27" t="s">
        <v>862</v>
      </c>
      <c r="F297" s="27" t="s">
        <v>2268</v>
      </c>
      <c r="G297" s="27" t="str">
        <f t="shared" si="14"/>
        <v>1986-07-17</v>
      </c>
      <c r="H297" s="27" t="s">
        <v>613</v>
      </c>
      <c r="I297" s="27"/>
      <c r="J297" s="31">
        <v>150294721</v>
      </c>
    </row>
    <row r="298" spans="1:10" x14ac:dyDescent="0.55000000000000004">
      <c r="A298" s="27">
        <v>220</v>
      </c>
      <c r="B298" s="27" t="s">
        <v>142</v>
      </c>
      <c r="C298" s="27" t="str">
        <f t="shared" si="12"/>
        <v xml:space="preserve">ហឿន </v>
      </c>
      <c r="D298" s="27" t="str">
        <f t="shared" si="13"/>
        <v>កុសល់</v>
      </c>
      <c r="E298" s="27" t="s">
        <v>862</v>
      </c>
      <c r="F298" s="27" t="s">
        <v>2268</v>
      </c>
      <c r="G298" s="27" t="str">
        <f t="shared" si="14"/>
        <v>1990-04-26</v>
      </c>
      <c r="H298" s="27" t="s">
        <v>824</v>
      </c>
      <c r="I298" s="27"/>
      <c r="J298" s="31">
        <v>150983106</v>
      </c>
    </row>
    <row r="299" spans="1:10" x14ac:dyDescent="0.55000000000000004">
      <c r="A299" s="27">
        <v>221</v>
      </c>
      <c r="B299" s="27" t="s">
        <v>143</v>
      </c>
      <c r="C299" s="27" t="str">
        <f t="shared" si="12"/>
        <v xml:space="preserve">ហឿន </v>
      </c>
      <c r="D299" s="27" t="str">
        <f t="shared" si="13"/>
        <v>ឃៀក</v>
      </c>
      <c r="E299" s="27" t="s">
        <v>862</v>
      </c>
      <c r="F299" s="27" t="s">
        <v>2268</v>
      </c>
      <c r="G299" s="27" t="str">
        <f t="shared" si="14"/>
        <v>1995-12-12</v>
      </c>
      <c r="H299" s="27" t="s">
        <v>614</v>
      </c>
      <c r="I299" s="27"/>
      <c r="J299" s="31" t="s">
        <v>1451</v>
      </c>
    </row>
    <row r="300" spans="1:10" x14ac:dyDescent="0.55000000000000004">
      <c r="A300" s="27">
        <v>222</v>
      </c>
      <c r="B300" s="27" t="s">
        <v>144</v>
      </c>
      <c r="C300" s="27" t="str">
        <f t="shared" si="12"/>
        <v xml:space="preserve">ខា </v>
      </c>
      <c r="D300" s="27" t="str">
        <f t="shared" si="13"/>
        <v>ធី</v>
      </c>
      <c r="E300" s="27" t="s">
        <v>862</v>
      </c>
      <c r="F300" s="27" t="s">
        <v>2268</v>
      </c>
      <c r="G300" s="27" t="str">
        <f t="shared" si="14"/>
        <v>1990-05-12</v>
      </c>
      <c r="H300" s="27" t="s">
        <v>599</v>
      </c>
      <c r="I300" s="27"/>
      <c r="J300" s="31" t="s">
        <v>1448</v>
      </c>
    </row>
    <row r="301" spans="1:10" x14ac:dyDescent="0.55000000000000004">
      <c r="A301" s="27">
        <v>223</v>
      </c>
      <c r="B301" s="27" t="s">
        <v>145</v>
      </c>
      <c r="C301" s="27" t="str">
        <f t="shared" si="12"/>
        <v xml:space="preserve">រុន </v>
      </c>
      <c r="D301" s="27" t="str">
        <f t="shared" si="13"/>
        <v>សំរ៉ិត</v>
      </c>
      <c r="E301" s="27" t="s">
        <v>862</v>
      </c>
      <c r="F301" s="27" t="s">
        <v>2268</v>
      </c>
      <c r="G301" s="27" t="str">
        <f t="shared" si="14"/>
        <v>1988-05-02</v>
      </c>
      <c r="H301" s="27" t="s">
        <v>615</v>
      </c>
      <c r="I301" s="27"/>
      <c r="J301" s="31">
        <v>51095018</v>
      </c>
    </row>
    <row r="302" spans="1:10" x14ac:dyDescent="0.55000000000000004">
      <c r="A302" s="27">
        <v>224</v>
      </c>
      <c r="B302" s="27" t="s">
        <v>146</v>
      </c>
      <c r="C302" s="27" t="str">
        <f t="shared" si="12"/>
        <v xml:space="preserve">ង៉ា </v>
      </c>
      <c r="D302" s="27" t="str">
        <f t="shared" si="13"/>
        <v>ផល្លាប</v>
      </c>
      <c r="E302" s="27" t="s">
        <v>862</v>
      </c>
      <c r="F302" s="27" t="s">
        <v>2268</v>
      </c>
      <c r="G302" s="27" t="str">
        <f t="shared" si="14"/>
        <v>2001-11-24</v>
      </c>
      <c r="H302" s="27" t="s">
        <v>616</v>
      </c>
      <c r="I302" s="27"/>
      <c r="J302" s="31">
        <v>150901604</v>
      </c>
    </row>
    <row r="303" spans="1:10" x14ac:dyDescent="0.55000000000000004">
      <c r="A303" s="27">
        <v>225</v>
      </c>
      <c r="B303" s="27" t="s">
        <v>2278</v>
      </c>
      <c r="C303" s="27" t="str">
        <f t="shared" si="12"/>
        <v xml:space="preserve">នូ </v>
      </c>
      <c r="D303" s="27" t="str">
        <f t="shared" si="13"/>
        <v>សុផាត</v>
      </c>
      <c r="E303" s="27" t="s">
        <v>862</v>
      </c>
      <c r="F303" s="27" t="s">
        <v>2268</v>
      </c>
      <c r="G303" s="27" t="str">
        <f t="shared" si="14"/>
        <v>***-**-**</v>
      </c>
      <c r="H303" s="27" t="s">
        <v>2262</v>
      </c>
      <c r="I303" s="27"/>
      <c r="J303" s="31" t="s">
        <v>2262</v>
      </c>
    </row>
    <row r="304" spans="1:10" x14ac:dyDescent="0.55000000000000004">
      <c r="A304" s="27">
        <v>226</v>
      </c>
      <c r="B304" s="27" t="s">
        <v>147</v>
      </c>
      <c r="C304" s="27" t="str">
        <f t="shared" si="12"/>
        <v xml:space="preserve">ជឿន </v>
      </c>
      <c r="D304" s="27" t="str">
        <f t="shared" si="13"/>
        <v>នីន</v>
      </c>
      <c r="E304" s="27" t="s">
        <v>862</v>
      </c>
      <c r="F304" s="27" t="s">
        <v>2268</v>
      </c>
      <c r="G304" s="27" t="str">
        <f t="shared" si="14"/>
        <v>1999-09-28</v>
      </c>
      <c r="H304" s="27" t="s">
        <v>618</v>
      </c>
      <c r="I304" s="27"/>
      <c r="J304" s="31" t="s">
        <v>1439</v>
      </c>
    </row>
    <row r="305" spans="1:10" x14ac:dyDescent="0.55000000000000004">
      <c r="A305" s="27">
        <v>227</v>
      </c>
      <c r="B305" s="27" t="s">
        <v>148</v>
      </c>
      <c r="C305" s="27" t="str">
        <f t="shared" si="12"/>
        <v xml:space="preserve">លី </v>
      </c>
      <c r="D305" s="27" t="str">
        <f t="shared" si="13"/>
        <v>ប៊ុនយ៉េន</v>
      </c>
      <c r="E305" s="27" t="s">
        <v>862</v>
      </c>
      <c r="F305" s="27" t="s">
        <v>2268</v>
      </c>
      <c r="G305" s="27" t="str">
        <f t="shared" si="14"/>
        <v>2000-02-09</v>
      </c>
      <c r="H305" s="27" t="s">
        <v>619</v>
      </c>
      <c r="I305" s="27"/>
      <c r="J305" s="31" t="s">
        <v>1437</v>
      </c>
    </row>
    <row r="306" spans="1:10" x14ac:dyDescent="0.55000000000000004">
      <c r="A306" s="27">
        <v>228</v>
      </c>
      <c r="B306" s="27" t="s">
        <v>149</v>
      </c>
      <c r="C306" s="27" t="str">
        <f t="shared" si="12"/>
        <v xml:space="preserve">ស៊ិន </v>
      </c>
      <c r="D306" s="27" t="str">
        <f t="shared" si="13"/>
        <v>ធីតា​</v>
      </c>
      <c r="E306" s="27" t="s">
        <v>862</v>
      </c>
      <c r="F306" s="27" t="s">
        <v>2268</v>
      </c>
      <c r="G306" s="27" t="str">
        <f t="shared" si="14"/>
        <v>1995-04-23</v>
      </c>
      <c r="H306" s="27" t="s">
        <v>620</v>
      </c>
      <c r="I306" s="27"/>
      <c r="J306" s="31" t="s">
        <v>1435</v>
      </c>
    </row>
    <row r="307" spans="1:10" x14ac:dyDescent="0.55000000000000004">
      <c r="A307" s="27">
        <v>229</v>
      </c>
      <c r="B307" s="27" t="s">
        <v>150</v>
      </c>
      <c r="C307" s="27" t="str">
        <f t="shared" si="12"/>
        <v xml:space="preserve">អេង </v>
      </c>
      <c r="D307" s="27" t="str">
        <f t="shared" si="13"/>
        <v>គឹមឆេង</v>
      </c>
      <c r="E307" s="27" t="s">
        <v>862</v>
      </c>
      <c r="F307" s="27" t="s">
        <v>2268</v>
      </c>
      <c r="G307" s="27" t="str">
        <f t="shared" si="14"/>
        <v>1997-02-28</v>
      </c>
      <c r="H307" s="27" t="s">
        <v>621</v>
      </c>
      <c r="I307" s="27"/>
      <c r="J307" s="31" t="s">
        <v>1433</v>
      </c>
    </row>
    <row r="308" spans="1:10" x14ac:dyDescent="0.55000000000000004">
      <c r="A308" s="27">
        <v>230</v>
      </c>
      <c r="B308" s="27" t="s">
        <v>151</v>
      </c>
      <c r="C308" s="27" t="str">
        <f t="shared" si="12"/>
        <v xml:space="preserve">កង </v>
      </c>
      <c r="D308" s="27" t="str">
        <f t="shared" si="13"/>
        <v>មីនី</v>
      </c>
      <c r="E308" s="27" t="s">
        <v>862</v>
      </c>
      <c r="F308" s="27" t="s">
        <v>2268</v>
      </c>
      <c r="G308" s="27" t="str">
        <f t="shared" si="14"/>
        <v>1998-08-16</v>
      </c>
      <c r="H308" s="27" t="s">
        <v>623</v>
      </c>
      <c r="I308" s="27"/>
      <c r="J308" s="31" t="s">
        <v>1430</v>
      </c>
    </row>
    <row r="309" spans="1:10" x14ac:dyDescent="0.55000000000000004">
      <c r="A309" s="27">
        <v>231</v>
      </c>
      <c r="B309" s="27" t="s">
        <v>152</v>
      </c>
      <c r="C309" s="27" t="str">
        <f t="shared" si="12"/>
        <v xml:space="preserve">រី </v>
      </c>
      <c r="D309" s="27" t="str">
        <f t="shared" si="13"/>
        <v>យាប</v>
      </c>
      <c r="E309" s="27" t="s">
        <v>862</v>
      </c>
      <c r="F309" s="27" t="s">
        <v>2268</v>
      </c>
      <c r="G309" s="27" t="str">
        <f t="shared" si="14"/>
        <v>1992-07-17</v>
      </c>
      <c r="H309" s="27" t="s">
        <v>624</v>
      </c>
      <c r="I309" s="27"/>
      <c r="J309" s="31" t="s">
        <v>1428</v>
      </c>
    </row>
    <row r="310" spans="1:10" x14ac:dyDescent="0.55000000000000004">
      <c r="A310" s="27">
        <v>232</v>
      </c>
      <c r="B310" s="27" t="s">
        <v>153</v>
      </c>
      <c r="C310" s="27" t="str">
        <f t="shared" si="12"/>
        <v xml:space="preserve">លី </v>
      </c>
      <c r="D310" s="27" t="str">
        <f t="shared" si="13"/>
        <v>សុភ័ណ្ឌ</v>
      </c>
      <c r="E310" s="27" t="s">
        <v>862</v>
      </c>
      <c r="F310" s="27" t="s">
        <v>2268</v>
      </c>
      <c r="G310" s="27" t="str">
        <f t="shared" si="14"/>
        <v>1999-05-24</v>
      </c>
      <c r="H310" s="27" t="s">
        <v>1424</v>
      </c>
      <c r="I310" s="27"/>
      <c r="J310" s="31" t="s">
        <v>1425</v>
      </c>
    </row>
    <row r="311" spans="1:10" x14ac:dyDescent="0.55000000000000004">
      <c r="A311" s="27">
        <v>233</v>
      </c>
      <c r="B311" s="27" t="s">
        <v>154</v>
      </c>
      <c r="C311" s="27" t="str">
        <f t="shared" si="12"/>
        <v xml:space="preserve">ឯក </v>
      </c>
      <c r="D311" s="27" t="str">
        <f t="shared" si="13"/>
        <v>ពេជ្រ</v>
      </c>
      <c r="E311" s="27" t="s">
        <v>862</v>
      </c>
      <c r="F311" s="27" t="s">
        <v>2268</v>
      </c>
      <c r="G311" s="27" t="str">
        <f t="shared" si="14"/>
        <v>1975-06-21</v>
      </c>
      <c r="H311" s="27" t="s">
        <v>626</v>
      </c>
      <c r="I311" s="27"/>
      <c r="J311" s="31">
        <v>100799640</v>
      </c>
    </row>
    <row r="312" spans="1:10" x14ac:dyDescent="0.55000000000000004">
      <c r="A312" s="27">
        <v>234</v>
      </c>
      <c r="B312" s="27" t="s">
        <v>155</v>
      </c>
      <c r="C312" s="27" t="str">
        <f t="shared" si="12"/>
        <v xml:space="preserve">មឿន </v>
      </c>
      <c r="D312" s="27" t="str">
        <f t="shared" si="13"/>
        <v>សុភា</v>
      </c>
      <c r="E312" s="27" t="s">
        <v>862</v>
      </c>
      <c r="F312" s="27" t="s">
        <v>2268</v>
      </c>
      <c r="G312" s="27" t="str">
        <f t="shared" si="14"/>
        <v>1997-03-24</v>
      </c>
      <c r="H312" s="27" t="s">
        <v>627</v>
      </c>
      <c r="I312" s="27"/>
      <c r="J312" s="31" t="s">
        <v>1421</v>
      </c>
    </row>
    <row r="313" spans="1:10" x14ac:dyDescent="0.55000000000000004">
      <c r="A313" s="27">
        <v>235</v>
      </c>
      <c r="B313" s="27" t="s">
        <v>156</v>
      </c>
      <c r="C313" s="27" t="str">
        <f t="shared" si="12"/>
        <v xml:space="preserve">កង </v>
      </c>
      <c r="D313" s="27" t="str">
        <f t="shared" si="13"/>
        <v>សារិន</v>
      </c>
      <c r="E313" s="27" t="s">
        <v>862</v>
      </c>
      <c r="F313" s="27" t="s">
        <v>2268</v>
      </c>
      <c r="G313" s="27" t="str">
        <f t="shared" si="14"/>
        <v>1979-01-10</v>
      </c>
      <c r="H313" s="27" t="s">
        <v>628</v>
      </c>
      <c r="I313" s="27"/>
      <c r="J313" s="31" t="s">
        <v>1418</v>
      </c>
    </row>
    <row r="314" spans="1:10" x14ac:dyDescent="0.55000000000000004">
      <c r="A314" s="27">
        <v>236</v>
      </c>
      <c r="B314" s="27" t="s">
        <v>157</v>
      </c>
      <c r="C314" s="27" t="str">
        <f t="shared" si="12"/>
        <v xml:space="preserve">ស៊ីម </v>
      </c>
      <c r="D314" s="27" t="str">
        <f t="shared" si="13"/>
        <v>សុកឃាង</v>
      </c>
      <c r="E314" s="27" t="s">
        <v>862</v>
      </c>
      <c r="F314" s="27" t="s">
        <v>2268</v>
      </c>
      <c r="G314" s="27" t="str">
        <f t="shared" si="14"/>
        <v>2000-01-05</v>
      </c>
      <c r="H314" s="27" t="s">
        <v>629</v>
      </c>
      <c r="I314" s="27"/>
      <c r="J314" s="31" t="s">
        <v>1416</v>
      </c>
    </row>
    <row r="315" spans="1:10" x14ac:dyDescent="0.55000000000000004">
      <c r="A315" s="27">
        <v>237</v>
      </c>
      <c r="B315" s="27" t="s">
        <v>158</v>
      </c>
      <c r="C315" s="27" t="str">
        <f t="shared" si="12"/>
        <v xml:space="preserve">ស៊ីម </v>
      </c>
      <c r="D315" s="27" t="str">
        <f t="shared" si="13"/>
        <v>ចំរើន</v>
      </c>
      <c r="E315" s="27" t="s">
        <v>862</v>
      </c>
      <c r="F315" s="27" t="s">
        <v>2268</v>
      </c>
      <c r="G315" s="27" t="str">
        <f t="shared" si="14"/>
        <v>1997-11-05</v>
      </c>
      <c r="H315" s="27" t="s">
        <v>630</v>
      </c>
      <c r="I315" s="27"/>
      <c r="J315" s="31" t="s">
        <v>1414</v>
      </c>
    </row>
    <row r="316" spans="1:10" x14ac:dyDescent="0.55000000000000004">
      <c r="A316" s="27">
        <v>238</v>
      </c>
      <c r="B316" s="27" t="s">
        <v>159</v>
      </c>
      <c r="C316" s="27" t="str">
        <f t="shared" si="12"/>
        <v xml:space="preserve">សៀ​ </v>
      </c>
      <c r="D316" s="27" t="str">
        <f t="shared" si="13"/>
        <v>ធៀន</v>
      </c>
      <c r="E316" s="27" t="s">
        <v>862</v>
      </c>
      <c r="F316" s="27" t="s">
        <v>2268</v>
      </c>
      <c r="G316" s="27" t="str">
        <f t="shared" si="14"/>
        <v>1996-02-09</v>
      </c>
      <c r="H316" s="27" t="s">
        <v>631</v>
      </c>
      <c r="I316" s="27"/>
      <c r="J316" s="31" t="s">
        <v>1412</v>
      </c>
    </row>
    <row r="317" spans="1:10" x14ac:dyDescent="0.55000000000000004">
      <c r="A317" s="27">
        <v>239</v>
      </c>
      <c r="B317" s="27" t="s">
        <v>160</v>
      </c>
      <c r="C317" s="27" t="str">
        <f t="shared" si="12"/>
        <v xml:space="preserve">ធាន </v>
      </c>
      <c r="D317" s="27" t="str">
        <f t="shared" si="13"/>
        <v>សារ៉ាក់</v>
      </c>
      <c r="E317" s="27" t="s">
        <v>862</v>
      </c>
      <c r="F317" s="27" t="s">
        <v>2268</v>
      </c>
      <c r="G317" s="27" t="str">
        <f t="shared" si="14"/>
        <v>1997-09-20</v>
      </c>
      <c r="H317" s="27" t="s">
        <v>632</v>
      </c>
      <c r="I317" s="27"/>
      <c r="J317" s="31" t="s">
        <v>1410</v>
      </c>
    </row>
    <row r="318" spans="1:10" x14ac:dyDescent="0.55000000000000004">
      <c r="A318" s="27">
        <v>240</v>
      </c>
      <c r="B318" s="27" t="s">
        <v>161</v>
      </c>
      <c r="C318" s="27" t="str">
        <f t="shared" si="12"/>
        <v xml:space="preserve">ធាន </v>
      </c>
      <c r="D318" s="27" t="str">
        <f t="shared" si="13"/>
        <v>ប៊ុនធឿន</v>
      </c>
      <c r="E318" s="27" t="s">
        <v>862</v>
      </c>
      <c r="F318" s="27" t="s">
        <v>2268</v>
      </c>
      <c r="G318" s="27" t="str">
        <f t="shared" si="14"/>
        <v>2001-08-15</v>
      </c>
      <c r="H318" s="27" t="s">
        <v>633</v>
      </c>
      <c r="I318" s="27"/>
      <c r="J318" s="31" t="s">
        <v>1408</v>
      </c>
    </row>
    <row r="319" spans="1:10" x14ac:dyDescent="0.55000000000000004">
      <c r="A319" s="27">
        <v>241</v>
      </c>
      <c r="B319" s="27" t="s">
        <v>162</v>
      </c>
      <c r="C319" s="27" t="str">
        <f t="shared" si="12"/>
        <v xml:space="preserve">កង </v>
      </c>
      <c r="D319" s="27" t="str">
        <f t="shared" si="13"/>
        <v>សារ៉ែម</v>
      </c>
      <c r="E319" s="27" t="s">
        <v>862</v>
      </c>
      <c r="F319" s="27" t="s">
        <v>2268</v>
      </c>
      <c r="G319" s="27" t="str">
        <f t="shared" si="14"/>
        <v>1981-02-05</v>
      </c>
      <c r="H319" s="27" t="s">
        <v>634</v>
      </c>
      <c r="I319" s="27"/>
      <c r="J319" s="31" t="s">
        <v>1405</v>
      </c>
    </row>
    <row r="320" spans="1:10" x14ac:dyDescent="0.55000000000000004">
      <c r="A320" s="27">
        <v>242</v>
      </c>
      <c r="B320" s="27" t="s">
        <v>163</v>
      </c>
      <c r="C320" s="27" t="str">
        <f t="shared" si="12"/>
        <v xml:space="preserve">រិត </v>
      </c>
      <c r="D320" s="27" t="str">
        <f t="shared" si="13"/>
        <v>សំអាន</v>
      </c>
      <c r="E320" s="27" t="s">
        <v>862</v>
      </c>
      <c r="F320" s="27" t="s">
        <v>2268</v>
      </c>
      <c r="G320" s="27" t="str">
        <f t="shared" si="14"/>
        <v>1992-10-20</v>
      </c>
      <c r="H320" s="27" t="s">
        <v>635</v>
      </c>
      <c r="I320" s="27"/>
      <c r="J320" s="31">
        <v>885850873</v>
      </c>
    </row>
    <row r="321" spans="1:10" x14ac:dyDescent="0.55000000000000004">
      <c r="A321" s="27">
        <v>243</v>
      </c>
      <c r="B321" s="27" t="s">
        <v>1908</v>
      </c>
      <c r="C321" s="27" t="str">
        <f t="shared" si="12"/>
        <v xml:space="preserve">មិត </v>
      </c>
      <c r="D321" s="27" t="str">
        <f t="shared" si="13"/>
        <v>ស្រីនាង</v>
      </c>
      <c r="E321" s="27" t="s">
        <v>862</v>
      </c>
      <c r="F321" s="27" t="s">
        <v>2268</v>
      </c>
      <c r="G321" s="27" t="str">
        <f t="shared" si="14"/>
        <v>***-**-**</v>
      </c>
      <c r="H321" s="27" t="s">
        <v>2262</v>
      </c>
      <c r="I321" s="27"/>
      <c r="J321" s="31" t="s">
        <v>2262</v>
      </c>
    </row>
    <row r="322" spans="1:10" x14ac:dyDescent="0.55000000000000004">
      <c r="A322" s="27">
        <v>244</v>
      </c>
      <c r="B322" s="27" t="s">
        <v>164</v>
      </c>
      <c r="C322" s="27" t="str">
        <f t="shared" si="12"/>
        <v xml:space="preserve">ម៉េត </v>
      </c>
      <c r="D322" s="27" t="str">
        <f t="shared" si="13"/>
        <v>សុផល</v>
      </c>
      <c r="E322" s="27" t="s">
        <v>862</v>
      </c>
      <c r="F322" s="27" t="s">
        <v>2268</v>
      </c>
      <c r="G322" s="27" t="str">
        <f t="shared" si="14"/>
        <v>1972-06-01</v>
      </c>
      <c r="H322" s="27" t="s">
        <v>638</v>
      </c>
      <c r="I322" s="27"/>
      <c r="J322" s="31">
        <v>150846084</v>
      </c>
    </row>
    <row r="323" spans="1:10" x14ac:dyDescent="0.55000000000000004">
      <c r="A323" s="27">
        <v>245</v>
      </c>
      <c r="B323" s="27" t="s">
        <v>1909</v>
      </c>
      <c r="C323" s="27" t="str">
        <f t="shared" si="12"/>
        <v xml:space="preserve">នឹម </v>
      </c>
      <c r="D323" s="27" t="str">
        <f t="shared" si="13"/>
        <v>ផាន</v>
      </c>
      <c r="E323" s="27" t="s">
        <v>862</v>
      </c>
      <c r="F323" s="27" t="s">
        <v>2268</v>
      </c>
      <c r="G323" s="27" t="str">
        <f t="shared" si="14"/>
        <v>***-**-**</v>
      </c>
      <c r="H323" s="27" t="s">
        <v>2262</v>
      </c>
      <c r="I323" s="27"/>
      <c r="J323" s="31" t="s">
        <v>2262</v>
      </c>
    </row>
    <row r="324" spans="1:10" x14ac:dyDescent="0.55000000000000004">
      <c r="A324" s="27">
        <v>246</v>
      </c>
      <c r="B324" s="27" t="s">
        <v>165</v>
      </c>
      <c r="C324" s="27" t="str">
        <f t="shared" si="12"/>
        <v xml:space="preserve">ម៉េត </v>
      </c>
      <c r="D324" s="27" t="str">
        <f t="shared" si="13"/>
        <v>សុគន្ធា</v>
      </c>
      <c r="E324" s="27" t="s">
        <v>862</v>
      </c>
      <c r="F324" s="27" t="s">
        <v>2268</v>
      </c>
      <c r="G324" s="27" t="str">
        <f t="shared" si="14"/>
        <v>1996-05-13</v>
      </c>
      <c r="H324" s="27" t="s">
        <v>639</v>
      </c>
      <c r="I324" s="27"/>
      <c r="J324" s="31">
        <v>150538290</v>
      </c>
    </row>
    <row r="325" spans="1:10" x14ac:dyDescent="0.55000000000000004">
      <c r="A325" s="27">
        <v>247</v>
      </c>
      <c r="B325" s="27" t="s">
        <v>166</v>
      </c>
      <c r="C325" s="27" t="str">
        <f t="shared" ref="C325:C388" si="15">LEFT(B325,FIND(" ",B325,1))</f>
        <v xml:space="preserve">ស្រេង </v>
      </c>
      <c r="D325" s="27" t="str">
        <f t="shared" ref="D325:D388" si="16">RIGHT(B325,LEN(B325)-FIND(" ",B325,1))</f>
        <v>ណារិន</v>
      </c>
      <c r="E325" s="27" t="s">
        <v>862</v>
      </c>
      <c r="F325" s="27" t="s">
        <v>2268</v>
      </c>
      <c r="G325" s="27" t="str">
        <f t="shared" si="14"/>
        <v>1991-10-10</v>
      </c>
      <c r="H325" s="27" t="s">
        <v>640</v>
      </c>
      <c r="I325" s="27"/>
      <c r="J325" s="31">
        <v>220205840</v>
      </c>
    </row>
    <row r="326" spans="1:10" x14ac:dyDescent="0.55000000000000004">
      <c r="A326" s="27">
        <v>248</v>
      </c>
      <c r="B326" s="27" t="s">
        <v>1910</v>
      </c>
      <c r="C326" s="27" t="str">
        <f t="shared" si="15"/>
        <v xml:space="preserve">ប៉ាន់ </v>
      </c>
      <c r="D326" s="27" t="str">
        <f t="shared" si="16"/>
        <v>ចំរើន</v>
      </c>
      <c r="E326" s="27" t="s">
        <v>862</v>
      </c>
      <c r="F326" s="27" t="s">
        <v>2268</v>
      </c>
      <c r="G326" s="27" t="str">
        <f t="shared" si="14"/>
        <v>***-**-**</v>
      </c>
      <c r="H326" s="27" t="s">
        <v>2262</v>
      </c>
      <c r="I326" s="27"/>
      <c r="J326" s="31" t="s">
        <v>2262</v>
      </c>
    </row>
    <row r="327" spans="1:10" x14ac:dyDescent="0.55000000000000004">
      <c r="A327" s="27">
        <v>249</v>
      </c>
      <c r="B327" s="27" t="s">
        <v>167</v>
      </c>
      <c r="C327" s="27" t="str">
        <f t="shared" si="15"/>
        <v xml:space="preserve">ឆុន </v>
      </c>
      <c r="D327" s="27" t="str">
        <f t="shared" si="16"/>
        <v>សាខន</v>
      </c>
      <c r="E327" s="27" t="s">
        <v>862</v>
      </c>
      <c r="F327" s="27" t="s">
        <v>2268</v>
      </c>
      <c r="G327" s="27" t="str">
        <f t="shared" si="14"/>
        <v>1980-04-08</v>
      </c>
      <c r="H327" s="27" t="s">
        <v>642</v>
      </c>
      <c r="I327" s="27"/>
      <c r="J327" s="31">
        <v>907690413</v>
      </c>
    </row>
    <row r="328" spans="1:10" x14ac:dyDescent="0.55000000000000004">
      <c r="A328" s="27">
        <v>250</v>
      </c>
      <c r="B328" s="27" t="s">
        <v>168</v>
      </c>
      <c r="C328" s="27" t="str">
        <f t="shared" si="15"/>
        <v xml:space="preserve">ខន </v>
      </c>
      <c r="D328" s="27" t="str">
        <f t="shared" si="16"/>
        <v>រិទ្ធី</v>
      </c>
      <c r="E328" s="27" t="s">
        <v>862</v>
      </c>
      <c r="F328" s="27" t="s">
        <v>2268</v>
      </c>
      <c r="G328" s="27" t="str">
        <f t="shared" si="14"/>
        <v>1999-12-08</v>
      </c>
      <c r="H328" s="27" t="s">
        <v>643</v>
      </c>
      <c r="I328" s="27"/>
      <c r="J328" s="31" t="s">
        <v>1390</v>
      </c>
    </row>
    <row r="329" spans="1:10" x14ac:dyDescent="0.55000000000000004">
      <c r="A329" s="27">
        <v>251</v>
      </c>
      <c r="B329" s="27" t="s">
        <v>169</v>
      </c>
      <c r="C329" s="27" t="str">
        <f t="shared" si="15"/>
        <v xml:space="preserve">ប្រុញ </v>
      </c>
      <c r="D329" s="27" t="str">
        <f t="shared" si="16"/>
        <v>ចាន់ណា</v>
      </c>
      <c r="E329" s="27" t="s">
        <v>862</v>
      </c>
      <c r="F329" s="27" t="s">
        <v>2268</v>
      </c>
      <c r="G329" s="27" t="str">
        <f t="shared" si="14"/>
        <v>***-**-**</v>
      </c>
      <c r="H329" s="27" t="s">
        <v>2262</v>
      </c>
      <c r="I329" s="27"/>
      <c r="J329" s="31" t="s">
        <v>2262</v>
      </c>
    </row>
    <row r="330" spans="1:10" x14ac:dyDescent="0.55000000000000004">
      <c r="A330" s="27">
        <v>252</v>
      </c>
      <c r="B330" s="27" t="s">
        <v>170</v>
      </c>
      <c r="C330" s="27" t="str">
        <f t="shared" si="15"/>
        <v xml:space="preserve">ប៊ន </v>
      </c>
      <c r="D330" s="27" t="str">
        <f t="shared" si="16"/>
        <v>សៀងបាវ</v>
      </c>
      <c r="E330" s="27" t="s">
        <v>862</v>
      </c>
      <c r="F330" s="27" t="s">
        <v>2268</v>
      </c>
      <c r="G330" s="27" t="str">
        <f t="shared" si="14"/>
        <v>1980-05-02</v>
      </c>
      <c r="H330" s="27" t="s">
        <v>645</v>
      </c>
      <c r="I330" s="27"/>
      <c r="J330" s="31" t="s">
        <v>1386</v>
      </c>
    </row>
    <row r="331" spans="1:10" x14ac:dyDescent="0.55000000000000004">
      <c r="A331" s="27">
        <v>253</v>
      </c>
      <c r="B331" s="27" t="s">
        <v>171</v>
      </c>
      <c r="C331" s="27" t="str">
        <f t="shared" si="15"/>
        <v xml:space="preserve">សាន់ </v>
      </c>
      <c r="D331" s="27" t="str">
        <f t="shared" si="16"/>
        <v>ញ៉ាញ់</v>
      </c>
      <c r="E331" s="27" t="s">
        <v>862</v>
      </c>
      <c r="F331" s="27" t="s">
        <v>2268</v>
      </c>
      <c r="G331" s="27" t="str">
        <f t="shared" si="14"/>
        <v>1990-06-20</v>
      </c>
      <c r="H331" s="27" t="s">
        <v>646</v>
      </c>
      <c r="I331" s="27"/>
      <c r="J331" s="31" t="s">
        <v>1384</v>
      </c>
    </row>
    <row r="332" spans="1:10" x14ac:dyDescent="0.55000000000000004">
      <c r="A332" s="27">
        <v>254</v>
      </c>
      <c r="B332" s="27" t="s">
        <v>181</v>
      </c>
      <c r="C332" s="27" t="str">
        <f t="shared" si="15"/>
        <v xml:space="preserve">ហុន </v>
      </c>
      <c r="D332" s="27" t="str">
        <f t="shared" si="16"/>
        <v>ថា</v>
      </c>
      <c r="E332" s="27" t="s">
        <v>862</v>
      </c>
      <c r="F332" s="27" t="s">
        <v>2268</v>
      </c>
      <c r="G332" s="27" t="str">
        <f t="shared" si="14"/>
        <v>***-**-**</v>
      </c>
      <c r="H332" s="27" t="s">
        <v>2262</v>
      </c>
      <c r="I332" s="27"/>
      <c r="J332" s="31" t="s">
        <v>2262</v>
      </c>
    </row>
    <row r="333" spans="1:10" x14ac:dyDescent="0.55000000000000004">
      <c r="A333" s="27">
        <v>255</v>
      </c>
      <c r="B333" s="27" t="s">
        <v>206</v>
      </c>
      <c r="C333" s="27" t="str">
        <f t="shared" si="15"/>
        <v xml:space="preserve">ចែម </v>
      </c>
      <c r="D333" s="27" t="str">
        <f t="shared" si="16"/>
        <v>អាត</v>
      </c>
      <c r="E333" s="27" t="s">
        <v>862</v>
      </c>
      <c r="F333" s="27" t="s">
        <v>2268</v>
      </c>
      <c r="G333" s="27" t="str">
        <f t="shared" ref="G333:G396" si="17">RIGHT(H333,4)&amp;"-"&amp;RIGHT(LEFT(H333,5),2)&amp;"-"&amp;LEFT(H333,2)</f>
        <v>***-**-**</v>
      </c>
      <c r="H333" s="27" t="s">
        <v>2262</v>
      </c>
      <c r="I333" s="27"/>
      <c r="J333" s="31" t="s">
        <v>2262</v>
      </c>
    </row>
    <row r="334" spans="1:10" x14ac:dyDescent="0.55000000000000004">
      <c r="A334" s="27">
        <v>256</v>
      </c>
      <c r="B334" s="27" t="s">
        <v>173</v>
      </c>
      <c r="C334" s="27" t="str">
        <f t="shared" si="15"/>
        <v xml:space="preserve">ពេជ្រ </v>
      </c>
      <c r="D334" s="27" t="str">
        <f t="shared" si="16"/>
        <v>មិនា</v>
      </c>
      <c r="E334" s="27" t="s">
        <v>862</v>
      </c>
      <c r="F334" s="27" t="s">
        <v>2268</v>
      </c>
      <c r="G334" s="27" t="str">
        <f t="shared" si="17"/>
        <v>2004-03-26</v>
      </c>
      <c r="H334" s="27" t="s">
        <v>649</v>
      </c>
      <c r="I334" s="27"/>
      <c r="J334" s="31" t="s">
        <v>1379</v>
      </c>
    </row>
    <row r="335" spans="1:10" x14ac:dyDescent="0.55000000000000004">
      <c r="A335" s="27">
        <v>257</v>
      </c>
      <c r="B335" s="27" t="s">
        <v>174</v>
      </c>
      <c r="C335" s="27" t="str">
        <f t="shared" si="15"/>
        <v xml:space="preserve">សិត </v>
      </c>
      <c r="D335" s="27" t="str">
        <f t="shared" si="16"/>
        <v>សុន</v>
      </c>
      <c r="E335" s="27" t="s">
        <v>862</v>
      </c>
      <c r="F335" s="27" t="s">
        <v>2268</v>
      </c>
      <c r="G335" s="27" t="str">
        <f t="shared" si="17"/>
        <v>1978-04-02</v>
      </c>
      <c r="H335" s="27" t="s">
        <v>650</v>
      </c>
      <c r="I335" s="27"/>
      <c r="J335" s="31">
        <v>150740994</v>
      </c>
    </row>
    <row r="336" spans="1:10" x14ac:dyDescent="0.55000000000000004">
      <c r="A336" s="27">
        <v>258</v>
      </c>
      <c r="B336" s="27" t="s">
        <v>175</v>
      </c>
      <c r="C336" s="27" t="str">
        <f t="shared" si="15"/>
        <v xml:space="preserve">ចាន់ </v>
      </c>
      <c r="D336" s="27" t="str">
        <f t="shared" si="16"/>
        <v>ថន</v>
      </c>
      <c r="E336" s="27" t="s">
        <v>862</v>
      </c>
      <c r="F336" s="27" t="s">
        <v>2268</v>
      </c>
      <c r="G336" s="27" t="str">
        <f t="shared" si="17"/>
        <v>1980-02-02</v>
      </c>
      <c r="H336" s="27" t="s">
        <v>651</v>
      </c>
      <c r="I336" s="27"/>
      <c r="J336" s="31" t="s">
        <v>1375</v>
      </c>
    </row>
    <row r="337" spans="1:10" x14ac:dyDescent="0.55000000000000004">
      <c r="A337" s="27">
        <v>259</v>
      </c>
      <c r="B337" s="27" t="s">
        <v>176</v>
      </c>
      <c r="C337" s="27" t="str">
        <f t="shared" si="15"/>
        <v xml:space="preserve">ពេញ </v>
      </c>
      <c r="D337" s="27" t="str">
        <f t="shared" si="16"/>
        <v>សំអាត</v>
      </c>
      <c r="E337" s="27" t="s">
        <v>862</v>
      </c>
      <c r="F337" s="27" t="s">
        <v>2268</v>
      </c>
      <c r="G337" s="27" t="str">
        <f t="shared" si="17"/>
        <v>1979-03-05</v>
      </c>
      <c r="H337" s="27" t="s">
        <v>652</v>
      </c>
      <c r="I337" s="27"/>
      <c r="J337" s="31" t="s">
        <v>1373</v>
      </c>
    </row>
    <row r="338" spans="1:10" x14ac:dyDescent="0.55000000000000004">
      <c r="A338" s="27">
        <v>260</v>
      </c>
      <c r="B338" s="27" t="s">
        <v>177</v>
      </c>
      <c r="C338" s="27" t="str">
        <f t="shared" si="15"/>
        <v xml:space="preserve">សាន </v>
      </c>
      <c r="D338" s="27" t="str">
        <f t="shared" si="16"/>
        <v>ណាំគា</v>
      </c>
      <c r="E338" s="27" t="s">
        <v>862</v>
      </c>
      <c r="F338" s="27" t="s">
        <v>2268</v>
      </c>
      <c r="G338" s="27" t="str">
        <f t="shared" si="17"/>
        <v>1990-06-25</v>
      </c>
      <c r="H338" s="27" t="s">
        <v>653</v>
      </c>
      <c r="I338" s="27"/>
      <c r="J338" s="31">
        <v>150548304</v>
      </c>
    </row>
    <row r="339" spans="1:10" x14ac:dyDescent="0.55000000000000004">
      <c r="A339" s="27">
        <v>261</v>
      </c>
      <c r="B339" s="27" t="s">
        <v>1913</v>
      </c>
      <c r="C339" s="27" t="str">
        <f t="shared" si="15"/>
        <v xml:space="preserve">អ៊ា </v>
      </c>
      <c r="D339" s="27" t="str">
        <f t="shared" si="16"/>
        <v>ទីម</v>
      </c>
      <c r="E339" s="27" t="s">
        <v>862</v>
      </c>
      <c r="F339" s="27" t="s">
        <v>2268</v>
      </c>
      <c r="G339" s="27" t="str">
        <f t="shared" si="17"/>
        <v>***-**-**</v>
      </c>
      <c r="H339" s="27" t="s">
        <v>2262</v>
      </c>
      <c r="I339" s="27"/>
      <c r="J339" s="31" t="s">
        <v>2262</v>
      </c>
    </row>
    <row r="340" spans="1:10" x14ac:dyDescent="0.55000000000000004">
      <c r="A340" s="27">
        <v>262</v>
      </c>
      <c r="B340" s="27" t="s">
        <v>2279</v>
      </c>
      <c r="C340" s="27" t="str">
        <f t="shared" si="15"/>
        <v xml:space="preserve">ពេជ្រ </v>
      </c>
      <c r="D340" s="27" t="str">
        <f t="shared" si="16"/>
        <v>អេន</v>
      </c>
      <c r="E340" s="27" t="s">
        <v>862</v>
      </c>
      <c r="F340" s="27" t="s">
        <v>2268</v>
      </c>
      <c r="G340" s="27" t="str">
        <f t="shared" si="17"/>
        <v>1990-05-04</v>
      </c>
      <c r="H340" s="27" t="s">
        <v>826</v>
      </c>
      <c r="I340" s="27"/>
      <c r="J340" s="31" t="s">
        <v>1370</v>
      </c>
    </row>
    <row r="341" spans="1:10" x14ac:dyDescent="0.55000000000000004">
      <c r="A341" s="27">
        <v>263</v>
      </c>
      <c r="B341" s="27" t="s">
        <v>178</v>
      </c>
      <c r="C341" s="27" t="str">
        <f t="shared" si="15"/>
        <v xml:space="preserve">ខន </v>
      </c>
      <c r="D341" s="27" t="str">
        <f t="shared" si="16"/>
        <v>ស្រីនុ</v>
      </c>
      <c r="E341" s="27" t="s">
        <v>862</v>
      </c>
      <c r="F341" s="27" t="s">
        <v>2268</v>
      </c>
      <c r="G341" s="27" t="str">
        <f t="shared" si="17"/>
        <v>1999-02-22</v>
      </c>
      <c r="H341" s="27" t="s">
        <v>654</v>
      </c>
      <c r="I341" s="27"/>
      <c r="J341" s="31" t="s">
        <v>1367</v>
      </c>
    </row>
    <row r="342" spans="1:10" x14ac:dyDescent="0.55000000000000004">
      <c r="A342" s="27">
        <v>264</v>
      </c>
      <c r="B342" s="27" t="s">
        <v>179</v>
      </c>
      <c r="C342" s="27" t="str">
        <f t="shared" si="15"/>
        <v xml:space="preserve">ទេព </v>
      </c>
      <c r="D342" s="27" t="str">
        <f t="shared" si="16"/>
        <v>ចាន់សារ៉ាត់</v>
      </c>
      <c r="E342" s="27" t="s">
        <v>862</v>
      </c>
      <c r="F342" s="27" t="s">
        <v>2268</v>
      </c>
      <c r="G342" s="27" t="str">
        <f t="shared" si="17"/>
        <v>2001-01-23</v>
      </c>
      <c r="H342" s="27" t="s">
        <v>655</v>
      </c>
      <c r="I342" s="27"/>
      <c r="J342" s="31" t="s">
        <v>1365</v>
      </c>
    </row>
    <row r="343" spans="1:10" x14ac:dyDescent="0.55000000000000004">
      <c r="A343" s="27">
        <v>265</v>
      </c>
      <c r="B343" s="27" t="s">
        <v>180</v>
      </c>
      <c r="C343" s="27" t="str">
        <f t="shared" si="15"/>
        <v xml:space="preserve">ភាព </v>
      </c>
      <c r="D343" s="27" t="str">
        <f t="shared" si="16"/>
        <v>រក្សា</v>
      </c>
      <c r="E343" s="27" t="s">
        <v>862</v>
      </c>
      <c r="F343" s="27" t="s">
        <v>2268</v>
      </c>
      <c r="G343" s="27" t="str">
        <f t="shared" si="17"/>
        <v>2003-05-27</v>
      </c>
      <c r="H343" s="27" t="s">
        <v>827</v>
      </c>
      <c r="I343" s="27"/>
      <c r="J343" s="31" t="s">
        <v>1362</v>
      </c>
    </row>
    <row r="344" spans="1:10" x14ac:dyDescent="0.55000000000000004">
      <c r="A344" s="27">
        <v>266</v>
      </c>
      <c r="B344" s="27" t="s">
        <v>182</v>
      </c>
      <c r="C344" s="27" t="str">
        <f t="shared" si="15"/>
        <v xml:space="preserve">ប៊ន </v>
      </c>
      <c r="D344" s="27" t="str">
        <f t="shared" si="16"/>
        <v>ហុនសុវ័ណ្ណ</v>
      </c>
      <c r="E344" s="27" t="s">
        <v>862</v>
      </c>
      <c r="F344" s="27" t="s">
        <v>2268</v>
      </c>
      <c r="G344" s="27" t="str">
        <f t="shared" si="17"/>
        <v>1981-03-06</v>
      </c>
      <c r="H344" s="27" t="s">
        <v>656</v>
      </c>
      <c r="I344" s="27"/>
      <c r="J344" s="31" t="s">
        <v>1360</v>
      </c>
    </row>
    <row r="345" spans="1:10" x14ac:dyDescent="0.55000000000000004">
      <c r="A345" s="27">
        <v>267</v>
      </c>
      <c r="B345" s="27" t="s">
        <v>183</v>
      </c>
      <c r="C345" s="27" t="str">
        <f t="shared" si="15"/>
        <v xml:space="preserve">បេត </v>
      </c>
      <c r="D345" s="27" t="str">
        <f t="shared" si="16"/>
        <v>ច័ន្ទរិទ្ធ</v>
      </c>
      <c r="E345" s="27" t="s">
        <v>862</v>
      </c>
      <c r="F345" s="27" t="s">
        <v>2268</v>
      </c>
      <c r="G345" s="27" t="str">
        <f t="shared" si="17"/>
        <v>1991-02-09</v>
      </c>
      <c r="H345" s="27" t="s">
        <v>657</v>
      </c>
      <c r="I345" s="27"/>
      <c r="J345" s="31">
        <v>151003795</v>
      </c>
    </row>
    <row r="346" spans="1:10" x14ac:dyDescent="0.55000000000000004">
      <c r="A346" s="27">
        <v>268</v>
      </c>
      <c r="B346" s="27" t="s">
        <v>184</v>
      </c>
      <c r="C346" s="27" t="str">
        <f t="shared" si="15"/>
        <v xml:space="preserve">ប៉ាន់ </v>
      </c>
      <c r="D346" s="27" t="str">
        <f t="shared" si="16"/>
        <v>ស</v>
      </c>
      <c r="E346" s="27" t="s">
        <v>862</v>
      </c>
      <c r="F346" s="27" t="s">
        <v>2268</v>
      </c>
      <c r="G346" s="27" t="str">
        <f t="shared" si="17"/>
        <v>1986-07-09</v>
      </c>
      <c r="H346" s="27" t="s">
        <v>658</v>
      </c>
      <c r="I346" s="27"/>
      <c r="J346" s="31">
        <v>150354776</v>
      </c>
    </row>
    <row r="347" spans="1:10" x14ac:dyDescent="0.55000000000000004">
      <c r="A347" s="27">
        <v>269</v>
      </c>
      <c r="B347" s="27" t="s">
        <v>185</v>
      </c>
      <c r="C347" s="27" t="str">
        <f t="shared" si="15"/>
        <v xml:space="preserve">សៅ </v>
      </c>
      <c r="D347" s="27" t="str">
        <f t="shared" si="16"/>
        <v>ភារម្យ</v>
      </c>
      <c r="E347" s="27" t="s">
        <v>862</v>
      </c>
      <c r="F347" s="27" t="s">
        <v>2268</v>
      </c>
      <c r="G347" s="27" t="str">
        <f t="shared" si="17"/>
        <v>1993-07-05</v>
      </c>
      <c r="H347" s="27" t="s">
        <v>659</v>
      </c>
      <c r="I347" s="27"/>
      <c r="J347" s="31">
        <v>220194400</v>
      </c>
    </row>
    <row r="348" spans="1:10" x14ac:dyDescent="0.55000000000000004">
      <c r="A348" s="27">
        <v>270</v>
      </c>
      <c r="B348" s="27" t="s">
        <v>186</v>
      </c>
      <c r="C348" s="27" t="str">
        <f t="shared" si="15"/>
        <v xml:space="preserve">សៀងបាវ </v>
      </c>
      <c r="D348" s="27" t="str">
        <f t="shared" si="16"/>
        <v>ប៊នប៊ុន្ថាណាវ័ន្ត</v>
      </c>
      <c r="E348" s="27" t="s">
        <v>862</v>
      </c>
      <c r="F348" s="27" t="s">
        <v>2268</v>
      </c>
      <c r="G348" s="27" t="str">
        <f t="shared" si="17"/>
        <v>1997-04-18</v>
      </c>
      <c r="H348" s="27" t="s">
        <v>660</v>
      </c>
      <c r="I348" s="27"/>
      <c r="J348" s="31">
        <v>151003782</v>
      </c>
    </row>
    <row r="349" spans="1:10" x14ac:dyDescent="0.55000000000000004">
      <c r="A349" s="27">
        <v>271</v>
      </c>
      <c r="B349" s="27" t="s">
        <v>187</v>
      </c>
      <c r="C349" s="27" t="str">
        <f t="shared" si="15"/>
        <v xml:space="preserve">ឃឹម </v>
      </c>
      <c r="D349" s="27" t="str">
        <f t="shared" si="16"/>
        <v>សុខា</v>
      </c>
      <c r="E349" s="27" t="s">
        <v>862</v>
      </c>
      <c r="F349" s="27" t="s">
        <v>2268</v>
      </c>
      <c r="G349" s="27" t="str">
        <f t="shared" si="17"/>
        <v>1991-01-03</v>
      </c>
      <c r="H349" s="27" t="s">
        <v>661</v>
      </c>
      <c r="I349" s="27"/>
      <c r="J349" s="31">
        <v>160892096</v>
      </c>
    </row>
    <row r="350" spans="1:10" x14ac:dyDescent="0.55000000000000004">
      <c r="A350" s="27">
        <v>272</v>
      </c>
      <c r="B350" s="27" t="s">
        <v>188</v>
      </c>
      <c r="C350" s="27" t="str">
        <f t="shared" si="15"/>
        <v xml:space="preserve">គីន </v>
      </c>
      <c r="D350" s="27" t="str">
        <f t="shared" si="16"/>
        <v>សំរិត</v>
      </c>
      <c r="E350" s="27" t="s">
        <v>862</v>
      </c>
      <c r="F350" s="27" t="s">
        <v>2268</v>
      </c>
      <c r="G350" s="27" t="str">
        <f t="shared" si="17"/>
        <v>2002-04-15</v>
      </c>
      <c r="H350" s="27" t="s">
        <v>662</v>
      </c>
      <c r="I350" s="27"/>
      <c r="J350" s="31" t="s">
        <v>1353</v>
      </c>
    </row>
    <row r="351" spans="1:10" x14ac:dyDescent="0.55000000000000004">
      <c r="A351" s="27">
        <v>273</v>
      </c>
      <c r="B351" s="27" t="s">
        <v>189</v>
      </c>
      <c r="C351" s="27" t="str">
        <f t="shared" si="15"/>
        <v xml:space="preserve">នី </v>
      </c>
      <c r="D351" s="27" t="str">
        <f t="shared" si="16"/>
        <v>ចាន់លីន</v>
      </c>
      <c r="E351" s="27" t="s">
        <v>862</v>
      </c>
      <c r="F351" s="27" t="s">
        <v>2268</v>
      </c>
      <c r="G351" s="27" t="str">
        <f t="shared" si="17"/>
        <v>***-**-**</v>
      </c>
      <c r="H351" s="27" t="s">
        <v>2262</v>
      </c>
      <c r="I351" s="27"/>
      <c r="J351" s="31" t="s">
        <v>2262</v>
      </c>
    </row>
    <row r="352" spans="1:10" x14ac:dyDescent="0.55000000000000004">
      <c r="A352" s="27">
        <v>274</v>
      </c>
      <c r="B352" s="27" t="s">
        <v>190</v>
      </c>
      <c r="C352" s="27" t="str">
        <f t="shared" si="15"/>
        <v xml:space="preserve">នួន </v>
      </c>
      <c r="D352" s="27" t="str">
        <f t="shared" si="16"/>
        <v>នី</v>
      </c>
      <c r="E352" s="27" t="s">
        <v>862</v>
      </c>
      <c r="F352" s="27" t="s">
        <v>2268</v>
      </c>
      <c r="G352" s="27" t="str">
        <f t="shared" si="17"/>
        <v>1999-10-16</v>
      </c>
      <c r="H352" s="27" t="s">
        <v>664</v>
      </c>
      <c r="I352" s="27"/>
      <c r="J352" s="31">
        <v>150574713</v>
      </c>
    </row>
    <row r="353" spans="1:10" x14ac:dyDescent="0.55000000000000004">
      <c r="A353" s="27">
        <v>275</v>
      </c>
      <c r="B353" s="27" t="s">
        <v>191</v>
      </c>
      <c r="C353" s="27" t="str">
        <f t="shared" si="15"/>
        <v xml:space="preserve">គីន </v>
      </c>
      <c r="D353" s="27" t="str">
        <f t="shared" si="16"/>
        <v>ចាន់ធឿន</v>
      </c>
      <c r="E353" s="27" t="s">
        <v>862</v>
      </c>
      <c r="F353" s="27" t="s">
        <v>2268</v>
      </c>
      <c r="G353" s="27" t="str">
        <f t="shared" si="17"/>
        <v>2003-10-03</v>
      </c>
      <c r="H353" s="27" t="s">
        <v>665</v>
      </c>
      <c r="I353" s="27"/>
      <c r="J353" s="31">
        <v>150957203</v>
      </c>
    </row>
    <row r="354" spans="1:10" x14ac:dyDescent="0.55000000000000004">
      <c r="A354" s="27">
        <v>276</v>
      </c>
      <c r="B354" s="27" t="s">
        <v>192</v>
      </c>
      <c r="C354" s="27" t="str">
        <f t="shared" si="15"/>
        <v xml:space="preserve">សន </v>
      </c>
      <c r="D354" s="27" t="str">
        <f t="shared" si="16"/>
        <v>ចឺយ</v>
      </c>
      <c r="E354" s="27" t="s">
        <v>862</v>
      </c>
      <c r="F354" s="27" t="s">
        <v>2268</v>
      </c>
      <c r="G354" s="27" t="str">
        <f t="shared" si="17"/>
        <v>1997-12-21</v>
      </c>
      <c r="H354" s="27" t="s">
        <v>667</v>
      </c>
      <c r="I354" s="27"/>
      <c r="J354" s="31" t="s">
        <v>1344</v>
      </c>
    </row>
    <row r="355" spans="1:10" x14ac:dyDescent="0.55000000000000004">
      <c r="A355" s="27">
        <v>277</v>
      </c>
      <c r="B355" s="27" t="s">
        <v>193</v>
      </c>
      <c r="C355" s="27" t="str">
        <f t="shared" si="15"/>
        <v xml:space="preserve">នី </v>
      </c>
      <c r="D355" s="27" t="str">
        <f t="shared" si="16"/>
        <v>វឿន</v>
      </c>
      <c r="E355" s="27" t="s">
        <v>862</v>
      </c>
      <c r="F355" s="27" t="s">
        <v>2268</v>
      </c>
      <c r="G355" s="27" t="str">
        <f t="shared" si="17"/>
        <v>1994-09-20</v>
      </c>
      <c r="H355" s="27" t="s">
        <v>663</v>
      </c>
      <c r="I355" s="27"/>
      <c r="J355" s="31" t="s">
        <v>1341</v>
      </c>
    </row>
    <row r="356" spans="1:10" x14ac:dyDescent="0.55000000000000004">
      <c r="A356" s="27">
        <v>278</v>
      </c>
      <c r="B356" s="27" t="s">
        <v>194</v>
      </c>
      <c r="C356" s="27" t="str">
        <f t="shared" si="15"/>
        <v xml:space="preserve">ឌីម </v>
      </c>
      <c r="D356" s="27" t="str">
        <f t="shared" si="16"/>
        <v>សាវម៉ោង</v>
      </c>
      <c r="E356" s="27" t="s">
        <v>862</v>
      </c>
      <c r="F356" s="27" t="s">
        <v>2268</v>
      </c>
      <c r="G356" s="27" t="str">
        <f t="shared" si="17"/>
        <v>1993-07-20</v>
      </c>
      <c r="H356" s="27" t="s">
        <v>668</v>
      </c>
      <c r="I356" s="27"/>
      <c r="J356" s="31" t="s">
        <v>1338</v>
      </c>
    </row>
    <row r="357" spans="1:10" x14ac:dyDescent="0.55000000000000004">
      <c r="A357" s="27">
        <v>279</v>
      </c>
      <c r="B357" s="27" t="s">
        <v>195</v>
      </c>
      <c r="C357" s="27" t="str">
        <f t="shared" si="15"/>
        <v xml:space="preserve">យីន </v>
      </c>
      <c r="D357" s="27" t="str">
        <f t="shared" si="16"/>
        <v>សុនី</v>
      </c>
      <c r="E357" s="27" t="s">
        <v>862</v>
      </c>
      <c r="F357" s="27" t="s">
        <v>2268</v>
      </c>
      <c r="G357" s="27" t="str">
        <f t="shared" si="17"/>
        <v>2002-05-25</v>
      </c>
      <c r="H357" s="27" t="s">
        <v>669</v>
      </c>
      <c r="I357" s="27"/>
      <c r="J357" s="31">
        <v>150959874</v>
      </c>
    </row>
    <row r="358" spans="1:10" x14ac:dyDescent="0.55000000000000004">
      <c r="A358" s="27">
        <v>280</v>
      </c>
      <c r="B358" s="27" t="s">
        <v>196</v>
      </c>
      <c r="C358" s="27" t="str">
        <f t="shared" si="15"/>
        <v xml:space="preserve">យីន </v>
      </c>
      <c r="D358" s="27" t="str">
        <f t="shared" si="16"/>
        <v>ចាន់</v>
      </c>
      <c r="E358" s="27" t="s">
        <v>862</v>
      </c>
      <c r="F358" s="27" t="s">
        <v>2268</v>
      </c>
      <c r="G358" s="27" t="str">
        <f t="shared" si="17"/>
        <v>2000-07-15</v>
      </c>
      <c r="H358" s="27" t="s">
        <v>596</v>
      </c>
      <c r="I358" s="27"/>
      <c r="J358" s="31">
        <v>508366134</v>
      </c>
    </row>
    <row r="359" spans="1:10" x14ac:dyDescent="0.55000000000000004">
      <c r="A359" s="27">
        <v>281</v>
      </c>
      <c r="B359" s="27" t="s">
        <v>197</v>
      </c>
      <c r="C359" s="27" t="str">
        <f t="shared" si="15"/>
        <v xml:space="preserve">យ៉ែម </v>
      </c>
      <c r="D359" s="27" t="str">
        <f t="shared" si="16"/>
        <v>ឃឿន</v>
      </c>
      <c r="E359" s="27" t="s">
        <v>862</v>
      </c>
      <c r="F359" s="27" t="s">
        <v>2268</v>
      </c>
      <c r="G359" s="27" t="str">
        <f t="shared" si="17"/>
        <v>1979-08-15</v>
      </c>
      <c r="H359" s="27" t="s">
        <v>670</v>
      </c>
      <c r="I359" s="27"/>
      <c r="J359" s="31">
        <v>150427542</v>
      </c>
    </row>
    <row r="360" spans="1:10" x14ac:dyDescent="0.55000000000000004">
      <c r="A360" s="27">
        <v>282</v>
      </c>
      <c r="B360" s="27" t="s">
        <v>198</v>
      </c>
      <c r="C360" s="27" t="str">
        <f t="shared" si="15"/>
        <v xml:space="preserve">ដួត </v>
      </c>
      <c r="D360" s="27" t="str">
        <f t="shared" si="16"/>
        <v>ដែន</v>
      </c>
      <c r="E360" s="27" t="s">
        <v>862</v>
      </c>
      <c r="F360" s="27" t="s">
        <v>2268</v>
      </c>
      <c r="G360" s="27" t="str">
        <f t="shared" si="17"/>
        <v>1996-09-19</v>
      </c>
      <c r="H360" s="27" t="s">
        <v>671</v>
      </c>
      <c r="I360" s="27"/>
      <c r="J360" s="31">
        <v>40721504</v>
      </c>
    </row>
    <row r="361" spans="1:10" x14ac:dyDescent="0.55000000000000004">
      <c r="A361" s="27">
        <v>283</v>
      </c>
      <c r="B361" s="27" t="s">
        <v>199</v>
      </c>
      <c r="C361" s="27" t="str">
        <f t="shared" si="15"/>
        <v xml:space="preserve">ប៉ាន់ </v>
      </c>
      <c r="D361" s="27" t="str">
        <f t="shared" si="16"/>
        <v>សារីម</v>
      </c>
      <c r="E361" s="27" t="s">
        <v>862</v>
      </c>
      <c r="F361" s="27" t="s">
        <v>2268</v>
      </c>
      <c r="G361" s="27" t="str">
        <f t="shared" si="17"/>
        <v>1997-08-04</v>
      </c>
      <c r="H361" s="27" t="s">
        <v>672</v>
      </c>
      <c r="I361" s="27"/>
      <c r="J361" s="31">
        <v>150613270</v>
      </c>
    </row>
    <row r="362" spans="1:10" x14ac:dyDescent="0.55000000000000004">
      <c r="A362" s="27">
        <v>284</v>
      </c>
      <c r="B362" s="27" t="s">
        <v>200</v>
      </c>
      <c r="C362" s="27" t="str">
        <f t="shared" si="15"/>
        <v xml:space="preserve">ទែន </v>
      </c>
      <c r="D362" s="27" t="str">
        <f t="shared" si="16"/>
        <v>វ៉េត</v>
      </c>
      <c r="E362" s="27" t="s">
        <v>862</v>
      </c>
      <c r="F362" s="27" t="s">
        <v>2268</v>
      </c>
      <c r="G362" s="27" t="str">
        <f t="shared" si="17"/>
        <v>2000-11-10</v>
      </c>
      <c r="H362" s="27" t="s">
        <v>673</v>
      </c>
      <c r="I362" s="27"/>
      <c r="J362" s="31">
        <v>150777532</v>
      </c>
    </row>
    <row r="363" spans="1:10" x14ac:dyDescent="0.55000000000000004">
      <c r="A363" s="27">
        <v>285</v>
      </c>
      <c r="B363" s="27" t="s">
        <v>201</v>
      </c>
      <c r="C363" s="27" t="str">
        <f t="shared" si="15"/>
        <v xml:space="preserve">កី </v>
      </c>
      <c r="D363" s="27" t="str">
        <f t="shared" si="16"/>
        <v>សុខា</v>
      </c>
      <c r="E363" s="27" t="s">
        <v>862</v>
      </c>
      <c r="F363" s="27" t="s">
        <v>2268</v>
      </c>
      <c r="G363" s="27" t="str">
        <f t="shared" si="17"/>
        <v>1994-12-11</v>
      </c>
      <c r="H363" s="27" t="s">
        <v>674</v>
      </c>
      <c r="I363" s="27"/>
      <c r="J363" s="31">
        <v>61368091</v>
      </c>
    </row>
    <row r="364" spans="1:10" x14ac:dyDescent="0.55000000000000004">
      <c r="A364" s="27">
        <v>286</v>
      </c>
      <c r="B364" s="27" t="s">
        <v>202</v>
      </c>
      <c r="C364" s="27" t="str">
        <f t="shared" si="15"/>
        <v xml:space="preserve">សែម </v>
      </c>
      <c r="D364" s="27" t="str">
        <f t="shared" si="16"/>
        <v>សុផេន</v>
      </c>
      <c r="E364" s="27" t="s">
        <v>862</v>
      </c>
      <c r="F364" s="27" t="s">
        <v>2268</v>
      </c>
      <c r="G364" s="27" t="str">
        <f t="shared" si="17"/>
        <v>1988-02-10</v>
      </c>
      <c r="H364" s="27" t="s">
        <v>675</v>
      </c>
      <c r="I364" s="27"/>
      <c r="J364" s="31">
        <v>150523333</v>
      </c>
    </row>
    <row r="365" spans="1:10" x14ac:dyDescent="0.55000000000000004">
      <c r="A365" s="27">
        <v>287</v>
      </c>
      <c r="B365" s="27" t="s">
        <v>203</v>
      </c>
      <c r="C365" s="27" t="str">
        <f t="shared" si="15"/>
        <v xml:space="preserve">ធួន </v>
      </c>
      <c r="D365" s="27" t="str">
        <f t="shared" si="16"/>
        <v>រ័ត្ន</v>
      </c>
      <c r="E365" s="27" t="s">
        <v>862</v>
      </c>
      <c r="F365" s="27" t="s">
        <v>2268</v>
      </c>
      <c r="G365" s="27" t="str">
        <f t="shared" si="17"/>
        <v>1999-07-06</v>
      </c>
      <c r="H365" s="27" t="s">
        <v>676</v>
      </c>
      <c r="I365" s="27"/>
      <c r="J365" s="31" t="s">
        <v>1323</v>
      </c>
    </row>
    <row r="366" spans="1:10" x14ac:dyDescent="0.55000000000000004">
      <c r="A366" s="27">
        <v>288</v>
      </c>
      <c r="B366" s="27" t="s">
        <v>204</v>
      </c>
      <c r="C366" s="27" t="str">
        <f t="shared" si="15"/>
        <v xml:space="preserve">សិន </v>
      </c>
      <c r="D366" s="27" t="str">
        <f t="shared" si="16"/>
        <v>សូរិយា</v>
      </c>
      <c r="E366" s="27" t="s">
        <v>862</v>
      </c>
      <c r="F366" s="27" t="s">
        <v>2268</v>
      </c>
      <c r="G366" s="27" t="str">
        <f t="shared" si="17"/>
        <v>1997-12-09</v>
      </c>
      <c r="H366" s="27" t="s">
        <v>677</v>
      </c>
      <c r="I366" s="27"/>
      <c r="J366" s="31">
        <v>220060456</v>
      </c>
    </row>
    <row r="367" spans="1:10" x14ac:dyDescent="0.55000000000000004">
      <c r="A367" s="27">
        <v>289</v>
      </c>
      <c r="B367" s="27" t="s">
        <v>205</v>
      </c>
      <c r="C367" s="27" t="str">
        <f t="shared" si="15"/>
        <v xml:space="preserve">ស៊ីន </v>
      </c>
      <c r="D367" s="27" t="str">
        <f t="shared" si="16"/>
        <v>សុណា</v>
      </c>
      <c r="E367" s="27" t="s">
        <v>862</v>
      </c>
      <c r="F367" s="27" t="s">
        <v>2268</v>
      </c>
      <c r="G367" s="27" t="str">
        <f t="shared" si="17"/>
        <v>1990-01-03</v>
      </c>
      <c r="H367" s="27" t="s">
        <v>678</v>
      </c>
      <c r="I367" s="27"/>
      <c r="J367" s="31" t="s">
        <v>1318</v>
      </c>
    </row>
    <row r="368" spans="1:10" x14ac:dyDescent="0.55000000000000004">
      <c r="A368" s="27">
        <v>290</v>
      </c>
      <c r="B368" s="27" t="s">
        <v>207</v>
      </c>
      <c r="C368" s="27" t="str">
        <f t="shared" si="15"/>
        <v xml:space="preserve">សែម </v>
      </c>
      <c r="D368" s="27" t="str">
        <f t="shared" si="16"/>
        <v>សុភាព</v>
      </c>
      <c r="E368" s="27" t="s">
        <v>862</v>
      </c>
      <c r="F368" s="27" t="s">
        <v>2268</v>
      </c>
      <c r="G368" s="27" t="str">
        <f t="shared" si="17"/>
        <v>1984-02-06</v>
      </c>
      <c r="H368" s="27" t="s">
        <v>679</v>
      </c>
      <c r="I368" s="27"/>
      <c r="J368" s="31">
        <v>150612322</v>
      </c>
    </row>
    <row r="369" spans="1:10" x14ac:dyDescent="0.55000000000000004">
      <c r="A369" s="27">
        <v>291</v>
      </c>
      <c r="B369" s="27" t="s">
        <v>208</v>
      </c>
      <c r="C369" s="27" t="str">
        <f t="shared" si="15"/>
        <v xml:space="preserve">ឃួន </v>
      </c>
      <c r="D369" s="27" t="str">
        <f t="shared" si="16"/>
        <v>រ៉ាត់</v>
      </c>
      <c r="E369" s="27" t="s">
        <v>862</v>
      </c>
      <c r="F369" s="27" t="s">
        <v>2268</v>
      </c>
      <c r="G369" s="27" t="str">
        <f t="shared" si="17"/>
        <v>1993-12-20</v>
      </c>
      <c r="H369" s="27" t="s">
        <v>680</v>
      </c>
      <c r="I369" s="27"/>
      <c r="J369" s="31" t="s">
        <v>1315</v>
      </c>
    </row>
    <row r="370" spans="1:10" x14ac:dyDescent="0.55000000000000004">
      <c r="A370" s="27">
        <v>292</v>
      </c>
      <c r="B370" s="27" t="s">
        <v>1914</v>
      </c>
      <c r="C370" s="27" t="str">
        <f t="shared" si="15"/>
        <v xml:space="preserve">ណាង </v>
      </c>
      <c r="D370" s="27" t="str">
        <f t="shared" si="16"/>
        <v>ម៉េងលី</v>
      </c>
      <c r="E370" s="27" t="s">
        <v>862</v>
      </c>
      <c r="F370" s="27" t="s">
        <v>2268</v>
      </c>
      <c r="G370" s="27" t="str">
        <f t="shared" si="17"/>
        <v>***-**-**</v>
      </c>
      <c r="H370" s="27" t="s">
        <v>2262</v>
      </c>
      <c r="I370" s="27"/>
      <c r="J370" s="31" t="s">
        <v>2262</v>
      </c>
    </row>
    <row r="371" spans="1:10" x14ac:dyDescent="0.55000000000000004">
      <c r="A371" s="27">
        <v>293</v>
      </c>
      <c r="B371" s="27" t="s">
        <v>209</v>
      </c>
      <c r="C371" s="27" t="str">
        <f t="shared" si="15"/>
        <v xml:space="preserve">ក្រឹង </v>
      </c>
      <c r="D371" s="27" t="str">
        <f t="shared" si="16"/>
        <v>ធ្លី</v>
      </c>
      <c r="E371" s="27" t="s">
        <v>862</v>
      </c>
      <c r="F371" s="27" t="s">
        <v>2268</v>
      </c>
      <c r="G371" s="27" t="str">
        <f t="shared" si="17"/>
        <v>1990-05-14</v>
      </c>
      <c r="H371" s="27" t="s">
        <v>682</v>
      </c>
      <c r="I371" s="27"/>
      <c r="J371" s="31" t="s">
        <v>1310</v>
      </c>
    </row>
    <row r="372" spans="1:10" x14ac:dyDescent="0.55000000000000004">
      <c r="A372" s="27">
        <v>294</v>
      </c>
      <c r="B372" s="27" t="s">
        <v>210</v>
      </c>
      <c r="C372" s="27" t="str">
        <f t="shared" si="15"/>
        <v xml:space="preserve">រីន </v>
      </c>
      <c r="D372" s="27" t="str">
        <f t="shared" si="16"/>
        <v>សុនៀម</v>
      </c>
      <c r="E372" s="27" t="s">
        <v>862</v>
      </c>
      <c r="F372" s="27" t="s">
        <v>2268</v>
      </c>
      <c r="G372" s="27" t="str">
        <f t="shared" si="17"/>
        <v>1994-02-07</v>
      </c>
      <c r="H372" s="27" t="s">
        <v>683</v>
      </c>
      <c r="I372" s="27"/>
      <c r="J372" s="31" t="s">
        <v>1307</v>
      </c>
    </row>
    <row r="373" spans="1:10" x14ac:dyDescent="0.55000000000000004">
      <c r="A373" s="27">
        <v>295</v>
      </c>
      <c r="B373" s="27" t="s">
        <v>1915</v>
      </c>
      <c r="C373" s="27" t="str">
        <f t="shared" si="15"/>
        <v xml:space="preserve">រស់ </v>
      </c>
      <c r="D373" s="27" t="str">
        <f t="shared" si="16"/>
        <v>ណាវេត</v>
      </c>
      <c r="E373" s="27" t="s">
        <v>862</v>
      </c>
      <c r="F373" s="27" t="s">
        <v>2268</v>
      </c>
      <c r="G373" s="27" t="str">
        <f t="shared" si="17"/>
        <v>***-**-**</v>
      </c>
      <c r="H373" s="27" t="s">
        <v>2262</v>
      </c>
      <c r="I373" s="27"/>
      <c r="J373" s="31" t="s">
        <v>2262</v>
      </c>
    </row>
    <row r="374" spans="1:10" x14ac:dyDescent="0.55000000000000004">
      <c r="A374" s="27">
        <v>296</v>
      </c>
      <c r="B374" s="27" t="s">
        <v>2280</v>
      </c>
      <c r="C374" s="27" t="str">
        <f t="shared" si="15"/>
        <v xml:space="preserve">លី </v>
      </c>
      <c r="D374" s="27" t="str">
        <f t="shared" si="16"/>
        <v>សុភាព</v>
      </c>
      <c r="E374" s="27" t="s">
        <v>862</v>
      </c>
      <c r="F374" s="27" t="s">
        <v>2268</v>
      </c>
      <c r="G374" s="27" t="str">
        <f t="shared" si="17"/>
        <v>1991-12-16</v>
      </c>
      <c r="H374" s="27" t="s">
        <v>828</v>
      </c>
      <c r="I374" s="27"/>
      <c r="J374" s="31" t="s">
        <v>1304</v>
      </c>
    </row>
    <row r="375" spans="1:10" x14ac:dyDescent="0.55000000000000004">
      <c r="A375" s="27">
        <v>297</v>
      </c>
      <c r="B375" s="27" t="s">
        <v>211</v>
      </c>
      <c r="C375" s="27" t="str">
        <f t="shared" si="15"/>
        <v xml:space="preserve">វ៉ាត់ </v>
      </c>
      <c r="D375" s="27" t="str">
        <f t="shared" si="16"/>
        <v>វ៉ន</v>
      </c>
      <c r="E375" s="27" t="s">
        <v>862</v>
      </c>
      <c r="F375" s="27" t="s">
        <v>2268</v>
      </c>
      <c r="G375" s="27" t="str">
        <f t="shared" si="17"/>
        <v>1995-03-19</v>
      </c>
      <c r="H375" s="27" t="s">
        <v>684</v>
      </c>
      <c r="I375" s="27"/>
      <c r="J375" s="31">
        <v>150522818</v>
      </c>
    </row>
    <row r="376" spans="1:10" x14ac:dyDescent="0.55000000000000004">
      <c r="A376" s="27">
        <v>298</v>
      </c>
      <c r="B376" s="27" t="s">
        <v>212</v>
      </c>
      <c r="C376" s="27" t="str">
        <f t="shared" si="15"/>
        <v xml:space="preserve">ថូរ </v>
      </c>
      <c r="D376" s="27" t="str">
        <f t="shared" si="16"/>
        <v>សុភ័ណ្ឌ</v>
      </c>
      <c r="E376" s="27" t="s">
        <v>862</v>
      </c>
      <c r="F376" s="27" t="s">
        <v>2268</v>
      </c>
      <c r="G376" s="27" t="str">
        <f t="shared" si="17"/>
        <v>1991-06-05</v>
      </c>
      <c r="H376" s="27" t="s">
        <v>625</v>
      </c>
      <c r="I376" s="27"/>
      <c r="J376" s="31">
        <v>210050404</v>
      </c>
    </row>
    <row r="377" spans="1:10" x14ac:dyDescent="0.55000000000000004">
      <c r="A377" s="27">
        <v>299</v>
      </c>
      <c r="B377" s="27" t="s">
        <v>1917</v>
      </c>
      <c r="C377" s="27" t="str">
        <f t="shared" si="15"/>
        <v xml:space="preserve">ញឹម </v>
      </c>
      <c r="D377" s="27" t="str">
        <f t="shared" si="16"/>
        <v>អ៊ីណា</v>
      </c>
      <c r="E377" s="27" t="s">
        <v>862</v>
      </c>
      <c r="F377" s="27" t="s">
        <v>2268</v>
      </c>
      <c r="G377" s="27" t="str">
        <f t="shared" si="17"/>
        <v>***-**-**</v>
      </c>
      <c r="H377" s="27" t="s">
        <v>2262</v>
      </c>
      <c r="I377" s="27"/>
      <c r="J377" s="31" t="s">
        <v>2262</v>
      </c>
    </row>
    <row r="378" spans="1:10" x14ac:dyDescent="0.55000000000000004">
      <c r="A378" s="27">
        <v>300</v>
      </c>
      <c r="B378" s="27" t="s">
        <v>213</v>
      </c>
      <c r="C378" s="27" t="str">
        <f t="shared" si="15"/>
        <v xml:space="preserve">អ៊ា </v>
      </c>
      <c r="D378" s="27" t="str">
        <f t="shared" si="16"/>
        <v>សុខហ៊ាង</v>
      </c>
      <c r="E378" s="27" t="s">
        <v>862</v>
      </c>
      <c r="F378" s="27" t="s">
        <v>2268</v>
      </c>
      <c r="G378" s="27" t="str">
        <f t="shared" si="17"/>
        <v>1999-09-11</v>
      </c>
      <c r="H378" s="27" t="s">
        <v>686</v>
      </c>
      <c r="I378" s="27"/>
      <c r="J378" s="31">
        <v>61991880</v>
      </c>
    </row>
    <row r="379" spans="1:10" x14ac:dyDescent="0.55000000000000004">
      <c r="A379" s="27">
        <v>301</v>
      </c>
      <c r="B379" s="27" t="s">
        <v>214</v>
      </c>
      <c r="C379" s="27" t="str">
        <f t="shared" si="15"/>
        <v xml:space="preserve">ឃីន </v>
      </c>
      <c r="D379" s="27" t="str">
        <f t="shared" si="16"/>
        <v>ដន</v>
      </c>
      <c r="E379" s="27" t="s">
        <v>862</v>
      </c>
      <c r="F379" s="27" t="s">
        <v>2268</v>
      </c>
      <c r="G379" s="27" t="str">
        <f t="shared" si="17"/>
        <v>1991-01-07</v>
      </c>
      <c r="H379" s="27" t="s">
        <v>688</v>
      </c>
      <c r="I379" s="27"/>
      <c r="J379" s="31">
        <v>61994732</v>
      </c>
    </row>
    <row r="380" spans="1:10" x14ac:dyDescent="0.55000000000000004">
      <c r="A380" s="27">
        <v>302</v>
      </c>
      <c r="B380" s="27" t="s">
        <v>215</v>
      </c>
      <c r="C380" s="27" t="str">
        <f t="shared" si="15"/>
        <v xml:space="preserve">សៀវ </v>
      </c>
      <c r="D380" s="27" t="str">
        <f t="shared" si="16"/>
        <v>រីណា</v>
      </c>
      <c r="E380" s="27" t="s">
        <v>862</v>
      </c>
      <c r="F380" s="27" t="s">
        <v>2268</v>
      </c>
      <c r="G380" s="27" t="str">
        <f t="shared" si="17"/>
        <v>2002-03-17</v>
      </c>
      <c r="H380" s="27" t="s">
        <v>689</v>
      </c>
      <c r="I380" s="27"/>
      <c r="J380" s="31" t="s">
        <v>1289</v>
      </c>
    </row>
    <row r="381" spans="1:10" x14ac:dyDescent="0.55000000000000004">
      <c r="A381" s="27">
        <v>303</v>
      </c>
      <c r="B381" s="27" t="s">
        <v>216</v>
      </c>
      <c r="C381" s="27" t="str">
        <f t="shared" si="15"/>
        <v xml:space="preserve">ផក </v>
      </c>
      <c r="D381" s="27" t="str">
        <f t="shared" si="16"/>
        <v>ពិសិដ្ឋ</v>
      </c>
      <c r="E381" s="27" t="s">
        <v>862</v>
      </c>
      <c r="F381" s="27" t="s">
        <v>2268</v>
      </c>
      <c r="G381" s="27" t="str">
        <f t="shared" si="17"/>
        <v>1995-07-06</v>
      </c>
      <c r="H381" s="27" t="s">
        <v>690</v>
      </c>
      <c r="I381" s="27"/>
      <c r="J381" s="31" t="s">
        <v>1286</v>
      </c>
    </row>
    <row r="382" spans="1:10" x14ac:dyDescent="0.55000000000000004">
      <c r="A382" s="27">
        <v>304</v>
      </c>
      <c r="B382" s="27" t="s">
        <v>217</v>
      </c>
      <c r="C382" s="27" t="str">
        <f t="shared" si="15"/>
        <v xml:space="preserve">អ៊ុម </v>
      </c>
      <c r="D382" s="27" t="str">
        <f t="shared" si="16"/>
        <v>ណាវី</v>
      </c>
      <c r="E382" s="27" t="s">
        <v>862</v>
      </c>
      <c r="F382" s="27" t="s">
        <v>2268</v>
      </c>
      <c r="G382" s="27" t="str">
        <f t="shared" si="17"/>
        <v>2000-10-18</v>
      </c>
      <c r="H382" s="27" t="s">
        <v>691</v>
      </c>
      <c r="I382" s="27"/>
      <c r="J382" s="31" t="s">
        <v>1283</v>
      </c>
    </row>
    <row r="383" spans="1:10" x14ac:dyDescent="0.55000000000000004">
      <c r="A383" s="27">
        <v>305</v>
      </c>
      <c r="B383" s="27" t="s">
        <v>218</v>
      </c>
      <c r="C383" s="27" t="str">
        <f t="shared" si="15"/>
        <v xml:space="preserve">សាន្ត </v>
      </c>
      <c r="D383" s="27" t="str">
        <f t="shared" si="16"/>
        <v>យូស័រ</v>
      </c>
      <c r="E383" s="27" t="s">
        <v>862</v>
      </c>
      <c r="F383" s="27" t="s">
        <v>2268</v>
      </c>
      <c r="G383" s="27" t="str">
        <f t="shared" si="17"/>
        <v>2000-08-19</v>
      </c>
      <c r="H383" s="27" t="s">
        <v>692</v>
      </c>
      <c r="I383" s="27"/>
      <c r="J383" s="31" t="s">
        <v>1281</v>
      </c>
    </row>
    <row r="384" spans="1:10" x14ac:dyDescent="0.55000000000000004">
      <c r="A384" s="27">
        <v>306</v>
      </c>
      <c r="B384" s="27" t="s">
        <v>219</v>
      </c>
      <c r="C384" s="27" t="str">
        <f t="shared" si="15"/>
        <v xml:space="preserve">តូ </v>
      </c>
      <c r="D384" s="27" t="str">
        <f t="shared" si="16"/>
        <v>តុងហេង</v>
      </c>
      <c r="E384" s="27" t="s">
        <v>862</v>
      </c>
      <c r="F384" s="27" t="s">
        <v>2268</v>
      </c>
      <c r="G384" s="27" t="str">
        <f t="shared" si="17"/>
        <v>1997-12-04</v>
      </c>
      <c r="H384" s="27" t="s">
        <v>693</v>
      </c>
      <c r="I384" s="27"/>
      <c r="J384" s="31">
        <v>220234375</v>
      </c>
    </row>
    <row r="385" spans="1:10" x14ac:dyDescent="0.55000000000000004">
      <c r="A385" s="27">
        <v>307</v>
      </c>
      <c r="B385" s="27" t="s">
        <v>220</v>
      </c>
      <c r="C385" s="27" t="str">
        <f t="shared" si="15"/>
        <v xml:space="preserve">ប៉ុន </v>
      </c>
      <c r="D385" s="27" t="str">
        <f t="shared" si="16"/>
        <v>សាវីន</v>
      </c>
      <c r="E385" s="27" t="s">
        <v>862</v>
      </c>
      <c r="F385" s="27" t="s">
        <v>2268</v>
      </c>
      <c r="G385" s="27" t="str">
        <f t="shared" si="17"/>
        <v>2003-10-13</v>
      </c>
      <c r="H385" s="27" t="s">
        <v>694</v>
      </c>
      <c r="I385" s="27"/>
      <c r="J385" s="31" t="s">
        <v>1276</v>
      </c>
    </row>
    <row r="386" spans="1:10" x14ac:dyDescent="0.55000000000000004">
      <c r="A386" s="27">
        <v>308</v>
      </c>
      <c r="B386" s="27" t="s">
        <v>221</v>
      </c>
      <c r="C386" s="27" t="str">
        <f t="shared" si="15"/>
        <v xml:space="preserve">សឿន </v>
      </c>
      <c r="D386" s="27" t="str">
        <f t="shared" si="16"/>
        <v>សារឹត</v>
      </c>
      <c r="E386" s="27" t="s">
        <v>862</v>
      </c>
      <c r="F386" s="27" t="s">
        <v>2268</v>
      </c>
      <c r="G386" s="27" t="str">
        <f t="shared" si="17"/>
        <v>***-**-**</v>
      </c>
      <c r="H386" s="27" t="s">
        <v>2262</v>
      </c>
      <c r="I386" s="27"/>
      <c r="J386" s="31" t="s">
        <v>2262</v>
      </c>
    </row>
    <row r="387" spans="1:10" x14ac:dyDescent="0.55000000000000004">
      <c r="A387" s="27">
        <v>309</v>
      </c>
      <c r="B387" s="27" t="s">
        <v>223</v>
      </c>
      <c r="C387" s="27" t="str">
        <f t="shared" si="15"/>
        <v xml:space="preserve">ម៉ៅ </v>
      </c>
      <c r="D387" s="27" t="str">
        <f t="shared" si="16"/>
        <v>រុំ</v>
      </c>
      <c r="E387" s="27" t="s">
        <v>862</v>
      </c>
      <c r="F387" s="27" t="s">
        <v>2268</v>
      </c>
      <c r="G387" s="27" t="str">
        <f t="shared" si="17"/>
        <v>1991-08-02</v>
      </c>
      <c r="H387" s="27" t="s">
        <v>829</v>
      </c>
      <c r="I387" s="27"/>
      <c r="J387" s="31" t="s">
        <v>1271</v>
      </c>
    </row>
    <row r="388" spans="1:10" x14ac:dyDescent="0.55000000000000004">
      <c r="A388" s="27">
        <v>310</v>
      </c>
      <c r="B388" s="27" t="s">
        <v>224</v>
      </c>
      <c r="C388" s="27" t="str">
        <f t="shared" si="15"/>
        <v xml:space="preserve">ទី </v>
      </c>
      <c r="D388" s="27" t="str">
        <f t="shared" si="16"/>
        <v>វេន</v>
      </c>
      <c r="E388" s="27" t="s">
        <v>862</v>
      </c>
      <c r="F388" s="27" t="s">
        <v>2268</v>
      </c>
      <c r="G388" s="27" t="str">
        <f t="shared" si="17"/>
        <v>1995-08-19</v>
      </c>
      <c r="H388" s="27" t="s">
        <v>696</v>
      </c>
      <c r="I388" s="27"/>
      <c r="J388" s="31" t="s">
        <v>1269</v>
      </c>
    </row>
    <row r="389" spans="1:10" x14ac:dyDescent="0.55000000000000004">
      <c r="A389" s="27">
        <v>311</v>
      </c>
      <c r="B389" s="27" t="s">
        <v>225</v>
      </c>
      <c r="C389" s="27" t="str">
        <f t="shared" ref="C389:C452" si="18">LEFT(B389,FIND(" ",B389,1))</f>
        <v xml:space="preserve">ឡុង </v>
      </c>
      <c r="D389" s="27" t="str">
        <f t="shared" ref="D389:D452" si="19">RIGHT(B389,LEN(B389)-FIND(" ",B389,1))</f>
        <v>ណាំ</v>
      </c>
      <c r="E389" s="27" t="s">
        <v>862</v>
      </c>
      <c r="F389" s="27" t="s">
        <v>2268</v>
      </c>
      <c r="G389" s="27" t="str">
        <f t="shared" si="17"/>
        <v>1983-08-08</v>
      </c>
      <c r="H389" s="27" t="s">
        <v>697</v>
      </c>
      <c r="I389" s="27"/>
      <c r="J389" s="31" t="s">
        <v>1266</v>
      </c>
    </row>
    <row r="390" spans="1:10" x14ac:dyDescent="0.55000000000000004">
      <c r="A390" s="27">
        <v>312</v>
      </c>
      <c r="B390" s="27" t="s">
        <v>226</v>
      </c>
      <c r="C390" s="27" t="str">
        <f t="shared" si="18"/>
        <v xml:space="preserve">ព្រួល </v>
      </c>
      <c r="D390" s="27" t="str">
        <f t="shared" si="19"/>
        <v>ម៉េង</v>
      </c>
      <c r="E390" s="27" t="s">
        <v>862</v>
      </c>
      <c r="F390" s="27" t="s">
        <v>2268</v>
      </c>
      <c r="G390" s="27" t="str">
        <f t="shared" si="17"/>
        <v>1989-08-01</v>
      </c>
      <c r="H390" s="27" t="s">
        <v>698</v>
      </c>
      <c r="I390" s="27"/>
      <c r="J390" s="31">
        <v>220172871</v>
      </c>
    </row>
    <row r="391" spans="1:10" x14ac:dyDescent="0.55000000000000004">
      <c r="A391" s="27">
        <v>313</v>
      </c>
      <c r="B391" s="27" t="s">
        <v>227</v>
      </c>
      <c r="C391" s="27" t="str">
        <f t="shared" si="18"/>
        <v xml:space="preserve">ស៊ឹម </v>
      </c>
      <c r="D391" s="27" t="str">
        <f t="shared" si="19"/>
        <v>សុខហៀង</v>
      </c>
      <c r="E391" s="27" t="s">
        <v>862</v>
      </c>
      <c r="F391" s="27" t="s">
        <v>2268</v>
      </c>
      <c r="G391" s="27" t="str">
        <f t="shared" si="17"/>
        <v>1995-11-24</v>
      </c>
      <c r="H391" s="27" t="s">
        <v>699</v>
      </c>
      <c r="I391" s="27"/>
      <c r="J391" s="31" t="s">
        <v>1261</v>
      </c>
    </row>
    <row r="392" spans="1:10" x14ac:dyDescent="0.55000000000000004">
      <c r="A392" s="27">
        <v>314</v>
      </c>
      <c r="B392" s="27" t="s">
        <v>228</v>
      </c>
      <c r="C392" s="27" t="str">
        <f t="shared" si="18"/>
        <v xml:space="preserve">រ៉ែម </v>
      </c>
      <c r="D392" s="27" t="str">
        <f t="shared" si="19"/>
        <v>ផារីន</v>
      </c>
      <c r="E392" s="27" t="s">
        <v>862</v>
      </c>
      <c r="F392" s="27" t="s">
        <v>2268</v>
      </c>
      <c r="G392" s="27" t="str">
        <f t="shared" si="17"/>
        <v>1999-02-03</v>
      </c>
      <c r="H392" s="27" t="s">
        <v>700</v>
      </c>
      <c r="I392" s="27"/>
      <c r="J392" s="31" t="s">
        <v>1258</v>
      </c>
    </row>
    <row r="393" spans="1:10" x14ac:dyDescent="0.55000000000000004">
      <c r="A393" s="27">
        <v>315</v>
      </c>
      <c r="B393" s="27" t="s">
        <v>229</v>
      </c>
      <c r="C393" s="27" t="str">
        <f t="shared" si="18"/>
        <v xml:space="preserve">សុភាព </v>
      </c>
      <c r="D393" s="27" t="str">
        <f t="shared" si="19"/>
        <v>វ៉ារី</v>
      </c>
      <c r="E393" s="27" t="s">
        <v>862</v>
      </c>
      <c r="F393" s="27" t="s">
        <v>2268</v>
      </c>
      <c r="G393" s="27" t="str">
        <f t="shared" si="17"/>
        <v>***-**-**</v>
      </c>
      <c r="H393" s="27" t="s">
        <v>2262</v>
      </c>
      <c r="I393" s="27"/>
      <c r="J393" s="31" t="s">
        <v>2262</v>
      </c>
    </row>
    <row r="394" spans="1:10" x14ac:dyDescent="0.55000000000000004">
      <c r="A394" s="27">
        <v>316</v>
      </c>
      <c r="B394" s="27" t="s">
        <v>230</v>
      </c>
      <c r="C394" s="27" t="str">
        <f t="shared" si="18"/>
        <v xml:space="preserve">ប៊ិត </v>
      </c>
      <c r="D394" s="27" t="str">
        <f t="shared" si="19"/>
        <v>សុខនៅ</v>
      </c>
      <c r="E394" s="27" t="s">
        <v>862</v>
      </c>
      <c r="F394" s="27" t="s">
        <v>2268</v>
      </c>
      <c r="G394" s="27" t="str">
        <f t="shared" si="17"/>
        <v>1999-06-23</v>
      </c>
      <c r="H394" s="27" t="s">
        <v>701</v>
      </c>
      <c r="I394" s="27"/>
      <c r="J394" s="31">
        <v>220175314</v>
      </c>
    </row>
    <row r="395" spans="1:10" x14ac:dyDescent="0.55000000000000004">
      <c r="A395" s="27">
        <v>317</v>
      </c>
      <c r="B395" s="27" t="s">
        <v>231</v>
      </c>
      <c r="C395" s="27" t="str">
        <f t="shared" si="18"/>
        <v xml:space="preserve">ប៊ូ </v>
      </c>
      <c r="D395" s="27" t="str">
        <f t="shared" si="19"/>
        <v>មករា</v>
      </c>
      <c r="E395" s="27" t="s">
        <v>862</v>
      </c>
      <c r="F395" s="27" t="s">
        <v>2268</v>
      </c>
      <c r="G395" s="27" t="str">
        <f t="shared" si="17"/>
        <v>2000-01-24</v>
      </c>
      <c r="H395" s="27" t="s">
        <v>702</v>
      </c>
      <c r="I395" s="27"/>
      <c r="J395" s="31">
        <v>200192585</v>
      </c>
    </row>
    <row r="396" spans="1:10" x14ac:dyDescent="0.55000000000000004">
      <c r="A396" s="27">
        <v>318</v>
      </c>
      <c r="B396" s="27" t="s">
        <v>232</v>
      </c>
      <c r="C396" s="27" t="str">
        <f t="shared" si="18"/>
        <v xml:space="preserve">ប៉ម </v>
      </c>
      <c r="D396" s="27" t="str">
        <f t="shared" si="19"/>
        <v>សម្បត្តិ</v>
      </c>
      <c r="E396" s="27" t="s">
        <v>862</v>
      </c>
      <c r="F396" s="27" t="s">
        <v>2268</v>
      </c>
      <c r="G396" s="27" t="str">
        <f t="shared" si="17"/>
        <v>1999-05-10</v>
      </c>
      <c r="H396" s="27" t="s">
        <v>703</v>
      </c>
      <c r="I396" s="27"/>
      <c r="J396" s="31" t="s">
        <v>1250</v>
      </c>
    </row>
    <row r="397" spans="1:10" x14ac:dyDescent="0.55000000000000004">
      <c r="A397" s="27">
        <v>319</v>
      </c>
      <c r="B397" s="27" t="s">
        <v>233</v>
      </c>
      <c r="C397" s="27" t="str">
        <f t="shared" si="18"/>
        <v xml:space="preserve">អៀម </v>
      </c>
      <c r="D397" s="27" t="str">
        <f t="shared" si="19"/>
        <v>ខ្ញុង</v>
      </c>
      <c r="E397" s="27" t="s">
        <v>862</v>
      </c>
      <c r="F397" s="27" t="s">
        <v>2268</v>
      </c>
      <c r="G397" s="27" t="str">
        <f t="shared" ref="G397:G460" si="20">RIGHT(H397,4)&amp;"-"&amp;RIGHT(LEFT(H397,5),2)&amp;"-"&amp;LEFT(H397,2)</f>
        <v>1980-10-13</v>
      </c>
      <c r="H397" s="27" t="s">
        <v>704</v>
      </c>
      <c r="I397" s="27"/>
      <c r="J397" s="31" t="s">
        <v>1246</v>
      </c>
    </row>
    <row r="398" spans="1:10" x14ac:dyDescent="0.55000000000000004">
      <c r="A398" s="27">
        <v>320</v>
      </c>
      <c r="B398" s="27" t="s">
        <v>234</v>
      </c>
      <c r="C398" s="27" t="str">
        <f t="shared" si="18"/>
        <v xml:space="preserve">លីន </v>
      </c>
      <c r="D398" s="27" t="str">
        <f t="shared" si="19"/>
        <v>ស៊ីឡា</v>
      </c>
      <c r="E398" s="27" t="s">
        <v>862</v>
      </c>
      <c r="F398" s="27" t="s">
        <v>2268</v>
      </c>
      <c r="G398" s="27" t="str">
        <f t="shared" si="20"/>
        <v>***-**-**</v>
      </c>
      <c r="H398" s="27" t="s">
        <v>2262</v>
      </c>
      <c r="I398" s="27"/>
      <c r="J398" s="31" t="s">
        <v>2262</v>
      </c>
    </row>
    <row r="399" spans="1:10" x14ac:dyDescent="0.55000000000000004">
      <c r="A399" s="27">
        <v>321</v>
      </c>
      <c r="B399" s="27" t="s">
        <v>235</v>
      </c>
      <c r="C399" s="27" t="str">
        <f t="shared" si="18"/>
        <v xml:space="preserve">ខេន </v>
      </c>
      <c r="D399" s="27" t="str">
        <f t="shared" si="19"/>
        <v>ស្រីពេជ្រ</v>
      </c>
      <c r="E399" s="27" t="s">
        <v>862</v>
      </c>
      <c r="F399" s="27" t="s">
        <v>2268</v>
      </c>
      <c r="G399" s="27" t="str">
        <f t="shared" si="20"/>
        <v>***-**-**</v>
      </c>
      <c r="H399" s="27" t="s">
        <v>2262</v>
      </c>
      <c r="I399" s="27"/>
      <c r="J399" s="31" t="s">
        <v>2262</v>
      </c>
    </row>
    <row r="400" spans="1:10" x14ac:dyDescent="0.55000000000000004">
      <c r="A400" s="27">
        <v>322</v>
      </c>
      <c r="B400" s="27" t="s">
        <v>236</v>
      </c>
      <c r="C400" s="27" t="str">
        <f t="shared" si="18"/>
        <v xml:space="preserve">ផាន </v>
      </c>
      <c r="D400" s="27" t="str">
        <f t="shared" si="19"/>
        <v>ភា</v>
      </c>
      <c r="E400" s="27" t="s">
        <v>862</v>
      </c>
      <c r="F400" s="27" t="s">
        <v>2268</v>
      </c>
      <c r="G400" s="27" t="str">
        <f t="shared" si="20"/>
        <v>1989-09-21</v>
      </c>
      <c r="H400" s="27" t="s">
        <v>706</v>
      </c>
      <c r="I400" s="27"/>
      <c r="J400" s="31">
        <v>150588256</v>
      </c>
    </row>
    <row r="401" spans="1:10" x14ac:dyDescent="0.55000000000000004">
      <c r="A401" s="27">
        <v>323</v>
      </c>
      <c r="B401" s="27" t="s">
        <v>237</v>
      </c>
      <c r="C401" s="27" t="str">
        <f t="shared" si="18"/>
        <v xml:space="preserve">អាន </v>
      </c>
      <c r="D401" s="27" t="str">
        <f t="shared" si="19"/>
        <v>អន</v>
      </c>
      <c r="E401" s="27" t="s">
        <v>862</v>
      </c>
      <c r="F401" s="27" t="s">
        <v>2268</v>
      </c>
      <c r="G401" s="27" t="str">
        <f t="shared" si="20"/>
        <v>1972-11-10</v>
      </c>
      <c r="H401" s="27" t="s">
        <v>707</v>
      </c>
      <c r="I401" s="27"/>
      <c r="J401" s="31" t="s">
        <v>1238</v>
      </c>
    </row>
    <row r="402" spans="1:10" x14ac:dyDescent="0.55000000000000004">
      <c r="A402" s="27">
        <v>324</v>
      </c>
      <c r="B402" s="27" t="s">
        <v>238</v>
      </c>
      <c r="C402" s="27" t="str">
        <f t="shared" si="18"/>
        <v xml:space="preserve">មិត </v>
      </c>
      <c r="D402" s="27" t="str">
        <f t="shared" si="19"/>
        <v>វណ្ណី</v>
      </c>
      <c r="E402" s="27" t="s">
        <v>862</v>
      </c>
      <c r="F402" s="27" t="s">
        <v>2268</v>
      </c>
      <c r="G402" s="27" t="str">
        <f t="shared" si="20"/>
        <v>1996-04-25</v>
      </c>
      <c r="H402" s="27" t="s">
        <v>708</v>
      </c>
      <c r="I402" s="27"/>
      <c r="J402" s="31">
        <v>150846170</v>
      </c>
    </row>
    <row r="403" spans="1:10" x14ac:dyDescent="0.55000000000000004">
      <c r="A403" s="27">
        <v>325</v>
      </c>
      <c r="B403" s="27" t="s">
        <v>239</v>
      </c>
      <c r="C403" s="27" t="str">
        <f t="shared" si="18"/>
        <v xml:space="preserve">អន </v>
      </c>
      <c r="D403" s="27" t="str">
        <f t="shared" si="19"/>
        <v>ស្រីឡែន</v>
      </c>
      <c r="E403" s="27" t="s">
        <v>862</v>
      </c>
      <c r="F403" s="27" t="s">
        <v>2268</v>
      </c>
      <c r="G403" s="27" t="str">
        <f t="shared" si="20"/>
        <v>1991-02-11</v>
      </c>
      <c r="H403" s="27" t="s">
        <v>709</v>
      </c>
      <c r="I403" s="27"/>
      <c r="J403" s="31" t="s">
        <v>1233</v>
      </c>
    </row>
    <row r="404" spans="1:10" x14ac:dyDescent="0.55000000000000004">
      <c r="A404" s="27">
        <v>326</v>
      </c>
      <c r="B404" s="27" t="s">
        <v>240</v>
      </c>
      <c r="C404" s="27" t="str">
        <f t="shared" si="18"/>
        <v xml:space="preserve">អន </v>
      </c>
      <c r="D404" s="27" t="str">
        <f t="shared" si="19"/>
        <v>ស្រីលីន</v>
      </c>
      <c r="E404" s="27" t="s">
        <v>862</v>
      </c>
      <c r="F404" s="27" t="s">
        <v>2268</v>
      </c>
      <c r="G404" s="27" t="str">
        <f t="shared" si="20"/>
        <v>2002-06-06</v>
      </c>
      <c r="H404" s="27" t="s">
        <v>830</v>
      </c>
      <c r="I404" s="27"/>
      <c r="J404" s="31" t="s">
        <v>1231</v>
      </c>
    </row>
    <row r="405" spans="1:10" x14ac:dyDescent="0.55000000000000004">
      <c r="A405" s="27">
        <v>327</v>
      </c>
      <c r="B405" s="27" t="s">
        <v>1919</v>
      </c>
      <c r="C405" s="27" t="str">
        <f t="shared" si="18"/>
        <v xml:space="preserve">ទុយ </v>
      </c>
      <c r="D405" s="27" t="str">
        <f t="shared" si="19"/>
        <v>ម៉ៃ</v>
      </c>
      <c r="E405" s="27" t="s">
        <v>862</v>
      </c>
      <c r="F405" s="27" t="s">
        <v>2268</v>
      </c>
      <c r="G405" s="27" t="str">
        <f t="shared" si="20"/>
        <v>***-**-**</v>
      </c>
      <c r="H405" s="27" t="s">
        <v>2262</v>
      </c>
      <c r="I405" s="27"/>
      <c r="J405" s="31" t="s">
        <v>2262</v>
      </c>
    </row>
    <row r="406" spans="1:10" x14ac:dyDescent="0.55000000000000004">
      <c r="A406" s="27">
        <v>328</v>
      </c>
      <c r="B406" s="27" t="s">
        <v>241</v>
      </c>
      <c r="C406" s="27" t="str">
        <f t="shared" si="18"/>
        <v xml:space="preserve">ដៀប </v>
      </c>
      <c r="D406" s="27" t="str">
        <f t="shared" si="19"/>
        <v>ចាន់ដេន</v>
      </c>
      <c r="E406" s="27" t="s">
        <v>862</v>
      </c>
      <c r="F406" s="27" t="s">
        <v>2268</v>
      </c>
      <c r="G406" s="27" t="str">
        <f t="shared" si="20"/>
        <v>***-**-**</v>
      </c>
      <c r="H406" s="27" t="s">
        <v>2262</v>
      </c>
      <c r="I406" s="27"/>
      <c r="J406" s="31" t="s">
        <v>2262</v>
      </c>
    </row>
    <row r="407" spans="1:10" x14ac:dyDescent="0.55000000000000004">
      <c r="A407" s="27">
        <v>329</v>
      </c>
      <c r="B407" s="27" t="s">
        <v>2281</v>
      </c>
      <c r="C407" s="27" t="str">
        <f t="shared" si="18"/>
        <v xml:space="preserve">លាង </v>
      </c>
      <c r="D407" s="27" t="str">
        <f t="shared" si="19"/>
        <v>អុន</v>
      </c>
      <c r="E407" s="27" t="s">
        <v>862</v>
      </c>
      <c r="F407" s="27" t="s">
        <v>2268</v>
      </c>
      <c r="G407" s="27" t="str">
        <f t="shared" si="20"/>
        <v>***-**-**</v>
      </c>
      <c r="H407" s="27" t="s">
        <v>2262</v>
      </c>
      <c r="I407" s="27"/>
      <c r="J407" s="31" t="s">
        <v>2262</v>
      </c>
    </row>
    <row r="408" spans="1:10" x14ac:dyDescent="0.55000000000000004">
      <c r="A408" s="27">
        <v>330</v>
      </c>
      <c r="B408" s="27" t="s">
        <v>243</v>
      </c>
      <c r="C408" s="27" t="str">
        <f t="shared" si="18"/>
        <v xml:space="preserve">យ៉ាន </v>
      </c>
      <c r="D408" s="27" t="str">
        <f t="shared" si="19"/>
        <v>ផាន</v>
      </c>
      <c r="E408" s="27" t="s">
        <v>862</v>
      </c>
      <c r="F408" s="27" t="s">
        <v>2268</v>
      </c>
      <c r="G408" s="27" t="str">
        <f t="shared" si="20"/>
        <v>2002-06-15</v>
      </c>
      <c r="H408" s="27" t="s">
        <v>714</v>
      </c>
      <c r="I408" s="27"/>
      <c r="J408" s="31" t="s">
        <v>1224</v>
      </c>
    </row>
    <row r="409" spans="1:10" x14ac:dyDescent="0.55000000000000004">
      <c r="A409" s="27">
        <v>331</v>
      </c>
      <c r="B409" s="27" t="s">
        <v>244</v>
      </c>
      <c r="C409" s="27" t="str">
        <f t="shared" si="18"/>
        <v xml:space="preserve">ឡេង </v>
      </c>
      <c r="D409" s="27" t="str">
        <f t="shared" si="19"/>
        <v>ហ៊ីម</v>
      </c>
      <c r="E409" s="27" t="s">
        <v>862</v>
      </c>
      <c r="F409" s="27" t="s">
        <v>2268</v>
      </c>
      <c r="G409" s="27" t="str">
        <f t="shared" si="20"/>
        <v>1971-07-08</v>
      </c>
      <c r="H409" s="27" t="s">
        <v>716</v>
      </c>
      <c r="I409" s="27"/>
      <c r="J409" s="31">
        <v>150675126</v>
      </c>
    </row>
    <row r="410" spans="1:10" x14ac:dyDescent="0.55000000000000004">
      <c r="A410" s="27">
        <v>332</v>
      </c>
      <c r="B410" s="27" t="s">
        <v>245</v>
      </c>
      <c r="C410" s="27" t="str">
        <f t="shared" si="18"/>
        <v xml:space="preserve">រស់ </v>
      </c>
      <c r="D410" s="27" t="str">
        <f t="shared" si="19"/>
        <v>បូរ៉ី</v>
      </c>
      <c r="E410" s="27" t="s">
        <v>862</v>
      </c>
      <c r="F410" s="27" t="s">
        <v>2268</v>
      </c>
      <c r="G410" s="27" t="str">
        <f t="shared" si="20"/>
        <v>2004-08-28</v>
      </c>
      <c r="H410" s="27" t="s">
        <v>717</v>
      </c>
      <c r="I410" s="27"/>
      <c r="J410" s="31">
        <v>238062004</v>
      </c>
    </row>
    <row r="411" spans="1:10" x14ac:dyDescent="0.55000000000000004">
      <c r="A411" s="27">
        <v>333</v>
      </c>
      <c r="B411" s="27" t="s">
        <v>246</v>
      </c>
      <c r="C411" s="27" t="str">
        <f t="shared" si="18"/>
        <v xml:space="preserve">ចាន់ </v>
      </c>
      <c r="D411" s="27" t="str">
        <f t="shared" si="19"/>
        <v>រស់</v>
      </c>
      <c r="E411" s="27" t="s">
        <v>862</v>
      </c>
      <c r="F411" s="27" t="s">
        <v>2268</v>
      </c>
      <c r="G411" s="27" t="str">
        <f t="shared" si="20"/>
        <v>1985-01-05</v>
      </c>
      <c r="H411" s="27" t="s">
        <v>718</v>
      </c>
      <c r="I411" s="27"/>
      <c r="J411" s="31" t="s">
        <v>1216</v>
      </c>
    </row>
    <row r="412" spans="1:10" x14ac:dyDescent="0.55000000000000004">
      <c r="A412" s="27">
        <v>334</v>
      </c>
      <c r="B412" s="27" t="s">
        <v>1920</v>
      </c>
      <c r="C412" s="27" t="str">
        <f t="shared" si="18"/>
        <v xml:space="preserve">កន </v>
      </c>
      <c r="D412" s="27" t="str">
        <f t="shared" si="19"/>
        <v>គុណធឿន</v>
      </c>
      <c r="E412" s="27" t="s">
        <v>862</v>
      </c>
      <c r="F412" s="27" t="s">
        <v>2268</v>
      </c>
      <c r="G412" s="27" t="str">
        <f t="shared" si="20"/>
        <v>***-**-**</v>
      </c>
      <c r="H412" s="27" t="s">
        <v>2262</v>
      </c>
      <c r="I412" s="27"/>
      <c r="J412" s="31" t="s">
        <v>2262</v>
      </c>
    </row>
    <row r="413" spans="1:10" x14ac:dyDescent="0.55000000000000004">
      <c r="A413" s="27">
        <v>335</v>
      </c>
      <c r="B413" s="27" t="s">
        <v>2282</v>
      </c>
      <c r="C413" s="27" t="str">
        <f t="shared" si="18"/>
        <v xml:space="preserve">ពៅ </v>
      </c>
      <c r="D413" s="27" t="str">
        <f t="shared" si="19"/>
        <v>ឆុង</v>
      </c>
      <c r="E413" s="27" t="s">
        <v>862</v>
      </c>
      <c r="F413" s="27" t="s">
        <v>2268</v>
      </c>
      <c r="G413" s="27" t="str">
        <f t="shared" si="20"/>
        <v>1997-02-19</v>
      </c>
      <c r="H413" s="27" t="s">
        <v>719</v>
      </c>
      <c r="I413" s="27"/>
      <c r="J413" s="31">
        <v>25005800</v>
      </c>
    </row>
    <row r="414" spans="1:10" x14ac:dyDescent="0.55000000000000004">
      <c r="A414" s="27">
        <v>336</v>
      </c>
      <c r="B414" s="27" t="s">
        <v>247</v>
      </c>
      <c r="C414" s="27" t="str">
        <f t="shared" si="18"/>
        <v xml:space="preserve">ហួត </v>
      </c>
      <c r="D414" s="27" t="str">
        <f t="shared" si="19"/>
        <v>អ៊ឹមរ៉ន</v>
      </c>
      <c r="E414" s="27" t="s">
        <v>862</v>
      </c>
      <c r="F414" s="27" t="s">
        <v>2268</v>
      </c>
      <c r="G414" s="27" t="str">
        <f t="shared" si="20"/>
        <v>1989-05-12</v>
      </c>
      <c r="H414" s="27" t="s">
        <v>720</v>
      </c>
      <c r="I414" s="27"/>
      <c r="J414" s="31" t="s">
        <v>1212</v>
      </c>
    </row>
    <row r="415" spans="1:10" x14ac:dyDescent="0.55000000000000004">
      <c r="A415" s="27">
        <v>337</v>
      </c>
      <c r="B415" s="27" t="s">
        <v>248</v>
      </c>
      <c r="C415" s="27" t="str">
        <f t="shared" si="18"/>
        <v xml:space="preserve">អឿន </v>
      </c>
      <c r="D415" s="27" t="str">
        <f t="shared" si="19"/>
        <v>រ៉េន</v>
      </c>
      <c r="E415" s="27" t="s">
        <v>862</v>
      </c>
      <c r="F415" s="27" t="s">
        <v>2268</v>
      </c>
      <c r="G415" s="27" t="str">
        <f t="shared" si="20"/>
        <v>1991-07-07</v>
      </c>
      <c r="H415" s="27" t="s">
        <v>832</v>
      </c>
      <c r="I415" s="27"/>
      <c r="J415" s="31">
        <v>150959872</v>
      </c>
    </row>
    <row r="416" spans="1:10" x14ac:dyDescent="0.55000000000000004">
      <c r="A416" s="27">
        <v>338</v>
      </c>
      <c r="B416" s="27" t="s">
        <v>249</v>
      </c>
      <c r="C416" s="27" t="str">
        <f t="shared" si="18"/>
        <v xml:space="preserve">តុត </v>
      </c>
      <c r="D416" s="27" t="str">
        <f t="shared" si="19"/>
        <v>យាង</v>
      </c>
      <c r="E416" s="27" t="s">
        <v>862</v>
      </c>
      <c r="F416" s="27" t="s">
        <v>2268</v>
      </c>
      <c r="G416" s="27" t="str">
        <f t="shared" si="20"/>
        <v>1983-02-15</v>
      </c>
      <c r="H416" s="27" t="s">
        <v>721</v>
      </c>
      <c r="I416" s="27"/>
      <c r="J416" s="31" t="s">
        <v>1206</v>
      </c>
    </row>
    <row r="417" spans="1:10" x14ac:dyDescent="0.55000000000000004">
      <c r="A417" s="27">
        <v>339</v>
      </c>
      <c r="B417" s="27" t="s">
        <v>250</v>
      </c>
      <c r="C417" s="27" t="str">
        <f t="shared" si="18"/>
        <v xml:space="preserve">ឈិត </v>
      </c>
      <c r="D417" s="27" t="str">
        <f t="shared" si="19"/>
        <v>លាង</v>
      </c>
      <c r="E417" s="27" t="s">
        <v>862</v>
      </c>
      <c r="F417" s="27" t="s">
        <v>2268</v>
      </c>
      <c r="G417" s="27" t="str">
        <f t="shared" si="20"/>
        <v>1995-07-15</v>
      </c>
      <c r="H417" s="27" t="s">
        <v>722</v>
      </c>
      <c r="I417" s="27"/>
      <c r="J417" s="31">
        <v>150522943</v>
      </c>
    </row>
    <row r="418" spans="1:10" x14ac:dyDescent="0.55000000000000004">
      <c r="A418" s="27">
        <v>340</v>
      </c>
      <c r="B418" s="27" t="s">
        <v>251</v>
      </c>
      <c r="C418" s="27" t="str">
        <f t="shared" si="18"/>
        <v xml:space="preserve">ឡាម </v>
      </c>
      <c r="D418" s="27" t="str">
        <f t="shared" si="19"/>
        <v>ហេង</v>
      </c>
      <c r="E418" s="27" t="s">
        <v>862</v>
      </c>
      <c r="F418" s="27" t="s">
        <v>2268</v>
      </c>
      <c r="G418" s="27" t="str">
        <f t="shared" si="20"/>
        <v>1996-11-12</v>
      </c>
      <c r="H418" s="27" t="s">
        <v>833</v>
      </c>
      <c r="I418" s="27"/>
      <c r="J418" s="31">
        <v>150811668</v>
      </c>
    </row>
    <row r="419" spans="1:10" x14ac:dyDescent="0.55000000000000004">
      <c r="A419" s="27">
        <v>341</v>
      </c>
      <c r="B419" s="27" t="s">
        <v>252</v>
      </c>
      <c r="C419" s="27" t="str">
        <f t="shared" si="18"/>
        <v xml:space="preserve">ឆយ </v>
      </c>
      <c r="D419" s="27" t="str">
        <f t="shared" si="19"/>
        <v>សាំងស៊ី</v>
      </c>
      <c r="E419" s="27" t="s">
        <v>862</v>
      </c>
      <c r="F419" s="27" t="s">
        <v>2268</v>
      </c>
      <c r="G419" s="27" t="str">
        <f t="shared" si="20"/>
        <v>1991-08-07</v>
      </c>
      <c r="H419" s="27" t="s">
        <v>724</v>
      </c>
      <c r="I419" s="27"/>
      <c r="J419" s="31" t="s">
        <v>1198</v>
      </c>
    </row>
    <row r="420" spans="1:10" x14ac:dyDescent="0.55000000000000004">
      <c r="A420" s="27">
        <v>342</v>
      </c>
      <c r="B420" s="27" t="s">
        <v>253</v>
      </c>
      <c r="C420" s="27" t="str">
        <f t="shared" si="18"/>
        <v xml:space="preserve">ពៅ </v>
      </c>
      <c r="D420" s="27" t="str">
        <f t="shared" si="19"/>
        <v>ម៉ាច</v>
      </c>
      <c r="E420" s="27" t="s">
        <v>862</v>
      </c>
      <c r="F420" s="27" t="s">
        <v>2268</v>
      </c>
      <c r="G420" s="27" t="str">
        <f t="shared" si="20"/>
        <v>1989-01-01</v>
      </c>
      <c r="H420" s="27" t="s">
        <v>725</v>
      </c>
      <c r="I420" s="27"/>
      <c r="J420" s="31" t="s">
        <v>1195</v>
      </c>
    </row>
    <row r="421" spans="1:10" x14ac:dyDescent="0.55000000000000004">
      <c r="A421" s="27">
        <v>343</v>
      </c>
      <c r="B421" s="27" t="s">
        <v>254</v>
      </c>
      <c r="C421" s="27" t="str">
        <f t="shared" si="18"/>
        <v xml:space="preserve">ឈិន </v>
      </c>
      <c r="D421" s="27" t="str">
        <f t="shared" si="19"/>
        <v>តុម</v>
      </c>
      <c r="E421" s="27" t="s">
        <v>862</v>
      </c>
      <c r="F421" s="27" t="s">
        <v>2268</v>
      </c>
      <c r="G421" s="27" t="str">
        <f t="shared" si="20"/>
        <v>1992-10-05</v>
      </c>
      <c r="H421" s="27" t="s">
        <v>727</v>
      </c>
      <c r="I421" s="27"/>
      <c r="J421" s="31">
        <v>150782901</v>
      </c>
    </row>
    <row r="422" spans="1:10" x14ac:dyDescent="0.55000000000000004">
      <c r="A422" s="27">
        <v>344</v>
      </c>
      <c r="B422" s="27" t="s">
        <v>265</v>
      </c>
      <c r="C422" s="27" t="str">
        <f t="shared" si="18"/>
        <v xml:space="preserve">សយ </v>
      </c>
      <c r="D422" s="27" t="str">
        <f t="shared" si="19"/>
        <v>លុច</v>
      </c>
      <c r="E422" s="27" t="s">
        <v>862</v>
      </c>
      <c r="F422" s="27" t="s">
        <v>2268</v>
      </c>
      <c r="G422" s="27" t="str">
        <f t="shared" si="20"/>
        <v>***-**-**</v>
      </c>
      <c r="H422" s="27" t="s">
        <v>2262</v>
      </c>
      <c r="I422" s="27"/>
      <c r="J422" s="31" t="s">
        <v>2262</v>
      </c>
    </row>
    <row r="423" spans="1:10" x14ac:dyDescent="0.55000000000000004">
      <c r="A423" s="27">
        <v>345</v>
      </c>
      <c r="B423" s="27" t="s">
        <v>255</v>
      </c>
      <c r="C423" s="27" t="str">
        <f t="shared" si="18"/>
        <v xml:space="preserve">ឈិន </v>
      </c>
      <c r="D423" s="27" t="str">
        <f t="shared" si="19"/>
        <v>ចាន់រ៉ូយ</v>
      </c>
      <c r="E423" s="27" t="s">
        <v>862</v>
      </c>
      <c r="F423" s="27" t="s">
        <v>2268</v>
      </c>
      <c r="G423" s="27" t="str">
        <f t="shared" si="20"/>
        <v>1990-04-01</v>
      </c>
      <c r="H423" s="27" t="s">
        <v>729</v>
      </c>
      <c r="I423" s="27"/>
      <c r="J423" s="31">
        <v>150782854</v>
      </c>
    </row>
    <row r="424" spans="1:10" x14ac:dyDescent="0.55000000000000004">
      <c r="A424" s="27">
        <v>346</v>
      </c>
      <c r="B424" s="27" t="s">
        <v>256</v>
      </c>
      <c r="C424" s="27" t="str">
        <f t="shared" si="18"/>
        <v xml:space="preserve">ខន </v>
      </c>
      <c r="D424" s="27" t="str">
        <f t="shared" si="19"/>
        <v>វឺត</v>
      </c>
      <c r="E424" s="27" t="s">
        <v>862</v>
      </c>
      <c r="F424" s="27" t="s">
        <v>2268</v>
      </c>
      <c r="G424" s="27" t="str">
        <f t="shared" si="20"/>
        <v>1992-01-03</v>
      </c>
      <c r="H424" s="27" t="s">
        <v>730</v>
      </c>
      <c r="I424" s="27"/>
      <c r="J424" s="31">
        <v>150782512</v>
      </c>
    </row>
    <row r="425" spans="1:10" x14ac:dyDescent="0.55000000000000004">
      <c r="A425" s="27">
        <v>347</v>
      </c>
      <c r="B425" s="27" t="s">
        <v>257</v>
      </c>
      <c r="C425" s="27" t="str">
        <f t="shared" si="18"/>
        <v xml:space="preserve">ឃាន </v>
      </c>
      <c r="D425" s="27" t="str">
        <f t="shared" si="19"/>
        <v>ឃឿន</v>
      </c>
      <c r="E425" s="27" t="s">
        <v>862</v>
      </c>
      <c r="F425" s="27" t="s">
        <v>2268</v>
      </c>
      <c r="G425" s="27" t="str">
        <f t="shared" si="20"/>
        <v>1977-01-01</v>
      </c>
      <c r="H425" s="27" t="s">
        <v>731</v>
      </c>
      <c r="I425" s="27"/>
      <c r="J425" s="31" t="s">
        <v>1185</v>
      </c>
    </row>
    <row r="426" spans="1:10" x14ac:dyDescent="0.55000000000000004">
      <c r="A426" s="27">
        <v>348</v>
      </c>
      <c r="B426" s="27" t="s">
        <v>258</v>
      </c>
      <c r="C426" s="27" t="str">
        <f t="shared" si="18"/>
        <v xml:space="preserve">ហ៊ាប </v>
      </c>
      <c r="D426" s="27" t="str">
        <f t="shared" si="19"/>
        <v>ករុណា</v>
      </c>
      <c r="E426" s="27" t="s">
        <v>862</v>
      </c>
      <c r="F426" s="27" t="s">
        <v>2268</v>
      </c>
      <c r="G426" s="27" t="str">
        <f t="shared" si="20"/>
        <v>2006-01-06</v>
      </c>
      <c r="H426" s="27" t="s">
        <v>732</v>
      </c>
      <c r="I426" s="27"/>
      <c r="J426" s="31" t="s">
        <v>1178</v>
      </c>
    </row>
    <row r="427" spans="1:10" x14ac:dyDescent="0.55000000000000004">
      <c r="A427" s="27">
        <v>349</v>
      </c>
      <c r="B427" s="27" t="s">
        <v>259</v>
      </c>
      <c r="C427" s="27" t="str">
        <f t="shared" si="18"/>
        <v xml:space="preserve">តន </v>
      </c>
      <c r="D427" s="27" t="str">
        <f t="shared" si="19"/>
        <v>ទុង</v>
      </c>
      <c r="E427" s="27" t="s">
        <v>862</v>
      </c>
      <c r="F427" s="27" t="s">
        <v>2268</v>
      </c>
      <c r="G427" s="27" t="str">
        <f t="shared" si="20"/>
        <v>1993-05-09</v>
      </c>
      <c r="H427" s="27" t="s">
        <v>733</v>
      </c>
      <c r="I427" s="27"/>
      <c r="J427" s="31">
        <v>150891562</v>
      </c>
    </row>
    <row r="428" spans="1:10" x14ac:dyDescent="0.55000000000000004">
      <c r="A428" s="27">
        <v>350</v>
      </c>
      <c r="B428" s="27" t="s">
        <v>260</v>
      </c>
      <c r="C428" s="27" t="str">
        <f t="shared" si="18"/>
        <v xml:space="preserve">ប៉ាក់ </v>
      </c>
      <c r="D428" s="27" t="str">
        <f t="shared" si="19"/>
        <v>រី</v>
      </c>
      <c r="E428" s="27" t="s">
        <v>862</v>
      </c>
      <c r="F428" s="27" t="s">
        <v>2268</v>
      </c>
      <c r="G428" s="27" t="str">
        <f t="shared" si="20"/>
        <v>1994-04-04</v>
      </c>
      <c r="H428" s="27" t="s">
        <v>734</v>
      </c>
      <c r="I428" s="27"/>
      <c r="J428" s="31" t="s">
        <v>1173</v>
      </c>
    </row>
    <row r="429" spans="1:10" x14ac:dyDescent="0.55000000000000004">
      <c r="A429" s="27">
        <v>351</v>
      </c>
      <c r="B429" s="27" t="s">
        <v>261</v>
      </c>
      <c r="C429" s="27" t="str">
        <f t="shared" si="18"/>
        <v xml:space="preserve">សឿន </v>
      </c>
      <c r="D429" s="27" t="str">
        <f t="shared" si="19"/>
        <v>ចំរើន</v>
      </c>
      <c r="E429" s="27" t="s">
        <v>862</v>
      </c>
      <c r="F429" s="27" t="s">
        <v>2268</v>
      </c>
      <c r="G429" s="27" t="str">
        <f t="shared" si="20"/>
        <v>1990-01-21</v>
      </c>
      <c r="H429" s="27" t="s">
        <v>834</v>
      </c>
      <c r="I429" s="27"/>
      <c r="J429" s="31" t="s">
        <v>1171</v>
      </c>
    </row>
    <row r="430" spans="1:10" x14ac:dyDescent="0.55000000000000004">
      <c r="A430" s="27">
        <v>352</v>
      </c>
      <c r="B430" s="27" t="s">
        <v>262</v>
      </c>
      <c r="C430" s="27" t="str">
        <f t="shared" si="18"/>
        <v xml:space="preserve">ហួយ </v>
      </c>
      <c r="D430" s="27" t="str">
        <f t="shared" si="19"/>
        <v>ធារ៉ា</v>
      </c>
      <c r="E430" s="27" t="s">
        <v>862</v>
      </c>
      <c r="F430" s="27" t="s">
        <v>2268</v>
      </c>
      <c r="G430" s="27" t="str">
        <f t="shared" si="20"/>
        <v>1998-05-03</v>
      </c>
      <c r="H430" s="27" t="s">
        <v>735</v>
      </c>
      <c r="I430" s="27"/>
      <c r="J430" s="31" t="s">
        <v>1168</v>
      </c>
    </row>
    <row r="431" spans="1:10" x14ac:dyDescent="0.55000000000000004">
      <c r="A431" s="27">
        <v>353</v>
      </c>
      <c r="B431" s="27" t="s">
        <v>263</v>
      </c>
      <c r="C431" s="27" t="str">
        <f t="shared" si="18"/>
        <v xml:space="preserve">មាឃ </v>
      </c>
      <c r="D431" s="27" t="str">
        <f t="shared" si="19"/>
        <v>មុន្លៀស</v>
      </c>
      <c r="E431" s="27" t="s">
        <v>862</v>
      </c>
      <c r="F431" s="27" t="s">
        <v>2268</v>
      </c>
      <c r="G431" s="27" t="str">
        <f t="shared" si="20"/>
        <v>1992-02-10</v>
      </c>
      <c r="H431" s="27" t="s">
        <v>711</v>
      </c>
      <c r="I431" s="27"/>
      <c r="J431" s="31" t="s">
        <v>1229</v>
      </c>
    </row>
    <row r="432" spans="1:10" x14ac:dyDescent="0.55000000000000004">
      <c r="A432" s="27">
        <v>354</v>
      </c>
      <c r="B432" s="27" t="s">
        <v>264</v>
      </c>
      <c r="C432" s="27" t="str">
        <f t="shared" si="18"/>
        <v xml:space="preserve">ប៉ាក់ </v>
      </c>
      <c r="D432" s="27" t="str">
        <f t="shared" si="19"/>
        <v>សាអែម</v>
      </c>
      <c r="E432" s="27" t="s">
        <v>862</v>
      </c>
      <c r="F432" s="27" t="s">
        <v>2268</v>
      </c>
      <c r="G432" s="27" t="str">
        <f t="shared" si="20"/>
        <v>1996-05-15</v>
      </c>
      <c r="H432" s="27" t="s">
        <v>736</v>
      </c>
      <c r="I432" s="27"/>
      <c r="J432" s="31" t="s">
        <v>1165</v>
      </c>
    </row>
    <row r="433" spans="1:10" x14ac:dyDescent="0.55000000000000004">
      <c r="A433" s="27">
        <v>355</v>
      </c>
      <c r="B433" s="27" t="s">
        <v>266</v>
      </c>
      <c r="C433" s="27" t="str">
        <f t="shared" si="18"/>
        <v xml:space="preserve">អែម </v>
      </c>
      <c r="D433" s="27" t="str">
        <f t="shared" si="19"/>
        <v>ស្រីវន</v>
      </c>
      <c r="E433" s="27" t="s">
        <v>862</v>
      </c>
      <c r="F433" s="27" t="s">
        <v>2268</v>
      </c>
      <c r="G433" s="27" t="str">
        <f t="shared" si="20"/>
        <v>1985-09-03</v>
      </c>
      <c r="H433" s="27" t="s">
        <v>737</v>
      </c>
      <c r="I433" s="27"/>
      <c r="J433" s="31" t="s">
        <v>1162</v>
      </c>
    </row>
    <row r="434" spans="1:10" x14ac:dyDescent="0.55000000000000004">
      <c r="A434" s="27">
        <v>356</v>
      </c>
      <c r="B434" s="27" t="s">
        <v>267</v>
      </c>
      <c r="C434" s="27" t="str">
        <f t="shared" si="18"/>
        <v xml:space="preserve">ឆូយ </v>
      </c>
      <c r="D434" s="27" t="str">
        <f t="shared" si="19"/>
        <v>សោភា</v>
      </c>
      <c r="E434" s="27" t="s">
        <v>862</v>
      </c>
      <c r="F434" s="27" t="s">
        <v>2268</v>
      </c>
      <c r="G434" s="27" t="str">
        <f t="shared" si="20"/>
        <v>1997-06-20</v>
      </c>
      <c r="H434" s="27" t="s">
        <v>738</v>
      </c>
      <c r="I434" s="27"/>
      <c r="J434" s="31" t="s">
        <v>1159</v>
      </c>
    </row>
    <row r="435" spans="1:10" x14ac:dyDescent="0.55000000000000004">
      <c r="A435" s="27">
        <v>357</v>
      </c>
      <c r="B435" s="27" t="s">
        <v>268</v>
      </c>
      <c r="C435" s="27" t="str">
        <f t="shared" si="18"/>
        <v xml:space="preserve">ប្រុស </v>
      </c>
      <c r="D435" s="27" t="str">
        <f t="shared" si="19"/>
        <v>រិទ្ធី</v>
      </c>
      <c r="E435" s="27" t="s">
        <v>862</v>
      </c>
      <c r="F435" s="27" t="s">
        <v>2268</v>
      </c>
      <c r="G435" s="27" t="str">
        <f t="shared" si="20"/>
        <v>1997-07-25</v>
      </c>
      <c r="H435" s="27" t="s">
        <v>740</v>
      </c>
      <c r="I435" s="27"/>
      <c r="J435" s="31" t="s">
        <v>1156</v>
      </c>
    </row>
    <row r="436" spans="1:10" x14ac:dyDescent="0.55000000000000004">
      <c r="A436" s="27">
        <v>358</v>
      </c>
      <c r="B436" s="27" t="s">
        <v>269</v>
      </c>
      <c r="C436" s="27" t="str">
        <f t="shared" si="18"/>
        <v xml:space="preserve">ដុង </v>
      </c>
      <c r="D436" s="27" t="str">
        <f t="shared" si="19"/>
        <v>ឆេងហ៊ាង</v>
      </c>
      <c r="E436" s="27" t="s">
        <v>862</v>
      </c>
      <c r="F436" s="27" t="s">
        <v>2268</v>
      </c>
      <c r="G436" s="27" t="str">
        <f t="shared" si="20"/>
        <v>1994-02-18</v>
      </c>
      <c r="H436" s="27" t="s">
        <v>741</v>
      </c>
      <c r="I436" s="27"/>
      <c r="J436" s="31">
        <v>62127176</v>
      </c>
    </row>
    <row r="437" spans="1:10" x14ac:dyDescent="0.55000000000000004">
      <c r="A437" s="27">
        <v>359</v>
      </c>
      <c r="B437" s="27" t="s">
        <v>270</v>
      </c>
      <c r="C437" s="27" t="str">
        <f t="shared" si="18"/>
        <v xml:space="preserve">ឌឿ </v>
      </c>
      <c r="D437" s="27" t="str">
        <f t="shared" si="19"/>
        <v>ចាន់ទី</v>
      </c>
      <c r="E437" s="27" t="s">
        <v>862</v>
      </c>
      <c r="F437" s="27" t="s">
        <v>2268</v>
      </c>
      <c r="G437" s="27" t="str">
        <f t="shared" si="20"/>
        <v>1992-02-18</v>
      </c>
      <c r="H437" s="27" t="s">
        <v>742</v>
      </c>
      <c r="I437" s="27"/>
      <c r="J437" s="31" t="s">
        <v>1152</v>
      </c>
    </row>
    <row r="438" spans="1:10" x14ac:dyDescent="0.55000000000000004">
      <c r="A438" s="27">
        <v>360</v>
      </c>
      <c r="B438" s="27" t="s">
        <v>1922</v>
      </c>
      <c r="C438" s="27" t="str">
        <f t="shared" si="18"/>
        <v xml:space="preserve">សៀក </v>
      </c>
      <c r="D438" s="27" t="str">
        <f t="shared" si="19"/>
        <v>ប៊ុនសា</v>
      </c>
      <c r="E438" s="27" t="s">
        <v>862</v>
      </c>
      <c r="F438" s="27" t="s">
        <v>2268</v>
      </c>
      <c r="G438" s="27" t="str">
        <f t="shared" si="20"/>
        <v>***-**-**</v>
      </c>
      <c r="H438" s="27" t="s">
        <v>2262</v>
      </c>
      <c r="I438" s="27"/>
      <c r="J438" s="31" t="s">
        <v>2262</v>
      </c>
    </row>
    <row r="439" spans="1:10" x14ac:dyDescent="0.55000000000000004">
      <c r="A439" s="27">
        <v>361</v>
      </c>
      <c r="B439" s="27" t="s">
        <v>271</v>
      </c>
      <c r="C439" s="27" t="str">
        <f t="shared" si="18"/>
        <v xml:space="preserve">ថុល </v>
      </c>
      <c r="D439" s="27" t="str">
        <f t="shared" si="19"/>
        <v>គន្ធី</v>
      </c>
      <c r="E439" s="27" t="s">
        <v>862</v>
      </c>
      <c r="F439" s="27" t="s">
        <v>2268</v>
      </c>
      <c r="G439" s="27" t="str">
        <f t="shared" si="20"/>
        <v>1999-07-27</v>
      </c>
      <c r="H439" s="27" t="s">
        <v>743</v>
      </c>
      <c r="I439" s="27"/>
      <c r="J439" s="31">
        <v>15100250</v>
      </c>
    </row>
    <row r="440" spans="1:10" x14ac:dyDescent="0.55000000000000004">
      <c r="A440" s="27">
        <v>362</v>
      </c>
      <c r="B440" s="27" t="s">
        <v>272</v>
      </c>
      <c r="C440" s="27" t="str">
        <f t="shared" si="18"/>
        <v xml:space="preserve">រស់ </v>
      </c>
      <c r="D440" s="27" t="str">
        <f t="shared" si="19"/>
        <v>ច្រិប</v>
      </c>
      <c r="E440" s="27" t="s">
        <v>862</v>
      </c>
      <c r="F440" s="27" t="s">
        <v>2268</v>
      </c>
      <c r="G440" s="27" t="str">
        <f t="shared" si="20"/>
        <v>1982-08-02</v>
      </c>
      <c r="H440" s="27" t="s">
        <v>835</v>
      </c>
      <c r="I440" s="27"/>
      <c r="J440" s="31" t="s">
        <v>1147</v>
      </c>
    </row>
    <row r="441" spans="1:10" x14ac:dyDescent="0.55000000000000004">
      <c r="A441" s="27">
        <v>363</v>
      </c>
      <c r="B441" s="27" t="s">
        <v>273</v>
      </c>
      <c r="C441" s="27" t="str">
        <f t="shared" si="18"/>
        <v xml:space="preserve">ប្រាក់ </v>
      </c>
      <c r="D441" s="27" t="str">
        <f t="shared" si="19"/>
        <v>ខោន</v>
      </c>
      <c r="E441" s="27" t="s">
        <v>862</v>
      </c>
      <c r="F441" s="27" t="s">
        <v>2268</v>
      </c>
      <c r="G441" s="27" t="str">
        <f t="shared" si="20"/>
        <v>1982-02-08</v>
      </c>
      <c r="H441" s="27" t="s">
        <v>744</v>
      </c>
      <c r="I441" s="27"/>
      <c r="J441" s="31" t="s">
        <v>1145</v>
      </c>
    </row>
    <row r="442" spans="1:10" x14ac:dyDescent="0.55000000000000004">
      <c r="A442" s="27">
        <v>364</v>
      </c>
      <c r="B442" s="27" t="s">
        <v>274</v>
      </c>
      <c r="C442" s="27" t="str">
        <f t="shared" si="18"/>
        <v xml:space="preserve">ធី </v>
      </c>
      <c r="D442" s="27" t="str">
        <f t="shared" si="19"/>
        <v>យិន</v>
      </c>
      <c r="E442" s="27" t="s">
        <v>862</v>
      </c>
      <c r="F442" s="27" t="s">
        <v>2268</v>
      </c>
      <c r="G442" s="27" t="str">
        <f t="shared" si="20"/>
        <v>1992-04-28</v>
      </c>
      <c r="H442" s="27" t="s">
        <v>745</v>
      </c>
      <c r="I442" s="27"/>
      <c r="J442" s="31" t="s">
        <v>1142</v>
      </c>
    </row>
    <row r="443" spans="1:10" x14ac:dyDescent="0.55000000000000004">
      <c r="A443" s="27">
        <v>365</v>
      </c>
      <c r="B443" s="27" t="s">
        <v>275</v>
      </c>
      <c r="C443" s="27" t="str">
        <f t="shared" si="18"/>
        <v xml:space="preserve">រស់ </v>
      </c>
      <c r="D443" s="27" t="str">
        <f t="shared" si="19"/>
        <v>ធីម</v>
      </c>
      <c r="E443" s="27" t="s">
        <v>862</v>
      </c>
      <c r="F443" s="27" t="s">
        <v>2268</v>
      </c>
      <c r="G443" s="27" t="str">
        <f t="shared" si="20"/>
        <v>1975-05-23</v>
      </c>
      <c r="H443" s="27" t="s">
        <v>746</v>
      </c>
      <c r="I443" s="27"/>
      <c r="J443" s="31" t="s">
        <v>1139</v>
      </c>
    </row>
    <row r="444" spans="1:10" x14ac:dyDescent="0.55000000000000004">
      <c r="A444" s="27">
        <v>366</v>
      </c>
      <c r="B444" s="27" t="s">
        <v>276</v>
      </c>
      <c r="C444" s="27" t="str">
        <f t="shared" si="18"/>
        <v xml:space="preserve">ប៉ុល </v>
      </c>
      <c r="D444" s="27" t="str">
        <f t="shared" si="19"/>
        <v>លីដា</v>
      </c>
      <c r="E444" s="27" t="s">
        <v>862</v>
      </c>
      <c r="F444" s="27" t="s">
        <v>2268</v>
      </c>
      <c r="G444" s="27" t="str">
        <f t="shared" si="20"/>
        <v>1998-06-06</v>
      </c>
      <c r="H444" s="27" t="s">
        <v>747</v>
      </c>
      <c r="I444" s="27"/>
      <c r="J444" s="31" t="s">
        <v>1137</v>
      </c>
    </row>
    <row r="445" spans="1:10" x14ac:dyDescent="0.55000000000000004">
      <c r="A445" s="27">
        <v>367</v>
      </c>
      <c r="B445" s="27" t="s">
        <v>277</v>
      </c>
      <c r="C445" s="27" t="str">
        <f t="shared" si="18"/>
        <v xml:space="preserve">ហ៊ុយ </v>
      </c>
      <c r="D445" s="27" t="str">
        <f t="shared" si="19"/>
        <v>ចយ</v>
      </c>
      <c r="E445" s="27" t="s">
        <v>862</v>
      </c>
      <c r="F445" s="27" t="s">
        <v>2268</v>
      </c>
      <c r="G445" s="27" t="str">
        <f t="shared" si="20"/>
        <v>1991-12-04</v>
      </c>
      <c r="H445" s="27" t="s">
        <v>748</v>
      </c>
      <c r="I445" s="27"/>
      <c r="J445" s="31" t="s">
        <v>1134</v>
      </c>
    </row>
    <row r="446" spans="1:10" x14ac:dyDescent="0.55000000000000004">
      <c r="A446" s="27">
        <v>368</v>
      </c>
      <c r="B446" s="27" t="s">
        <v>278</v>
      </c>
      <c r="C446" s="27" t="str">
        <f t="shared" si="18"/>
        <v xml:space="preserve">ខុន </v>
      </c>
      <c r="D446" s="27" t="str">
        <f t="shared" si="19"/>
        <v>ស្រីនាង</v>
      </c>
      <c r="E446" s="27" t="s">
        <v>862</v>
      </c>
      <c r="F446" s="27" t="s">
        <v>2268</v>
      </c>
      <c r="G446" s="27" t="str">
        <f t="shared" si="20"/>
        <v>1985-02-11</v>
      </c>
      <c r="H446" s="27" t="s">
        <v>749</v>
      </c>
      <c r="I446" s="27"/>
      <c r="J446" s="31" t="s">
        <v>1131</v>
      </c>
    </row>
    <row r="447" spans="1:10" x14ac:dyDescent="0.55000000000000004">
      <c r="A447" s="27">
        <v>369</v>
      </c>
      <c r="B447" s="27" t="s">
        <v>279</v>
      </c>
      <c r="C447" s="27" t="str">
        <f t="shared" si="18"/>
        <v xml:space="preserve">បាន </v>
      </c>
      <c r="D447" s="27" t="str">
        <f t="shared" si="19"/>
        <v>ចន្ទី</v>
      </c>
      <c r="E447" s="27" t="s">
        <v>862</v>
      </c>
      <c r="F447" s="27" t="s">
        <v>2268</v>
      </c>
      <c r="G447" s="27" t="str">
        <f t="shared" si="20"/>
        <v>1979-02-01</v>
      </c>
      <c r="H447" s="27" t="s">
        <v>457</v>
      </c>
      <c r="I447" s="27"/>
      <c r="J447" s="31" t="s">
        <v>1128</v>
      </c>
    </row>
    <row r="448" spans="1:10" x14ac:dyDescent="0.55000000000000004">
      <c r="A448" s="27">
        <v>370</v>
      </c>
      <c r="B448" s="27" t="s">
        <v>280</v>
      </c>
      <c r="C448" s="27" t="str">
        <f t="shared" si="18"/>
        <v xml:space="preserve">ឃឹម </v>
      </c>
      <c r="D448" s="27" t="str">
        <f t="shared" si="19"/>
        <v>ខេន</v>
      </c>
      <c r="E448" s="27" t="s">
        <v>862</v>
      </c>
      <c r="F448" s="27" t="s">
        <v>2268</v>
      </c>
      <c r="G448" s="27" t="str">
        <f t="shared" si="20"/>
        <v>1999-07-14</v>
      </c>
      <c r="H448" s="27" t="s">
        <v>750</v>
      </c>
      <c r="I448" s="27"/>
      <c r="J448" s="31" t="s">
        <v>1126</v>
      </c>
    </row>
    <row r="449" spans="1:10" x14ac:dyDescent="0.55000000000000004">
      <c r="A449" s="27">
        <v>371</v>
      </c>
      <c r="B449" s="27" t="s">
        <v>281</v>
      </c>
      <c r="C449" s="27" t="str">
        <f t="shared" si="18"/>
        <v xml:space="preserve">រ៉ែម </v>
      </c>
      <c r="D449" s="27" t="str">
        <f t="shared" si="19"/>
        <v>រ៉ុម</v>
      </c>
      <c r="E449" s="27" t="s">
        <v>862</v>
      </c>
      <c r="F449" s="27" t="s">
        <v>2268</v>
      </c>
      <c r="G449" s="27" t="str">
        <f t="shared" si="20"/>
        <v>1996-07-20</v>
      </c>
      <c r="H449" s="27" t="s">
        <v>836</v>
      </c>
      <c r="I449" s="27"/>
      <c r="J449" s="31" t="s">
        <v>1123</v>
      </c>
    </row>
    <row r="450" spans="1:10" x14ac:dyDescent="0.55000000000000004">
      <c r="A450" s="27">
        <v>372</v>
      </c>
      <c r="B450" s="27" t="s">
        <v>282</v>
      </c>
      <c r="C450" s="27" t="str">
        <f t="shared" si="18"/>
        <v xml:space="preserve">ចយ </v>
      </c>
      <c r="D450" s="27" t="str">
        <f t="shared" si="19"/>
        <v>សុខា</v>
      </c>
      <c r="E450" s="27" t="s">
        <v>862</v>
      </c>
      <c r="F450" s="27" t="s">
        <v>2268</v>
      </c>
      <c r="G450" s="27" t="str">
        <f t="shared" si="20"/>
        <v>1999-05-14</v>
      </c>
      <c r="H450" s="27" t="s">
        <v>837</v>
      </c>
      <c r="I450" s="27"/>
      <c r="J450" s="31" t="s">
        <v>1120</v>
      </c>
    </row>
    <row r="451" spans="1:10" x14ac:dyDescent="0.55000000000000004">
      <c r="A451" s="27">
        <v>373</v>
      </c>
      <c r="B451" s="27" t="s">
        <v>283</v>
      </c>
      <c r="C451" s="27" t="str">
        <f t="shared" si="18"/>
        <v xml:space="preserve">ស៊្រេន </v>
      </c>
      <c r="D451" s="27" t="str">
        <f t="shared" si="19"/>
        <v>វាស្នា</v>
      </c>
      <c r="E451" s="27" t="s">
        <v>862</v>
      </c>
      <c r="F451" s="27" t="s">
        <v>2268</v>
      </c>
      <c r="G451" s="27" t="str">
        <f t="shared" si="20"/>
        <v>2000-09-16</v>
      </c>
      <c r="H451" s="27" t="s">
        <v>751</v>
      </c>
      <c r="I451" s="27"/>
      <c r="J451" s="31" t="s">
        <v>1118</v>
      </c>
    </row>
    <row r="452" spans="1:10" x14ac:dyDescent="0.55000000000000004">
      <c r="A452" s="27">
        <v>374</v>
      </c>
      <c r="B452" s="27" t="s">
        <v>284</v>
      </c>
      <c r="C452" s="27" t="str">
        <f t="shared" si="18"/>
        <v xml:space="preserve">លី </v>
      </c>
      <c r="D452" s="27" t="str">
        <f t="shared" si="19"/>
        <v>នីម</v>
      </c>
      <c r="E452" s="27" t="s">
        <v>862</v>
      </c>
      <c r="F452" s="27" t="s">
        <v>2268</v>
      </c>
      <c r="G452" s="27" t="str">
        <f t="shared" si="20"/>
        <v>1997-10-25</v>
      </c>
      <c r="H452" s="27" t="s">
        <v>752</v>
      </c>
      <c r="I452" s="27"/>
      <c r="J452" s="31" t="s">
        <v>1115</v>
      </c>
    </row>
    <row r="453" spans="1:10" x14ac:dyDescent="0.55000000000000004">
      <c r="A453" s="27">
        <v>375</v>
      </c>
      <c r="B453" s="27" t="s">
        <v>285</v>
      </c>
      <c r="C453" s="27" t="str">
        <f t="shared" ref="C453:C516" si="21">LEFT(B453,FIND(" ",B453,1))</f>
        <v xml:space="preserve">ចាប </v>
      </c>
      <c r="D453" s="27" t="str">
        <f t="shared" ref="D453:D516" si="22">RIGHT(B453,LEN(B453)-FIND(" ",B453,1))</f>
        <v>សៅលី</v>
      </c>
      <c r="E453" s="27" t="s">
        <v>862</v>
      </c>
      <c r="F453" s="27" t="s">
        <v>2268</v>
      </c>
      <c r="G453" s="27" t="str">
        <f t="shared" si="20"/>
        <v>1996-07-04</v>
      </c>
      <c r="H453" s="27" t="s">
        <v>753</v>
      </c>
      <c r="I453" s="27"/>
      <c r="J453" s="31" t="s">
        <v>1113</v>
      </c>
    </row>
    <row r="454" spans="1:10" x14ac:dyDescent="0.55000000000000004">
      <c r="A454" s="27">
        <v>376</v>
      </c>
      <c r="B454" s="27" t="s">
        <v>286</v>
      </c>
      <c r="C454" s="27" t="str">
        <f t="shared" si="21"/>
        <v xml:space="preserve">បាន </v>
      </c>
      <c r="D454" s="27" t="str">
        <f t="shared" si="22"/>
        <v>សុខឿន</v>
      </c>
      <c r="E454" s="27" t="s">
        <v>862</v>
      </c>
      <c r="F454" s="27" t="s">
        <v>2268</v>
      </c>
      <c r="G454" s="27" t="str">
        <f t="shared" si="20"/>
        <v>1994-09-20</v>
      </c>
      <c r="H454" s="27" t="s">
        <v>663</v>
      </c>
      <c r="I454" s="27"/>
      <c r="J454" s="31" t="s">
        <v>1111</v>
      </c>
    </row>
    <row r="455" spans="1:10" x14ac:dyDescent="0.55000000000000004">
      <c r="A455" s="27">
        <v>377</v>
      </c>
      <c r="B455" s="27" t="s">
        <v>287</v>
      </c>
      <c r="C455" s="27" t="str">
        <f t="shared" si="21"/>
        <v xml:space="preserve">ហ៊ុន </v>
      </c>
      <c r="D455" s="27" t="str">
        <f t="shared" si="22"/>
        <v>ខឿន</v>
      </c>
      <c r="E455" s="27" t="s">
        <v>862</v>
      </c>
      <c r="F455" s="27" t="s">
        <v>2268</v>
      </c>
      <c r="G455" s="27" t="str">
        <f t="shared" si="20"/>
        <v>1991-07-04</v>
      </c>
      <c r="H455" s="27" t="s">
        <v>754</v>
      </c>
      <c r="I455" s="27"/>
      <c r="J455" s="31" t="s">
        <v>1108</v>
      </c>
    </row>
    <row r="456" spans="1:10" x14ac:dyDescent="0.55000000000000004">
      <c r="A456" s="27">
        <v>378</v>
      </c>
      <c r="B456" s="27" t="s">
        <v>288</v>
      </c>
      <c r="C456" s="27" t="str">
        <f t="shared" si="21"/>
        <v xml:space="preserve">ហ៊ាន </v>
      </c>
      <c r="D456" s="27" t="str">
        <f t="shared" si="22"/>
        <v>ហាំង</v>
      </c>
      <c r="E456" s="27" t="s">
        <v>862</v>
      </c>
      <c r="F456" s="27" t="s">
        <v>2268</v>
      </c>
      <c r="G456" s="27" t="str">
        <f t="shared" si="20"/>
        <v>1984-03-02</v>
      </c>
      <c r="H456" s="27" t="s">
        <v>755</v>
      </c>
      <c r="I456" s="27"/>
      <c r="J456" s="31">
        <v>150850684</v>
      </c>
    </row>
    <row r="457" spans="1:10" x14ac:dyDescent="0.55000000000000004">
      <c r="A457" s="27">
        <v>379</v>
      </c>
      <c r="B457" s="27" t="s">
        <v>289</v>
      </c>
      <c r="C457" s="27" t="str">
        <f t="shared" si="21"/>
        <v xml:space="preserve">ជុំ </v>
      </c>
      <c r="D457" s="27" t="str">
        <f t="shared" si="22"/>
        <v>អ៊ីន</v>
      </c>
      <c r="E457" s="27" t="s">
        <v>862</v>
      </c>
      <c r="F457" s="27" t="s">
        <v>2268</v>
      </c>
      <c r="G457" s="27" t="str">
        <f t="shared" si="20"/>
        <v>1994-07-02</v>
      </c>
      <c r="H457" s="27" t="s">
        <v>756</v>
      </c>
      <c r="I457" s="27"/>
      <c r="J457" s="31" t="s">
        <v>1103</v>
      </c>
    </row>
    <row r="458" spans="1:10" x14ac:dyDescent="0.55000000000000004">
      <c r="A458" s="27">
        <v>380</v>
      </c>
      <c r="B458" s="27" t="s">
        <v>290</v>
      </c>
      <c r="C458" s="27" t="str">
        <f t="shared" si="21"/>
        <v xml:space="preserve">ហ៊ាន </v>
      </c>
      <c r="D458" s="27" t="str">
        <f t="shared" si="22"/>
        <v>ហុង</v>
      </c>
      <c r="E458" s="27" t="s">
        <v>862</v>
      </c>
      <c r="F458" s="27" t="s">
        <v>2268</v>
      </c>
      <c r="G458" s="27" t="str">
        <f t="shared" si="20"/>
        <v>***-**-**</v>
      </c>
      <c r="H458" s="27" t="s">
        <v>2262</v>
      </c>
      <c r="I458" s="27"/>
      <c r="J458" s="31" t="s">
        <v>2262</v>
      </c>
    </row>
    <row r="459" spans="1:10" x14ac:dyDescent="0.55000000000000004">
      <c r="A459" s="27">
        <v>381</v>
      </c>
      <c r="B459" s="27" t="s">
        <v>291</v>
      </c>
      <c r="C459" s="27" t="str">
        <f t="shared" si="21"/>
        <v xml:space="preserve">បុល </v>
      </c>
      <c r="D459" s="27" t="str">
        <f t="shared" si="22"/>
        <v>ស៊ីណាត</v>
      </c>
      <c r="E459" s="27" t="s">
        <v>862</v>
      </c>
      <c r="F459" s="27" t="s">
        <v>2268</v>
      </c>
      <c r="G459" s="27" t="str">
        <f t="shared" si="20"/>
        <v>***-**-**</v>
      </c>
      <c r="H459" s="27" t="s">
        <v>2262</v>
      </c>
      <c r="I459" s="27"/>
      <c r="J459" s="31" t="s">
        <v>2262</v>
      </c>
    </row>
    <row r="460" spans="1:10" x14ac:dyDescent="0.55000000000000004">
      <c r="A460" s="27">
        <v>382</v>
      </c>
      <c r="B460" s="27" t="s">
        <v>2283</v>
      </c>
      <c r="C460" s="27" t="str">
        <f t="shared" si="21"/>
        <v xml:space="preserve">ឌៀន </v>
      </c>
      <c r="D460" s="27" t="str">
        <f t="shared" si="22"/>
        <v>វិចិត្រ</v>
      </c>
      <c r="E460" s="27" t="s">
        <v>862</v>
      </c>
      <c r="F460" s="27" t="s">
        <v>2268</v>
      </c>
      <c r="G460" s="27" t="str">
        <f t="shared" si="20"/>
        <v>1993-08-27</v>
      </c>
      <c r="H460" s="27" t="s">
        <v>761</v>
      </c>
      <c r="I460" s="27"/>
      <c r="J460" s="31" t="s">
        <v>1092</v>
      </c>
    </row>
    <row r="461" spans="1:10" x14ac:dyDescent="0.55000000000000004">
      <c r="A461" s="27">
        <v>383</v>
      </c>
      <c r="B461" s="27" t="s">
        <v>292</v>
      </c>
      <c r="C461" s="27" t="str">
        <f t="shared" si="21"/>
        <v xml:space="preserve">សេរី </v>
      </c>
      <c r="D461" s="27" t="str">
        <f t="shared" si="22"/>
        <v>វីសែល</v>
      </c>
      <c r="E461" s="27" t="s">
        <v>862</v>
      </c>
      <c r="F461" s="27" t="s">
        <v>2268</v>
      </c>
      <c r="G461" s="27" t="str">
        <f t="shared" ref="G461:G524" si="23">RIGHT(H461,4)&amp;"-"&amp;RIGHT(LEFT(H461,5),2)&amp;"-"&amp;LEFT(H461,2)</f>
        <v>2005-12-08</v>
      </c>
      <c r="H461" s="27" t="s">
        <v>762</v>
      </c>
      <c r="I461" s="27"/>
      <c r="J461" s="31" t="s">
        <v>1089</v>
      </c>
    </row>
    <row r="462" spans="1:10" x14ac:dyDescent="0.55000000000000004">
      <c r="A462" s="27">
        <v>384</v>
      </c>
      <c r="B462" s="27" t="s">
        <v>293</v>
      </c>
      <c r="C462" s="27" t="str">
        <f t="shared" si="21"/>
        <v xml:space="preserve">រឺម </v>
      </c>
      <c r="D462" s="27" t="str">
        <f t="shared" si="22"/>
        <v>ធីម</v>
      </c>
      <c r="E462" s="27" t="s">
        <v>862</v>
      </c>
      <c r="F462" s="27" t="s">
        <v>2268</v>
      </c>
      <c r="G462" s="27" t="str">
        <f t="shared" si="23"/>
        <v>1985-01-21</v>
      </c>
      <c r="H462" s="27" t="s">
        <v>763</v>
      </c>
      <c r="I462" s="27"/>
      <c r="J462" s="31" t="s">
        <v>1087</v>
      </c>
    </row>
    <row r="463" spans="1:10" x14ac:dyDescent="0.55000000000000004">
      <c r="A463" s="27">
        <v>385</v>
      </c>
      <c r="B463" s="27" t="s">
        <v>294</v>
      </c>
      <c r="C463" s="27" t="str">
        <f t="shared" si="21"/>
        <v xml:space="preserve">ហៃ </v>
      </c>
      <c r="D463" s="27" t="str">
        <f t="shared" si="22"/>
        <v>អុល</v>
      </c>
      <c r="E463" s="27" t="s">
        <v>862</v>
      </c>
      <c r="F463" s="27" t="s">
        <v>2268</v>
      </c>
      <c r="G463" s="27" t="str">
        <f t="shared" si="23"/>
        <v>1990-04-24</v>
      </c>
      <c r="H463" s="27" t="s">
        <v>764</v>
      </c>
      <c r="I463" s="27"/>
      <c r="J463" s="31" t="s">
        <v>1084</v>
      </c>
    </row>
    <row r="464" spans="1:10" x14ac:dyDescent="0.55000000000000004">
      <c r="A464" s="27">
        <v>386</v>
      </c>
      <c r="B464" s="27" t="s">
        <v>295</v>
      </c>
      <c r="C464" s="27" t="str">
        <f t="shared" si="21"/>
        <v xml:space="preserve">ស៊ុត </v>
      </c>
      <c r="D464" s="27" t="str">
        <f t="shared" si="22"/>
        <v>សុផល</v>
      </c>
      <c r="E464" s="27" t="s">
        <v>862</v>
      </c>
      <c r="F464" s="27" t="s">
        <v>2268</v>
      </c>
      <c r="G464" s="27" t="str">
        <f t="shared" si="23"/>
        <v>1991-03-29</v>
      </c>
      <c r="H464" s="27" t="s">
        <v>765</v>
      </c>
      <c r="I464" s="27"/>
      <c r="J464" s="31" t="s">
        <v>1082</v>
      </c>
    </row>
    <row r="465" spans="1:10" x14ac:dyDescent="0.55000000000000004">
      <c r="A465" s="27">
        <v>387</v>
      </c>
      <c r="B465" s="27" t="s">
        <v>296</v>
      </c>
      <c r="C465" s="27" t="str">
        <f t="shared" si="21"/>
        <v xml:space="preserve">ធិន </v>
      </c>
      <c r="D465" s="27" t="str">
        <f t="shared" si="22"/>
        <v>ថុល</v>
      </c>
      <c r="E465" s="27" t="s">
        <v>862</v>
      </c>
      <c r="F465" s="27" t="s">
        <v>2268</v>
      </c>
      <c r="G465" s="27" t="str">
        <f t="shared" si="23"/>
        <v>1979-03-03</v>
      </c>
      <c r="H465" s="27" t="s">
        <v>766</v>
      </c>
      <c r="I465" s="27"/>
      <c r="J465" s="31" t="s">
        <v>1079</v>
      </c>
    </row>
    <row r="466" spans="1:10" x14ac:dyDescent="0.55000000000000004">
      <c r="A466" s="27">
        <v>388</v>
      </c>
      <c r="B466" s="27" t="s">
        <v>297</v>
      </c>
      <c r="C466" s="27" t="str">
        <f t="shared" si="21"/>
        <v xml:space="preserve">ជៀម </v>
      </c>
      <c r="D466" s="27" t="str">
        <f t="shared" si="22"/>
        <v>ទីន</v>
      </c>
      <c r="E466" s="27" t="s">
        <v>862</v>
      </c>
      <c r="F466" s="27" t="s">
        <v>2268</v>
      </c>
      <c r="G466" s="27" t="str">
        <f t="shared" si="23"/>
        <v>1997-01-14</v>
      </c>
      <c r="H466" s="27" t="s">
        <v>767</v>
      </c>
      <c r="I466" s="27"/>
      <c r="J466" s="31" t="s">
        <v>1068</v>
      </c>
    </row>
    <row r="467" spans="1:10" x14ac:dyDescent="0.55000000000000004">
      <c r="A467" s="27">
        <v>389</v>
      </c>
      <c r="B467" s="27" t="s">
        <v>298</v>
      </c>
      <c r="C467" s="27" t="str">
        <f t="shared" si="21"/>
        <v xml:space="preserve">ថី </v>
      </c>
      <c r="D467" s="27" t="str">
        <f t="shared" si="22"/>
        <v>ធួន</v>
      </c>
      <c r="E467" s="27" t="s">
        <v>862</v>
      </c>
      <c r="F467" s="27" t="s">
        <v>2268</v>
      </c>
      <c r="G467" s="27" t="str">
        <f t="shared" si="23"/>
        <v>1986-07-10</v>
      </c>
      <c r="H467" s="27" t="s">
        <v>768</v>
      </c>
      <c r="I467" s="27"/>
      <c r="J467" s="31" t="s">
        <v>1065</v>
      </c>
    </row>
    <row r="468" spans="1:10" x14ac:dyDescent="0.55000000000000004">
      <c r="A468" s="27">
        <v>390</v>
      </c>
      <c r="B468" s="27" t="s">
        <v>299</v>
      </c>
      <c r="C468" s="27" t="str">
        <f t="shared" si="21"/>
        <v xml:space="preserve">ឈាង </v>
      </c>
      <c r="D468" s="27" t="str">
        <f t="shared" si="22"/>
        <v>ចាន់ឌី</v>
      </c>
      <c r="E468" s="27" t="s">
        <v>862</v>
      </c>
      <c r="F468" s="27" t="s">
        <v>2268</v>
      </c>
      <c r="G468" s="27" t="str">
        <f t="shared" si="23"/>
        <v>1992-04-23</v>
      </c>
      <c r="H468" s="27" t="s">
        <v>838</v>
      </c>
      <c r="I468" s="27"/>
      <c r="J468" s="31" t="s">
        <v>1063</v>
      </c>
    </row>
    <row r="469" spans="1:10" x14ac:dyDescent="0.55000000000000004">
      <c r="A469" s="27">
        <v>391</v>
      </c>
      <c r="B469" s="27" t="s">
        <v>300</v>
      </c>
      <c r="C469" s="27" t="str">
        <f t="shared" si="21"/>
        <v xml:space="preserve">ថី </v>
      </c>
      <c r="D469" s="27" t="str">
        <f t="shared" si="22"/>
        <v>ចន្ថា</v>
      </c>
      <c r="E469" s="27" t="s">
        <v>862</v>
      </c>
      <c r="F469" s="27" t="s">
        <v>2268</v>
      </c>
      <c r="G469" s="27" t="str">
        <f t="shared" si="23"/>
        <v>1996-07-19</v>
      </c>
      <c r="H469" s="27" t="s">
        <v>839</v>
      </c>
      <c r="I469" s="27"/>
      <c r="J469" s="31" t="s">
        <v>1061</v>
      </c>
    </row>
    <row r="470" spans="1:10" x14ac:dyDescent="0.55000000000000004">
      <c r="A470" s="27">
        <v>392</v>
      </c>
      <c r="B470" s="27" t="s">
        <v>301</v>
      </c>
      <c r="C470" s="27" t="str">
        <f t="shared" si="21"/>
        <v xml:space="preserve">ចាប </v>
      </c>
      <c r="D470" s="27" t="str">
        <f t="shared" si="22"/>
        <v>ញ៉ាញ់</v>
      </c>
      <c r="E470" s="27" t="s">
        <v>862</v>
      </c>
      <c r="F470" s="27" t="s">
        <v>2268</v>
      </c>
      <c r="G470" s="27" t="str">
        <f t="shared" si="23"/>
        <v>1996-05-30</v>
      </c>
      <c r="H470" s="27" t="s">
        <v>840</v>
      </c>
      <c r="I470" s="27"/>
      <c r="J470" s="31">
        <v>61024984</v>
      </c>
    </row>
    <row r="471" spans="1:10" x14ac:dyDescent="0.55000000000000004">
      <c r="A471" s="27">
        <v>393</v>
      </c>
      <c r="B471" s="27" t="s">
        <v>302</v>
      </c>
      <c r="C471" s="27" t="str">
        <f t="shared" si="21"/>
        <v xml:space="preserve">ជិន </v>
      </c>
      <c r="D471" s="27" t="str">
        <f t="shared" si="22"/>
        <v>ងឿន</v>
      </c>
      <c r="E471" s="27" t="s">
        <v>862</v>
      </c>
      <c r="F471" s="27" t="s">
        <v>2268</v>
      </c>
      <c r="G471" s="27" t="str">
        <f t="shared" si="23"/>
        <v>1989-07-11</v>
      </c>
      <c r="H471" s="27" t="s">
        <v>769</v>
      </c>
      <c r="I471" s="27"/>
      <c r="J471" s="31" t="s">
        <v>1057</v>
      </c>
    </row>
    <row r="472" spans="1:10" x14ac:dyDescent="0.55000000000000004">
      <c r="A472" s="27">
        <v>394</v>
      </c>
      <c r="B472" s="27" t="s">
        <v>303</v>
      </c>
      <c r="C472" s="27" t="str">
        <f t="shared" si="21"/>
        <v xml:space="preserve">គួក </v>
      </c>
      <c r="D472" s="27" t="str">
        <f t="shared" si="22"/>
        <v>កុយ</v>
      </c>
      <c r="E472" s="27" t="s">
        <v>862</v>
      </c>
      <c r="F472" s="27" t="s">
        <v>2268</v>
      </c>
      <c r="G472" s="27" t="str">
        <f t="shared" si="23"/>
        <v>1988-02-12</v>
      </c>
      <c r="H472" s="27" t="s">
        <v>770</v>
      </c>
      <c r="I472" s="27"/>
      <c r="J472" s="31" t="s">
        <v>1054</v>
      </c>
    </row>
    <row r="473" spans="1:10" x14ac:dyDescent="0.55000000000000004">
      <c r="A473" s="27">
        <v>395</v>
      </c>
      <c r="B473" s="27" t="s">
        <v>304</v>
      </c>
      <c r="C473" s="27" t="str">
        <f t="shared" si="21"/>
        <v xml:space="preserve">សេរី </v>
      </c>
      <c r="D473" s="27" t="str">
        <f t="shared" si="22"/>
        <v>រក្សា</v>
      </c>
      <c r="E473" s="27" t="s">
        <v>862</v>
      </c>
      <c r="F473" s="27" t="s">
        <v>2268</v>
      </c>
      <c r="G473" s="27" t="str">
        <f t="shared" si="23"/>
        <v>1999-07-15</v>
      </c>
      <c r="H473" s="27" t="s">
        <v>841</v>
      </c>
      <c r="I473" s="27"/>
      <c r="J473" s="31">
        <v>171026672</v>
      </c>
    </row>
    <row r="474" spans="1:10" x14ac:dyDescent="0.55000000000000004">
      <c r="A474" s="27">
        <v>396</v>
      </c>
      <c r="B474" s="27" t="s">
        <v>305</v>
      </c>
      <c r="C474" s="27" t="str">
        <f t="shared" si="21"/>
        <v xml:space="preserve">ឡេង </v>
      </c>
      <c r="D474" s="27" t="str">
        <f t="shared" si="22"/>
        <v>គីមហេង</v>
      </c>
      <c r="E474" s="27" t="s">
        <v>862</v>
      </c>
      <c r="F474" s="27" t="s">
        <v>2268</v>
      </c>
      <c r="G474" s="27" t="str">
        <f t="shared" si="23"/>
        <v>2002-03-30</v>
      </c>
      <c r="H474" s="27" t="s">
        <v>771</v>
      </c>
      <c r="I474" s="27"/>
      <c r="J474" s="31">
        <v>150944766</v>
      </c>
    </row>
    <row r="475" spans="1:10" x14ac:dyDescent="0.55000000000000004">
      <c r="A475" s="27">
        <v>397</v>
      </c>
      <c r="B475" s="27" t="s">
        <v>306</v>
      </c>
      <c r="C475" s="27" t="str">
        <f t="shared" si="21"/>
        <v xml:space="preserve">ឌួង </v>
      </c>
      <c r="D475" s="27" t="str">
        <f t="shared" si="22"/>
        <v>ម៉ាឌឿន</v>
      </c>
      <c r="E475" s="27" t="s">
        <v>862</v>
      </c>
      <c r="F475" s="27" t="s">
        <v>2268</v>
      </c>
      <c r="G475" s="27" t="str">
        <f t="shared" si="23"/>
        <v>1998-08-27</v>
      </c>
      <c r="H475" s="27" t="s">
        <v>772</v>
      </c>
      <c r="I475" s="27"/>
      <c r="J475" s="31" t="s">
        <v>1047</v>
      </c>
    </row>
    <row r="476" spans="1:10" x14ac:dyDescent="0.55000000000000004">
      <c r="A476" s="27">
        <v>398</v>
      </c>
      <c r="B476" s="27" t="s">
        <v>307</v>
      </c>
      <c r="C476" s="27" t="str">
        <f t="shared" si="21"/>
        <v xml:space="preserve">បុល </v>
      </c>
      <c r="D476" s="27" t="str">
        <f t="shared" si="22"/>
        <v>ផល្លី</v>
      </c>
      <c r="E476" s="27" t="s">
        <v>862</v>
      </c>
      <c r="F476" s="27" t="s">
        <v>2268</v>
      </c>
      <c r="G476" s="27" t="str">
        <f t="shared" si="23"/>
        <v>1997-07-13</v>
      </c>
      <c r="H476" s="27" t="s">
        <v>758</v>
      </c>
      <c r="I476" s="27"/>
      <c r="J476" s="31" t="s">
        <v>1044</v>
      </c>
    </row>
    <row r="477" spans="1:10" x14ac:dyDescent="0.55000000000000004">
      <c r="A477" s="27">
        <v>399</v>
      </c>
      <c r="B477" s="27" t="s">
        <v>308</v>
      </c>
      <c r="C477" s="27" t="str">
        <f t="shared" si="21"/>
        <v xml:space="preserve">រ៉ែន </v>
      </c>
      <c r="D477" s="27" t="str">
        <f t="shared" si="22"/>
        <v>សុខណាង</v>
      </c>
      <c r="E477" s="27" t="s">
        <v>862</v>
      </c>
      <c r="F477" s="27" t="s">
        <v>2268</v>
      </c>
      <c r="G477" s="27" t="str">
        <f t="shared" si="23"/>
        <v>2000-06-15</v>
      </c>
      <c r="H477" s="27" t="s">
        <v>773</v>
      </c>
      <c r="I477" s="27"/>
      <c r="J477" s="31" t="s">
        <v>1042</v>
      </c>
    </row>
    <row r="478" spans="1:10" x14ac:dyDescent="0.55000000000000004">
      <c r="A478" s="27">
        <v>400</v>
      </c>
      <c r="B478" s="27" t="s">
        <v>309</v>
      </c>
      <c r="C478" s="27" t="str">
        <f t="shared" si="21"/>
        <v xml:space="preserve">ចាន់នី </v>
      </c>
      <c r="D478" s="27" t="str">
        <f t="shared" si="22"/>
        <v>ចាន់ណា</v>
      </c>
      <c r="E478" s="27" t="s">
        <v>862</v>
      </c>
      <c r="F478" s="27" t="s">
        <v>2268</v>
      </c>
      <c r="G478" s="27" t="str">
        <f t="shared" si="23"/>
        <v>1998-08-12</v>
      </c>
      <c r="H478" s="27" t="s">
        <v>644</v>
      </c>
      <c r="I478" s="27"/>
      <c r="J478" s="31" t="s">
        <v>1039</v>
      </c>
    </row>
    <row r="479" spans="1:10" x14ac:dyDescent="0.55000000000000004">
      <c r="A479" s="27">
        <v>401</v>
      </c>
      <c r="B479" s="27" t="s">
        <v>310</v>
      </c>
      <c r="C479" s="27" t="str">
        <f t="shared" si="21"/>
        <v xml:space="preserve">ងិន </v>
      </c>
      <c r="D479" s="27" t="str">
        <f t="shared" si="22"/>
        <v>វន</v>
      </c>
      <c r="E479" s="27" t="s">
        <v>862</v>
      </c>
      <c r="F479" s="27" t="s">
        <v>2268</v>
      </c>
      <c r="G479" s="27" t="str">
        <f t="shared" si="23"/>
        <v>1995-06-05</v>
      </c>
      <c r="H479" s="27" t="s">
        <v>774</v>
      </c>
      <c r="I479" s="27"/>
      <c r="J479" s="31">
        <v>150360223</v>
      </c>
    </row>
    <row r="480" spans="1:10" x14ac:dyDescent="0.55000000000000004">
      <c r="A480" s="27">
        <v>402</v>
      </c>
      <c r="B480" s="27" t="s">
        <v>2284</v>
      </c>
      <c r="C480" s="27" t="str">
        <f t="shared" si="21"/>
        <v xml:space="preserve">លី </v>
      </c>
      <c r="D480" s="27" t="str">
        <f t="shared" si="22"/>
        <v>ចាន់នី</v>
      </c>
      <c r="E480" s="27" t="s">
        <v>862</v>
      </c>
      <c r="F480" s="27" t="s">
        <v>2268</v>
      </c>
      <c r="G480" s="27" t="str">
        <f t="shared" si="23"/>
        <v>1993-09-12</v>
      </c>
      <c r="H480" s="27" t="s">
        <v>775</v>
      </c>
      <c r="I480" s="27"/>
      <c r="J480" s="31" t="s">
        <v>1035</v>
      </c>
    </row>
    <row r="481" spans="1:10" x14ac:dyDescent="0.55000000000000004">
      <c r="A481" s="27">
        <v>403</v>
      </c>
      <c r="B481" s="27" t="s">
        <v>2285</v>
      </c>
      <c r="C481" s="27" t="str">
        <f t="shared" si="21"/>
        <v xml:space="preserve">បូ </v>
      </c>
      <c r="D481" s="27" t="str">
        <f t="shared" si="22"/>
        <v>សុឃី</v>
      </c>
      <c r="E481" s="27" t="s">
        <v>862</v>
      </c>
      <c r="F481" s="27" t="s">
        <v>2268</v>
      </c>
      <c r="G481" s="27" t="str">
        <f t="shared" si="23"/>
        <v>***-**-**</v>
      </c>
      <c r="H481" s="27" t="s">
        <v>2262</v>
      </c>
      <c r="I481" s="27"/>
      <c r="J481" s="31" t="s">
        <v>2262</v>
      </c>
    </row>
    <row r="482" spans="1:10" x14ac:dyDescent="0.55000000000000004">
      <c r="A482" s="27">
        <v>404</v>
      </c>
      <c r="B482" s="27" t="s">
        <v>312</v>
      </c>
      <c r="C482" s="27" t="str">
        <f t="shared" si="21"/>
        <v xml:space="preserve">ជាម </v>
      </c>
      <c r="D482" s="27" t="str">
        <f t="shared" si="22"/>
        <v>តុំ</v>
      </c>
      <c r="E482" s="27" t="s">
        <v>862</v>
      </c>
      <c r="F482" s="27" t="s">
        <v>2268</v>
      </c>
      <c r="G482" s="27" t="str">
        <f t="shared" si="23"/>
        <v>1988-05-20</v>
      </c>
      <c r="H482" s="27" t="s">
        <v>777</v>
      </c>
      <c r="I482" s="27"/>
      <c r="J482" s="31" t="s">
        <v>1032</v>
      </c>
    </row>
    <row r="483" spans="1:10" x14ac:dyDescent="0.55000000000000004">
      <c r="A483" s="27">
        <v>405</v>
      </c>
      <c r="B483" s="27" t="s">
        <v>313</v>
      </c>
      <c r="C483" s="27" t="str">
        <f t="shared" si="21"/>
        <v xml:space="preserve">ស៊ន </v>
      </c>
      <c r="D483" s="27" t="str">
        <f t="shared" si="22"/>
        <v>ណយ</v>
      </c>
      <c r="E483" s="27" t="s">
        <v>862</v>
      </c>
      <c r="F483" s="27" t="s">
        <v>2268</v>
      </c>
      <c r="G483" s="27" t="str">
        <f t="shared" si="23"/>
        <v>1998-04-10</v>
      </c>
      <c r="H483" s="27" t="s">
        <v>778</v>
      </c>
      <c r="I483" s="27"/>
      <c r="J483" s="31">
        <v>150899255</v>
      </c>
    </row>
    <row r="484" spans="1:10" x14ac:dyDescent="0.55000000000000004">
      <c r="A484" s="27">
        <v>406</v>
      </c>
      <c r="B484" s="27" t="s">
        <v>314</v>
      </c>
      <c r="C484" s="27" t="str">
        <f t="shared" si="21"/>
        <v xml:space="preserve">ស៊ុន </v>
      </c>
      <c r="D484" s="27" t="str">
        <f t="shared" si="22"/>
        <v>សុខនាង</v>
      </c>
      <c r="E484" s="27" t="s">
        <v>862</v>
      </c>
      <c r="F484" s="27" t="s">
        <v>2268</v>
      </c>
      <c r="G484" s="27" t="str">
        <f t="shared" si="23"/>
        <v>1996-08-30</v>
      </c>
      <c r="H484" s="27" t="s">
        <v>779</v>
      </c>
      <c r="I484" s="27"/>
      <c r="J484" s="31">
        <v>150573627</v>
      </c>
    </row>
    <row r="485" spans="1:10" x14ac:dyDescent="0.55000000000000004">
      <c r="A485" s="27">
        <v>407</v>
      </c>
      <c r="B485" s="27" t="s">
        <v>315</v>
      </c>
      <c r="C485" s="27" t="str">
        <f t="shared" si="21"/>
        <v xml:space="preserve">តុំ </v>
      </c>
      <c r="D485" s="27" t="str">
        <f t="shared" si="22"/>
        <v>គឹមហៀង</v>
      </c>
      <c r="E485" s="27" t="s">
        <v>862</v>
      </c>
      <c r="F485" s="27" t="s">
        <v>2268</v>
      </c>
      <c r="G485" s="27" t="str">
        <f t="shared" si="23"/>
        <v>2008-11-24</v>
      </c>
      <c r="H485" s="27" t="s">
        <v>780</v>
      </c>
      <c r="I485" s="27"/>
      <c r="J485" s="31" t="s">
        <v>1025</v>
      </c>
    </row>
    <row r="486" spans="1:10" x14ac:dyDescent="0.55000000000000004">
      <c r="A486" s="27">
        <v>408</v>
      </c>
      <c r="B486" s="27" t="s">
        <v>316</v>
      </c>
      <c r="C486" s="27" t="str">
        <f t="shared" si="21"/>
        <v xml:space="preserve">ភីន </v>
      </c>
      <c r="D486" s="27" t="str">
        <f t="shared" si="22"/>
        <v>សុខខា</v>
      </c>
      <c r="E486" s="27" t="s">
        <v>862</v>
      </c>
      <c r="F486" s="27" t="s">
        <v>2268</v>
      </c>
      <c r="G486" s="27" t="str">
        <f t="shared" si="23"/>
        <v>1996-10-02</v>
      </c>
      <c r="H486" s="27" t="s">
        <v>781</v>
      </c>
      <c r="I486" s="27"/>
      <c r="J486" s="31">
        <v>62316223</v>
      </c>
    </row>
    <row r="487" spans="1:10" x14ac:dyDescent="0.55000000000000004">
      <c r="A487" s="27">
        <v>409</v>
      </c>
      <c r="B487" s="27" t="s">
        <v>317</v>
      </c>
      <c r="C487" s="27" t="str">
        <f t="shared" si="21"/>
        <v xml:space="preserve">ហ៊ាត </v>
      </c>
      <c r="D487" s="27" t="str">
        <f t="shared" si="22"/>
        <v>ខូ</v>
      </c>
      <c r="E487" s="27" t="s">
        <v>862</v>
      </c>
      <c r="F487" s="27" t="s">
        <v>2268</v>
      </c>
      <c r="G487" s="27" t="str">
        <f t="shared" si="23"/>
        <v>1991-02-06</v>
      </c>
      <c r="H487" s="27" t="s">
        <v>782</v>
      </c>
      <c r="I487" s="27"/>
      <c r="J487" s="31" t="s">
        <v>1020</v>
      </c>
    </row>
    <row r="488" spans="1:10" x14ac:dyDescent="0.55000000000000004">
      <c r="A488" s="27">
        <v>410</v>
      </c>
      <c r="B488" s="27" t="s">
        <v>318</v>
      </c>
      <c r="C488" s="27" t="str">
        <f t="shared" si="21"/>
        <v xml:space="preserve">ជឿន </v>
      </c>
      <c r="D488" s="27" t="str">
        <f t="shared" si="22"/>
        <v>គឹមយី</v>
      </c>
      <c r="E488" s="27" t="s">
        <v>862</v>
      </c>
      <c r="F488" s="27" t="s">
        <v>2268</v>
      </c>
      <c r="G488" s="27" t="str">
        <f t="shared" si="23"/>
        <v>1992-10-13</v>
      </c>
      <c r="H488" s="27" t="s">
        <v>783</v>
      </c>
      <c r="I488" s="27"/>
      <c r="J488" s="31" t="s">
        <v>1017</v>
      </c>
    </row>
    <row r="489" spans="1:10" x14ac:dyDescent="0.55000000000000004">
      <c r="A489" s="27">
        <v>411</v>
      </c>
      <c r="B489" s="27" t="s">
        <v>319</v>
      </c>
      <c r="C489" s="27" t="str">
        <f t="shared" si="21"/>
        <v xml:space="preserve">កន </v>
      </c>
      <c r="D489" s="27" t="str">
        <f t="shared" si="22"/>
        <v>ភាវុន</v>
      </c>
      <c r="E489" s="27" t="s">
        <v>862</v>
      </c>
      <c r="F489" s="27" t="s">
        <v>2268</v>
      </c>
      <c r="G489" s="27" t="str">
        <f t="shared" si="23"/>
        <v>1998-06-06</v>
      </c>
      <c r="H489" s="27" t="s">
        <v>747</v>
      </c>
      <c r="I489" s="27"/>
      <c r="J489" s="31" t="s">
        <v>1012</v>
      </c>
    </row>
    <row r="490" spans="1:10" x14ac:dyDescent="0.55000000000000004">
      <c r="A490" s="27">
        <v>412</v>
      </c>
      <c r="B490" s="27" t="s">
        <v>320</v>
      </c>
      <c r="C490" s="27" t="str">
        <f t="shared" si="21"/>
        <v xml:space="preserve">ជឿន </v>
      </c>
      <c r="D490" s="27" t="str">
        <f t="shared" si="22"/>
        <v>ជូន</v>
      </c>
      <c r="E490" s="27" t="s">
        <v>862</v>
      </c>
      <c r="F490" s="27" t="s">
        <v>2268</v>
      </c>
      <c r="G490" s="27" t="str">
        <f t="shared" si="23"/>
        <v>1984-08-03</v>
      </c>
      <c r="H490" s="27" t="s">
        <v>784</v>
      </c>
      <c r="I490" s="27"/>
      <c r="J490" s="31">
        <v>150784303</v>
      </c>
    </row>
    <row r="491" spans="1:10" x14ac:dyDescent="0.55000000000000004">
      <c r="A491" s="27">
        <v>413</v>
      </c>
      <c r="B491" s="27" t="s">
        <v>2286</v>
      </c>
      <c r="C491" s="27" t="str">
        <f t="shared" si="21"/>
        <v xml:space="preserve">ស៊ាង </v>
      </c>
      <c r="D491" s="27" t="str">
        <f t="shared" si="22"/>
        <v>សូល</v>
      </c>
      <c r="E491" s="27" t="s">
        <v>862</v>
      </c>
      <c r="F491" s="27" t="s">
        <v>2268</v>
      </c>
      <c r="G491" s="27" t="str">
        <f t="shared" si="23"/>
        <v>***-**-**</v>
      </c>
      <c r="H491" s="27" t="s">
        <v>2262</v>
      </c>
      <c r="I491" s="27"/>
      <c r="J491" s="31" t="s">
        <v>2262</v>
      </c>
    </row>
    <row r="492" spans="1:10" x14ac:dyDescent="0.55000000000000004">
      <c r="A492" s="27">
        <v>414</v>
      </c>
      <c r="B492" s="27" t="s">
        <v>321</v>
      </c>
      <c r="C492" s="27" t="str">
        <f t="shared" si="21"/>
        <v xml:space="preserve">ជូន </v>
      </c>
      <c r="D492" s="27" t="str">
        <f t="shared" si="22"/>
        <v>វីនជីង</v>
      </c>
      <c r="E492" s="27" t="s">
        <v>862</v>
      </c>
      <c r="F492" s="27" t="s">
        <v>2268</v>
      </c>
      <c r="G492" s="27" t="str">
        <f t="shared" si="23"/>
        <v>1994-02-24</v>
      </c>
      <c r="H492" s="27" t="s">
        <v>786</v>
      </c>
      <c r="I492" s="27"/>
      <c r="J492" s="31">
        <v>150981820</v>
      </c>
    </row>
    <row r="493" spans="1:10" x14ac:dyDescent="0.55000000000000004">
      <c r="A493" s="27">
        <v>415</v>
      </c>
      <c r="B493" s="27" t="s">
        <v>2287</v>
      </c>
      <c r="C493" s="27" t="str">
        <f t="shared" si="21"/>
        <v xml:space="preserve">ឈឺន </v>
      </c>
      <c r="D493" s="27" t="str">
        <f t="shared" si="22"/>
        <v>យន</v>
      </c>
      <c r="E493" s="27" t="s">
        <v>862</v>
      </c>
      <c r="F493" s="27" t="s">
        <v>2268</v>
      </c>
      <c r="G493" s="27" t="str">
        <f t="shared" si="23"/>
        <v>1981-11-03</v>
      </c>
      <c r="H493" s="27" t="s">
        <v>787</v>
      </c>
      <c r="I493" s="27"/>
      <c r="J493" s="31">
        <v>150841171</v>
      </c>
    </row>
    <row r="494" spans="1:10" x14ac:dyDescent="0.55000000000000004">
      <c r="A494" s="27">
        <v>416</v>
      </c>
      <c r="B494" s="27" t="s">
        <v>2288</v>
      </c>
      <c r="C494" s="27" t="str">
        <f t="shared" si="21"/>
        <v xml:space="preserve">ឡាម </v>
      </c>
      <c r="D494" s="27" t="str">
        <f t="shared" si="22"/>
        <v>វង្ស</v>
      </c>
      <c r="E494" s="27" t="s">
        <v>862</v>
      </c>
      <c r="F494" s="27" t="s">
        <v>2268</v>
      </c>
      <c r="G494" s="27" t="str">
        <f t="shared" si="23"/>
        <v>1994-12-10</v>
      </c>
      <c r="H494" s="27" t="s">
        <v>788</v>
      </c>
      <c r="I494" s="27"/>
      <c r="J494" s="31" t="s">
        <v>1002</v>
      </c>
    </row>
    <row r="495" spans="1:10" x14ac:dyDescent="0.55000000000000004">
      <c r="A495" s="27">
        <v>417</v>
      </c>
      <c r="B495" s="27" t="s">
        <v>1927</v>
      </c>
      <c r="C495" s="27" t="str">
        <f t="shared" si="21"/>
        <v xml:space="preserve">ជុំ </v>
      </c>
      <c r="D495" s="27" t="str">
        <f t="shared" si="22"/>
        <v>នីន</v>
      </c>
      <c r="E495" s="27" t="s">
        <v>862</v>
      </c>
      <c r="F495" s="27" t="s">
        <v>2268</v>
      </c>
      <c r="G495" s="27" t="str">
        <f t="shared" si="23"/>
        <v>***-**-**</v>
      </c>
      <c r="H495" s="27" t="s">
        <v>2262</v>
      </c>
      <c r="I495" s="27"/>
      <c r="J495" s="31" t="s">
        <v>2262</v>
      </c>
    </row>
    <row r="496" spans="1:10" x14ac:dyDescent="0.55000000000000004">
      <c r="A496" s="27">
        <v>418</v>
      </c>
      <c r="B496" s="27" t="s">
        <v>323</v>
      </c>
      <c r="C496" s="27" t="str">
        <f t="shared" si="21"/>
        <v xml:space="preserve">ស </v>
      </c>
      <c r="D496" s="27" t="str">
        <f t="shared" si="22"/>
        <v>ធុច</v>
      </c>
      <c r="E496" s="27" t="s">
        <v>862</v>
      </c>
      <c r="F496" s="27" t="s">
        <v>2268</v>
      </c>
      <c r="G496" s="27" t="str">
        <f t="shared" si="23"/>
        <v>1970-06-01</v>
      </c>
      <c r="H496" s="27" t="s">
        <v>791</v>
      </c>
      <c r="I496" s="27"/>
      <c r="J496" s="31">
        <v>150777522</v>
      </c>
    </row>
    <row r="497" spans="1:10" x14ac:dyDescent="0.55000000000000004">
      <c r="A497" s="27">
        <v>419</v>
      </c>
      <c r="B497" s="27" t="s">
        <v>324</v>
      </c>
      <c r="C497" s="27" t="str">
        <f t="shared" si="21"/>
        <v xml:space="preserve">ឈីវ </v>
      </c>
      <c r="D497" s="27" t="str">
        <f t="shared" si="22"/>
        <v>ឈី</v>
      </c>
      <c r="E497" s="27" t="s">
        <v>862</v>
      </c>
      <c r="F497" s="27" t="s">
        <v>2268</v>
      </c>
      <c r="G497" s="27" t="str">
        <f t="shared" si="23"/>
        <v>1970-06-26</v>
      </c>
      <c r="H497" s="27" t="s">
        <v>792</v>
      </c>
      <c r="I497" s="27"/>
      <c r="J497" s="31">
        <v>150777521</v>
      </c>
    </row>
    <row r="498" spans="1:10" x14ac:dyDescent="0.55000000000000004">
      <c r="A498" s="27">
        <v>420</v>
      </c>
      <c r="B498" s="27" t="s">
        <v>325</v>
      </c>
      <c r="C498" s="27" t="str">
        <f t="shared" si="21"/>
        <v xml:space="preserve">សុន </v>
      </c>
      <c r="D498" s="27" t="str">
        <f t="shared" si="22"/>
        <v>វិសាល</v>
      </c>
      <c r="E498" s="27" t="s">
        <v>862</v>
      </c>
      <c r="F498" s="27" t="s">
        <v>2268</v>
      </c>
      <c r="G498" s="27" t="str">
        <f t="shared" si="23"/>
        <v>1997-06-06</v>
      </c>
      <c r="H498" s="27" t="s">
        <v>793</v>
      </c>
      <c r="I498" s="27"/>
      <c r="J498" s="31" t="s">
        <v>992</v>
      </c>
    </row>
    <row r="499" spans="1:10" x14ac:dyDescent="0.55000000000000004">
      <c r="A499" s="27">
        <v>421</v>
      </c>
      <c r="B499" s="27" t="s">
        <v>326</v>
      </c>
      <c r="C499" s="27" t="str">
        <f t="shared" si="21"/>
        <v xml:space="preserve">សុន </v>
      </c>
      <c r="D499" s="27" t="str">
        <f t="shared" si="22"/>
        <v>មិថុនា</v>
      </c>
      <c r="E499" s="27" t="s">
        <v>862</v>
      </c>
      <c r="F499" s="27" t="s">
        <v>2268</v>
      </c>
      <c r="G499" s="27" t="str">
        <f t="shared" si="23"/>
        <v>2003-06-03</v>
      </c>
      <c r="H499" s="27" t="s">
        <v>794</v>
      </c>
      <c r="I499" s="27"/>
      <c r="J499" s="31">
        <v>150935145</v>
      </c>
    </row>
    <row r="500" spans="1:10" x14ac:dyDescent="0.55000000000000004">
      <c r="A500" s="27">
        <v>422</v>
      </c>
      <c r="B500" s="27" t="s">
        <v>327</v>
      </c>
      <c r="C500" s="27" t="str">
        <f t="shared" si="21"/>
        <v xml:space="preserve">សែន </v>
      </c>
      <c r="D500" s="27" t="str">
        <f t="shared" si="22"/>
        <v>សាត</v>
      </c>
      <c r="E500" s="27" t="s">
        <v>862</v>
      </c>
      <c r="F500" s="27" t="s">
        <v>2268</v>
      </c>
      <c r="G500" s="27" t="str">
        <f t="shared" si="23"/>
        <v>1981-06-12</v>
      </c>
      <c r="H500" s="27" t="s">
        <v>469</v>
      </c>
      <c r="I500" s="27"/>
      <c r="J500" s="31">
        <v>506114119</v>
      </c>
    </row>
    <row r="501" spans="1:10" x14ac:dyDescent="0.55000000000000004">
      <c r="A501" s="27">
        <v>423</v>
      </c>
      <c r="B501" s="27" t="s">
        <v>328</v>
      </c>
      <c r="C501" s="27" t="str">
        <f t="shared" si="21"/>
        <v xml:space="preserve">ណាក់ </v>
      </c>
      <c r="D501" s="27" t="str">
        <f t="shared" si="22"/>
        <v>ណាន</v>
      </c>
      <c r="E501" s="27" t="s">
        <v>862</v>
      </c>
      <c r="F501" s="27" t="s">
        <v>2268</v>
      </c>
      <c r="G501" s="27" t="str">
        <f t="shared" si="23"/>
        <v>1984-03-02</v>
      </c>
      <c r="H501" s="27" t="s">
        <v>755</v>
      </c>
      <c r="I501" s="27"/>
      <c r="J501" s="31">
        <v>150611449</v>
      </c>
    </row>
    <row r="502" spans="1:10" x14ac:dyDescent="0.55000000000000004">
      <c r="A502" s="27">
        <v>424</v>
      </c>
      <c r="B502" s="27" t="s">
        <v>329</v>
      </c>
      <c r="C502" s="27" t="str">
        <f t="shared" si="21"/>
        <v xml:space="preserve">ឡុន </v>
      </c>
      <c r="D502" s="27" t="str">
        <f t="shared" si="22"/>
        <v>ហុំ</v>
      </c>
      <c r="E502" s="27" t="s">
        <v>862</v>
      </c>
      <c r="F502" s="27" t="s">
        <v>2268</v>
      </c>
      <c r="G502" s="27" t="str">
        <f t="shared" si="23"/>
        <v>2005-03-08</v>
      </c>
      <c r="H502" s="27" t="s">
        <v>796</v>
      </c>
      <c r="I502" s="27"/>
      <c r="J502" s="31" t="s">
        <v>985</v>
      </c>
    </row>
    <row r="503" spans="1:10" x14ac:dyDescent="0.55000000000000004">
      <c r="A503" s="27">
        <v>425</v>
      </c>
      <c r="B503" s="27" t="s">
        <v>330</v>
      </c>
      <c r="C503" s="27" t="str">
        <f t="shared" si="21"/>
        <v xml:space="preserve">ប្រុស </v>
      </c>
      <c r="D503" s="27" t="str">
        <f t="shared" si="22"/>
        <v>បញ្ញាធីត</v>
      </c>
      <c r="E503" s="27" t="s">
        <v>862</v>
      </c>
      <c r="F503" s="27" t="s">
        <v>2268</v>
      </c>
      <c r="G503" s="27" t="str">
        <f t="shared" si="23"/>
        <v>1990-01-11</v>
      </c>
      <c r="H503" s="27" t="s">
        <v>797</v>
      </c>
      <c r="I503" s="27"/>
      <c r="J503" s="31">
        <v>250351537</v>
      </c>
    </row>
    <row r="504" spans="1:10" x14ac:dyDescent="0.55000000000000004">
      <c r="A504" s="27">
        <v>426</v>
      </c>
      <c r="B504" s="27" t="s">
        <v>331</v>
      </c>
      <c r="C504" s="27" t="str">
        <f t="shared" si="21"/>
        <v xml:space="preserve">សុន </v>
      </c>
      <c r="D504" s="27" t="str">
        <f t="shared" si="22"/>
        <v>សុខឡេង</v>
      </c>
      <c r="E504" s="27" t="s">
        <v>862</v>
      </c>
      <c r="F504" s="27" t="s">
        <v>2268</v>
      </c>
      <c r="G504" s="27" t="str">
        <f t="shared" si="23"/>
        <v>1994-06-06</v>
      </c>
      <c r="H504" s="27" t="s">
        <v>798</v>
      </c>
      <c r="I504" s="27"/>
      <c r="J504" s="31" t="s">
        <v>981</v>
      </c>
    </row>
    <row r="505" spans="1:10" x14ac:dyDescent="0.55000000000000004">
      <c r="A505" s="27">
        <v>427</v>
      </c>
      <c r="B505" s="27" t="s">
        <v>332</v>
      </c>
      <c r="C505" s="27" t="str">
        <f t="shared" si="21"/>
        <v xml:space="preserve">ឡុន </v>
      </c>
      <c r="D505" s="27" t="str">
        <f t="shared" si="22"/>
        <v>តុលា</v>
      </c>
      <c r="E505" s="27" t="s">
        <v>862</v>
      </c>
      <c r="F505" s="27" t="s">
        <v>2268</v>
      </c>
      <c r="G505" s="27" t="str">
        <f t="shared" si="23"/>
        <v>2008-10-14</v>
      </c>
      <c r="H505" s="27" t="s">
        <v>799</v>
      </c>
      <c r="I505" s="27"/>
      <c r="J505" s="31" t="s">
        <v>976</v>
      </c>
    </row>
    <row r="506" spans="1:10" x14ac:dyDescent="0.55000000000000004">
      <c r="A506" s="27">
        <v>428</v>
      </c>
      <c r="B506" s="27" t="s">
        <v>333</v>
      </c>
      <c r="C506" s="27" t="str">
        <f t="shared" si="21"/>
        <v xml:space="preserve">ហៃ </v>
      </c>
      <c r="D506" s="27" t="str">
        <f t="shared" si="22"/>
        <v>សុខវីន</v>
      </c>
      <c r="E506" s="27" t="s">
        <v>862</v>
      </c>
      <c r="F506" s="27" t="s">
        <v>2268</v>
      </c>
      <c r="G506" s="27" t="str">
        <f t="shared" si="23"/>
        <v>1997-02-09</v>
      </c>
      <c r="H506" s="27" t="s">
        <v>493</v>
      </c>
      <c r="I506" s="27"/>
      <c r="J506" s="31">
        <v>150522955</v>
      </c>
    </row>
    <row r="507" spans="1:10" x14ac:dyDescent="0.55000000000000004">
      <c r="A507" s="27">
        <v>429</v>
      </c>
      <c r="B507" s="27" t="s">
        <v>334</v>
      </c>
      <c r="C507" s="27" t="str">
        <f t="shared" si="21"/>
        <v xml:space="preserve">ឆែម </v>
      </c>
      <c r="D507" s="27" t="str">
        <f t="shared" si="22"/>
        <v>ភាព</v>
      </c>
      <c r="E507" s="27" t="s">
        <v>862</v>
      </c>
      <c r="F507" s="27" t="s">
        <v>2268</v>
      </c>
      <c r="G507" s="27" t="str">
        <f t="shared" si="23"/>
        <v>***-**-**</v>
      </c>
      <c r="H507" s="27" t="s">
        <v>2262</v>
      </c>
      <c r="I507" s="27"/>
      <c r="J507" s="31" t="s">
        <v>2262</v>
      </c>
    </row>
    <row r="508" spans="1:10" x14ac:dyDescent="0.55000000000000004">
      <c r="A508" s="27">
        <v>430</v>
      </c>
      <c r="B508" s="27" t="s">
        <v>335</v>
      </c>
      <c r="C508" s="27" t="str">
        <f t="shared" si="21"/>
        <v xml:space="preserve">ប៉ឹង </v>
      </c>
      <c r="D508" s="27" t="str">
        <f t="shared" si="22"/>
        <v>ឆេង</v>
      </c>
      <c r="E508" s="27" t="s">
        <v>862</v>
      </c>
      <c r="F508" s="27" t="s">
        <v>2268</v>
      </c>
      <c r="G508" s="27" t="str">
        <f t="shared" si="23"/>
        <v>1997-02-16</v>
      </c>
      <c r="H508" s="27" t="s">
        <v>801</v>
      </c>
      <c r="I508" s="27"/>
      <c r="J508" s="31">
        <v>150941353</v>
      </c>
    </row>
    <row r="509" spans="1:10" x14ac:dyDescent="0.55000000000000004">
      <c r="A509" s="27">
        <v>431</v>
      </c>
      <c r="B509" s="27" t="s">
        <v>336</v>
      </c>
      <c r="C509" s="27" t="str">
        <f t="shared" si="21"/>
        <v xml:space="preserve">ច្រឹង </v>
      </c>
      <c r="D509" s="27" t="str">
        <f t="shared" si="22"/>
        <v>ថា</v>
      </c>
      <c r="E509" s="27" t="s">
        <v>862</v>
      </c>
      <c r="F509" s="27" t="s">
        <v>2268</v>
      </c>
      <c r="G509" s="27" t="str">
        <f t="shared" si="23"/>
        <v>1991-02-01</v>
      </c>
      <c r="H509" s="27" t="s">
        <v>802</v>
      </c>
      <c r="I509" s="27"/>
      <c r="J509" s="31">
        <v>190705146</v>
      </c>
    </row>
    <row r="510" spans="1:10" x14ac:dyDescent="0.55000000000000004">
      <c r="A510" s="27">
        <v>432</v>
      </c>
      <c r="B510" s="27" t="s">
        <v>343</v>
      </c>
      <c r="C510" s="27" t="str">
        <f t="shared" si="21"/>
        <v xml:space="preserve">លី </v>
      </c>
      <c r="D510" s="27" t="str">
        <f t="shared" si="22"/>
        <v>ស៊ឹង</v>
      </c>
      <c r="E510" s="27" t="s">
        <v>862</v>
      </c>
      <c r="F510" s="27" t="s">
        <v>2268</v>
      </c>
      <c r="G510" s="27" t="str">
        <f t="shared" si="23"/>
        <v>***-**-**</v>
      </c>
      <c r="H510" s="27" t="s">
        <v>2262</v>
      </c>
      <c r="I510" s="27"/>
      <c r="J510" s="31" t="s">
        <v>2262</v>
      </c>
    </row>
    <row r="511" spans="1:10" x14ac:dyDescent="0.55000000000000004">
      <c r="A511" s="27">
        <v>433</v>
      </c>
      <c r="B511" s="27" t="s">
        <v>337</v>
      </c>
      <c r="C511" s="27" t="str">
        <f t="shared" si="21"/>
        <v xml:space="preserve">ឈាង </v>
      </c>
      <c r="D511" s="27" t="str">
        <f t="shared" si="22"/>
        <v>វាសនា</v>
      </c>
      <c r="E511" s="27" t="s">
        <v>862</v>
      </c>
      <c r="F511" s="27" t="s">
        <v>2268</v>
      </c>
      <c r="G511" s="27" t="str">
        <f t="shared" si="23"/>
        <v>1984-04-21</v>
      </c>
      <c r="H511" s="27" t="s">
        <v>804</v>
      </c>
      <c r="I511" s="27"/>
      <c r="J511" s="31">
        <v>150952475</v>
      </c>
    </row>
    <row r="512" spans="1:10" x14ac:dyDescent="0.55000000000000004">
      <c r="A512" s="27">
        <v>434</v>
      </c>
      <c r="B512" s="27" t="s">
        <v>338</v>
      </c>
      <c r="C512" s="27" t="str">
        <f t="shared" si="21"/>
        <v xml:space="preserve">ផល់ </v>
      </c>
      <c r="D512" s="27" t="str">
        <f t="shared" si="22"/>
        <v>សំអាត</v>
      </c>
      <c r="E512" s="27" t="s">
        <v>862</v>
      </c>
      <c r="F512" s="27" t="s">
        <v>2268</v>
      </c>
      <c r="G512" s="27" t="str">
        <f t="shared" si="23"/>
        <v>1995-01-25</v>
      </c>
      <c r="H512" s="27" t="s">
        <v>805</v>
      </c>
      <c r="I512" s="27"/>
      <c r="J512" s="31">
        <v>150522735</v>
      </c>
    </row>
    <row r="513" spans="1:10" x14ac:dyDescent="0.55000000000000004">
      <c r="A513" s="27">
        <v>435</v>
      </c>
      <c r="B513" s="27" t="s">
        <v>339</v>
      </c>
      <c r="C513" s="27" t="str">
        <f t="shared" si="21"/>
        <v xml:space="preserve">ឆាន </v>
      </c>
      <c r="D513" s="27" t="str">
        <f t="shared" si="22"/>
        <v>ណាត</v>
      </c>
      <c r="E513" s="27" t="s">
        <v>862</v>
      </c>
      <c r="F513" s="27" t="s">
        <v>2268</v>
      </c>
      <c r="G513" s="27" t="str">
        <f t="shared" si="23"/>
        <v>1989-04-08</v>
      </c>
      <c r="H513" s="27" t="s">
        <v>806</v>
      </c>
      <c r="I513" s="27"/>
      <c r="J513" s="31">
        <v>150657886</v>
      </c>
    </row>
    <row r="514" spans="1:10" x14ac:dyDescent="0.55000000000000004">
      <c r="A514" s="27">
        <v>436</v>
      </c>
      <c r="B514" s="27" t="s">
        <v>340</v>
      </c>
      <c r="C514" s="27" t="str">
        <f t="shared" si="21"/>
        <v xml:space="preserve">លាត </v>
      </c>
      <c r="D514" s="27" t="str">
        <f t="shared" si="22"/>
        <v>លីម</v>
      </c>
      <c r="E514" s="27" t="s">
        <v>862</v>
      </c>
      <c r="F514" s="27" t="s">
        <v>2268</v>
      </c>
      <c r="G514" s="27" t="str">
        <f t="shared" si="23"/>
        <v>1990-02-10</v>
      </c>
      <c r="H514" s="27" t="s">
        <v>572</v>
      </c>
      <c r="I514" s="27"/>
      <c r="J514" s="31">
        <v>150927968</v>
      </c>
    </row>
    <row r="515" spans="1:10" x14ac:dyDescent="0.55000000000000004">
      <c r="A515" s="27">
        <v>437</v>
      </c>
      <c r="B515" s="27" t="s">
        <v>341</v>
      </c>
      <c r="C515" s="27" t="str">
        <f t="shared" si="21"/>
        <v xml:space="preserve">ចន </v>
      </c>
      <c r="D515" s="27" t="str">
        <f t="shared" si="22"/>
        <v>ស្រីពុំ</v>
      </c>
      <c r="E515" s="27" t="s">
        <v>862</v>
      </c>
      <c r="F515" s="27" t="s">
        <v>2268</v>
      </c>
      <c r="G515" s="27" t="str">
        <f t="shared" si="23"/>
        <v>1993-11-11</v>
      </c>
      <c r="H515" s="27" t="s">
        <v>807</v>
      </c>
      <c r="I515" s="27"/>
      <c r="J515" s="31" t="s">
        <v>955</v>
      </c>
    </row>
    <row r="516" spans="1:10" x14ac:dyDescent="0.55000000000000004">
      <c r="A516" s="27">
        <v>438</v>
      </c>
      <c r="B516" s="27" t="s">
        <v>242</v>
      </c>
      <c r="C516" s="27" t="str">
        <f t="shared" si="21"/>
        <v xml:space="preserve">អន </v>
      </c>
      <c r="D516" s="27" t="str">
        <f t="shared" si="22"/>
        <v>សំអាត</v>
      </c>
      <c r="E516" s="27" t="s">
        <v>862</v>
      </c>
      <c r="F516" s="27" t="s">
        <v>2268</v>
      </c>
      <c r="G516" s="27" t="str">
        <f t="shared" si="23"/>
        <v>1995-03-01</v>
      </c>
      <c r="H516" s="27" t="s">
        <v>831</v>
      </c>
      <c r="I516" s="27"/>
      <c r="J516" s="31" t="s">
        <v>1226</v>
      </c>
    </row>
    <row r="517" spans="1:10" x14ac:dyDescent="0.55000000000000004">
      <c r="A517" s="27">
        <v>439</v>
      </c>
      <c r="B517" s="27" t="s">
        <v>2289</v>
      </c>
      <c r="C517" s="27" t="str">
        <f t="shared" ref="C517:C550" si="24">LEFT(B517,FIND(" ",B517,1))</f>
        <v xml:space="preserve">ថី </v>
      </c>
      <c r="D517" s="27" t="str">
        <f t="shared" ref="D517:D550" si="25">RIGHT(B517,LEN(B517)-FIND(" ",B517,1))</f>
        <v>ង៉ា</v>
      </c>
      <c r="E517" s="27" t="s">
        <v>862</v>
      </c>
      <c r="F517" s="27" t="s">
        <v>2268</v>
      </c>
      <c r="G517" s="27" t="str">
        <f t="shared" si="23"/>
        <v>1984-01-05</v>
      </c>
      <c r="H517" s="27" t="s">
        <v>808</v>
      </c>
      <c r="I517" s="27"/>
      <c r="J517" s="31">
        <v>220175368</v>
      </c>
    </row>
    <row r="518" spans="1:10" x14ac:dyDescent="0.55000000000000004">
      <c r="A518" s="27">
        <v>440</v>
      </c>
      <c r="B518" s="27" t="s">
        <v>1930</v>
      </c>
      <c r="C518" s="27" t="str">
        <f t="shared" si="24"/>
        <v xml:space="preserve">យ៉ុង </v>
      </c>
      <c r="D518" s="27" t="str">
        <f t="shared" si="25"/>
        <v>ពីសី</v>
      </c>
      <c r="E518" s="27" t="s">
        <v>862</v>
      </c>
      <c r="F518" s="27" t="s">
        <v>2268</v>
      </c>
      <c r="G518" s="27" t="str">
        <f t="shared" si="23"/>
        <v>***-**-**</v>
      </c>
      <c r="H518" s="27" t="s">
        <v>2262</v>
      </c>
      <c r="I518" s="27"/>
      <c r="J518" s="31" t="s">
        <v>2262</v>
      </c>
    </row>
    <row r="519" spans="1:10" x14ac:dyDescent="0.55000000000000004">
      <c r="A519" s="27">
        <v>441</v>
      </c>
      <c r="B519" s="27" t="s">
        <v>2290</v>
      </c>
      <c r="C519" s="27" t="str">
        <f t="shared" si="24"/>
        <v xml:space="preserve">លួន </v>
      </c>
      <c r="D519" s="27" t="str">
        <f t="shared" si="25"/>
        <v>ល័យ</v>
      </c>
      <c r="E519" s="27" t="s">
        <v>862</v>
      </c>
      <c r="F519" s="27" t="s">
        <v>2268</v>
      </c>
      <c r="G519" s="27" t="str">
        <f t="shared" si="23"/>
        <v>1982-10-07</v>
      </c>
      <c r="H519" s="27" t="s">
        <v>809</v>
      </c>
      <c r="I519" s="27"/>
      <c r="J519" s="31">
        <v>220143521</v>
      </c>
    </row>
    <row r="520" spans="1:10" x14ac:dyDescent="0.55000000000000004">
      <c r="A520" s="27">
        <v>442</v>
      </c>
      <c r="B520" s="27" t="s">
        <v>342</v>
      </c>
      <c r="C520" s="27" t="str">
        <f t="shared" si="24"/>
        <v xml:space="preserve">ណាន </v>
      </c>
      <c r="D520" s="27" t="str">
        <f t="shared" si="25"/>
        <v>សុខណេន</v>
      </c>
      <c r="E520" s="27" t="s">
        <v>862</v>
      </c>
      <c r="F520" s="27" t="s">
        <v>2268</v>
      </c>
      <c r="G520" s="27" t="str">
        <f t="shared" si="23"/>
        <v>1990-08-15</v>
      </c>
      <c r="H520" s="27" t="s">
        <v>810</v>
      </c>
      <c r="I520" s="27"/>
      <c r="J520" s="31">
        <v>95238162</v>
      </c>
    </row>
    <row r="521" spans="1:10" x14ac:dyDescent="0.55000000000000004">
      <c r="A521" s="27">
        <v>443</v>
      </c>
      <c r="B521" s="27" t="s">
        <v>344</v>
      </c>
      <c r="C521" s="27" t="str">
        <f t="shared" si="24"/>
        <v xml:space="preserve">ឈាង </v>
      </c>
      <c r="D521" s="27" t="str">
        <f t="shared" si="25"/>
        <v>ឆេន</v>
      </c>
      <c r="E521" s="27" t="s">
        <v>862</v>
      </c>
      <c r="F521" s="27" t="s">
        <v>2268</v>
      </c>
      <c r="G521" s="27" t="str">
        <f t="shared" si="23"/>
        <v>1982-05-02</v>
      </c>
      <c r="H521" s="27" t="s">
        <v>811</v>
      </c>
      <c r="I521" s="27"/>
      <c r="J521" s="31">
        <v>150853546</v>
      </c>
    </row>
    <row r="522" spans="1:10" x14ac:dyDescent="0.55000000000000004">
      <c r="A522" s="27">
        <v>444</v>
      </c>
      <c r="B522" s="27" t="s">
        <v>345</v>
      </c>
      <c r="C522" s="27" t="str">
        <f t="shared" si="24"/>
        <v xml:space="preserve">រ៉ា </v>
      </c>
      <c r="D522" s="27" t="str">
        <f t="shared" si="25"/>
        <v>ចាន់រី</v>
      </c>
      <c r="E522" s="27" t="s">
        <v>862</v>
      </c>
      <c r="F522" s="27" t="s">
        <v>2268</v>
      </c>
      <c r="G522" s="27" t="str">
        <f t="shared" si="23"/>
        <v>1986-11-02</v>
      </c>
      <c r="H522" s="27" t="s">
        <v>477</v>
      </c>
      <c r="I522" s="27"/>
      <c r="J522" s="31" t="s">
        <v>944</v>
      </c>
    </row>
    <row r="523" spans="1:10" x14ac:dyDescent="0.55000000000000004">
      <c r="A523" s="27">
        <v>445</v>
      </c>
      <c r="B523" s="27" t="s">
        <v>346</v>
      </c>
      <c r="C523" s="27" t="str">
        <f t="shared" si="24"/>
        <v xml:space="preserve">អួង </v>
      </c>
      <c r="D523" s="27" t="str">
        <f t="shared" si="25"/>
        <v>លាប</v>
      </c>
      <c r="E523" s="27" t="s">
        <v>862</v>
      </c>
      <c r="F523" s="27" t="s">
        <v>2268</v>
      </c>
      <c r="G523" s="27" t="str">
        <f t="shared" si="23"/>
        <v>1974-09-17</v>
      </c>
      <c r="H523" s="27" t="s">
        <v>812</v>
      </c>
      <c r="I523" s="27"/>
      <c r="J523" s="31">
        <v>60746532</v>
      </c>
    </row>
    <row r="524" spans="1:10" x14ac:dyDescent="0.55000000000000004">
      <c r="A524" s="27">
        <v>446</v>
      </c>
      <c r="B524" s="27" t="s">
        <v>347</v>
      </c>
      <c r="C524" s="27" t="str">
        <f t="shared" si="24"/>
        <v xml:space="preserve">ខ្លូត </v>
      </c>
      <c r="D524" s="27" t="str">
        <f t="shared" si="25"/>
        <v>ផល្លីន</v>
      </c>
      <c r="E524" s="27" t="s">
        <v>862</v>
      </c>
      <c r="F524" s="27" t="s">
        <v>2268</v>
      </c>
      <c r="G524" s="27" t="str">
        <f t="shared" si="23"/>
        <v>1986-07-09</v>
      </c>
      <c r="H524" s="27" t="s">
        <v>658</v>
      </c>
      <c r="I524" s="27"/>
      <c r="J524" s="31">
        <v>220193885</v>
      </c>
    </row>
    <row r="525" spans="1:10" x14ac:dyDescent="0.55000000000000004">
      <c r="A525" s="27">
        <v>447</v>
      </c>
      <c r="B525" s="27" t="s">
        <v>348</v>
      </c>
      <c r="C525" s="27" t="str">
        <f t="shared" si="24"/>
        <v xml:space="preserve">ណង </v>
      </c>
      <c r="D525" s="27" t="str">
        <f t="shared" si="25"/>
        <v>ពៅ</v>
      </c>
      <c r="E525" s="27" t="s">
        <v>862</v>
      </c>
      <c r="F525" s="27" t="s">
        <v>2268</v>
      </c>
      <c r="G525" s="27" t="str">
        <f t="shared" ref="G525:G550" si="26">RIGHT(H525,4)&amp;"-"&amp;RIGHT(LEFT(H525,5),2)&amp;"-"&amp;LEFT(H525,2)</f>
        <v>1985-11-05</v>
      </c>
      <c r="H525" s="27" t="s">
        <v>813</v>
      </c>
      <c r="I525" s="27"/>
      <c r="J525" s="31" t="s">
        <v>937</v>
      </c>
    </row>
    <row r="526" spans="1:10" x14ac:dyDescent="0.55000000000000004">
      <c r="A526" s="27">
        <v>448</v>
      </c>
      <c r="B526" s="27" t="s">
        <v>349</v>
      </c>
      <c r="C526" s="27" t="str">
        <f t="shared" si="24"/>
        <v xml:space="preserve">ចេង </v>
      </c>
      <c r="D526" s="27" t="str">
        <f t="shared" si="25"/>
        <v>គឿន</v>
      </c>
      <c r="E526" s="27" t="s">
        <v>862</v>
      </c>
      <c r="F526" s="27" t="s">
        <v>2268</v>
      </c>
      <c r="G526" s="27" t="str">
        <f t="shared" si="26"/>
        <v>1996-11-10</v>
      </c>
      <c r="H526" s="27" t="s">
        <v>814</v>
      </c>
      <c r="I526" s="27"/>
      <c r="J526" s="31" t="s">
        <v>934</v>
      </c>
    </row>
    <row r="527" spans="1:10" x14ac:dyDescent="0.55000000000000004">
      <c r="A527" s="27">
        <v>449</v>
      </c>
      <c r="B527" s="27" t="s">
        <v>350</v>
      </c>
      <c r="C527" s="27" t="str">
        <f t="shared" si="24"/>
        <v xml:space="preserve">អ៊ត </v>
      </c>
      <c r="D527" s="27" t="str">
        <f t="shared" si="25"/>
        <v>រិទ្ធ</v>
      </c>
      <c r="E527" s="27" t="s">
        <v>862</v>
      </c>
      <c r="F527" s="27" t="s">
        <v>2268</v>
      </c>
      <c r="G527" s="27" t="str">
        <f t="shared" si="26"/>
        <v>***-**-**</v>
      </c>
      <c r="H527" s="27" t="s">
        <v>2262</v>
      </c>
      <c r="I527" s="27"/>
      <c r="J527" s="31" t="s">
        <v>2262</v>
      </c>
    </row>
    <row r="528" spans="1:10" x14ac:dyDescent="0.55000000000000004">
      <c r="A528" s="27">
        <v>450</v>
      </c>
      <c r="B528" s="27" t="s">
        <v>1931</v>
      </c>
      <c r="C528" s="27" t="str">
        <f t="shared" si="24"/>
        <v xml:space="preserve">ចេង </v>
      </c>
      <c r="D528" s="27" t="str">
        <f t="shared" si="25"/>
        <v>សុខេត</v>
      </c>
      <c r="E528" s="27" t="s">
        <v>862</v>
      </c>
      <c r="F528" s="27" t="s">
        <v>2268</v>
      </c>
      <c r="G528" s="27" t="str">
        <f t="shared" si="26"/>
        <v>***-**-**</v>
      </c>
      <c r="H528" s="27" t="s">
        <v>2262</v>
      </c>
      <c r="I528" s="27"/>
      <c r="J528" s="31" t="s">
        <v>2262</v>
      </c>
    </row>
    <row r="529" spans="1:10" x14ac:dyDescent="0.55000000000000004">
      <c r="A529" s="27">
        <v>451</v>
      </c>
      <c r="B529" s="27" t="s">
        <v>2291</v>
      </c>
      <c r="C529" s="27" t="str">
        <f t="shared" si="24"/>
        <v xml:space="preserve">អន </v>
      </c>
      <c r="D529" s="27" t="str">
        <f t="shared" si="25"/>
        <v>សុភាព</v>
      </c>
      <c r="E529" s="27" t="s">
        <v>862</v>
      </c>
      <c r="F529" s="27" t="s">
        <v>2268</v>
      </c>
      <c r="G529" s="27" t="str">
        <f t="shared" si="26"/>
        <v>2000-12-02</v>
      </c>
      <c r="H529" s="27" t="s">
        <v>843</v>
      </c>
      <c r="I529" s="27"/>
      <c r="J529" s="31">
        <v>220234348</v>
      </c>
    </row>
    <row r="530" spans="1:10" x14ac:dyDescent="0.55000000000000004">
      <c r="A530" s="27">
        <v>452</v>
      </c>
      <c r="B530" s="27" t="s">
        <v>351</v>
      </c>
      <c r="C530" s="27" t="str">
        <f t="shared" si="24"/>
        <v xml:space="preserve">ថា </v>
      </c>
      <c r="D530" s="27" t="str">
        <f t="shared" si="25"/>
        <v>អ៊ីម</v>
      </c>
      <c r="E530" s="27" t="s">
        <v>862</v>
      </c>
      <c r="F530" s="27" t="s">
        <v>2268</v>
      </c>
      <c r="G530" s="27" t="str">
        <f t="shared" si="26"/>
        <v>1995-06-01</v>
      </c>
      <c r="H530" s="27" t="s">
        <v>844</v>
      </c>
      <c r="I530" s="27"/>
      <c r="J530" s="31" t="s">
        <v>922</v>
      </c>
    </row>
    <row r="531" spans="1:10" x14ac:dyDescent="0.55000000000000004">
      <c r="A531" s="27">
        <v>453</v>
      </c>
      <c r="B531" s="27" t="s">
        <v>352</v>
      </c>
      <c r="C531" s="27" t="str">
        <f t="shared" si="24"/>
        <v xml:space="preserve">ហ៊ុយ </v>
      </c>
      <c r="D531" s="27" t="str">
        <f t="shared" si="25"/>
        <v>ណាក់</v>
      </c>
      <c r="E531" s="27" t="s">
        <v>862</v>
      </c>
      <c r="F531" s="27" t="s">
        <v>2268</v>
      </c>
      <c r="G531" s="27" t="str">
        <f t="shared" si="26"/>
        <v>1994-10-27</v>
      </c>
      <c r="H531" s="27" t="s">
        <v>463</v>
      </c>
      <c r="I531" s="27"/>
      <c r="J531" s="31" t="s">
        <v>1727</v>
      </c>
    </row>
    <row r="532" spans="1:10" x14ac:dyDescent="0.55000000000000004">
      <c r="A532" s="27">
        <v>454</v>
      </c>
      <c r="B532" s="27" t="s">
        <v>353</v>
      </c>
      <c r="C532" s="27" t="str">
        <f t="shared" si="24"/>
        <v xml:space="preserve">ថា </v>
      </c>
      <c r="D532" s="27" t="str">
        <f t="shared" si="25"/>
        <v>ខន</v>
      </c>
      <c r="E532" s="27" t="s">
        <v>862</v>
      </c>
      <c r="F532" s="27" t="s">
        <v>2268</v>
      </c>
      <c r="G532" s="27" t="str">
        <f t="shared" si="26"/>
        <v>1999-06-07</v>
      </c>
      <c r="H532" s="27" t="s">
        <v>845</v>
      </c>
      <c r="I532" s="27"/>
      <c r="J532" s="31">
        <v>150648496</v>
      </c>
    </row>
    <row r="533" spans="1:10" x14ac:dyDescent="0.55000000000000004">
      <c r="A533" s="27">
        <v>455</v>
      </c>
      <c r="B533" s="27" t="s">
        <v>354</v>
      </c>
      <c r="C533" s="27" t="str">
        <f t="shared" si="24"/>
        <v xml:space="preserve">សាន </v>
      </c>
      <c r="D533" s="27" t="str">
        <f t="shared" si="25"/>
        <v>ភារំ</v>
      </c>
      <c r="E533" s="27" t="s">
        <v>862</v>
      </c>
      <c r="F533" s="27" t="s">
        <v>2268</v>
      </c>
      <c r="G533" s="27" t="str">
        <f t="shared" si="26"/>
        <v>1992-04-07</v>
      </c>
      <c r="H533" s="27" t="s">
        <v>846</v>
      </c>
      <c r="I533" s="27"/>
      <c r="J533" s="31">
        <v>150978860</v>
      </c>
    </row>
    <row r="534" spans="1:10" x14ac:dyDescent="0.55000000000000004">
      <c r="A534" s="27">
        <v>456</v>
      </c>
      <c r="B534" s="27" t="s">
        <v>355</v>
      </c>
      <c r="C534" s="27" t="str">
        <f t="shared" si="24"/>
        <v xml:space="preserve">ភី </v>
      </c>
      <c r="D534" s="27" t="str">
        <f t="shared" si="25"/>
        <v>ភាព</v>
      </c>
      <c r="E534" s="27" t="s">
        <v>862</v>
      </c>
      <c r="F534" s="27" t="s">
        <v>2268</v>
      </c>
      <c r="G534" s="27" t="str">
        <f t="shared" si="26"/>
        <v>1998-03-06</v>
      </c>
      <c r="H534" s="27" t="s">
        <v>576</v>
      </c>
      <c r="I534" s="27"/>
      <c r="J534" s="31" t="s">
        <v>916</v>
      </c>
    </row>
    <row r="535" spans="1:10" x14ac:dyDescent="0.55000000000000004">
      <c r="A535" s="27">
        <v>457</v>
      </c>
      <c r="B535" s="27" t="s">
        <v>356</v>
      </c>
      <c r="C535" s="27" t="str">
        <f t="shared" si="24"/>
        <v xml:space="preserve">វី </v>
      </c>
      <c r="D535" s="27" t="str">
        <f t="shared" si="25"/>
        <v>ភក្ដី</v>
      </c>
      <c r="E535" s="27" t="s">
        <v>862</v>
      </c>
      <c r="F535" s="27" t="s">
        <v>2268</v>
      </c>
      <c r="G535" s="27" t="str">
        <f t="shared" si="26"/>
        <v>2005-03-31</v>
      </c>
      <c r="H535" s="27" t="s">
        <v>847</v>
      </c>
      <c r="I535" s="27"/>
      <c r="J535" s="31" t="s">
        <v>913</v>
      </c>
    </row>
    <row r="536" spans="1:10" x14ac:dyDescent="0.55000000000000004">
      <c r="A536" s="27">
        <v>458</v>
      </c>
      <c r="B536" s="27" t="s">
        <v>357</v>
      </c>
      <c r="C536" s="27" t="str">
        <f t="shared" si="24"/>
        <v xml:space="preserve">ជន </v>
      </c>
      <c r="D536" s="27" t="str">
        <f t="shared" si="25"/>
        <v>ប៊ុនថៃ</v>
      </c>
      <c r="E536" s="27" t="s">
        <v>862</v>
      </c>
      <c r="F536" s="27" t="s">
        <v>2268</v>
      </c>
      <c r="G536" s="27" t="str">
        <f t="shared" si="26"/>
        <v>1998-01-09</v>
      </c>
      <c r="H536" s="27" t="s">
        <v>848</v>
      </c>
      <c r="I536" s="27"/>
      <c r="J536" s="31" t="s">
        <v>910</v>
      </c>
    </row>
    <row r="537" spans="1:10" x14ac:dyDescent="0.55000000000000004">
      <c r="A537" s="27">
        <v>459</v>
      </c>
      <c r="B537" s="27" t="s">
        <v>358</v>
      </c>
      <c r="C537" s="27" t="str">
        <f t="shared" si="24"/>
        <v xml:space="preserve">ជាង </v>
      </c>
      <c r="D537" s="27" t="str">
        <f t="shared" si="25"/>
        <v>ជាតិ</v>
      </c>
      <c r="E537" s="27" t="s">
        <v>862</v>
      </c>
      <c r="F537" s="27" t="s">
        <v>2268</v>
      </c>
      <c r="G537" s="27" t="str">
        <f t="shared" si="26"/>
        <v>***-**-**</v>
      </c>
      <c r="H537" s="27" t="s">
        <v>2262</v>
      </c>
      <c r="I537" s="27"/>
      <c r="J537" s="31" t="s">
        <v>2262</v>
      </c>
    </row>
    <row r="538" spans="1:10" x14ac:dyDescent="0.55000000000000004">
      <c r="A538" s="27">
        <v>460</v>
      </c>
      <c r="B538" s="27" t="s">
        <v>363</v>
      </c>
      <c r="C538" s="27" t="str">
        <f t="shared" si="24"/>
        <v xml:space="preserve">វណ្ណា </v>
      </c>
      <c r="D538" s="27" t="str">
        <f t="shared" si="25"/>
        <v>ឃាន</v>
      </c>
      <c r="E538" s="27" t="s">
        <v>862</v>
      </c>
      <c r="F538" s="27" t="s">
        <v>2268</v>
      </c>
      <c r="G538" s="27" t="str">
        <f t="shared" si="26"/>
        <v>***-**-**</v>
      </c>
      <c r="H538" s="27" t="s">
        <v>2262</v>
      </c>
      <c r="I538" s="27"/>
      <c r="J538" s="31" t="s">
        <v>2262</v>
      </c>
    </row>
    <row r="539" spans="1:10" x14ac:dyDescent="0.55000000000000004">
      <c r="A539" s="27">
        <v>461</v>
      </c>
      <c r="B539" s="27" t="s">
        <v>359</v>
      </c>
      <c r="C539" s="27" t="str">
        <f t="shared" si="24"/>
        <v xml:space="preserve">ចក់ </v>
      </c>
      <c r="D539" s="27" t="str">
        <f t="shared" si="25"/>
        <v>សុភាព</v>
      </c>
      <c r="E539" s="27" t="s">
        <v>862</v>
      </c>
      <c r="F539" s="27" t="s">
        <v>2268</v>
      </c>
      <c r="G539" s="27" t="str">
        <f t="shared" si="26"/>
        <v>1994-11-17</v>
      </c>
      <c r="H539" s="27" t="s">
        <v>851</v>
      </c>
      <c r="I539" s="27"/>
      <c r="J539" s="31">
        <v>61918909</v>
      </c>
    </row>
    <row r="540" spans="1:10" x14ac:dyDescent="0.55000000000000004">
      <c r="A540" s="27">
        <v>462</v>
      </c>
      <c r="B540" s="27" t="s">
        <v>360</v>
      </c>
      <c r="C540" s="27" t="str">
        <f t="shared" si="24"/>
        <v xml:space="preserve">យ៉ុង </v>
      </c>
      <c r="D540" s="27" t="str">
        <f t="shared" si="25"/>
        <v>យ៉ុន</v>
      </c>
      <c r="E540" s="27" t="s">
        <v>862</v>
      </c>
      <c r="F540" s="27" t="s">
        <v>2268</v>
      </c>
      <c r="G540" s="27" t="str">
        <f t="shared" si="26"/>
        <v>1988-11-06</v>
      </c>
      <c r="H540" s="27" t="s">
        <v>852</v>
      </c>
      <c r="I540" s="27"/>
      <c r="J540" s="31">
        <v>62094147</v>
      </c>
    </row>
    <row r="541" spans="1:10" x14ac:dyDescent="0.55000000000000004">
      <c r="A541" s="27">
        <v>463</v>
      </c>
      <c r="B541" s="27" t="s">
        <v>361</v>
      </c>
      <c r="C541" s="27" t="str">
        <f t="shared" si="24"/>
        <v xml:space="preserve">វណ្ណា </v>
      </c>
      <c r="D541" s="27" t="str">
        <f t="shared" si="25"/>
        <v>ហឿន</v>
      </c>
      <c r="E541" s="27" t="s">
        <v>862</v>
      </c>
      <c r="F541" s="27" t="s">
        <v>2268</v>
      </c>
      <c r="G541" s="27" t="str">
        <f t="shared" si="26"/>
        <v>2000-01-08</v>
      </c>
      <c r="H541" s="27" t="s">
        <v>853</v>
      </c>
      <c r="I541" s="27"/>
      <c r="J541" s="31" t="s">
        <v>895</v>
      </c>
    </row>
    <row r="542" spans="1:10" x14ac:dyDescent="0.55000000000000004">
      <c r="A542" s="27">
        <v>464</v>
      </c>
      <c r="B542" s="27" t="s">
        <v>362</v>
      </c>
      <c r="C542" s="27" t="str">
        <f t="shared" si="24"/>
        <v xml:space="preserve">ចក់ </v>
      </c>
      <c r="D542" s="27" t="str">
        <f t="shared" si="25"/>
        <v>កំសត់</v>
      </c>
      <c r="E542" s="27" t="s">
        <v>862</v>
      </c>
      <c r="F542" s="27" t="s">
        <v>2268</v>
      </c>
      <c r="G542" s="27" t="str">
        <f t="shared" si="26"/>
        <v>1995-09-05</v>
      </c>
      <c r="H542" s="27" t="s">
        <v>854</v>
      </c>
      <c r="I542" s="27"/>
      <c r="J542" s="31">
        <v>61617320</v>
      </c>
    </row>
    <row r="543" spans="1:10" x14ac:dyDescent="0.55000000000000004">
      <c r="A543" s="27">
        <v>465</v>
      </c>
      <c r="B543" s="27" t="s">
        <v>364</v>
      </c>
      <c r="C543" s="27" t="str">
        <f t="shared" si="24"/>
        <v xml:space="preserve">បុល </v>
      </c>
      <c r="D543" s="27" t="str">
        <f t="shared" si="25"/>
        <v>ស្រីធា</v>
      </c>
      <c r="E543" s="27" t="s">
        <v>862</v>
      </c>
      <c r="F543" s="27" t="s">
        <v>2268</v>
      </c>
      <c r="G543" s="27" t="str">
        <f t="shared" si="26"/>
        <v>1998-05-12</v>
      </c>
      <c r="H543" s="27" t="s">
        <v>855</v>
      </c>
      <c r="I543" s="27"/>
      <c r="J543" s="31" t="s">
        <v>890</v>
      </c>
    </row>
    <row r="544" spans="1:10" x14ac:dyDescent="0.55000000000000004">
      <c r="A544" s="27">
        <v>466</v>
      </c>
      <c r="B544" s="27" t="s">
        <v>365</v>
      </c>
      <c r="C544" s="27" t="str">
        <f t="shared" si="24"/>
        <v xml:space="preserve">គ្រី </v>
      </c>
      <c r="D544" s="27" t="str">
        <f t="shared" si="25"/>
        <v>ស្រីនុត</v>
      </c>
      <c r="E544" s="27" t="s">
        <v>862</v>
      </c>
      <c r="F544" s="27" t="s">
        <v>2268</v>
      </c>
      <c r="G544" s="27" t="str">
        <f t="shared" si="26"/>
        <v>1997-02-25</v>
      </c>
      <c r="H544" s="27" t="s">
        <v>856</v>
      </c>
      <c r="I544" s="27"/>
      <c r="J544" s="31" t="s">
        <v>883</v>
      </c>
    </row>
    <row r="545" spans="1:10" x14ac:dyDescent="0.55000000000000004">
      <c r="A545" s="27">
        <v>467</v>
      </c>
      <c r="B545" s="27" t="s">
        <v>366</v>
      </c>
      <c r="C545" s="27" t="str">
        <f t="shared" si="24"/>
        <v xml:space="preserve">ជឿន </v>
      </c>
      <c r="D545" s="27" t="str">
        <f t="shared" si="25"/>
        <v>សិត</v>
      </c>
      <c r="E545" s="27" t="s">
        <v>862</v>
      </c>
      <c r="F545" s="27" t="s">
        <v>2268</v>
      </c>
      <c r="G545" s="27" t="str">
        <f t="shared" si="26"/>
        <v>1995-07-27</v>
      </c>
      <c r="H545" s="27" t="s">
        <v>857</v>
      </c>
      <c r="I545" s="27"/>
      <c r="J545" s="31" t="s">
        <v>880</v>
      </c>
    </row>
    <row r="546" spans="1:10" x14ac:dyDescent="0.55000000000000004">
      <c r="A546" s="27">
        <v>468</v>
      </c>
      <c r="B546" s="27" t="s">
        <v>367</v>
      </c>
      <c r="C546" s="27" t="str">
        <f t="shared" si="24"/>
        <v xml:space="preserve">យ៉ុង </v>
      </c>
      <c r="D546" s="27" t="str">
        <f t="shared" si="25"/>
        <v>ស្រីពៅ</v>
      </c>
      <c r="E546" s="27" t="s">
        <v>862</v>
      </c>
      <c r="F546" s="27" t="s">
        <v>2268</v>
      </c>
      <c r="G546" s="27" t="str">
        <f t="shared" si="26"/>
        <v>2001-10-10</v>
      </c>
      <c r="H546" s="27" t="s">
        <v>858</v>
      </c>
      <c r="I546" s="27"/>
      <c r="J546" s="31" t="s">
        <v>877</v>
      </c>
    </row>
    <row r="547" spans="1:10" x14ac:dyDescent="0.55000000000000004">
      <c r="A547" s="27">
        <v>469</v>
      </c>
      <c r="B547" s="27" t="s">
        <v>368</v>
      </c>
      <c r="C547" s="27" t="str">
        <f t="shared" si="24"/>
        <v xml:space="preserve">ម៉ៅ </v>
      </c>
      <c r="D547" s="27" t="str">
        <f t="shared" si="25"/>
        <v>វណ្ណា</v>
      </c>
      <c r="E547" s="27" t="s">
        <v>862</v>
      </c>
      <c r="F547" s="27" t="s">
        <v>2268</v>
      </c>
      <c r="G547" s="27" t="str">
        <f t="shared" si="26"/>
        <v>1997-08-02</v>
      </c>
      <c r="H547" s="27" t="s">
        <v>859</v>
      </c>
      <c r="I547" s="27"/>
      <c r="J547" s="31" t="s">
        <v>874</v>
      </c>
    </row>
    <row r="548" spans="1:10" x14ac:dyDescent="0.55000000000000004">
      <c r="A548" s="27">
        <v>470</v>
      </c>
      <c r="B548" s="27" t="s">
        <v>1934</v>
      </c>
      <c r="C548" s="27" t="str">
        <f t="shared" si="24"/>
        <v xml:space="preserve">សុក </v>
      </c>
      <c r="D548" s="27" t="str">
        <f t="shared" si="25"/>
        <v>ចូក</v>
      </c>
      <c r="E548" s="27" t="s">
        <v>862</v>
      </c>
      <c r="F548" s="27" t="s">
        <v>2268</v>
      </c>
      <c r="G548" s="27" t="str">
        <f t="shared" si="26"/>
        <v>***-**-**</v>
      </c>
      <c r="H548" s="27" t="s">
        <v>2262</v>
      </c>
      <c r="I548" s="27"/>
      <c r="J548" s="31" t="s">
        <v>2262</v>
      </c>
    </row>
    <row r="549" spans="1:10" x14ac:dyDescent="0.55000000000000004">
      <c r="A549" s="27">
        <v>471</v>
      </c>
      <c r="B549" s="27" t="s">
        <v>369</v>
      </c>
      <c r="C549" s="27" t="str">
        <f t="shared" si="24"/>
        <v xml:space="preserve">សែម </v>
      </c>
      <c r="D549" s="27" t="str">
        <f t="shared" si="25"/>
        <v>មុំ</v>
      </c>
      <c r="E549" s="27" t="s">
        <v>862</v>
      </c>
      <c r="F549" s="27" t="s">
        <v>2268</v>
      </c>
      <c r="G549" s="27" t="str">
        <f t="shared" si="26"/>
        <v>1987-01-15</v>
      </c>
      <c r="H549" s="27" t="s">
        <v>860</v>
      </c>
      <c r="I549" s="27"/>
      <c r="J549" s="31" t="s">
        <v>868</v>
      </c>
    </row>
    <row r="550" spans="1:10" x14ac:dyDescent="0.55000000000000004">
      <c r="A550" s="27">
        <v>472</v>
      </c>
      <c r="B550" s="27" t="s">
        <v>370</v>
      </c>
      <c r="C550" s="27" t="str">
        <f t="shared" si="24"/>
        <v xml:space="preserve">សេន </v>
      </c>
      <c r="D550" s="27" t="str">
        <f t="shared" si="25"/>
        <v>រីកា</v>
      </c>
      <c r="E550" s="27" t="s">
        <v>862</v>
      </c>
      <c r="F550" s="27" t="s">
        <v>2268</v>
      </c>
      <c r="G550" s="27" t="str">
        <f t="shared" si="26"/>
        <v>2002-11-09</v>
      </c>
      <c r="H550" s="27" t="s">
        <v>861</v>
      </c>
      <c r="I550" s="27"/>
      <c r="J550" s="31">
        <v>150938068</v>
      </c>
    </row>
  </sheetData>
  <conditionalFormatting sqref="B1:B1048576">
    <cfRule type="duplicateValues" dxfId="1" priority="2"/>
  </conditionalFormatting>
  <conditionalFormatting sqref="J1:J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53"/>
  <sheetViews>
    <sheetView topLeftCell="A28" workbookViewId="0">
      <selection activeCell="A54" sqref="A54"/>
    </sheetView>
  </sheetViews>
  <sheetFormatPr defaultRowHeight="19.5" x14ac:dyDescent="0.55000000000000004"/>
  <cols>
    <col min="2" max="2" width="10.28515625" bestFit="1" customWidth="1"/>
    <col min="4" max="4" width="12.140625" bestFit="1" customWidth="1"/>
    <col min="5" max="5" width="19.5703125" customWidth="1"/>
    <col min="6" max="6" width="19.5703125" bestFit="1" customWidth="1"/>
    <col min="7" max="7" width="16.42578125" bestFit="1" customWidth="1"/>
    <col min="8" max="8" width="21" bestFit="1" customWidth="1"/>
    <col min="9" max="10" width="21" customWidth="1"/>
    <col min="11" max="11" width="21" bestFit="1" customWidth="1"/>
  </cols>
  <sheetData>
    <row r="1" spans="1:9" x14ac:dyDescent="0.55000000000000004">
      <c r="A1" s="3" t="s">
        <v>375</v>
      </c>
      <c r="B1" s="3" t="s">
        <v>372</v>
      </c>
      <c r="C1" s="3" t="s">
        <v>1873</v>
      </c>
      <c r="D1" s="3" t="s">
        <v>1874</v>
      </c>
      <c r="E1" s="3" t="s">
        <v>373</v>
      </c>
      <c r="F1" s="3" t="s">
        <v>376</v>
      </c>
      <c r="G1" s="3" t="s">
        <v>456</v>
      </c>
      <c r="H1" s="3" t="s">
        <v>1869</v>
      </c>
      <c r="I1" s="3" t="s">
        <v>377</v>
      </c>
    </row>
    <row r="2" spans="1:9" x14ac:dyDescent="0.55000000000000004">
      <c r="A2" s="1">
        <v>1</v>
      </c>
      <c r="B2" t="s">
        <v>378</v>
      </c>
      <c r="C2" t="str">
        <f t="shared" ref="C2:C34" si="0">LEFT(B2,FIND(" ",B2,1))</f>
        <v xml:space="preserve">អ៊ុំ </v>
      </c>
      <c r="D2" t="str">
        <f t="shared" ref="D2:D34" si="1">RIGHT(B2,LEN(B2)-FIND(" ",B2,1))</f>
        <v>ខុល</v>
      </c>
      <c r="E2" s="1" t="s">
        <v>2</v>
      </c>
      <c r="F2" t="s">
        <v>424</v>
      </c>
      <c r="G2" t="str">
        <f>IFERROR(VLOOKUP($B2,Tax_List!$H$3:$O$1000,5,0),"***")</f>
        <v>09.06.1995</v>
      </c>
      <c r="H2">
        <f>IFERROR(VLOOKUP($B2,Tax_List!$H$3:$O$1000,8,0),"***")</f>
        <v>150734657</v>
      </c>
      <c r="I2" s="2">
        <v>1949600</v>
      </c>
    </row>
    <row r="3" spans="1:9" x14ac:dyDescent="0.55000000000000004">
      <c r="A3" s="1">
        <f>A2+1</f>
        <v>2</v>
      </c>
      <c r="B3" t="s">
        <v>379</v>
      </c>
      <c r="C3" t="str">
        <f t="shared" si="0"/>
        <v xml:space="preserve">យៀត </v>
      </c>
      <c r="D3" t="str">
        <f t="shared" si="1"/>
        <v>សុជាតិ</v>
      </c>
      <c r="E3" s="1" t="s">
        <v>2</v>
      </c>
      <c r="F3" t="s">
        <v>425</v>
      </c>
      <c r="G3" t="str">
        <f>IFERROR(VLOOKUP($B3,Tax_List!$H$3:$O$1000,5,0),"***")</f>
        <v>09.10.1998</v>
      </c>
      <c r="H3">
        <f>IFERROR(VLOOKUP($B3,Tax_List!$H$3:$O$1000,8,0),"***")</f>
        <v>201037756</v>
      </c>
      <c r="I3" s="2">
        <v>1626600</v>
      </c>
    </row>
    <row r="4" spans="1:9" x14ac:dyDescent="0.55000000000000004">
      <c r="A4" s="1">
        <f t="shared" ref="A4:A52" si="2">A3+1</f>
        <v>3</v>
      </c>
      <c r="B4" t="s">
        <v>380</v>
      </c>
      <c r="C4" t="str">
        <f t="shared" si="0"/>
        <v xml:space="preserve">ង៉ែត </v>
      </c>
      <c r="D4" t="str">
        <f t="shared" si="1"/>
        <v>ងឿន</v>
      </c>
      <c r="E4" s="1" t="s">
        <v>2</v>
      </c>
      <c r="F4" t="s">
        <v>426</v>
      </c>
      <c r="G4" t="str">
        <f>IFERROR(VLOOKUP($B4,Tax_List!$H$3:$O$1000,5,0),"***")</f>
        <v>10.04.1999</v>
      </c>
      <c r="H4">
        <f>IFERROR(VLOOKUP($B4,Tax_List!$H$3:$O$1000,8,0),"***")</f>
        <v>150821650</v>
      </c>
      <c r="I4" s="2">
        <v>1320000</v>
      </c>
    </row>
    <row r="5" spans="1:9" x14ac:dyDescent="0.55000000000000004">
      <c r="A5" s="1">
        <f t="shared" si="2"/>
        <v>4</v>
      </c>
      <c r="B5" t="s">
        <v>381</v>
      </c>
      <c r="C5" t="str">
        <f t="shared" si="0"/>
        <v xml:space="preserve">សេន </v>
      </c>
      <c r="D5" t="str">
        <f t="shared" si="1"/>
        <v>ឡា</v>
      </c>
      <c r="E5" s="1" t="s">
        <v>2</v>
      </c>
      <c r="F5" t="s">
        <v>1989</v>
      </c>
      <c r="G5" t="str">
        <f>IFERROR(VLOOKUP($B5,Tax_List!$H$3:$O$1000,5,0),"***")</f>
        <v>10.01.2001</v>
      </c>
      <c r="H5">
        <f>IFERROR(VLOOKUP($B5,Tax_List!$H$3:$O$1000,8,0),"***")</f>
        <v>150920508</v>
      </c>
      <c r="I5" s="2">
        <v>1315700</v>
      </c>
    </row>
    <row r="6" spans="1:9" x14ac:dyDescent="0.55000000000000004">
      <c r="A6" s="1">
        <f t="shared" si="2"/>
        <v>5</v>
      </c>
      <c r="B6" t="s">
        <v>1893</v>
      </c>
      <c r="C6" t="str">
        <f>LEFT(B6,FIND(" ",B6,1))</f>
        <v xml:space="preserve">ពេញ </v>
      </c>
      <c r="D6" t="str">
        <f>RIGHT(B6,LEN(B6)-FIND(" ",B6,1))</f>
        <v>សំអាន</v>
      </c>
      <c r="E6" s="1" t="s">
        <v>1</v>
      </c>
      <c r="F6" t="s">
        <v>1895</v>
      </c>
      <c r="G6" t="str">
        <f>IFERROR(VLOOKUP($B6,Tax_List!$H$3:$O$1000,5,0),"***")</f>
        <v>***</v>
      </c>
      <c r="H6" t="str">
        <f>IFERROR(VLOOKUP($B6,Tax_List!$H$3:$O$1000,8,0),"***")</f>
        <v>***</v>
      </c>
      <c r="I6" s="2">
        <v>1776600</v>
      </c>
    </row>
    <row r="7" spans="1:9" x14ac:dyDescent="0.55000000000000004">
      <c r="A7" s="1">
        <f t="shared" si="2"/>
        <v>6</v>
      </c>
      <c r="B7" t="s">
        <v>1985</v>
      </c>
      <c r="C7" t="str">
        <f t="shared" si="0"/>
        <v xml:space="preserve">កង </v>
      </c>
      <c r="D7" t="str">
        <f t="shared" si="1"/>
        <v>សារ៉ន</v>
      </c>
      <c r="E7" s="1" t="s">
        <v>1</v>
      </c>
      <c r="F7" t="s">
        <v>1895</v>
      </c>
      <c r="G7" t="str">
        <f>IFERROR(VLOOKUP($B7,Tax_List!$H$3:$O$1000,5,0),"***")</f>
        <v>***</v>
      </c>
      <c r="H7" t="str">
        <f>IFERROR(VLOOKUP($B7,Tax_List!$H$3:$O$1000,8,0),"***")</f>
        <v>***</v>
      </c>
      <c r="I7" s="2">
        <v>823300</v>
      </c>
    </row>
    <row r="8" spans="1:9" x14ac:dyDescent="0.55000000000000004">
      <c r="A8" s="1">
        <f t="shared" si="2"/>
        <v>7</v>
      </c>
      <c r="B8" t="s">
        <v>1986</v>
      </c>
      <c r="C8" t="str">
        <f t="shared" si="0"/>
        <v xml:space="preserve">ភិន </v>
      </c>
      <c r="D8" t="str">
        <f t="shared" si="1"/>
        <v>មុត</v>
      </c>
      <c r="E8" s="1" t="s">
        <v>1</v>
      </c>
      <c r="F8" t="s">
        <v>1895</v>
      </c>
      <c r="G8" t="str">
        <f>IFERROR(VLOOKUP($B8,Tax_List!$H$3:$O$1000,5,0),"***")</f>
        <v>***</v>
      </c>
      <c r="H8" t="str">
        <f>IFERROR(VLOOKUP($B8,Tax_List!$H$3:$O$1000,8,0),"***")</f>
        <v>***</v>
      </c>
      <c r="I8" s="2">
        <v>823300</v>
      </c>
    </row>
    <row r="9" spans="1:9" x14ac:dyDescent="0.55000000000000004">
      <c r="A9" s="1">
        <f t="shared" si="2"/>
        <v>8</v>
      </c>
      <c r="B9" t="s">
        <v>382</v>
      </c>
      <c r="C9" t="str">
        <f t="shared" si="0"/>
        <v xml:space="preserve">សែម </v>
      </c>
      <c r="D9" t="str">
        <f t="shared" si="1"/>
        <v>ពិសិដ្ឋ</v>
      </c>
      <c r="E9" s="1" t="s">
        <v>2</v>
      </c>
      <c r="F9" t="s">
        <v>427</v>
      </c>
      <c r="G9" t="str">
        <f>IFERROR(VLOOKUP($B9,Tax_List!$H$3:$O$1000,5,0),"***")</f>
        <v>09.11.1995</v>
      </c>
      <c r="H9" t="str">
        <f>IFERROR(VLOOKUP($B9,Tax_List!$H$3:$O$1000,8,0),"***")</f>
        <v>070328759</v>
      </c>
      <c r="I9" s="2">
        <v>1220400</v>
      </c>
    </row>
    <row r="10" spans="1:9" x14ac:dyDescent="0.55000000000000004">
      <c r="A10" s="1">
        <f t="shared" si="2"/>
        <v>9</v>
      </c>
      <c r="B10" t="s">
        <v>383</v>
      </c>
      <c r="C10" t="str">
        <f t="shared" si="0"/>
        <v xml:space="preserve">សាម៉ាត់ </v>
      </c>
      <c r="D10" t="str">
        <f t="shared" si="1"/>
        <v>ស្លេះ</v>
      </c>
      <c r="E10" s="1" t="s">
        <v>2</v>
      </c>
      <c r="F10" t="s">
        <v>428</v>
      </c>
      <c r="G10" t="str">
        <f>IFERROR(VLOOKUP($B10,Tax_List!$H$3:$O$1000,5,0),"***")</f>
        <v>09.03.1983</v>
      </c>
      <c r="H10">
        <f>IFERROR(VLOOKUP($B10,Tax_List!$H$3:$O$1000,8,0),"***")</f>
        <v>150898028</v>
      </c>
      <c r="I10" s="2">
        <v>1632800</v>
      </c>
    </row>
    <row r="11" spans="1:9" x14ac:dyDescent="0.55000000000000004">
      <c r="A11" s="1">
        <f t="shared" si="2"/>
        <v>10</v>
      </c>
      <c r="B11" t="s">
        <v>384</v>
      </c>
      <c r="C11" t="str">
        <f t="shared" si="0"/>
        <v xml:space="preserve">សុខ​ </v>
      </c>
      <c r="D11" t="str">
        <f t="shared" si="1"/>
        <v>ថាន់</v>
      </c>
      <c r="E11" s="1" t="s">
        <v>2</v>
      </c>
      <c r="F11" t="s">
        <v>429</v>
      </c>
      <c r="G11" t="str">
        <f>IFERROR(VLOOKUP($B11,Tax_List!$H$3:$O$1000,5,0),"***")</f>
        <v>***</v>
      </c>
      <c r="H11" t="str">
        <f>IFERROR(VLOOKUP($B11,Tax_List!$H$3:$O$1000,8,0),"***")</f>
        <v>***</v>
      </c>
      <c r="I11" s="2">
        <v>1480000</v>
      </c>
    </row>
    <row r="12" spans="1:9" x14ac:dyDescent="0.55000000000000004">
      <c r="A12" s="1">
        <f t="shared" si="2"/>
        <v>11</v>
      </c>
      <c r="B12" t="s">
        <v>385</v>
      </c>
      <c r="C12" t="str">
        <f t="shared" si="0"/>
        <v xml:space="preserve">ចែម​ </v>
      </c>
      <c r="D12" t="str">
        <f t="shared" si="1"/>
        <v>អាន</v>
      </c>
      <c r="E12" s="1" t="s">
        <v>2</v>
      </c>
      <c r="F12" t="s">
        <v>429</v>
      </c>
      <c r="G12" t="str">
        <f>IFERROR(VLOOKUP($B12,Tax_List!$H$3:$O$1000,5,0),"***")</f>
        <v>06.07.1989</v>
      </c>
      <c r="H12">
        <f>IFERROR(VLOOKUP($B12,Tax_List!$H$3:$O$1000,8,0),"***")</f>
        <v>150430568</v>
      </c>
      <c r="I12" s="2">
        <v>1420000</v>
      </c>
    </row>
    <row r="13" spans="1:9" x14ac:dyDescent="0.55000000000000004">
      <c r="A13" s="1">
        <f t="shared" si="2"/>
        <v>12</v>
      </c>
      <c r="B13" t="s">
        <v>386</v>
      </c>
      <c r="C13" t="str">
        <f t="shared" si="0"/>
        <v xml:space="preserve">សែម </v>
      </c>
      <c r="D13" t="str">
        <f t="shared" si="1"/>
        <v>ពិសី</v>
      </c>
      <c r="E13" s="1" t="s">
        <v>2</v>
      </c>
      <c r="F13" t="s">
        <v>430</v>
      </c>
      <c r="G13" t="str">
        <f>IFERROR(VLOOKUP($B13,Tax_List!$H$3:$O$1000,5,0),"***")</f>
        <v>14.10.2003</v>
      </c>
      <c r="H13">
        <f>IFERROR(VLOOKUP($B13,Tax_List!$H$3:$O$1000,8,0),"***")</f>
        <v>972293958</v>
      </c>
      <c r="I13" s="2">
        <v>1210000</v>
      </c>
    </row>
    <row r="14" spans="1:9" x14ac:dyDescent="0.55000000000000004">
      <c r="A14" s="1">
        <f t="shared" si="2"/>
        <v>13</v>
      </c>
      <c r="B14" t="s">
        <v>387</v>
      </c>
      <c r="C14" t="str">
        <f t="shared" si="0"/>
        <v xml:space="preserve">ទេស </v>
      </c>
      <c r="D14" t="str">
        <f t="shared" si="1"/>
        <v>សែម</v>
      </c>
      <c r="E14" s="1" t="s">
        <v>2</v>
      </c>
      <c r="F14" t="s">
        <v>431</v>
      </c>
      <c r="G14" t="str">
        <f>IFERROR(VLOOKUP($B14,Tax_List!$H$3:$O$1000,5,0),"***")</f>
        <v>***</v>
      </c>
      <c r="H14" t="str">
        <f>IFERROR(VLOOKUP($B14,Tax_List!$H$3:$O$1000,8,0),"***")</f>
        <v>***</v>
      </c>
      <c r="I14" s="2">
        <v>2480000</v>
      </c>
    </row>
    <row r="15" spans="1:9" x14ac:dyDescent="0.55000000000000004">
      <c r="A15" s="1">
        <f t="shared" si="2"/>
        <v>14</v>
      </c>
      <c r="B15" t="s">
        <v>388</v>
      </c>
      <c r="C15" t="str">
        <f t="shared" si="0"/>
        <v xml:space="preserve">វ៉ាន់ </v>
      </c>
      <c r="D15" t="str">
        <f t="shared" si="1"/>
        <v>ឃួច</v>
      </c>
      <c r="E15" s="1" t="s">
        <v>2</v>
      </c>
      <c r="F15" t="s">
        <v>432</v>
      </c>
      <c r="G15" t="str">
        <f>IFERROR(VLOOKUP($B15,Tax_List!$H$3:$O$1000,5,0),"***")</f>
        <v>03.02.1970</v>
      </c>
      <c r="H15">
        <f>IFERROR(VLOOKUP($B15,Tax_List!$H$3:$O$1000,8,0),"***")</f>
        <v>150116418</v>
      </c>
      <c r="I15" s="2">
        <v>1074000</v>
      </c>
    </row>
    <row r="16" spans="1:9" x14ac:dyDescent="0.55000000000000004">
      <c r="A16" s="1">
        <f t="shared" si="2"/>
        <v>15</v>
      </c>
      <c r="B16" t="s">
        <v>389</v>
      </c>
      <c r="C16" t="str">
        <f t="shared" si="0"/>
        <v xml:space="preserve">ផាត​ </v>
      </c>
      <c r="D16" t="str">
        <f t="shared" si="1"/>
        <v>ផុន</v>
      </c>
      <c r="E16" s="1" t="s">
        <v>2</v>
      </c>
      <c r="F16" t="s">
        <v>432</v>
      </c>
      <c r="G16" t="str">
        <f>IFERROR(VLOOKUP($B16,Tax_List!$H$3:$O$1000,5,0),"***")</f>
        <v>27.10.1953</v>
      </c>
      <c r="H16">
        <f>IFERROR(VLOOKUP($B16,Tax_List!$H$3:$O$1000,8,0),"***")</f>
        <v>101263789</v>
      </c>
      <c r="I16" s="2">
        <v>1051100</v>
      </c>
    </row>
    <row r="17" spans="1:9" x14ac:dyDescent="0.55000000000000004">
      <c r="A17" s="1">
        <f t="shared" si="2"/>
        <v>16</v>
      </c>
      <c r="B17" t="s">
        <v>390</v>
      </c>
      <c r="C17" t="str">
        <f t="shared" si="0"/>
        <v xml:space="preserve">សុខ </v>
      </c>
      <c r="D17" t="str">
        <f t="shared" si="1"/>
        <v>ជុត</v>
      </c>
      <c r="E17" s="1" t="s">
        <v>2</v>
      </c>
      <c r="F17" t="s">
        <v>432</v>
      </c>
      <c r="G17" t="str">
        <f>IFERROR(VLOOKUP($B17,Tax_List!$H$3:$O$1000,5,0),"***")</f>
        <v>05.02.1964</v>
      </c>
      <c r="H17">
        <f>IFERROR(VLOOKUP($B17,Tax_List!$H$3:$O$1000,8,0),"***")</f>
        <v>170331308</v>
      </c>
      <c r="I17" s="2">
        <v>1094600</v>
      </c>
    </row>
    <row r="18" spans="1:9" x14ac:dyDescent="0.55000000000000004">
      <c r="A18" s="1">
        <f t="shared" si="2"/>
        <v>17</v>
      </c>
      <c r="B18" t="s">
        <v>391</v>
      </c>
      <c r="C18" t="str">
        <f t="shared" si="0"/>
        <v xml:space="preserve">សន </v>
      </c>
      <c r="D18" t="str">
        <f t="shared" si="1"/>
        <v>សៅ</v>
      </c>
      <c r="E18" s="1" t="s">
        <v>2</v>
      </c>
      <c r="F18" t="s">
        <v>433</v>
      </c>
      <c r="G18" t="str">
        <f>IFERROR(VLOOKUP($B18,Tax_List!$H$3:$O$1000,5,0),"***")</f>
        <v>07.12.1971</v>
      </c>
      <c r="H18">
        <f>IFERROR(VLOOKUP($B18,Tax_List!$H$3:$O$1000,8,0),"***")</f>
        <v>150639022</v>
      </c>
      <c r="I18" s="2">
        <v>1240000</v>
      </c>
    </row>
    <row r="19" spans="1:9" x14ac:dyDescent="0.55000000000000004">
      <c r="A19" s="1">
        <f t="shared" si="2"/>
        <v>18</v>
      </c>
      <c r="B19" t="s">
        <v>1894</v>
      </c>
      <c r="C19" t="str">
        <f t="shared" si="0"/>
        <v xml:space="preserve">ធួក </v>
      </c>
      <c r="D19" t="str">
        <f t="shared" si="1"/>
        <v>នាង</v>
      </c>
      <c r="E19" s="1" t="s">
        <v>2</v>
      </c>
      <c r="F19" t="s">
        <v>432</v>
      </c>
      <c r="G19" t="str">
        <f>IFERROR(VLOOKUP($B19,Tax_List!$H$3:$O$1000,5,0),"***")</f>
        <v>***</v>
      </c>
      <c r="H19" t="str">
        <f>IFERROR(VLOOKUP($B19,Tax_List!$H$3:$O$1000,8,0),"***")</f>
        <v>***</v>
      </c>
      <c r="I19" s="2">
        <v>756000</v>
      </c>
    </row>
    <row r="20" spans="1:9" x14ac:dyDescent="0.55000000000000004">
      <c r="A20" s="1">
        <f t="shared" si="2"/>
        <v>19</v>
      </c>
      <c r="B20" t="s">
        <v>1987</v>
      </c>
      <c r="C20" t="str">
        <f t="shared" si="0"/>
        <v xml:space="preserve">យ៉ែម </v>
      </c>
      <c r="D20" t="str">
        <f t="shared" si="1"/>
        <v>វាសនា</v>
      </c>
      <c r="E20" s="1" t="s">
        <v>2</v>
      </c>
      <c r="F20" t="s">
        <v>432</v>
      </c>
      <c r="G20" t="str">
        <f>IFERROR(VLOOKUP($B20,Tax_List!$H$3:$O$1000,5,0),"***")</f>
        <v>***</v>
      </c>
      <c r="H20" t="str">
        <f>IFERROR(VLOOKUP($B20,Tax_List!$H$3:$O$1000,8,0),"***")</f>
        <v>***</v>
      </c>
      <c r="I20" s="2">
        <v>288000</v>
      </c>
    </row>
    <row r="21" spans="1:9" x14ac:dyDescent="0.55000000000000004">
      <c r="A21" s="1">
        <f t="shared" si="2"/>
        <v>20</v>
      </c>
      <c r="B21" t="s">
        <v>392</v>
      </c>
      <c r="C21" t="str">
        <f t="shared" si="0"/>
        <v xml:space="preserve">សៀ </v>
      </c>
      <c r="D21" t="str">
        <f t="shared" si="1"/>
        <v>ស៊ីម</v>
      </c>
      <c r="E21" s="1" t="s">
        <v>2</v>
      </c>
      <c r="F21" t="s">
        <v>432</v>
      </c>
      <c r="G21" t="str">
        <f>IFERROR(VLOOKUP($B21,Tax_List!$H$3:$O$1000,5,0),"***")</f>
        <v>13.04.1978</v>
      </c>
      <c r="H21">
        <f>IFERROR(VLOOKUP($B21,Tax_List!$H$3:$O$1000,8,0),"***")</f>
        <v>150791143</v>
      </c>
      <c r="I21" s="2">
        <v>932000</v>
      </c>
    </row>
    <row r="22" spans="1:9" x14ac:dyDescent="0.55000000000000004">
      <c r="A22" s="1">
        <f t="shared" si="2"/>
        <v>21</v>
      </c>
      <c r="B22" t="s">
        <v>393</v>
      </c>
      <c r="C22" t="str">
        <f t="shared" si="0"/>
        <v xml:space="preserve">សេង </v>
      </c>
      <c r="D22" t="str">
        <f t="shared" si="1"/>
        <v>សារ៉ាន់</v>
      </c>
      <c r="E22" s="1" t="s">
        <v>2</v>
      </c>
      <c r="F22" t="s">
        <v>434</v>
      </c>
      <c r="G22" t="str">
        <f>IFERROR(VLOOKUP($B22,Tax_List!$H$3:$O$1000,5,0),"***")</f>
        <v>15.10.1952</v>
      </c>
      <c r="H22">
        <f>IFERROR(VLOOKUP($B22,Tax_List!$H$3:$O$1000,8,0),"***")</f>
        <v>250196813</v>
      </c>
      <c r="I22" s="2">
        <v>2698000</v>
      </c>
    </row>
    <row r="23" spans="1:9" x14ac:dyDescent="0.55000000000000004">
      <c r="A23" s="1">
        <f t="shared" si="2"/>
        <v>22</v>
      </c>
      <c r="B23" t="s">
        <v>394</v>
      </c>
      <c r="C23" t="str">
        <f t="shared" si="0"/>
        <v xml:space="preserve">កង </v>
      </c>
      <c r="D23" t="str">
        <f t="shared" si="1"/>
        <v>សារ៉ា</v>
      </c>
      <c r="E23" s="1" t="s">
        <v>1</v>
      </c>
      <c r="F23" t="s">
        <v>435</v>
      </c>
      <c r="G23" t="str">
        <f>IFERROR(VLOOKUP($B23,Tax_List!$H$3:$O$1000,5,0),"***")</f>
        <v>06.07.1984</v>
      </c>
      <c r="H23">
        <f>IFERROR(VLOOKUP($B23,Tax_List!$H$3:$O$1000,8,0),"***")</f>
        <v>150310042</v>
      </c>
      <c r="I23" s="2">
        <v>2709300</v>
      </c>
    </row>
    <row r="24" spans="1:9" x14ac:dyDescent="0.55000000000000004">
      <c r="A24" s="1">
        <f t="shared" si="2"/>
        <v>23</v>
      </c>
      <c r="B24" t="s">
        <v>395</v>
      </c>
      <c r="C24" t="str">
        <f t="shared" si="0"/>
        <v xml:space="preserve">យ៉េត </v>
      </c>
      <c r="D24" t="str">
        <f t="shared" si="1"/>
        <v>ប្រុស</v>
      </c>
      <c r="E24" s="1" t="s">
        <v>2</v>
      </c>
      <c r="F24" t="s">
        <v>436</v>
      </c>
      <c r="G24" t="str">
        <f>IFERROR(VLOOKUP($B24,Tax_List!$H$3:$O$1000,5,0),"***")</f>
        <v>04.03.1982</v>
      </c>
      <c r="H24" t="str">
        <f>IFERROR(VLOOKUP($B24,Tax_List!$H$3:$O$1000,8,0),"***")</f>
        <v>061943336</v>
      </c>
      <c r="I24" s="2">
        <v>3559300</v>
      </c>
    </row>
    <row r="25" spans="1:9" x14ac:dyDescent="0.55000000000000004">
      <c r="A25" s="1">
        <f t="shared" si="2"/>
        <v>24</v>
      </c>
      <c r="B25" t="s">
        <v>396</v>
      </c>
      <c r="C25" t="str">
        <f t="shared" si="0"/>
        <v xml:space="preserve">សែន </v>
      </c>
      <c r="D25" t="str">
        <f t="shared" si="1"/>
        <v>ចាន់ស៊ីន</v>
      </c>
      <c r="E25" s="1" t="s">
        <v>2</v>
      </c>
      <c r="F25" t="s">
        <v>437</v>
      </c>
      <c r="G25" t="str">
        <f>IFERROR(VLOOKUP($B25,Tax_List!$H$3:$O$1000,5,0),"***")</f>
        <v>10.05.1985</v>
      </c>
      <c r="H25">
        <f>IFERROR(VLOOKUP($B25,Tax_List!$H$3:$O$1000,8,0),"***")</f>
        <v>150904923</v>
      </c>
      <c r="I25" s="2">
        <v>1653400</v>
      </c>
    </row>
    <row r="26" spans="1:9" x14ac:dyDescent="0.55000000000000004">
      <c r="A26" s="1">
        <f t="shared" si="2"/>
        <v>25</v>
      </c>
      <c r="B26" t="s">
        <v>397</v>
      </c>
      <c r="C26" t="str">
        <f t="shared" si="0"/>
        <v xml:space="preserve">ផាន់ </v>
      </c>
      <c r="D26" t="str">
        <f t="shared" si="1"/>
        <v>រ៉ា</v>
      </c>
      <c r="E26" s="1" t="s">
        <v>2</v>
      </c>
      <c r="F26" t="s">
        <v>438</v>
      </c>
      <c r="G26" t="str">
        <f>IFERROR(VLOOKUP($B26,Tax_List!$H$3:$O$1000,5,0),"***")</f>
        <v>01.04.1995</v>
      </c>
      <c r="H26" t="str">
        <f>IFERROR(VLOOKUP($B26,Tax_List!$H$3:$O$1000,8,0),"***")</f>
        <v>061442264</v>
      </c>
      <c r="I26" s="2">
        <v>2129800</v>
      </c>
    </row>
    <row r="27" spans="1:9" x14ac:dyDescent="0.55000000000000004">
      <c r="A27" s="1">
        <f t="shared" si="2"/>
        <v>26</v>
      </c>
      <c r="B27" t="s">
        <v>398</v>
      </c>
      <c r="C27" t="str">
        <f t="shared" si="0"/>
        <v xml:space="preserve">អិត </v>
      </c>
      <c r="D27" t="str">
        <f t="shared" si="1"/>
        <v>ស្រីលីន</v>
      </c>
      <c r="E27" s="1" t="s">
        <v>1</v>
      </c>
      <c r="F27" t="s">
        <v>439</v>
      </c>
      <c r="G27" t="str">
        <f>IFERROR(VLOOKUP($B27,Tax_List!$H$3:$O$1000,5,0),"***")</f>
        <v>02.05.1997</v>
      </c>
      <c r="H27" t="str">
        <f>IFERROR(VLOOKUP($B27,Tax_List!$H$3:$O$1000,8,0),"***")</f>
        <v>IDR00048</v>
      </c>
      <c r="I27" s="2">
        <v>1501700</v>
      </c>
    </row>
    <row r="28" spans="1:9" x14ac:dyDescent="0.55000000000000004">
      <c r="A28" s="1">
        <f t="shared" si="2"/>
        <v>27</v>
      </c>
      <c r="B28" t="s">
        <v>399</v>
      </c>
      <c r="C28" t="str">
        <f t="shared" si="0"/>
        <v xml:space="preserve">សៀ </v>
      </c>
      <c r="D28" t="str">
        <f t="shared" si="1"/>
        <v>សុខ</v>
      </c>
      <c r="E28" s="1" t="s">
        <v>1</v>
      </c>
      <c r="F28" t="s">
        <v>440</v>
      </c>
      <c r="G28" t="str">
        <f>IFERROR(VLOOKUP($B28,Tax_List!$H$3:$O$1000,5,0),"***")</f>
        <v>10.11.1999</v>
      </c>
      <c r="H28">
        <f>IFERROR(VLOOKUP($B28,Tax_List!$H$3:$O$1000,8,0),"***")</f>
        <v>220175238</v>
      </c>
      <c r="I28" s="2">
        <v>1503800</v>
      </c>
    </row>
    <row r="29" spans="1:9" x14ac:dyDescent="0.55000000000000004">
      <c r="A29" s="1">
        <f t="shared" si="2"/>
        <v>28</v>
      </c>
      <c r="B29" t="s">
        <v>400</v>
      </c>
      <c r="C29" t="str">
        <f t="shared" si="0"/>
        <v xml:space="preserve">វុន </v>
      </c>
      <c r="D29" t="str">
        <f t="shared" si="1"/>
        <v>ចាន់រ៉ាត់</v>
      </c>
      <c r="E29" s="1" t="s">
        <v>1</v>
      </c>
      <c r="F29" t="s">
        <v>441</v>
      </c>
      <c r="G29" t="str">
        <f>IFERROR(VLOOKUP($B29,Tax_List!$H$3:$O$1000,5,0),"***")</f>
        <v>03.03.1998</v>
      </c>
      <c r="H29">
        <f>IFERROR(VLOOKUP($B29,Tax_List!$H$3:$O$1000,8,0),"***")</f>
        <v>150612256</v>
      </c>
      <c r="I29" s="2">
        <v>1504100</v>
      </c>
    </row>
    <row r="30" spans="1:9" x14ac:dyDescent="0.55000000000000004">
      <c r="A30" s="1">
        <f t="shared" si="2"/>
        <v>29</v>
      </c>
      <c r="B30" t="s">
        <v>401</v>
      </c>
      <c r="C30" t="str">
        <f t="shared" si="0"/>
        <v xml:space="preserve">កង </v>
      </c>
      <c r="D30" t="str">
        <f t="shared" si="1"/>
        <v>មីណា</v>
      </c>
      <c r="E30" s="1" t="s">
        <v>1</v>
      </c>
      <c r="F30" t="s">
        <v>442</v>
      </c>
      <c r="G30" t="str">
        <f>IFERROR(VLOOKUP($B30,Tax_List!$H$3:$O$1000,5,0),"***")</f>
        <v>18.03.1994</v>
      </c>
      <c r="H30">
        <f>IFERROR(VLOOKUP($B30,Tax_List!$H$3:$O$1000,8,0),"***")</f>
        <v>150737287</v>
      </c>
      <c r="I30" s="2">
        <v>1621900</v>
      </c>
    </row>
    <row r="31" spans="1:9" x14ac:dyDescent="0.55000000000000004">
      <c r="A31" s="1">
        <f t="shared" si="2"/>
        <v>30</v>
      </c>
      <c r="B31" t="s">
        <v>402</v>
      </c>
      <c r="C31" t="str">
        <f t="shared" si="0"/>
        <v xml:space="preserve">ពេជ្រ </v>
      </c>
      <c r="D31" t="str">
        <f t="shared" si="1"/>
        <v>ចាន់រី</v>
      </c>
      <c r="E31" s="1" t="s">
        <v>2</v>
      </c>
      <c r="F31" t="s">
        <v>443</v>
      </c>
      <c r="G31" t="str">
        <f>IFERROR(VLOOKUP($B31,Tax_List!$H$3:$O$1000,5,0),"***")</f>
        <v>08.07.2000</v>
      </c>
      <c r="H31">
        <f>IFERROR(VLOOKUP($B31,Tax_List!$H$3:$O$1000,8,0),"***")</f>
        <v>220175205</v>
      </c>
      <c r="I31" s="2">
        <v>1624200</v>
      </c>
    </row>
    <row r="32" spans="1:9" x14ac:dyDescent="0.55000000000000004">
      <c r="A32" s="1">
        <f t="shared" si="2"/>
        <v>31</v>
      </c>
      <c r="B32" t="s">
        <v>403</v>
      </c>
      <c r="C32" t="str">
        <f t="shared" si="0"/>
        <v xml:space="preserve">អែម </v>
      </c>
      <c r="D32" t="str">
        <f t="shared" si="1"/>
        <v>គឹមតុង</v>
      </c>
      <c r="E32" s="1" t="s">
        <v>2</v>
      </c>
      <c r="F32" t="s">
        <v>444</v>
      </c>
      <c r="G32" t="str">
        <f>IFERROR(VLOOKUP($B32,Tax_List!$H$3:$O$1000,5,0),"***")</f>
        <v>10.10.1986</v>
      </c>
      <c r="H32">
        <f>IFERROR(VLOOKUP($B32,Tax_List!$H$3:$O$1000,8,0),"***")</f>
        <v>220128935</v>
      </c>
      <c r="I32" s="2">
        <v>1494800</v>
      </c>
    </row>
    <row r="33" spans="1:9" x14ac:dyDescent="0.55000000000000004">
      <c r="A33" s="1">
        <f t="shared" si="2"/>
        <v>32</v>
      </c>
      <c r="B33" t="s">
        <v>404</v>
      </c>
      <c r="C33" t="str">
        <f t="shared" si="0"/>
        <v xml:space="preserve">ដៀប </v>
      </c>
      <c r="D33" t="str">
        <f t="shared" si="1"/>
        <v>សាម៉ាន</v>
      </c>
      <c r="E33" s="1" t="s">
        <v>2</v>
      </c>
      <c r="F33" t="s">
        <v>445</v>
      </c>
      <c r="G33" t="str">
        <f>IFERROR(VLOOKUP($B33,Tax_List!$H$3:$O$1000,5,0),"***")</f>
        <v>31.03.2000</v>
      </c>
      <c r="H33">
        <f>IFERROR(VLOOKUP($B33,Tax_List!$H$3:$O$1000,8,0),"***")</f>
        <v>220194420</v>
      </c>
      <c r="I33" s="2">
        <v>1292400</v>
      </c>
    </row>
    <row r="34" spans="1:9" x14ac:dyDescent="0.55000000000000004">
      <c r="A34" s="1">
        <f t="shared" si="2"/>
        <v>33</v>
      </c>
      <c r="B34" t="s">
        <v>405</v>
      </c>
      <c r="C34" t="str">
        <f t="shared" si="0"/>
        <v xml:space="preserve">ចាន់ </v>
      </c>
      <c r="D34" t="str">
        <f t="shared" si="1"/>
        <v>សុថេន</v>
      </c>
      <c r="E34" s="1" t="s">
        <v>2</v>
      </c>
      <c r="F34" t="s">
        <v>446</v>
      </c>
      <c r="G34" t="str">
        <f>IFERROR(VLOOKUP($B34,Tax_List!$H$3:$O$1000,5,0),"***")</f>
        <v>01.01.1980</v>
      </c>
      <c r="H34">
        <f>IFERROR(VLOOKUP($B34,Tax_List!$H$3:$O$1000,8,0),"***")</f>
        <v>220234362</v>
      </c>
      <c r="I34" s="2">
        <v>1642400</v>
      </c>
    </row>
    <row r="35" spans="1:9" x14ac:dyDescent="0.55000000000000004">
      <c r="A35" s="1">
        <f t="shared" si="2"/>
        <v>34</v>
      </c>
      <c r="B35" t="s">
        <v>406</v>
      </c>
      <c r="C35" t="str">
        <f t="shared" ref="C35:C52" si="3">LEFT(B35,FIND(" ",B35,1))</f>
        <v xml:space="preserve">ឈិន </v>
      </c>
      <c r="D35" t="str">
        <f t="shared" ref="D35:D52" si="4">RIGHT(B35,LEN(B35)-FIND(" ",B35,1))</f>
        <v>ចាន់រី</v>
      </c>
      <c r="E35" s="1" t="s">
        <v>2</v>
      </c>
      <c r="F35" t="s">
        <v>447</v>
      </c>
      <c r="G35" t="str">
        <f>IFERROR(VLOOKUP($B35,Tax_List!$H$3:$O$1000,5,0),"***")</f>
        <v>08.05.2001</v>
      </c>
      <c r="H35">
        <f>IFERROR(VLOOKUP($B35,Tax_List!$H$3:$O$1000,8,0),"***")</f>
        <v>150918125</v>
      </c>
      <c r="I35" s="2">
        <v>1238400</v>
      </c>
    </row>
    <row r="36" spans="1:9" x14ac:dyDescent="0.55000000000000004">
      <c r="A36" s="1">
        <f t="shared" si="2"/>
        <v>35</v>
      </c>
      <c r="B36" t="s">
        <v>407</v>
      </c>
      <c r="C36" t="str">
        <f t="shared" si="3"/>
        <v xml:space="preserve">សុន </v>
      </c>
      <c r="D36" t="str">
        <f t="shared" si="4"/>
        <v>កក្កដា</v>
      </c>
      <c r="E36" s="1" t="s">
        <v>1</v>
      </c>
      <c r="F36" t="s">
        <v>448</v>
      </c>
      <c r="G36" t="str">
        <f>IFERROR(VLOOKUP($B36,Tax_List!$H$3:$O$1000,5,0),"***")</f>
        <v>15.07.2000</v>
      </c>
      <c r="H36">
        <f>IFERROR(VLOOKUP($B36,Tax_List!$H$3:$O$1000,8,0),"***")</f>
        <v>150771083</v>
      </c>
      <c r="I36" s="2">
        <v>1288500</v>
      </c>
    </row>
    <row r="37" spans="1:9" x14ac:dyDescent="0.55000000000000004">
      <c r="A37" s="1">
        <f t="shared" si="2"/>
        <v>36</v>
      </c>
      <c r="B37" t="s">
        <v>408</v>
      </c>
      <c r="C37" t="str">
        <f t="shared" si="3"/>
        <v xml:space="preserve">សាន </v>
      </c>
      <c r="D37" t="str">
        <f t="shared" si="4"/>
        <v>វិច្ឆិកា</v>
      </c>
      <c r="E37" s="1" t="s">
        <v>2</v>
      </c>
      <c r="F37" t="s">
        <v>449</v>
      </c>
      <c r="G37" t="str">
        <f>IFERROR(VLOOKUP($B37,Tax_List!$H$3:$O$1000,5,0),"***")</f>
        <v>08.09.1996</v>
      </c>
      <c r="H37">
        <f>IFERROR(VLOOKUP($B37,Tax_List!$H$3:$O$1000,8,0),"***")</f>
        <v>150911068</v>
      </c>
      <c r="I37" s="2">
        <v>1210600</v>
      </c>
    </row>
    <row r="38" spans="1:9" x14ac:dyDescent="0.55000000000000004">
      <c r="A38" s="1">
        <f t="shared" si="2"/>
        <v>37</v>
      </c>
      <c r="B38" t="s">
        <v>409</v>
      </c>
      <c r="C38" t="str">
        <f t="shared" si="3"/>
        <v xml:space="preserve">អ៊ុល </v>
      </c>
      <c r="D38" t="str">
        <f t="shared" si="4"/>
        <v>ស៊ីនួន</v>
      </c>
      <c r="E38" s="1" t="s">
        <v>1</v>
      </c>
      <c r="F38" t="s">
        <v>450</v>
      </c>
      <c r="G38" t="str">
        <f>IFERROR(VLOOKUP($B38,Tax_List!$H$3:$O$1000,5,0),"***")</f>
        <v>15.01.2001</v>
      </c>
      <c r="H38">
        <f>IFERROR(VLOOKUP($B38,Tax_List!$H$3:$O$1000,8,0),"***")</f>
        <v>150914128</v>
      </c>
      <c r="I38" s="2">
        <v>1140000</v>
      </c>
    </row>
    <row r="39" spans="1:9" x14ac:dyDescent="0.55000000000000004">
      <c r="A39" s="1">
        <f t="shared" si="2"/>
        <v>38</v>
      </c>
      <c r="B39" t="s">
        <v>410</v>
      </c>
      <c r="C39" t="str">
        <f t="shared" si="3"/>
        <v xml:space="preserve">ឃីន </v>
      </c>
      <c r="D39" t="str">
        <f t="shared" si="4"/>
        <v>ហៀង</v>
      </c>
      <c r="E39" s="1" t="s">
        <v>1</v>
      </c>
      <c r="F39" t="s">
        <v>451</v>
      </c>
      <c r="G39" t="str">
        <f>IFERROR(VLOOKUP($B39,Tax_List!$H$3:$O$1000,5,0),"***")</f>
        <v>03.02.1966</v>
      </c>
      <c r="H39">
        <f>IFERROR(VLOOKUP($B39,Tax_List!$H$3:$O$1000,8,0),"***")</f>
        <v>712837584</v>
      </c>
      <c r="I39" s="2">
        <v>880000</v>
      </c>
    </row>
    <row r="40" spans="1:9" x14ac:dyDescent="0.55000000000000004">
      <c r="A40" s="1">
        <f t="shared" si="2"/>
        <v>39</v>
      </c>
      <c r="B40" t="s">
        <v>411</v>
      </c>
      <c r="C40" t="str">
        <f t="shared" si="3"/>
        <v xml:space="preserve">ឃឹន </v>
      </c>
      <c r="D40" t="str">
        <f t="shared" si="4"/>
        <v>ស៊ីណេត</v>
      </c>
      <c r="E40" s="1" t="s">
        <v>1</v>
      </c>
      <c r="F40" t="s">
        <v>451</v>
      </c>
      <c r="G40" t="str">
        <f>IFERROR(VLOOKUP($B40,Tax_List!$H$3:$O$1000,5,0),"***")</f>
        <v>07.12.1971</v>
      </c>
      <c r="H40">
        <f>IFERROR(VLOOKUP($B40,Tax_List!$H$3:$O$1000,8,0),"***")</f>
        <v>10265947</v>
      </c>
      <c r="I40" s="2">
        <v>880000</v>
      </c>
    </row>
    <row r="41" spans="1:9" x14ac:dyDescent="0.55000000000000004">
      <c r="A41" s="1">
        <f t="shared" si="2"/>
        <v>40</v>
      </c>
      <c r="B41" t="s">
        <v>1988</v>
      </c>
      <c r="C41" t="str">
        <f t="shared" si="3"/>
        <v xml:space="preserve">ឆាំ </v>
      </c>
      <c r="D41" t="str">
        <f t="shared" si="4"/>
        <v>ឆើត</v>
      </c>
      <c r="E41" s="1" t="s">
        <v>2</v>
      </c>
      <c r="F41" t="s">
        <v>451</v>
      </c>
      <c r="G41" t="str">
        <f>IFERROR(VLOOKUP($B41,Tax_List!$H$3:$O$1000,5,0),"***")</f>
        <v>19.01.1995</v>
      </c>
      <c r="H41">
        <f>IFERROR(VLOOKUP($B41,Tax_List!$H$3:$O$1000,8,0),"***")</f>
        <v>150523520</v>
      </c>
      <c r="I41" s="2">
        <v>220000</v>
      </c>
    </row>
    <row r="42" spans="1:9" x14ac:dyDescent="0.55000000000000004">
      <c r="A42" s="1">
        <f t="shared" si="2"/>
        <v>41</v>
      </c>
      <c r="B42" t="s">
        <v>412</v>
      </c>
      <c r="C42" t="str">
        <f t="shared" si="3"/>
        <v xml:space="preserve">ឃឹម​ </v>
      </c>
      <c r="D42" t="str">
        <f t="shared" si="4"/>
        <v>ឃន</v>
      </c>
      <c r="E42" s="1" t="s">
        <v>2</v>
      </c>
      <c r="F42" t="s">
        <v>452</v>
      </c>
      <c r="G42" t="str">
        <f>IFERROR(VLOOKUP($B42,Tax_List!$H$3:$O$1000,5,0),"***")</f>
        <v>06.03.1952</v>
      </c>
      <c r="H42">
        <f>IFERROR(VLOOKUP($B42,Tax_List!$H$3:$O$1000,8,0),"***")</f>
        <v>150880369</v>
      </c>
      <c r="I42" s="2">
        <v>2688400</v>
      </c>
    </row>
    <row r="43" spans="1:9" x14ac:dyDescent="0.55000000000000004">
      <c r="A43" s="1">
        <f t="shared" si="2"/>
        <v>42</v>
      </c>
      <c r="B43" t="s">
        <v>413</v>
      </c>
      <c r="C43" t="str">
        <f t="shared" si="3"/>
        <v xml:space="preserve">ញ៉ែម </v>
      </c>
      <c r="D43" t="str">
        <f t="shared" si="4"/>
        <v>អន</v>
      </c>
      <c r="E43" s="1" t="s">
        <v>1</v>
      </c>
      <c r="F43" t="s">
        <v>453</v>
      </c>
      <c r="G43" t="str">
        <f>IFERROR(VLOOKUP($B43,Tax_List!$H$3:$O$1000,5,0),"***")</f>
        <v>25.03.1968</v>
      </c>
      <c r="H43">
        <f>IFERROR(VLOOKUP($B43,Tax_List!$H$3:$O$1000,8,0),"***")</f>
        <v>201192803</v>
      </c>
      <c r="I43" s="2">
        <v>700000</v>
      </c>
    </row>
    <row r="44" spans="1:9" x14ac:dyDescent="0.55000000000000004">
      <c r="A44" s="1">
        <f t="shared" si="2"/>
        <v>43</v>
      </c>
      <c r="B44" t="s">
        <v>414</v>
      </c>
      <c r="C44" t="str">
        <f t="shared" si="3"/>
        <v xml:space="preserve">ស្រី </v>
      </c>
      <c r="D44" t="str">
        <f t="shared" si="4"/>
        <v>ម៉ៅ</v>
      </c>
      <c r="E44" s="1" t="s">
        <v>2</v>
      </c>
      <c r="F44" t="s">
        <v>453</v>
      </c>
      <c r="G44" t="str">
        <f>IFERROR(VLOOKUP($B44,Tax_List!$H$3:$O$1000,5,0),"***")</f>
        <v>03.11.1966</v>
      </c>
      <c r="H44">
        <f>IFERROR(VLOOKUP($B44,Tax_List!$H$3:$O$1000,8,0),"***")</f>
        <v>140059191</v>
      </c>
      <c r="I44" s="2">
        <v>907000</v>
      </c>
    </row>
    <row r="45" spans="1:9" x14ac:dyDescent="0.55000000000000004">
      <c r="A45" s="1">
        <f t="shared" si="2"/>
        <v>44</v>
      </c>
      <c r="B45" t="s">
        <v>415</v>
      </c>
      <c r="C45" t="str">
        <f t="shared" si="3"/>
        <v xml:space="preserve">ខេង </v>
      </c>
      <c r="D45" t="str">
        <f t="shared" si="4"/>
        <v>ប៉ិច</v>
      </c>
      <c r="E45" s="1" t="s">
        <v>1</v>
      </c>
      <c r="F45" t="s">
        <v>453</v>
      </c>
      <c r="G45" t="str">
        <f>IFERROR(VLOOKUP($B45,Tax_List!$H$3:$O$1000,5,0),"***")</f>
        <v>08.03.1975</v>
      </c>
      <c r="H45">
        <f>IFERROR(VLOOKUP($B45,Tax_List!$H$3:$O$1000,8,0),"***")</f>
        <v>220115781</v>
      </c>
      <c r="I45" s="2">
        <v>700000</v>
      </c>
    </row>
    <row r="46" spans="1:9" x14ac:dyDescent="0.55000000000000004">
      <c r="A46" s="1">
        <f t="shared" si="2"/>
        <v>45</v>
      </c>
      <c r="B46" t="s">
        <v>416</v>
      </c>
      <c r="C46" t="str">
        <f t="shared" si="3"/>
        <v xml:space="preserve">ភៀម </v>
      </c>
      <c r="D46" t="str">
        <f t="shared" si="4"/>
        <v>ភក្តី</v>
      </c>
      <c r="E46" s="1" t="s">
        <v>2</v>
      </c>
      <c r="F46" t="s">
        <v>453</v>
      </c>
      <c r="G46" t="str">
        <f>IFERROR(VLOOKUP($B46,Tax_List!$H$3:$O$1000,5,0),"***")</f>
        <v>02.02.2005</v>
      </c>
      <c r="H46" t="str">
        <f>IFERROR(VLOOKUP($B46,Tax_List!$H$3:$O$1000,8,0),"***")</f>
        <v>IDR00044</v>
      </c>
      <c r="I46" s="2">
        <v>900000</v>
      </c>
    </row>
    <row r="47" spans="1:9" x14ac:dyDescent="0.55000000000000004">
      <c r="A47" s="1">
        <f t="shared" si="2"/>
        <v>46</v>
      </c>
      <c r="B47" t="s">
        <v>417</v>
      </c>
      <c r="C47" t="str">
        <f t="shared" si="3"/>
        <v xml:space="preserve">ស៊ុយ </v>
      </c>
      <c r="D47" t="str">
        <f t="shared" si="4"/>
        <v>សីហា</v>
      </c>
      <c r="E47" s="1" t="s">
        <v>2</v>
      </c>
      <c r="F47" t="s">
        <v>453</v>
      </c>
      <c r="G47" t="str">
        <f>IFERROR(VLOOKUP($B47,Tax_List!$H$3:$O$1000,5,0),"***")</f>
        <v>13.08.2006</v>
      </c>
      <c r="H47" t="str">
        <f>IFERROR(VLOOKUP($B47,Tax_List!$H$3:$O$1000,8,0),"***")</f>
        <v>IDR00045</v>
      </c>
      <c r="I47" s="2">
        <v>800000</v>
      </c>
    </row>
    <row r="48" spans="1:9" x14ac:dyDescent="0.55000000000000004">
      <c r="A48" s="1">
        <f t="shared" si="2"/>
        <v>47</v>
      </c>
      <c r="B48" t="s">
        <v>418</v>
      </c>
      <c r="C48" t="str">
        <f t="shared" si="3"/>
        <v xml:space="preserve">ភៀម </v>
      </c>
      <c r="D48" t="str">
        <f t="shared" si="4"/>
        <v>ថាវី</v>
      </c>
      <c r="E48" s="1" t="s">
        <v>2</v>
      </c>
      <c r="F48" t="s">
        <v>453</v>
      </c>
      <c r="G48" t="str">
        <f>IFERROR(VLOOKUP($B48,Tax_List!$H$3:$O$1000,5,0),"***")</f>
        <v>03.02.2007</v>
      </c>
      <c r="H48" t="str">
        <f>IFERROR(VLOOKUP($B48,Tax_List!$H$3:$O$1000,8,0),"***")</f>
        <v>IDR00046</v>
      </c>
      <c r="I48" s="2">
        <v>800000</v>
      </c>
    </row>
    <row r="49" spans="1:9" x14ac:dyDescent="0.55000000000000004">
      <c r="A49" s="1">
        <f t="shared" si="2"/>
        <v>48</v>
      </c>
      <c r="B49" t="s">
        <v>419</v>
      </c>
      <c r="C49" t="str">
        <f t="shared" si="3"/>
        <v xml:space="preserve">ភៀម </v>
      </c>
      <c r="D49" t="str">
        <f t="shared" si="4"/>
        <v>វ៉ង់</v>
      </c>
      <c r="E49" s="1" t="s">
        <v>2</v>
      </c>
      <c r="F49" t="s">
        <v>453</v>
      </c>
      <c r="G49" t="str">
        <f>IFERROR(VLOOKUP($B49,Tax_List!$H$3:$O$1000,5,0),"***")</f>
        <v>25.01.2004</v>
      </c>
      <c r="H49" t="str">
        <f>IFERROR(VLOOKUP($B49,Tax_List!$H$3:$O$1000,8,0),"***")</f>
        <v>IDR00047</v>
      </c>
      <c r="I49" s="2">
        <v>800000</v>
      </c>
    </row>
    <row r="50" spans="1:9" x14ac:dyDescent="0.55000000000000004">
      <c r="A50" s="1">
        <f t="shared" si="2"/>
        <v>49</v>
      </c>
      <c r="B50" t="s">
        <v>420</v>
      </c>
      <c r="C50" t="str">
        <f t="shared" si="3"/>
        <v xml:space="preserve">ហែម </v>
      </c>
      <c r="D50" t="str">
        <f t="shared" si="4"/>
        <v>ថោ</v>
      </c>
      <c r="E50" s="1" t="s">
        <v>2</v>
      </c>
      <c r="F50" t="s">
        <v>453</v>
      </c>
      <c r="G50" t="str">
        <f>IFERROR(VLOOKUP($B50,Tax_List!$H$3:$O$1000,5,0),"***")</f>
        <v>04.08.1992</v>
      </c>
      <c r="H50">
        <f>IFERROR(VLOOKUP($B50,Tax_List!$H$3:$O$1000,8,0),"***")</f>
        <v>220157896</v>
      </c>
      <c r="I50" s="2">
        <v>800000</v>
      </c>
    </row>
    <row r="51" spans="1:9" x14ac:dyDescent="0.55000000000000004">
      <c r="A51" s="1">
        <f t="shared" si="2"/>
        <v>50</v>
      </c>
      <c r="B51" t="s">
        <v>421</v>
      </c>
      <c r="C51" t="str">
        <f t="shared" si="3"/>
        <v xml:space="preserve">ណា </v>
      </c>
      <c r="D51" t="str">
        <f t="shared" si="4"/>
        <v>ណៃ</v>
      </c>
      <c r="E51" s="1" t="s">
        <v>1</v>
      </c>
      <c r="F51" t="s">
        <v>453</v>
      </c>
      <c r="G51" t="str">
        <f>IFERROR(VLOOKUP($B51,Tax_List!$H$3:$O$1000,5,0),"***")</f>
        <v>25.04.2005</v>
      </c>
      <c r="H51">
        <f>IFERROR(VLOOKUP($B51,Tax_List!$H$3:$O$1000,8,0),"***")</f>
        <v>130238744</v>
      </c>
      <c r="I51" s="2">
        <v>858500</v>
      </c>
    </row>
    <row r="52" spans="1:9" x14ac:dyDescent="0.55000000000000004">
      <c r="A52" s="1">
        <f t="shared" si="2"/>
        <v>51</v>
      </c>
      <c r="B52" t="s">
        <v>422</v>
      </c>
      <c r="C52" t="str">
        <f t="shared" si="3"/>
        <v xml:space="preserve">ជុន </v>
      </c>
      <c r="D52" t="str">
        <f t="shared" si="4"/>
        <v>វទ្ធី</v>
      </c>
      <c r="E52" s="1" t="s">
        <v>2</v>
      </c>
      <c r="F52" t="s">
        <v>453</v>
      </c>
      <c r="G52" t="str">
        <f>IFERROR(VLOOKUP($B52,Tax_List!$H$3:$O$1000,5,0),"***")</f>
        <v>11.01.2000</v>
      </c>
      <c r="H52">
        <f>IFERROR(VLOOKUP($B52,Tax_List!$H$3:$O$1000,8,0),"***")</f>
        <v>220209362</v>
      </c>
      <c r="I52" s="2">
        <v>600000</v>
      </c>
    </row>
    <row r="53" spans="1:9" x14ac:dyDescent="0.55000000000000004">
      <c r="A53" s="1">
        <v>52</v>
      </c>
      <c r="B53" t="s">
        <v>423</v>
      </c>
      <c r="C53" t="str">
        <f>LEFT(B53,FIND(" ",B53,1))</f>
        <v xml:space="preserve">គង់ </v>
      </c>
      <c r="D53" t="str">
        <f>RIGHT(B53,LEN(B53)-FIND(" ",B53,1))</f>
        <v>ណម</v>
      </c>
      <c r="E53" s="1" t="s">
        <v>2</v>
      </c>
      <c r="F53" t="s">
        <v>453</v>
      </c>
      <c r="G53" t="str">
        <f>IFERROR(VLOOKUP($B53,Tax_List!$H$3:$O$1000,5,0),"***")</f>
        <v>13.06.1968</v>
      </c>
      <c r="H53">
        <f>IFERROR(VLOOKUP($B53,Tax_List!$H$3:$O$1000,8,0),"***")</f>
        <v>140059193</v>
      </c>
      <c r="I53" s="17">
        <v>800000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81"/>
  <sheetViews>
    <sheetView topLeftCell="B176" workbookViewId="0">
      <selection activeCell="E152" sqref="E152"/>
    </sheetView>
  </sheetViews>
  <sheetFormatPr defaultColWidth="8.85546875" defaultRowHeight="23.25" x14ac:dyDescent="0.65"/>
  <cols>
    <col min="1" max="1" width="5" style="4" bestFit="1" customWidth="1"/>
    <col min="2" max="2" width="22.28515625" style="4" customWidth="1"/>
    <col min="3" max="3" width="7.5703125" style="4" customWidth="1"/>
    <col min="4" max="4" width="22.5703125" style="4" customWidth="1"/>
    <col min="5" max="5" width="21.7109375" style="18" customWidth="1"/>
    <col min="6" max="6" width="21.28515625" style="18" customWidth="1"/>
    <col min="7" max="7" width="22.7109375" style="4" customWidth="1"/>
    <col min="8" max="8" width="20.28515625" style="18" customWidth="1"/>
    <col min="9" max="9" width="9.5703125" style="4" customWidth="1"/>
    <col min="10" max="10" width="9.7109375" style="4" customWidth="1"/>
    <col min="11" max="11" width="12" style="4" customWidth="1"/>
    <col min="12" max="12" width="14.7109375" style="4" customWidth="1"/>
    <col min="13" max="13" width="15.5703125" style="4" customWidth="1"/>
    <col min="14" max="15" width="18" style="4" customWidth="1"/>
    <col min="16" max="16384" width="8.85546875" style="4"/>
  </cols>
  <sheetData>
    <row r="1" spans="1:15" x14ac:dyDescent="0.65">
      <c r="A1" s="33" t="s">
        <v>1872</v>
      </c>
      <c r="B1" s="35" t="s">
        <v>1871</v>
      </c>
      <c r="C1" s="36"/>
      <c r="D1" s="37"/>
      <c r="E1" s="38" t="s">
        <v>1870</v>
      </c>
      <c r="F1" s="39"/>
      <c r="G1" s="39"/>
      <c r="H1" s="39"/>
      <c r="I1" s="39"/>
      <c r="J1" s="39"/>
      <c r="K1" s="39"/>
      <c r="L1" s="39"/>
      <c r="M1" s="39"/>
      <c r="N1" s="40"/>
    </row>
    <row r="2" spans="1:15" ht="24" thickBot="1" x14ac:dyDescent="0.7">
      <c r="A2" s="34"/>
      <c r="B2" s="10" t="s">
        <v>1869</v>
      </c>
      <c r="C2" s="10" t="s">
        <v>1868</v>
      </c>
      <c r="D2" s="10" t="s">
        <v>1867</v>
      </c>
      <c r="E2" s="10" t="s">
        <v>1866</v>
      </c>
      <c r="F2" s="11" t="s">
        <v>1865</v>
      </c>
      <c r="G2" s="10" t="s">
        <v>1864</v>
      </c>
      <c r="H2" s="10" t="s">
        <v>1863</v>
      </c>
      <c r="I2" s="10" t="s">
        <v>1862</v>
      </c>
      <c r="J2" s="10" t="s">
        <v>1861</v>
      </c>
      <c r="K2" s="10" t="s">
        <v>1860</v>
      </c>
      <c r="L2" s="10" t="s">
        <v>1859</v>
      </c>
      <c r="M2" s="10" t="s">
        <v>1858</v>
      </c>
      <c r="N2" s="10" t="s">
        <v>1857</v>
      </c>
    </row>
    <row r="3" spans="1:15" ht="24" thickTop="1" x14ac:dyDescent="0.65">
      <c r="A3" s="4">
        <v>1</v>
      </c>
      <c r="B3" s="5" t="s">
        <v>1856</v>
      </c>
      <c r="C3" s="5"/>
      <c r="E3" s="20" t="s">
        <v>1049</v>
      </c>
      <c r="F3" s="20" t="s">
        <v>1855</v>
      </c>
      <c r="G3" s="5"/>
      <c r="H3" s="5" t="str">
        <f t="shared" ref="H3:H68" si="0">E3&amp;F3</f>
        <v>ឡេង បុប្ផា</v>
      </c>
      <c r="I3" s="20" t="s">
        <v>863</v>
      </c>
      <c r="J3" s="5" t="s">
        <v>862</v>
      </c>
      <c r="K3" s="5" t="s">
        <v>862</v>
      </c>
      <c r="L3" s="21" t="s">
        <v>715</v>
      </c>
      <c r="O3" s="12" t="str">
        <f>B3</f>
        <v>011296036</v>
      </c>
    </row>
    <row r="4" spans="1:15" x14ac:dyDescent="0.65">
      <c r="A4" s="4">
        <v>2</v>
      </c>
      <c r="B4" s="5" t="s">
        <v>1854</v>
      </c>
      <c r="C4" s="5"/>
      <c r="E4" s="20" t="s">
        <v>1817</v>
      </c>
      <c r="F4" s="20" t="s">
        <v>1853</v>
      </c>
      <c r="G4" s="5"/>
      <c r="H4" s="5" t="str">
        <f t="shared" si="0"/>
        <v>យិន យ៉េត</v>
      </c>
      <c r="I4" s="20" t="s">
        <v>869</v>
      </c>
      <c r="J4" s="5" t="s">
        <v>862</v>
      </c>
      <c r="K4" s="5" t="s">
        <v>862</v>
      </c>
      <c r="L4" s="22" t="s">
        <v>1852</v>
      </c>
      <c r="O4" s="12" t="str">
        <f t="shared" ref="O4:O67" si="1">B4</f>
        <v>020293433</v>
      </c>
    </row>
    <row r="5" spans="1:15" x14ac:dyDescent="0.65">
      <c r="A5" s="4">
        <v>3</v>
      </c>
      <c r="B5" s="5" t="s">
        <v>1851</v>
      </c>
      <c r="C5" s="5"/>
      <c r="E5" s="20" t="s">
        <v>1850</v>
      </c>
      <c r="F5" s="20" t="s">
        <v>1355</v>
      </c>
      <c r="G5" s="5"/>
      <c r="H5" s="5" t="str">
        <f t="shared" si="0"/>
        <v>កែវ ភារម្យ</v>
      </c>
      <c r="I5" s="20" t="s">
        <v>869</v>
      </c>
      <c r="J5" s="5" t="s">
        <v>862</v>
      </c>
      <c r="K5" s="5" t="s">
        <v>862</v>
      </c>
      <c r="L5" s="22" t="s">
        <v>519</v>
      </c>
      <c r="O5" s="12" t="str">
        <f t="shared" si="1"/>
        <v>021322991</v>
      </c>
    </row>
    <row r="6" spans="1:15" x14ac:dyDescent="0.65">
      <c r="A6" s="4">
        <v>4</v>
      </c>
      <c r="B6" s="5" t="s">
        <v>1849</v>
      </c>
      <c r="C6" s="5"/>
      <c r="E6" s="20" t="s">
        <v>1848</v>
      </c>
      <c r="F6" s="20" t="s">
        <v>1847</v>
      </c>
      <c r="G6" s="5"/>
      <c r="H6" s="5" t="str">
        <f t="shared" si="0"/>
        <v>ហ៊ីង សោភណ្ឌ័</v>
      </c>
      <c r="I6" s="20" t="s">
        <v>863</v>
      </c>
      <c r="J6" s="5" t="s">
        <v>862</v>
      </c>
      <c r="K6" s="5" t="s">
        <v>862</v>
      </c>
      <c r="L6" s="22" t="s">
        <v>1846</v>
      </c>
      <c r="O6" s="12" t="str">
        <f t="shared" si="1"/>
        <v>020720243</v>
      </c>
    </row>
    <row r="7" spans="1:15" x14ac:dyDescent="0.65">
      <c r="A7" s="4">
        <v>5</v>
      </c>
      <c r="B7" s="5" t="s">
        <v>1845</v>
      </c>
      <c r="C7" s="5"/>
      <c r="E7" s="20" t="s">
        <v>1772</v>
      </c>
      <c r="F7" s="20" t="s">
        <v>1844</v>
      </c>
      <c r="G7" s="5"/>
      <c r="H7" s="5" t="str">
        <f t="shared" si="0"/>
        <v>ស៊ុយ ម៉េងស៊ាក</v>
      </c>
      <c r="I7" s="20" t="s">
        <v>869</v>
      </c>
      <c r="J7" s="5" t="s">
        <v>862</v>
      </c>
      <c r="K7" s="5" t="s">
        <v>862</v>
      </c>
      <c r="L7" s="22" t="s">
        <v>1843</v>
      </c>
      <c r="O7" s="12" t="str">
        <f t="shared" si="1"/>
        <v>051235908</v>
      </c>
    </row>
    <row r="8" spans="1:15" x14ac:dyDescent="0.65">
      <c r="A8" s="4">
        <v>6</v>
      </c>
      <c r="B8" s="5" t="s">
        <v>1842</v>
      </c>
      <c r="C8" s="5"/>
      <c r="E8" s="20" t="s">
        <v>1841</v>
      </c>
      <c r="F8" s="20" t="s">
        <v>1840</v>
      </c>
      <c r="G8" s="5"/>
      <c r="H8" s="5" t="str">
        <f t="shared" si="0"/>
        <v>ស្តើងសាវុទ្ធ</v>
      </c>
      <c r="I8" s="20" t="s">
        <v>869</v>
      </c>
      <c r="J8" s="5" t="s">
        <v>862</v>
      </c>
      <c r="K8" s="5" t="s">
        <v>862</v>
      </c>
      <c r="L8" s="22" t="s">
        <v>1839</v>
      </c>
      <c r="O8" s="12" t="str">
        <f t="shared" si="1"/>
        <v>090530102</v>
      </c>
    </row>
    <row r="9" spans="1:15" x14ac:dyDescent="0.65">
      <c r="A9" s="4">
        <v>7</v>
      </c>
      <c r="B9" s="5" t="s">
        <v>1838</v>
      </c>
      <c r="C9" s="5"/>
      <c r="E9" s="20" t="s">
        <v>1837</v>
      </c>
      <c r="F9" s="20" t="s">
        <v>1836</v>
      </c>
      <c r="G9" s="5"/>
      <c r="H9" s="5" t="str">
        <f t="shared" si="0"/>
        <v>TRAN VIET HUNG</v>
      </c>
      <c r="I9" s="20" t="s">
        <v>869</v>
      </c>
      <c r="J9" s="5" t="s">
        <v>862</v>
      </c>
      <c r="K9" s="5" t="s">
        <v>862</v>
      </c>
      <c r="L9" s="22" t="s">
        <v>1835</v>
      </c>
      <c r="O9" s="12" t="str">
        <f t="shared" si="1"/>
        <v>C2064363</v>
      </c>
    </row>
    <row r="10" spans="1:15" x14ac:dyDescent="0.65">
      <c r="A10" s="4">
        <v>8</v>
      </c>
      <c r="B10" s="5" t="s">
        <v>1834</v>
      </c>
      <c r="C10" s="5"/>
      <c r="E10" s="20" t="s">
        <v>1833</v>
      </c>
      <c r="F10" s="20" t="s">
        <v>1832</v>
      </c>
      <c r="G10" s="5"/>
      <c r="H10" s="5" t="str">
        <f t="shared" si="0"/>
        <v>វ៉ ជុងវៀង</v>
      </c>
      <c r="I10" s="20" t="s">
        <v>869</v>
      </c>
      <c r="J10" s="5" t="s">
        <v>862</v>
      </c>
      <c r="K10" s="5" t="s">
        <v>862</v>
      </c>
      <c r="L10" s="22" t="s">
        <v>1831</v>
      </c>
      <c r="O10" s="12" t="str">
        <f t="shared" si="1"/>
        <v>C13072881</v>
      </c>
    </row>
    <row r="11" spans="1:15" x14ac:dyDescent="0.65">
      <c r="A11" s="4">
        <v>9</v>
      </c>
      <c r="B11" s="5" t="s">
        <v>1830</v>
      </c>
      <c r="C11" s="5"/>
      <c r="E11" s="20" t="s">
        <v>1829</v>
      </c>
      <c r="F11" s="20" t="s">
        <v>1828</v>
      </c>
      <c r="G11" s="5"/>
      <c r="H11" s="5" t="str">
        <f t="shared" si="0"/>
        <v>យុត្ត សុវណ្ណរី</v>
      </c>
      <c r="I11" s="20" t="s">
        <v>863</v>
      </c>
      <c r="J11" s="5" t="s">
        <v>862</v>
      </c>
      <c r="K11" s="5" t="s">
        <v>862</v>
      </c>
      <c r="L11" s="22" t="s">
        <v>1827</v>
      </c>
      <c r="O11" s="12" t="str">
        <f t="shared" si="1"/>
        <v>061346866</v>
      </c>
    </row>
    <row r="12" spans="1:15" x14ac:dyDescent="0.65">
      <c r="A12" s="4">
        <v>10</v>
      </c>
      <c r="B12" s="5" t="s">
        <v>1826</v>
      </c>
      <c r="C12" s="5"/>
      <c r="E12" s="20" t="s">
        <v>1486</v>
      </c>
      <c r="F12" s="20" t="s">
        <v>1825</v>
      </c>
      <c r="G12" s="5"/>
      <c r="H12" s="5" t="str">
        <f t="shared" si="0"/>
        <v>ឃុត ពៃស្រីសុរិយោព៌ណ</v>
      </c>
      <c r="I12" s="20" t="s">
        <v>863</v>
      </c>
      <c r="J12" s="5" t="s">
        <v>862</v>
      </c>
      <c r="K12" s="5" t="s">
        <v>862</v>
      </c>
      <c r="L12" s="22" t="s">
        <v>480</v>
      </c>
      <c r="O12" s="12" t="str">
        <f t="shared" si="1"/>
        <v>050881113</v>
      </c>
    </row>
    <row r="13" spans="1:15" x14ac:dyDescent="0.65">
      <c r="A13" s="4">
        <v>11</v>
      </c>
      <c r="B13" s="5" t="s">
        <v>1824</v>
      </c>
      <c r="C13" s="5"/>
      <c r="E13" s="20" t="s">
        <v>1823</v>
      </c>
      <c r="F13" s="20" t="s">
        <v>1822</v>
      </c>
      <c r="G13" s="5"/>
      <c r="H13" s="5" t="str">
        <f t="shared" si="0"/>
        <v>ហុងគ្រី ពិសាល</v>
      </c>
      <c r="I13" s="20" t="s">
        <v>869</v>
      </c>
      <c r="J13" s="5" t="s">
        <v>862</v>
      </c>
      <c r="K13" s="5" t="s">
        <v>862</v>
      </c>
      <c r="L13" s="22" t="s">
        <v>1816</v>
      </c>
      <c r="O13" s="12" t="str">
        <f t="shared" si="1"/>
        <v>020887224</v>
      </c>
    </row>
    <row r="14" spans="1:15" x14ac:dyDescent="0.65">
      <c r="A14" s="4">
        <v>12</v>
      </c>
      <c r="B14" s="5" t="s">
        <v>1821</v>
      </c>
      <c r="C14" s="5"/>
      <c r="E14" s="20" t="s">
        <v>1820</v>
      </c>
      <c r="F14" s="20" t="s">
        <v>1819</v>
      </c>
      <c r="G14" s="5"/>
      <c r="H14" s="5" t="str">
        <f t="shared" si="0"/>
        <v>សូ ធារី</v>
      </c>
      <c r="I14" s="20" t="s">
        <v>869</v>
      </c>
      <c r="J14" s="5" t="s">
        <v>862</v>
      </c>
      <c r="K14" s="5" t="s">
        <v>862</v>
      </c>
      <c r="L14" s="22" t="s">
        <v>1818</v>
      </c>
      <c r="O14" s="12" t="str">
        <f t="shared" si="1"/>
        <v>972716946</v>
      </c>
    </row>
    <row r="15" spans="1:15" x14ac:dyDescent="0.65">
      <c r="A15" s="4">
        <v>13</v>
      </c>
      <c r="B15" s="5">
        <v>150891609</v>
      </c>
      <c r="C15" s="5"/>
      <c r="E15" s="20" t="s">
        <v>1817</v>
      </c>
      <c r="F15" s="20" t="s">
        <v>1754</v>
      </c>
      <c r="G15" s="5"/>
      <c r="H15" s="5" t="str">
        <f t="shared" si="0"/>
        <v>យិន ណម</v>
      </c>
      <c r="I15" s="20" t="s">
        <v>863</v>
      </c>
      <c r="J15" s="5" t="s">
        <v>862</v>
      </c>
      <c r="K15" s="5" t="s">
        <v>862</v>
      </c>
      <c r="L15" s="22" t="s">
        <v>1816</v>
      </c>
      <c r="O15" s="12">
        <f t="shared" si="1"/>
        <v>150891609</v>
      </c>
    </row>
    <row r="16" spans="1:15" x14ac:dyDescent="0.65">
      <c r="A16" s="4">
        <v>14</v>
      </c>
      <c r="B16" s="5">
        <v>250196813</v>
      </c>
      <c r="C16" s="5"/>
      <c r="E16" s="20" t="s">
        <v>907</v>
      </c>
      <c r="F16" s="20" t="s">
        <v>1649</v>
      </c>
      <c r="G16" s="5"/>
      <c r="H16" s="5" t="str">
        <f t="shared" si="0"/>
        <v>សេង សារ៉ាន់</v>
      </c>
      <c r="I16" s="20" t="s">
        <v>869</v>
      </c>
      <c r="J16" s="5" t="s">
        <v>862</v>
      </c>
      <c r="K16" s="5" t="s">
        <v>862</v>
      </c>
      <c r="L16" s="22" t="s">
        <v>505</v>
      </c>
      <c r="O16" s="12">
        <f t="shared" si="1"/>
        <v>250196813</v>
      </c>
    </row>
    <row r="17" spans="1:15" x14ac:dyDescent="0.65">
      <c r="A17" s="4">
        <v>15</v>
      </c>
      <c r="B17" s="5">
        <v>150734657</v>
      </c>
      <c r="C17" s="5"/>
      <c r="E17" s="20" t="s">
        <v>1815</v>
      </c>
      <c r="F17" s="20" t="s">
        <v>1814</v>
      </c>
      <c r="G17" s="5"/>
      <c r="H17" s="5" t="str">
        <f t="shared" si="0"/>
        <v>អ៊ុំ ខុល</v>
      </c>
      <c r="I17" s="20" t="s">
        <v>869</v>
      </c>
      <c r="J17" s="5" t="s">
        <v>862</v>
      </c>
      <c r="K17" s="5" t="s">
        <v>862</v>
      </c>
      <c r="L17" s="22" t="s">
        <v>1813</v>
      </c>
      <c r="O17" s="12">
        <f t="shared" si="1"/>
        <v>150734657</v>
      </c>
    </row>
    <row r="18" spans="1:15" x14ac:dyDescent="0.65">
      <c r="A18" s="4">
        <v>16</v>
      </c>
      <c r="B18" s="5">
        <v>201037756</v>
      </c>
      <c r="C18" s="5"/>
      <c r="E18" s="20" t="s">
        <v>1812</v>
      </c>
      <c r="F18" s="20" t="s">
        <v>1811</v>
      </c>
      <c r="G18" s="5"/>
      <c r="H18" s="5" t="str">
        <f t="shared" si="0"/>
        <v>យៀត សុជាតិ</v>
      </c>
      <c r="I18" s="20" t="s">
        <v>869</v>
      </c>
      <c r="J18" s="5" t="s">
        <v>862</v>
      </c>
      <c r="K18" s="5" t="s">
        <v>862</v>
      </c>
      <c r="L18" s="22" t="s">
        <v>1810</v>
      </c>
      <c r="O18" s="12">
        <f t="shared" si="1"/>
        <v>201037756</v>
      </c>
    </row>
    <row r="19" spans="1:15" x14ac:dyDescent="0.65">
      <c r="A19" s="4">
        <v>17</v>
      </c>
      <c r="B19" s="5">
        <v>150821650</v>
      </c>
      <c r="C19" s="5"/>
      <c r="E19" s="20" t="s">
        <v>1809</v>
      </c>
      <c r="F19" s="20" t="s">
        <v>1055</v>
      </c>
      <c r="G19" s="5"/>
      <c r="H19" s="5" t="str">
        <f t="shared" si="0"/>
        <v>ង៉ែត ងឿន</v>
      </c>
      <c r="I19" s="20" t="s">
        <v>869</v>
      </c>
      <c r="J19" s="5" t="s">
        <v>862</v>
      </c>
      <c r="K19" s="5" t="s">
        <v>862</v>
      </c>
      <c r="L19" s="22" t="s">
        <v>591</v>
      </c>
      <c r="O19" s="12">
        <f t="shared" si="1"/>
        <v>150821650</v>
      </c>
    </row>
    <row r="20" spans="1:15" x14ac:dyDescent="0.65">
      <c r="A20" s="4">
        <v>18</v>
      </c>
      <c r="B20" s="5">
        <v>150920508</v>
      </c>
      <c r="C20" s="5"/>
      <c r="E20" s="20" t="s">
        <v>865</v>
      </c>
      <c r="F20" s="20" t="s">
        <v>1808</v>
      </c>
      <c r="G20" s="5"/>
      <c r="H20" s="5" t="str">
        <f t="shared" si="0"/>
        <v>សេន ឡា</v>
      </c>
      <c r="I20" s="20" t="s">
        <v>869</v>
      </c>
      <c r="J20" s="5" t="s">
        <v>862</v>
      </c>
      <c r="K20" s="5" t="s">
        <v>862</v>
      </c>
      <c r="L20" s="22" t="s">
        <v>600</v>
      </c>
      <c r="O20" s="12">
        <f t="shared" si="1"/>
        <v>150920508</v>
      </c>
    </row>
    <row r="21" spans="1:15" x14ac:dyDescent="0.65">
      <c r="A21" s="4">
        <v>19</v>
      </c>
      <c r="B21" s="5" t="s">
        <v>1807</v>
      </c>
      <c r="C21" s="5"/>
      <c r="E21" s="20" t="s">
        <v>867</v>
      </c>
      <c r="F21" s="20" t="s">
        <v>1284</v>
      </c>
      <c r="G21" s="5"/>
      <c r="H21" s="5" t="str">
        <f t="shared" si="0"/>
        <v>សែម ពិសិដ្ឋ</v>
      </c>
      <c r="I21" s="20" t="s">
        <v>869</v>
      </c>
      <c r="J21" s="5" t="s">
        <v>862</v>
      </c>
      <c r="K21" s="5" t="s">
        <v>862</v>
      </c>
      <c r="L21" s="22" t="s">
        <v>601</v>
      </c>
      <c r="O21" s="12" t="str">
        <f t="shared" si="1"/>
        <v>070328759</v>
      </c>
    </row>
    <row r="22" spans="1:15" x14ac:dyDescent="0.65">
      <c r="A22" s="4">
        <v>20</v>
      </c>
      <c r="B22" s="5">
        <v>150898028</v>
      </c>
      <c r="C22" s="5"/>
      <c r="E22" s="20" t="s">
        <v>1806</v>
      </c>
      <c r="F22" s="20" t="s">
        <v>1805</v>
      </c>
      <c r="G22" s="5"/>
      <c r="H22" s="5" t="str">
        <f t="shared" si="0"/>
        <v>សាម៉ាត់ ស្លេះ</v>
      </c>
      <c r="I22" s="20" t="s">
        <v>869</v>
      </c>
      <c r="J22" s="5" t="s">
        <v>862</v>
      </c>
      <c r="K22" s="5" t="s">
        <v>862</v>
      </c>
      <c r="L22" s="22" t="s">
        <v>1804</v>
      </c>
      <c r="O22" s="12">
        <f t="shared" si="1"/>
        <v>150898028</v>
      </c>
    </row>
    <row r="23" spans="1:15" x14ac:dyDescent="0.65">
      <c r="A23" s="4">
        <v>21</v>
      </c>
      <c r="B23" s="5">
        <v>150430568</v>
      </c>
      <c r="C23" s="5"/>
      <c r="E23" s="20" t="s">
        <v>1887</v>
      </c>
      <c r="F23" s="20" t="s">
        <v>1803</v>
      </c>
      <c r="G23" s="5"/>
      <c r="H23" s="5" t="str">
        <f t="shared" si="0"/>
        <v>ចែម​ អាន</v>
      </c>
      <c r="I23" s="20" t="s">
        <v>869</v>
      </c>
      <c r="J23" s="5" t="s">
        <v>862</v>
      </c>
      <c r="K23" s="5" t="s">
        <v>862</v>
      </c>
      <c r="L23" s="22" t="s">
        <v>571</v>
      </c>
      <c r="O23" s="12">
        <f t="shared" si="1"/>
        <v>150430568</v>
      </c>
    </row>
    <row r="24" spans="1:15" x14ac:dyDescent="0.65">
      <c r="A24" s="4">
        <v>22</v>
      </c>
      <c r="B24" s="5">
        <v>972293958</v>
      </c>
      <c r="C24" s="5"/>
      <c r="E24" s="20" t="s">
        <v>867</v>
      </c>
      <c r="F24" s="20" t="s">
        <v>1802</v>
      </c>
      <c r="G24" s="5"/>
      <c r="H24" s="5" t="str">
        <f t="shared" si="0"/>
        <v>សែម ពិសី</v>
      </c>
      <c r="I24" s="20" t="s">
        <v>869</v>
      </c>
      <c r="J24" s="5" t="s">
        <v>862</v>
      </c>
      <c r="K24" s="5" t="s">
        <v>862</v>
      </c>
      <c r="L24" s="22" t="s">
        <v>1801</v>
      </c>
      <c r="O24" s="12">
        <f t="shared" si="1"/>
        <v>972293958</v>
      </c>
    </row>
    <row r="25" spans="1:15" x14ac:dyDescent="0.65">
      <c r="A25" s="4">
        <v>23</v>
      </c>
      <c r="B25" s="5">
        <v>976956237</v>
      </c>
      <c r="C25" s="5"/>
      <c r="E25" s="20" t="s">
        <v>1215</v>
      </c>
      <c r="F25" s="20" t="s">
        <v>940</v>
      </c>
      <c r="G25" s="5"/>
      <c r="H25" s="5" t="str">
        <f t="shared" si="0"/>
        <v>ចាន់ លាប</v>
      </c>
      <c r="I25" s="20" t="s">
        <v>869</v>
      </c>
      <c r="J25" s="5" t="s">
        <v>862</v>
      </c>
      <c r="K25" s="5" t="s">
        <v>862</v>
      </c>
      <c r="L25" s="22" t="s">
        <v>571</v>
      </c>
      <c r="O25" s="12">
        <f t="shared" si="1"/>
        <v>976956237</v>
      </c>
    </row>
    <row r="26" spans="1:15" x14ac:dyDescent="0.65">
      <c r="A26" s="4">
        <v>24</v>
      </c>
      <c r="B26" s="5">
        <v>150116418</v>
      </c>
      <c r="C26" s="5"/>
      <c r="E26" s="20" t="s">
        <v>1800</v>
      </c>
      <c r="F26" s="20" t="s">
        <v>1799</v>
      </c>
      <c r="G26" s="5"/>
      <c r="H26" s="5" t="str">
        <f t="shared" si="0"/>
        <v>វ៉ាន់ ឃួច</v>
      </c>
      <c r="I26" s="20" t="s">
        <v>869</v>
      </c>
      <c r="J26" s="5" t="s">
        <v>862</v>
      </c>
      <c r="K26" s="5" t="s">
        <v>862</v>
      </c>
      <c r="L26" s="22" t="s">
        <v>1798</v>
      </c>
      <c r="O26" s="12">
        <f t="shared" si="1"/>
        <v>150116418</v>
      </c>
    </row>
    <row r="27" spans="1:15" x14ac:dyDescent="0.65">
      <c r="A27" s="4">
        <v>25</v>
      </c>
      <c r="B27" s="5">
        <v>101263789</v>
      </c>
      <c r="C27" s="5"/>
      <c r="E27" s="20" t="s">
        <v>1886</v>
      </c>
      <c r="F27" s="20" t="s">
        <v>1797</v>
      </c>
      <c r="G27" s="5"/>
      <c r="H27" s="5" t="str">
        <f t="shared" si="0"/>
        <v>ផាត​ ផុន</v>
      </c>
      <c r="I27" s="20" t="s">
        <v>869</v>
      </c>
      <c r="J27" s="5" t="s">
        <v>862</v>
      </c>
      <c r="K27" s="5" t="s">
        <v>862</v>
      </c>
      <c r="L27" s="22" t="s">
        <v>1796</v>
      </c>
      <c r="O27" s="12">
        <f t="shared" si="1"/>
        <v>101263789</v>
      </c>
    </row>
    <row r="28" spans="1:15" x14ac:dyDescent="0.65">
      <c r="A28" s="4">
        <v>26</v>
      </c>
      <c r="B28" s="5">
        <v>170331308</v>
      </c>
      <c r="C28" s="5"/>
      <c r="E28" s="20" t="s">
        <v>1665</v>
      </c>
      <c r="F28" s="20" t="s">
        <v>1795</v>
      </c>
      <c r="G28" s="5"/>
      <c r="H28" s="5" t="str">
        <f t="shared" si="0"/>
        <v>សុខ ជុត</v>
      </c>
      <c r="I28" s="20" t="s">
        <v>869</v>
      </c>
      <c r="J28" s="5" t="s">
        <v>862</v>
      </c>
      <c r="K28" s="5" t="s">
        <v>862</v>
      </c>
      <c r="L28" s="22" t="s">
        <v>494</v>
      </c>
      <c r="O28" s="12">
        <f t="shared" si="1"/>
        <v>170331308</v>
      </c>
    </row>
    <row r="29" spans="1:15" x14ac:dyDescent="0.65">
      <c r="A29" s="4">
        <v>27</v>
      </c>
      <c r="B29" s="5" t="s">
        <v>1794</v>
      </c>
      <c r="C29" s="5"/>
      <c r="E29" s="20" t="s">
        <v>1793</v>
      </c>
      <c r="F29" s="20" t="s">
        <v>932</v>
      </c>
      <c r="G29" s="5"/>
      <c r="H29" s="5" t="str">
        <f t="shared" si="0"/>
        <v>ខេន គឿន</v>
      </c>
      <c r="I29" s="20" t="s">
        <v>869</v>
      </c>
      <c r="J29" s="5" t="s">
        <v>862</v>
      </c>
      <c r="K29" s="5" t="s">
        <v>862</v>
      </c>
      <c r="L29" s="22" t="s">
        <v>705</v>
      </c>
      <c r="O29" s="12" t="str">
        <f t="shared" si="1"/>
        <v>030486071</v>
      </c>
    </row>
    <row r="30" spans="1:15" x14ac:dyDescent="0.65">
      <c r="A30" s="4">
        <v>28</v>
      </c>
      <c r="B30" s="5">
        <v>150639022</v>
      </c>
      <c r="C30" s="5"/>
      <c r="E30" s="20" t="s">
        <v>1343</v>
      </c>
      <c r="F30" s="20" t="s">
        <v>1792</v>
      </c>
      <c r="G30" s="5"/>
      <c r="H30" s="5" t="str">
        <f t="shared" si="0"/>
        <v>សន សៅ</v>
      </c>
      <c r="I30" s="20" t="s">
        <v>869</v>
      </c>
      <c r="J30" s="5" t="s">
        <v>862</v>
      </c>
      <c r="K30" s="5" t="s">
        <v>862</v>
      </c>
      <c r="L30" s="22" t="s">
        <v>666</v>
      </c>
      <c r="O30" s="12">
        <f t="shared" si="1"/>
        <v>150639022</v>
      </c>
    </row>
    <row r="31" spans="1:15" x14ac:dyDescent="0.65">
      <c r="A31" s="4">
        <v>29</v>
      </c>
      <c r="B31" s="5" t="s">
        <v>1791</v>
      </c>
      <c r="C31" s="5"/>
      <c r="E31" s="20" t="s">
        <v>1790</v>
      </c>
      <c r="F31" s="20" t="s">
        <v>1789</v>
      </c>
      <c r="G31" s="5"/>
      <c r="H31" s="5" t="str">
        <f t="shared" si="0"/>
        <v>ជ្រិន ភារុណ</v>
      </c>
      <c r="I31" s="20" t="s">
        <v>869</v>
      </c>
      <c r="J31" s="5" t="s">
        <v>862</v>
      </c>
      <c r="K31" s="5" t="s">
        <v>862</v>
      </c>
      <c r="L31" s="22" t="s">
        <v>1788</v>
      </c>
      <c r="O31" s="12" t="str">
        <f t="shared" si="1"/>
        <v>IDR00001</v>
      </c>
    </row>
    <row r="32" spans="1:15" x14ac:dyDescent="0.65">
      <c r="A32" s="4">
        <v>30</v>
      </c>
      <c r="B32" s="5">
        <v>150791143</v>
      </c>
      <c r="C32" s="5"/>
      <c r="E32" s="20" t="s">
        <v>1743</v>
      </c>
      <c r="F32" s="20" t="s">
        <v>1515</v>
      </c>
      <c r="G32" s="5"/>
      <c r="H32" s="5" t="str">
        <f t="shared" si="0"/>
        <v>សៀ ស៊ីម</v>
      </c>
      <c r="I32" s="20" t="s">
        <v>869</v>
      </c>
      <c r="J32" s="5" t="s">
        <v>862</v>
      </c>
      <c r="K32" s="5" t="s">
        <v>862</v>
      </c>
      <c r="L32" s="22" t="s">
        <v>582</v>
      </c>
      <c r="O32" s="12">
        <f t="shared" si="1"/>
        <v>150791143</v>
      </c>
    </row>
    <row r="33" spans="1:15" x14ac:dyDescent="0.65">
      <c r="A33" s="4">
        <v>31</v>
      </c>
      <c r="B33" s="5">
        <v>712837584</v>
      </c>
      <c r="C33" s="5"/>
      <c r="E33" s="20" t="s">
        <v>1291</v>
      </c>
      <c r="F33" s="20" t="s">
        <v>1787</v>
      </c>
      <c r="G33" s="5"/>
      <c r="H33" s="5" t="str">
        <f t="shared" si="0"/>
        <v>ឃីន ហៀង</v>
      </c>
      <c r="I33" s="20" t="s">
        <v>863</v>
      </c>
      <c r="J33" s="5" t="s">
        <v>862</v>
      </c>
      <c r="K33" s="5" t="s">
        <v>862</v>
      </c>
      <c r="L33" s="22" t="s">
        <v>687</v>
      </c>
      <c r="O33" s="12">
        <f t="shared" si="1"/>
        <v>712837584</v>
      </c>
    </row>
    <row r="34" spans="1:15" x14ac:dyDescent="0.65">
      <c r="A34" s="4">
        <v>32</v>
      </c>
      <c r="B34" s="5">
        <v>10265947</v>
      </c>
      <c r="C34" s="5"/>
      <c r="E34" s="20" t="s">
        <v>1786</v>
      </c>
      <c r="F34" s="20" t="s">
        <v>1785</v>
      </c>
      <c r="G34" s="5"/>
      <c r="H34" s="5" t="str">
        <f t="shared" si="0"/>
        <v>ឃឹន ស៊ីណេត</v>
      </c>
      <c r="I34" s="20" t="s">
        <v>863</v>
      </c>
      <c r="J34" s="5" t="s">
        <v>862</v>
      </c>
      <c r="K34" s="5" t="s">
        <v>862</v>
      </c>
      <c r="L34" s="22" t="s">
        <v>666</v>
      </c>
      <c r="O34" s="12">
        <f t="shared" si="1"/>
        <v>10265947</v>
      </c>
    </row>
    <row r="35" spans="1:15" x14ac:dyDescent="0.65">
      <c r="A35" s="4">
        <v>33</v>
      </c>
      <c r="B35" s="5">
        <v>150880369</v>
      </c>
      <c r="C35" s="5"/>
      <c r="E35" s="20" t="s">
        <v>1885</v>
      </c>
      <c r="F35" s="20" t="s">
        <v>1784</v>
      </c>
      <c r="G35" s="5"/>
      <c r="H35" s="5" t="str">
        <f t="shared" si="0"/>
        <v>ឃឹម​ ឃន</v>
      </c>
      <c r="I35" s="20" t="s">
        <v>869</v>
      </c>
      <c r="J35" s="5" t="s">
        <v>862</v>
      </c>
      <c r="K35" s="5" t="s">
        <v>862</v>
      </c>
      <c r="L35" s="23" t="s">
        <v>476</v>
      </c>
      <c r="O35" s="12">
        <f t="shared" si="1"/>
        <v>150880369</v>
      </c>
    </row>
    <row r="36" spans="1:15" x14ac:dyDescent="0.65">
      <c r="A36" s="4">
        <v>34</v>
      </c>
      <c r="B36" s="5">
        <v>201192803</v>
      </c>
      <c r="C36" s="5"/>
      <c r="E36" s="20" t="s">
        <v>1783</v>
      </c>
      <c r="F36" s="20" t="s">
        <v>1236</v>
      </c>
      <c r="G36" s="5"/>
      <c r="H36" s="5" t="str">
        <f t="shared" si="0"/>
        <v>ញ៉ែម អន</v>
      </c>
      <c r="I36" s="20" t="s">
        <v>863</v>
      </c>
      <c r="J36" s="5" t="s">
        <v>862</v>
      </c>
      <c r="K36" s="5" t="s">
        <v>862</v>
      </c>
      <c r="L36" s="23" t="s">
        <v>581</v>
      </c>
      <c r="O36" s="12">
        <f t="shared" si="1"/>
        <v>201192803</v>
      </c>
    </row>
    <row r="37" spans="1:15" x14ac:dyDescent="0.65">
      <c r="A37" s="4">
        <v>35</v>
      </c>
      <c r="B37" s="5">
        <v>140059191</v>
      </c>
      <c r="C37" s="5"/>
      <c r="E37" s="20" t="s">
        <v>1782</v>
      </c>
      <c r="F37" s="20" t="s">
        <v>1781</v>
      </c>
      <c r="G37" s="5"/>
      <c r="H37" s="5" t="str">
        <f t="shared" si="0"/>
        <v>ស្រី ម៉ៅ</v>
      </c>
      <c r="I37" s="20" t="s">
        <v>869</v>
      </c>
      <c r="J37" s="5" t="s">
        <v>862</v>
      </c>
      <c r="K37" s="5" t="s">
        <v>862</v>
      </c>
      <c r="L37" s="23" t="s">
        <v>1780</v>
      </c>
      <c r="O37" s="12">
        <f t="shared" si="1"/>
        <v>140059191</v>
      </c>
    </row>
    <row r="38" spans="1:15" x14ac:dyDescent="0.65">
      <c r="A38" s="4">
        <v>36</v>
      </c>
      <c r="B38" s="5">
        <v>220115781</v>
      </c>
      <c r="C38" s="5"/>
      <c r="E38" s="20" t="s">
        <v>1779</v>
      </c>
      <c r="F38" s="20" t="s">
        <v>1778</v>
      </c>
      <c r="G38" s="5"/>
      <c r="H38" s="5" t="str">
        <f t="shared" si="0"/>
        <v>ខេង ប៉ិច</v>
      </c>
      <c r="I38" s="20" t="s">
        <v>863</v>
      </c>
      <c r="J38" s="5" t="s">
        <v>862</v>
      </c>
      <c r="K38" s="5" t="s">
        <v>862</v>
      </c>
      <c r="L38" s="23" t="s">
        <v>1777</v>
      </c>
      <c r="O38" s="12">
        <f t="shared" si="1"/>
        <v>220115781</v>
      </c>
    </row>
    <row r="39" spans="1:15" x14ac:dyDescent="0.65">
      <c r="A39" s="4">
        <v>37</v>
      </c>
      <c r="B39" s="5" t="s">
        <v>1776</v>
      </c>
      <c r="C39" s="5"/>
      <c r="E39" s="20" t="s">
        <v>1767</v>
      </c>
      <c r="F39" s="20" t="s">
        <v>1775</v>
      </c>
      <c r="G39" s="5"/>
      <c r="H39" s="5" t="str">
        <f t="shared" si="0"/>
        <v>ភៀម ភក្តី</v>
      </c>
      <c r="I39" s="20" t="s">
        <v>869</v>
      </c>
      <c r="J39" s="5" t="s">
        <v>862</v>
      </c>
      <c r="K39" s="5" t="s">
        <v>862</v>
      </c>
      <c r="L39" s="23" t="s">
        <v>1774</v>
      </c>
      <c r="O39" s="12" t="str">
        <f t="shared" si="1"/>
        <v>IDR00044</v>
      </c>
    </row>
    <row r="40" spans="1:15" x14ac:dyDescent="0.65">
      <c r="A40" s="4">
        <v>38</v>
      </c>
      <c r="B40" s="5" t="s">
        <v>1773</v>
      </c>
      <c r="C40" s="5"/>
      <c r="E40" s="20" t="s">
        <v>1772</v>
      </c>
      <c r="F40" s="20" t="s">
        <v>1577</v>
      </c>
      <c r="G40" s="5"/>
      <c r="H40" s="5" t="str">
        <f t="shared" si="0"/>
        <v>ស៊ុយ សីហា</v>
      </c>
      <c r="I40" s="20" t="s">
        <v>869</v>
      </c>
      <c r="J40" s="5" t="s">
        <v>862</v>
      </c>
      <c r="K40" s="5" t="s">
        <v>862</v>
      </c>
      <c r="L40" s="23" t="s">
        <v>549</v>
      </c>
      <c r="O40" s="12" t="str">
        <f t="shared" si="1"/>
        <v>IDR00045</v>
      </c>
    </row>
    <row r="41" spans="1:15" x14ac:dyDescent="0.65">
      <c r="A41" s="4">
        <v>39</v>
      </c>
      <c r="B41" s="5" t="s">
        <v>1771</v>
      </c>
      <c r="C41" s="5"/>
      <c r="E41" s="20" t="s">
        <v>1767</v>
      </c>
      <c r="F41" s="20" t="s">
        <v>1770</v>
      </c>
      <c r="G41" s="5"/>
      <c r="H41" s="5" t="str">
        <f t="shared" si="0"/>
        <v>ភៀម ថាវី</v>
      </c>
      <c r="I41" s="20" t="s">
        <v>869</v>
      </c>
      <c r="J41" s="5" t="s">
        <v>862</v>
      </c>
      <c r="K41" s="5" t="s">
        <v>862</v>
      </c>
      <c r="L41" s="23" t="s">
        <v>1769</v>
      </c>
      <c r="O41" s="12" t="str">
        <f t="shared" si="1"/>
        <v>IDR00046</v>
      </c>
    </row>
    <row r="42" spans="1:15" x14ac:dyDescent="0.65">
      <c r="A42" s="4">
        <v>40</v>
      </c>
      <c r="B42" s="5" t="s">
        <v>1768</v>
      </c>
      <c r="C42" s="5"/>
      <c r="E42" s="20" t="s">
        <v>1767</v>
      </c>
      <c r="F42" s="20" t="s">
        <v>1766</v>
      </c>
      <c r="G42" s="5"/>
      <c r="H42" s="5" t="str">
        <f t="shared" si="0"/>
        <v>ភៀម វ៉ង់</v>
      </c>
      <c r="I42" s="20" t="s">
        <v>869</v>
      </c>
      <c r="J42" s="5" t="s">
        <v>862</v>
      </c>
      <c r="K42" s="5" t="s">
        <v>862</v>
      </c>
      <c r="L42" s="23" t="s">
        <v>1765</v>
      </c>
      <c r="O42" s="12" t="str">
        <f t="shared" si="1"/>
        <v>IDR00047</v>
      </c>
    </row>
    <row r="43" spans="1:15" x14ac:dyDescent="0.65">
      <c r="A43" s="4">
        <v>41</v>
      </c>
      <c r="B43" s="5">
        <v>220157896</v>
      </c>
      <c r="C43" s="5"/>
      <c r="E43" s="20" t="s">
        <v>1764</v>
      </c>
      <c r="F43" s="20" t="s">
        <v>1763</v>
      </c>
      <c r="G43" s="5"/>
      <c r="H43" s="5" t="str">
        <f t="shared" si="0"/>
        <v>ហែម ថោ</v>
      </c>
      <c r="I43" s="20" t="s">
        <v>869</v>
      </c>
      <c r="J43" s="5" t="s">
        <v>862</v>
      </c>
      <c r="K43" s="5" t="s">
        <v>862</v>
      </c>
      <c r="L43" s="23" t="s">
        <v>1762</v>
      </c>
      <c r="O43" s="12">
        <f t="shared" si="1"/>
        <v>220157896</v>
      </c>
    </row>
    <row r="44" spans="1:15" x14ac:dyDescent="0.65">
      <c r="A44" s="4">
        <v>42</v>
      </c>
      <c r="B44" s="5">
        <v>130238744</v>
      </c>
      <c r="C44" s="5"/>
      <c r="E44" s="20" t="s">
        <v>1761</v>
      </c>
      <c r="F44" s="20" t="s">
        <v>1760</v>
      </c>
      <c r="G44" s="5"/>
      <c r="H44" s="5" t="str">
        <f t="shared" si="0"/>
        <v>ណា ណៃ</v>
      </c>
      <c r="I44" s="20" t="s">
        <v>863</v>
      </c>
      <c r="J44" s="5" t="s">
        <v>862</v>
      </c>
      <c r="K44" s="5" t="s">
        <v>862</v>
      </c>
      <c r="L44" s="23" t="s">
        <v>1759</v>
      </c>
      <c r="O44" s="12">
        <f t="shared" si="1"/>
        <v>130238744</v>
      </c>
    </row>
    <row r="45" spans="1:15" x14ac:dyDescent="0.65">
      <c r="A45" s="4">
        <v>43</v>
      </c>
      <c r="B45" s="5">
        <v>220209362</v>
      </c>
      <c r="C45" s="5"/>
      <c r="E45" s="20" t="s">
        <v>1758</v>
      </c>
      <c r="F45" s="20" t="s">
        <v>1757</v>
      </c>
      <c r="G45" s="5"/>
      <c r="H45" s="5" t="str">
        <f t="shared" si="0"/>
        <v>ជុន វទ្ធី</v>
      </c>
      <c r="I45" s="20" t="s">
        <v>869</v>
      </c>
      <c r="J45" s="5" t="s">
        <v>862</v>
      </c>
      <c r="K45" s="5" t="s">
        <v>862</v>
      </c>
      <c r="L45" s="23" t="s">
        <v>1756</v>
      </c>
      <c r="O45" s="12">
        <f t="shared" si="1"/>
        <v>220209362</v>
      </c>
    </row>
    <row r="46" spans="1:15" x14ac:dyDescent="0.65">
      <c r="A46" s="4">
        <v>44</v>
      </c>
      <c r="B46" s="5">
        <v>140059193</v>
      </c>
      <c r="C46" s="5"/>
      <c r="E46" s="20" t="s">
        <v>1755</v>
      </c>
      <c r="F46" s="20" t="s">
        <v>1754</v>
      </c>
      <c r="G46" s="5"/>
      <c r="H46" s="5" t="str">
        <f t="shared" si="0"/>
        <v>គង់ ណម</v>
      </c>
      <c r="I46" s="20" t="s">
        <v>869</v>
      </c>
      <c r="J46" s="5" t="s">
        <v>862</v>
      </c>
      <c r="K46" s="5" t="s">
        <v>862</v>
      </c>
      <c r="L46" s="22" t="s">
        <v>1753</v>
      </c>
      <c r="O46" s="12">
        <f t="shared" si="1"/>
        <v>140059193</v>
      </c>
    </row>
    <row r="47" spans="1:15" x14ac:dyDescent="0.65">
      <c r="A47" s="4">
        <v>45</v>
      </c>
      <c r="B47" s="5">
        <v>150310042</v>
      </c>
      <c r="C47" s="5"/>
      <c r="E47" s="20" t="s">
        <v>1404</v>
      </c>
      <c r="F47" s="20" t="s">
        <v>1752</v>
      </c>
      <c r="G47" s="5"/>
      <c r="H47" s="5" t="str">
        <f t="shared" si="0"/>
        <v>កង សារ៉ា</v>
      </c>
      <c r="I47" s="20" t="s">
        <v>863</v>
      </c>
      <c r="J47" s="5" t="s">
        <v>862</v>
      </c>
      <c r="K47" s="5" t="s">
        <v>862</v>
      </c>
      <c r="L47" s="22" t="s">
        <v>622</v>
      </c>
      <c r="O47" s="12">
        <f t="shared" si="1"/>
        <v>150310042</v>
      </c>
    </row>
    <row r="48" spans="1:15" x14ac:dyDescent="0.65">
      <c r="A48" s="4">
        <v>46</v>
      </c>
      <c r="B48" s="5" t="s">
        <v>1751</v>
      </c>
      <c r="C48" s="5"/>
      <c r="E48" s="20" t="s">
        <v>1750</v>
      </c>
      <c r="F48" s="20" t="s">
        <v>2</v>
      </c>
      <c r="G48" s="5"/>
      <c r="H48" s="5" t="str">
        <f t="shared" si="0"/>
        <v>យ៉េត ប្រុស</v>
      </c>
      <c r="I48" s="20" t="s">
        <v>869</v>
      </c>
      <c r="J48" s="5" t="s">
        <v>862</v>
      </c>
      <c r="K48" s="5" t="s">
        <v>862</v>
      </c>
      <c r="L48" s="22" t="s">
        <v>1749</v>
      </c>
      <c r="O48" s="12" t="str">
        <f t="shared" si="1"/>
        <v>061943336</v>
      </c>
    </row>
    <row r="49" spans="1:15" x14ac:dyDescent="0.65">
      <c r="A49" s="4">
        <v>47</v>
      </c>
      <c r="B49" s="5">
        <v>150904923</v>
      </c>
      <c r="C49" s="5"/>
      <c r="E49" s="20" t="s">
        <v>989</v>
      </c>
      <c r="F49" s="20" t="s">
        <v>1748</v>
      </c>
      <c r="G49" s="5"/>
      <c r="H49" s="5" t="str">
        <f t="shared" si="0"/>
        <v>សែន ចាន់ស៊ីន</v>
      </c>
      <c r="I49" s="20" t="s">
        <v>869</v>
      </c>
      <c r="J49" s="5" t="s">
        <v>862</v>
      </c>
      <c r="K49" s="5" t="s">
        <v>862</v>
      </c>
      <c r="L49" s="22" t="s">
        <v>795</v>
      </c>
      <c r="O49" s="12">
        <f t="shared" si="1"/>
        <v>150904923</v>
      </c>
    </row>
    <row r="50" spans="1:15" x14ac:dyDescent="0.65">
      <c r="A50" s="4">
        <v>48</v>
      </c>
      <c r="B50" s="5" t="s">
        <v>1747</v>
      </c>
      <c r="C50" s="5"/>
      <c r="E50" s="20" t="s">
        <v>1667</v>
      </c>
      <c r="F50" s="20" t="s">
        <v>1746</v>
      </c>
      <c r="G50" s="5"/>
      <c r="H50" s="5" t="str">
        <f t="shared" si="0"/>
        <v>ផាន់ រ៉ា</v>
      </c>
      <c r="I50" s="20" t="s">
        <v>869</v>
      </c>
      <c r="J50" s="5" t="s">
        <v>862</v>
      </c>
      <c r="K50" s="5" t="s">
        <v>862</v>
      </c>
      <c r="L50" s="22" t="s">
        <v>490</v>
      </c>
      <c r="O50" s="12" t="str">
        <f t="shared" si="1"/>
        <v>061442264</v>
      </c>
    </row>
    <row r="51" spans="1:15" x14ac:dyDescent="0.65">
      <c r="A51" s="4">
        <v>49</v>
      </c>
      <c r="B51" s="5" t="s">
        <v>1745</v>
      </c>
      <c r="C51" s="5"/>
      <c r="E51" s="20" t="s">
        <v>1744</v>
      </c>
      <c r="F51" s="20" t="s">
        <v>1230</v>
      </c>
      <c r="G51" s="5"/>
      <c r="H51" s="5" t="str">
        <f t="shared" si="0"/>
        <v>អិត ស្រីលីន</v>
      </c>
      <c r="I51" s="20" t="s">
        <v>863</v>
      </c>
      <c r="J51" s="5" t="s">
        <v>862</v>
      </c>
      <c r="K51" s="5" t="s">
        <v>862</v>
      </c>
      <c r="L51" s="22" t="s">
        <v>710</v>
      </c>
      <c r="O51" s="12" t="str">
        <f t="shared" si="1"/>
        <v>IDR00048</v>
      </c>
    </row>
    <row r="52" spans="1:15" x14ac:dyDescent="0.65">
      <c r="A52" s="4">
        <v>50</v>
      </c>
      <c r="B52" s="5">
        <v>220175238</v>
      </c>
      <c r="C52" s="5"/>
      <c r="E52" s="20" t="s">
        <v>1743</v>
      </c>
      <c r="F52" s="20" t="s">
        <v>1507</v>
      </c>
      <c r="G52" s="5"/>
      <c r="H52" s="5" t="str">
        <f t="shared" si="0"/>
        <v>សៀ សុខ</v>
      </c>
      <c r="I52" s="20" t="s">
        <v>863</v>
      </c>
      <c r="J52" s="5" t="s">
        <v>862</v>
      </c>
      <c r="K52" s="5" t="s">
        <v>862</v>
      </c>
      <c r="L52" s="22" t="s">
        <v>585</v>
      </c>
      <c r="O52" s="12">
        <f t="shared" si="1"/>
        <v>220175238</v>
      </c>
    </row>
    <row r="53" spans="1:15" x14ac:dyDescent="0.65">
      <c r="A53" s="4">
        <v>51</v>
      </c>
      <c r="B53" s="5">
        <v>150612256</v>
      </c>
      <c r="C53" s="5"/>
      <c r="E53" s="20" t="s">
        <v>1742</v>
      </c>
      <c r="F53" s="20" t="s">
        <v>1741</v>
      </c>
      <c r="G53" s="5"/>
      <c r="H53" s="5" t="str">
        <f t="shared" si="0"/>
        <v>វុន ចាន់រ៉ាត់</v>
      </c>
      <c r="I53" s="20" t="s">
        <v>863</v>
      </c>
      <c r="J53" s="5" t="s">
        <v>862</v>
      </c>
      <c r="K53" s="5" t="s">
        <v>862</v>
      </c>
      <c r="L53" s="22" t="s">
        <v>1740</v>
      </c>
      <c r="O53" s="12">
        <f t="shared" si="1"/>
        <v>150612256</v>
      </c>
    </row>
    <row r="54" spans="1:15" x14ac:dyDescent="0.65">
      <c r="A54" s="4">
        <v>52</v>
      </c>
      <c r="B54" s="5">
        <v>150737287</v>
      </c>
      <c r="C54" s="5"/>
      <c r="E54" s="20" t="s">
        <v>1404</v>
      </c>
      <c r="F54" s="20" t="s">
        <v>1739</v>
      </c>
      <c r="G54" s="5"/>
      <c r="H54" s="5" t="str">
        <f t="shared" si="0"/>
        <v>កង មីណា</v>
      </c>
      <c r="I54" s="20" t="s">
        <v>863</v>
      </c>
      <c r="J54" s="5" t="s">
        <v>862</v>
      </c>
      <c r="K54" s="5" t="s">
        <v>862</v>
      </c>
      <c r="L54" s="22" t="s">
        <v>1738</v>
      </c>
      <c r="O54" s="12">
        <f t="shared" si="1"/>
        <v>150737287</v>
      </c>
    </row>
    <row r="55" spans="1:15" x14ac:dyDescent="0.65">
      <c r="A55" s="4">
        <v>53</v>
      </c>
      <c r="B55" s="5">
        <v>220175205</v>
      </c>
      <c r="C55" s="5"/>
      <c r="E55" s="20" t="s">
        <v>1369</v>
      </c>
      <c r="F55" s="20" t="s">
        <v>942</v>
      </c>
      <c r="G55" s="5"/>
      <c r="H55" s="5" t="str">
        <f t="shared" si="0"/>
        <v>ពេជ្រ ចាន់រី</v>
      </c>
      <c r="I55" s="20" t="s">
        <v>869</v>
      </c>
      <c r="J55" s="5" t="s">
        <v>862</v>
      </c>
      <c r="K55" s="5" t="s">
        <v>862</v>
      </c>
      <c r="L55" s="22" t="s">
        <v>516</v>
      </c>
      <c r="O55" s="12">
        <f t="shared" si="1"/>
        <v>220175205</v>
      </c>
    </row>
    <row r="56" spans="1:15" x14ac:dyDescent="0.65">
      <c r="A56" s="4">
        <v>54</v>
      </c>
      <c r="B56" s="5">
        <v>220128935</v>
      </c>
      <c r="C56" s="5"/>
      <c r="E56" s="20" t="s">
        <v>1161</v>
      </c>
      <c r="F56" s="20" t="s">
        <v>1737</v>
      </c>
      <c r="G56" s="5"/>
      <c r="H56" s="5" t="str">
        <f t="shared" si="0"/>
        <v>អែម គឹមតុង</v>
      </c>
      <c r="I56" s="20" t="s">
        <v>869</v>
      </c>
      <c r="J56" s="5" t="s">
        <v>862</v>
      </c>
      <c r="K56" s="5" t="s">
        <v>862</v>
      </c>
      <c r="L56" s="22" t="s">
        <v>550</v>
      </c>
      <c r="O56" s="12">
        <f t="shared" si="1"/>
        <v>220128935</v>
      </c>
    </row>
    <row r="57" spans="1:15" x14ac:dyDescent="0.65">
      <c r="A57" s="4">
        <v>55</v>
      </c>
      <c r="B57" s="5">
        <v>220194420</v>
      </c>
      <c r="C57" s="5"/>
      <c r="E57" s="20" t="s">
        <v>1736</v>
      </c>
      <c r="F57" s="20" t="s">
        <v>1735</v>
      </c>
      <c r="G57" s="5"/>
      <c r="H57" s="5" t="str">
        <f t="shared" si="0"/>
        <v>ដៀប សាម៉ាន</v>
      </c>
      <c r="I57" s="20" t="s">
        <v>869</v>
      </c>
      <c r="J57" s="5" t="s">
        <v>862</v>
      </c>
      <c r="K57" s="5" t="s">
        <v>862</v>
      </c>
      <c r="L57" s="22" t="s">
        <v>712</v>
      </c>
      <c r="O57" s="12">
        <f t="shared" si="1"/>
        <v>220194420</v>
      </c>
    </row>
    <row r="58" spans="1:15" x14ac:dyDescent="0.65">
      <c r="A58" s="4">
        <v>56</v>
      </c>
      <c r="B58" s="5">
        <v>220234362</v>
      </c>
      <c r="C58" s="5"/>
      <c r="E58" s="20" t="s">
        <v>1215</v>
      </c>
      <c r="F58" s="20" t="s">
        <v>1734</v>
      </c>
      <c r="G58" s="5"/>
      <c r="H58" s="5" t="str">
        <f t="shared" si="0"/>
        <v>ចាន់ សុថេន</v>
      </c>
      <c r="I58" s="20" t="s">
        <v>869</v>
      </c>
      <c r="J58" s="5" t="s">
        <v>862</v>
      </c>
      <c r="K58" s="5" t="s">
        <v>862</v>
      </c>
      <c r="L58" s="22" t="s">
        <v>1733</v>
      </c>
      <c r="O58" s="12">
        <f t="shared" si="1"/>
        <v>220234362</v>
      </c>
    </row>
    <row r="59" spans="1:15" x14ac:dyDescent="0.65">
      <c r="A59" s="4">
        <v>57</v>
      </c>
      <c r="B59" s="5">
        <v>150918125</v>
      </c>
      <c r="C59" s="5"/>
      <c r="E59" s="20" t="s">
        <v>1189</v>
      </c>
      <c r="F59" s="20" t="s">
        <v>942</v>
      </c>
      <c r="G59" s="5"/>
      <c r="H59" s="5" t="str">
        <f t="shared" si="0"/>
        <v>ឈិន ចាន់រី</v>
      </c>
      <c r="I59" s="20" t="s">
        <v>869</v>
      </c>
      <c r="J59" s="5" t="s">
        <v>862</v>
      </c>
      <c r="K59" s="5" t="s">
        <v>862</v>
      </c>
      <c r="L59" s="22" t="s">
        <v>726</v>
      </c>
      <c r="O59" s="12">
        <f t="shared" si="1"/>
        <v>150918125</v>
      </c>
    </row>
    <row r="60" spans="1:15" x14ac:dyDescent="0.65">
      <c r="A60" s="4">
        <v>58</v>
      </c>
      <c r="B60" s="5">
        <v>150771083</v>
      </c>
      <c r="C60" s="5"/>
      <c r="E60" s="20" t="s">
        <v>980</v>
      </c>
      <c r="F60" s="20" t="s">
        <v>1481</v>
      </c>
      <c r="G60" s="5"/>
      <c r="H60" s="5" t="str">
        <f t="shared" si="0"/>
        <v>សុន កក្កដា</v>
      </c>
      <c r="I60" s="20" t="s">
        <v>863</v>
      </c>
      <c r="J60" s="5" t="s">
        <v>862</v>
      </c>
      <c r="K60" s="5" t="s">
        <v>862</v>
      </c>
      <c r="L60" s="22" t="s">
        <v>596</v>
      </c>
      <c r="O60" s="12">
        <f t="shared" si="1"/>
        <v>150771083</v>
      </c>
    </row>
    <row r="61" spans="1:15" x14ac:dyDescent="0.65">
      <c r="A61" s="4">
        <v>59</v>
      </c>
      <c r="B61" s="5">
        <v>150911068</v>
      </c>
      <c r="C61" s="5"/>
      <c r="E61" s="20" t="s">
        <v>918</v>
      </c>
      <c r="F61" s="20" t="s">
        <v>1732</v>
      </c>
      <c r="G61" s="5"/>
      <c r="H61" s="5" t="str">
        <f t="shared" si="0"/>
        <v>សាន វិច្ឆិកា</v>
      </c>
      <c r="I61" s="20" t="s">
        <v>869</v>
      </c>
      <c r="J61" s="5" t="s">
        <v>862</v>
      </c>
      <c r="K61" s="5" t="s">
        <v>862</v>
      </c>
      <c r="L61" s="22" t="s">
        <v>488</v>
      </c>
      <c r="O61" s="12">
        <f t="shared" si="1"/>
        <v>150911068</v>
      </c>
    </row>
    <row r="62" spans="1:15" x14ac:dyDescent="0.65">
      <c r="A62" s="4">
        <v>60</v>
      </c>
      <c r="B62" s="5">
        <v>150914128</v>
      </c>
      <c r="C62" s="5"/>
      <c r="E62" s="20" t="s">
        <v>1731</v>
      </c>
      <c r="F62" s="20" t="s">
        <v>1730</v>
      </c>
      <c r="G62" s="5"/>
      <c r="H62" s="5" t="str">
        <f t="shared" si="0"/>
        <v>អ៊ុល ស៊ីនួន</v>
      </c>
      <c r="I62" s="20" t="s">
        <v>863</v>
      </c>
      <c r="J62" s="5" t="s">
        <v>862</v>
      </c>
      <c r="K62" s="5" t="s">
        <v>862</v>
      </c>
      <c r="L62" s="22" t="s">
        <v>547</v>
      </c>
      <c r="O62" s="12">
        <f t="shared" si="1"/>
        <v>150914128</v>
      </c>
    </row>
    <row r="63" spans="1:15" x14ac:dyDescent="0.65">
      <c r="A63" s="4">
        <v>61</v>
      </c>
      <c r="B63" s="5" t="s">
        <v>1729</v>
      </c>
      <c r="C63" s="5"/>
      <c r="E63" s="20" t="s">
        <v>1535</v>
      </c>
      <c r="F63" s="20" t="s">
        <v>1728</v>
      </c>
      <c r="G63" s="5"/>
      <c r="H63" s="5" t="str">
        <f t="shared" si="0"/>
        <v>ថៃ លក្ខ័ណា</v>
      </c>
      <c r="I63" s="20" t="s">
        <v>863</v>
      </c>
      <c r="J63" s="5" t="s">
        <v>862</v>
      </c>
      <c r="K63" s="5" t="s">
        <v>862</v>
      </c>
      <c r="L63" s="22" t="s">
        <v>565</v>
      </c>
      <c r="O63" s="12" t="str">
        <f t="shared" si="1"/>
        <v>150468220</v>
      </c>
    </row>
    <row r="64" spans="1:15" x14ac:dyDescent="0.65">
      <c r="A64" s="4">
        <v>62</v>
      </c>
      <c r="B64" s="5" t="s">
        <v>1727</v>
      </c>
      <c r="C64" s="5"/>
      <c r="E64" s="20" t="s">
        <v>1133</v>
      </c>
      <c r="F64" s="20" t="s">
        <v>1711</v>
      </c>
      <c r="G64" s="5"/>
      <c r="H64" s="5" t="str">
        <f t="shared" si="0"/>
        <v>ហ៊ុយ ណាក់</v>
      </c>
      <c r="I64" s="20" t="s">
        <v>869</v>
      </c>
      <c r="J64" s="5" t="s">
        <v>862</v>
      </c>
      <c r="K64" s="5" t="s">
        <v>862</v>
      </c>
      <c r="L64" s="22" t="s">
        <v>463</v>
      </c>
      <c r="O64" s="12" t="str">
        <f t="shared" si="1"/>
        <v>150469855</v>
      </c>
    </row>
    <row r="65" spans="1:15" x14ac:dyDescent="0.65">
      <c r="A65" s="4">
        <v>63</v>
      </c>
      <c r="B65" s="5" t="s">
        <v>1726</v>
      </c>
      <c r="C65" s="5"/>
      <c r="E65" s="20" t="s">
        <v>1723</v>
      </c>
      <c r="F65" s="20" t="s">
        <v>1725</v>
      </c>
      <c r="G65" s="5"/>
      <c r="H65" s="5" t="str">
        <f t="shared" si="0"/>
        <v>គឹម និ</v>
      </c>
      <c r="I65" s="20" t="s">
        <v>869</v>
      </c>
      <c r="J65" s="5" t="s">
        <v>862</v>
      </c>
      <c r="K65" s="5" t="s">
        <v>862</v>
      </c>
      <c r="L65" s="22" t="s">
        <v>815</v>
      </c>
      <c r="O65" s="12" t="str">
        <f t="shared" si="1"/>
        <v>IDR00049</v>
      </c>
    </row>
    <row r="66" spans="1:15" x14ac:dyDescent="0.65">
      <c r="A66" s="4">
        <v>64</v>
      </c>
      <c r="B66" s="5" t="s">
        <v>1724</v>
      </c>
      <c r="C66" s="5"/>
      <c r="E66" s="20" t="s">
        <v>1723</v>
      </c>
      <c r="F66" s="20" t="s">
        <v>1347</v>
      </c>
      <c r="G66" s="5"/>
      <c r="H66" s="5" t="str">
        <f t="shared" si="0"/>
        <v>គឹម នី</v>
      </c>
      <c r="I66" s="20" t="s">
        <v>869</v>
      </c>
      <c r="J66" s="5" t="s">
        <v>862</v>
      </c>
      <c r="K66" s="5" t="s">
        <v>862</v>
      </c>
      <c r="L66" s="22" t="s">
        <v>501</v>
      </c>
      <c r="O66" s="12" t="str">
        <f t="shared" si="1"/>
        <v>IDR00050</v>
      </c>
    </row>
    <row r="67" spans="1:15" x14ac:dyDescent="0.65">
      <c r="A67" s="4">
        <v>65</v>
      </c>
      <c r="B67" s="5" t="s">
        <v>1722</v>
      </c>
      <c r="C67" s="5"/>
      <c r="E67" s="20" t="s">
        <v>1461</v>
      </c>
      <c r="F67" s="20" t="s">
        <v>1721</v>
      </c>
      <c r="G67" s="5"/>
      <c r="H67" s="5" t="str">
        <f t="shared" si="0"/>
        <v>វឿន សុភ័ក</v>
      </c>
      <c r="I67" s="20" t="s">
        <v>863</v>
      </c>
      <c r="J67" s="5" t="s">
        <v>862</v>
      </c>
      <c r="K67" s="5" t="s">
        <v>862</v>
      </c>
      <c r="L67" s="22" t="s">
        <v>605</v>
      </c>
      <c r="O67" s="12" t="str">
        <f t="shared" si="1"/>
        <v>220238534</v>
      </c>
    </row>
    <row r="68" spans="1:15" x14ac:dyDescent="0.65">
      <c r="A68" s="4">
        <v>66</v>
      </c>
      <c r="B68" s="5">
        <v>220198524</v>
      </c>
      <c r="C68" s="5"/>
      <c r="E68" s="20" t="s">
        <v>1720</v>
      </c>
      <c r="F68" s="20" t="s">
        <v>1368</v>
      </c>
      <c r="G68" s="5"/>
      <c r="H68" s="5" t="str">
        <f t="shared" si="0"/>
        <v>អ៊ុត អេន</v>
      </c>
      <c r="I68" s="20" t="s">
        <v>869</v>
      </c>
      <c r="J68" s="5" t="s">
        <v>862</v>
      </c>
      <c r="K68" s="5" t="s">
        <v>862</v>
      </c>
      <c r="L68" s="22" t="s">
        <v>606</v>
      </c>
      <c r="O68" s="12">
        <f t="shared" ref="O68:O131" si="2">B68</f>
        <v>220198524</v>
      </c>
    </row>
    <row r="69" spans="1:15" x14ac:dyDescent="0.65">
      <c r="A69" s="4">
        <v>67</v>
      </c>
      <c r="B69" s="5">
        <v>150522922</v>
      </c>
      <c r="C69" s="5"/>
      <c r="E69" s="20" t="s">
        <v>1599</v>
      </c>
      <c r="F69" s="20" t="s">
        <v>1236</v>
      </c>
      <c r="G69" s="5"/>
      <c r="H69" s="5" t="str">
        <f t="shared" ref="H69:H132" si="3">E69&amp;F69</f>
        <v>ទ្រី អន</v>
      </c>
      <c r="I69" s="20" t="s">
        <v>863</v>
      </c>
      <c r="J69" s="5" t="s">
        <v>862</v>
      </c>
      <c r="K69" s="5" t="s">
        <v>862</v>
      </c>
      <c r="L69" s="22" t="s">
        <v>467</v>
      </c>
      <c r="O69" s="12">
        <f t="shared" si="2"/>
        <v>150522922</v>
      </c>
    </row>
    <row r="70" spans="1:15" x14ac:dyDescent="0.65">
      <c r="A70" s="4">
        <v>68</v>
      </c>
      <c r="B70" s="5" t="s">
        <v>1719</v>
      </c>
      <c r="C70" s="5"/>
      <c r="E70" s="20" t="s">
        <v>873</v>
      </c>
      <c r="F70" s="20" t="s">
        <v>1718</v>
      </c>
      <c r="G70" s="5"/>
      <c r="H70" s="5" t="str">
        <f t="shared" si="3"/>
        <v>ម៉ៅ សាម៉េត</v>
      </c>
      <c r="I70" s="20" t="s">
        <v>869</v>
      </c>
      <c r="J70" s="5" t="s">
        <v>862</v>
      </c>
      <c r="K70" s="5" t="s">
        <v>862</v>
      </c>
      <c r="L70" s="22" t="s">
        <v>458</v>
      </c>
      <c r="O70" s="12" t="str">
        <f t="shared" si="2"/>
        <v>150574132</v>
      </c>
    </row>
    <row r="71" spans="1:15" x14ac:dyDescent="0.65">
      <c r="A71" s="4">
        <v>69</v>
      </c>
      <c r="B71" s="5" t="s">
        <v>1717</v>
      </c>
      <c r="C71" s="5"/>
      <c r="E71" s="20" t="s">
        <v>1547</v>
      </c>
      <c r="F71" s="20" t="s">
        <v>1716</v>
      </c>
      <c r="G71" s="5"/>
      <c r="H71" s="5" t="str">
        <f t="shared" si="3"/>
        <v>ហុង សារុន</v>
      </c>
      <c r="I71" s="20" t="s">
        <v>869</v>
      </c>
      <c r="J71" s="5" t="s">
        <v>862</v>
      </c>
      <c r="K71" s="5" t="s">
        <v>862</v>
      </c>
      <c r="L71" s="22" t="s">
        <v>459</v>
      </c>
      <c r="O71" s="12" t="str">
        <f t="shared" si="2"/>
        <v>061324290</v>
      </c>
    </row>
    <row r="72" spans="1:15" x14ac:dyDescent="0.65">
      <c r="A72" s="4">
        <v>70</v>
      </c>
      <c r="B72" s="5" t="s">
        <v>1715</v>
      </c>
      <c r="C72" s="5"/>
      <c r="E72" s="20" t="s">
        <v>1501</v>
      </c>
      <c r="F72" s="20" t="s">
        <v>1146</v>
      </c>
      <c r="G72" s="5"/>
      <c r="H72" s="5" t="str">
        <f t="shared" si="3"/>
        <v>លន់ ច្រិប</v>
      </c>
      <c r="I72" s="20" t="s">
        <v>863</v>
      </c>
      <c r="J72" s="5" t="s">
        <v>862</v>
      </c>
      <c r="K72" s="5" t="s">
        <v>862</v>
      </c>
      <c r="L72" s="22" t="s">
        <v>460</v>
      </c>
      <c r="O72" s="12" t="str">
        <f t="shared" si="2"/>
        <v>220175260</v>
      </c>
    </row>
    <row r="73" spans="1:15" x14ac:dyDescent="0.65">
      <c r="A73" s="4">
        <v>71</v>
      </c>
      <c r="B73" s="5" t="s">
        <v>1714</v>
      </c>
      <c r="C73" s="5"/>
      <c r="E73" s="20" t="s">
        <v>1242</v>
      </c>
      <c r="F73" s="20" t="s">
        <v>1713</v>
      </c>
      <c r="G73" s="5"/>
      <c r="H73" s="5" t="str">
        <f t="shared" si="3"/>
        <v>មាស សុខៃ</v>
      </c>
      <c r="I73" s="20" t="s">
        <v>869</v>
      </c>
      <c r="J73" s="5" t="s">
        <v>862</v>
      </c>
      <c r="K73" s="5" t="s">
        <v>862</v>
      </c>
      <c r="L73" s="22" t="s">
        <v>461</v>
      </c>
      <c r="O73" s="12" t="str">
        <f t="shared" si="2"/>
        <v>061410651</v>
      </c>
    </row>
    <row r="74" spans="1:15" x14ac:dyDescent="0.65">
      <c r="A74" s="4">
        <v>72</v>
      </c>
      <c r="B74" s="5" t="s">
        <v>1712</v>
      </c>
      <c r="C74" s="5"/>
      <c r="E74" s="20" t="s">
        <v>1678</v>
      </c>
      <c r="F74" s="20" t="s">
        <v>1711</v>
      </c>
      <c r="G74" s="5"/>
      <c r="H74" s="5" t="str">
        <f t="shared" si="3"/>
        <v>ណេ ណាក់</v>
      </c>
      <c r="I74" s="20" t="s">
        <v>869</v>
      </c>
      <c r="J74" s="5" t="s">
        <v>862</v>
      </c>
      <c r="K74" s="5" t="s">
        <v>862</v>
      </c>
      <c r="L74" s="22" t="s">
        <v>462</v>
      </c>
      <c r="O74" s="12" t="str">
        <f t="shared" si="2"/>
        <v>171154849</v>
      </c>
    </row>
    <row r="75" spans="1:15" x14ac:dyDescent="0.65">
      <c r="A75" s="4">
        <v>73</v>
      </c>
      <c r="B75" s="5" t="s">
        <v>1710</v>
      </c>
      <c r="C75" s="5"/>
      <c r="E75" s="20" t="s">
        <v>1709</v>
      </c>
      <c r="F75" s="20" t="s">
        <v>1708</v>
      </c>
      <c r="G75" s="5"/>
      <c r="H75" s="5" t="str">
        <f t="shared" si="3"/>
        <v>ឃឿន តូរ៉ូ</v>
      </c>
      <c r="I75" s="20" t="s">
        <v>869</v>
      </c>
      <c r="J75" s="5" t="s">
        <v>862</v>
      </c>
      <c r="K75" s="5" t="s">
        <v>862</v>
      </c>
      <c r="L75" s="22" t="s">
        <v>464</v>
      </c>
      <c r="O75" s="12" t="str">
        <f t="shared" si="2"/>
        <v>150658005</v>
      </c>
    </row>
    <row r="76" spans="1:15" x14ac:dyDescent="0.65">
      <c r="A76" s="4">
        <v>74</v>
      </c>
      <c r="B76" s="5" t="s">
        <v>1707</v>
      </c>
      <c r="C76" s="5"/>
      <c r="E76" s="20" t="s">
        <v>1364</v>
      </c>
      <c r="F76" s="20" t="s">
        <v>1706</v>
      </c>
      <c r="G76" s="5"/>
      <c r="H76" s="5" t="str">
        <f t="shared" si="3"/>
        <v>ទេព ពេញ</v>
      </c>
      <c r="I76" s="20" t="s">
        <v>869</v>
      </c>
      <c r="J76" s="5" t="s">
        <v>862</v>
      </c>
      <c r="K76" s="5" t="s">
        <v>862</v>
      </c>
      <c r="L76" s="22" t="s">
        <v>465</v>
      </c>
      <c r="O76" s="12" t="str">
        <f t="shared" si="2"/>
        <v>IDR000130</v>
      </c>
    </row>
    <row r="77" spans="1:15" x14ac:dyDescent="0.65">
      <c r="A77" s="4">
        <v>75</v>
      </c>
      <c r="B77" s="5" t="s">
        <v>1705</v>
      </c>
      <c r="C77" s="5"/>
      <c r="E77" s="20" t="s">
        <v>1704</v>
      </c>
      <c r="F77" s="20" t="s">
        <v>1062</v>
      </c>
      <c r="G77" s="5"/>
      <c r="H77" s="5" t="str">
        <f t="shared" si="3"/>
        <v>ឌិន ចាន់ឌី</v>
      </c>
      <c r="I77" s="20" t="s">
        <v>863</v>
      </c>
      <c r="J77" s="5" t="s">
        <v>862</v>
      </c>
      <c r="K77" s="5" t="s">
        <v>862</v>
      </c>
      <c r="L77" s="22" t="s">
        <v>466</v>
      </c>
      <c r="O77" s="12" t="str">
        <f t="shared" si="2"/>
        <v>170605164</v>
      </c>
    </row>
    <row r="78" spans="1:15" x14ac:dyDescent="0.65">
      <c r="A78" s="4">
        <v>76</v>
      </c>
      <c r="B78" s="5">
        <v>150574734</v>
      </c>
      <c r="C78" s="5"/>
      <c r="E78" s="20" t="s">
        <v>1599</v>
      </c>
      <c r="F78" s="20" t="s">
        <v>1703</v>
      </c>
      <c r="G78" s="5"/>
      <c r="H78" s="5" t="str">
        <f t="shared" si="3"/>
        <v>ទ្រី ទុន</v>
      </c>
      <c r="I78" s="20" t="s">
        <v>869</v>
      </c>
      <c r="J78" s="5" t="s">
        <v>862</v>
      </c>
      <c r="K78" s="5" t="s">
        <v>862</v>
      </c>
      <c r="L78" s="22" t="s">
        <v>468</v>
      </c>
      <c r="O78" s="12">
        <f t="shared" si="2"/>
        <v>150574734</v>
      </c>
    </row>
    <row r="79" spans="1:15" x14ac:dyDescent="0.65">
      <c r="A79" s="4">
        <v>77</v>
      </c>
      <c r="B79" s="5" t="s">
        <v>1702</v>
      </c>
      <c r="C79" s="5"/>
      <c r="E79" s="20" t="s">
        <v>1359</v>
      </c>
      <c r="F79" s="20" t="s">
        <v>1701</v>
      </c>
      <c r="G79" s="5"/>
      <c r="H79" s="5" t="str">
        <f t="shared" si="3"/>
        <v>ប៊ន ប៊ីន</v>
      </c>
      <c r="I79" s="20" t="s">
        <v>869</v>
      </c>
      <c r="J79" s="5" t="s">
        <v>862</v>
      </c>
      <c r="K79" s="5" t="s">
        <v>862</v>
      </c>
      <c r="L79" s="22" t="s">
        <v>469</v>
      </c>
      <c r="O79" s="12" t="str">
        <f t="shared" si="2"/>
        <v>150111954</v>
      </c>
    </row>
    <row r="80" spans="1:15" x14ac:dyDescent="0.65">
      <c r="A80" s="4">
        <v>78</v>
      </c>
      <c r="B80" s="5" t="s">
        <v>1700</v>
      </c>
      <c r="C80" s="5"/>
      <c r="E80" s="20" t="s">
        <v>1599</v>
      </c>
      <c r="F80" s="20" t="s">
        <v>1699</v>
      </c>
      <c r="G80" s="5"/>
      <c r="H80" s="5" t="str">
        <f t="shared" si="3"/>
        <v>ទ្រី អម</v>
      </c>
      <c r="I80" s="20" t="s">
        <v>863</v>
      </c>
      <c r="J80" s="5" t="s">
        <v>862</v>
      </c>
      <c r="K80" s="5" t="s">
        <v>862</v>
      </c>
      <c r="L80" s="22" t="s">
        <v>470</v>
      </c>
      <c r="O80" s="12" t="str">
        <f t="shared" si="2"/>
        <v>150331874</v>
      </c>
    </row>
    <row r="81" spans="1:15" x14ac:dyDescent="0.65">
      <c r="A81" s="4">
        <v>79</v>
      </c>
      <c r="B81" s="5">
        <v>150468203</v>
      </c>
      <c r="C81" s="5"/>
      <c r="E81" s="20" t="s">
        <v>1694</v>
      </c>
      <c r="F81" s="20" t="s">
        <v>1698</v>
      </c>
      <c r="G81" s="5"/>
      <c r="H81" s="5" t="str">
        <f t="shared" si="3"/>
        <v>ឡាញ់ លី</v>
      </c>
      <c r="I81" s="20" t="s">
        <v>863</v>
      </c>
      <c r="J81" s="5" t="s">
        <v>862</v>
      </c>
      <c r="K81" s="5" t="s">
        <v>862</v>
      </c>
      <c r="L81" s="22" t="s">
        <v>471</v>
      </c>
      <c r="O81" s="12">
        <f t="shared" si="2"/>
        <v>150468203</v>
      </c>
    </row>
    <row r="82" spans="1:15" x14ac:dyDescent="0.65">
      <c r="A82" s="4">
        <v>80</v>
      </c>
      <c r="B82" s="5" t="s">
        <v>1697</v>
      </c>
      <c r="C82" s="5"/>
      <c r="E82" s="20" t="s">
        <v>1696</v>
      </c>
      <c r="F82" s="20" t="s">
        <v>1695</v>
      </c>
      <c r="G82" s="5"/>
      <c r="H82" s="5" t="str">
        <f t="shared" si="3"/>
        <v>អៀង វី</v>
      </c>
      <c r="I82" s="20" t="s">
        <v>869</v>
      </c>
      <c r="J82" s="5" t="s">
        <v>862</v>
      </c>
      <c r="K82" s="5" t="s">
        <v>862</v>
      </c>
      <c r="L82" s="22" t="s">
        <v>472</v>
      </c>
      <c r="O82" s="12" t="str">
        <f t="shared" si="2"/>
        <v>150468280</v>
      </c>
    </row>
    <row r="83" spans="1:15" x14ac:dyDescent="0.65">
      <c r="A83" s="4">
        <v>81</v>
      </c>
      <c r="B83" s="5">
        <v>150648462</v>
      </c>
      <c r="C83" s="5"/>
      <c r="E83" s="20" t="s">
        <v>1694</v>
      </c>
      <c r="F83" s="20" t="s">
        <v>1121</v>
      </c>
      <c r="G83" s="5"/>
      <c r="H83" s="5" t="str">
        <f t="shared" si="3"/>
        <v>ឡាញ់ រ៉ុម</v>
      </c>
      <c r="I83" s="20" t="s">
        <v>869</v>
      </c>
      <c r="J83" s="5" t="s">
        <v>862</v>
      </c>
      <c r="K83" s="5" t="s">
        <v>862</v>
      </c>
      <c r="L83" s="22" t="s">
        <v>473</v>
      </c>
      <c r="O83" s="12">
        <f t="shared" si="2"/>
        <v>150648462</v>
      </c>
    </row>
    <row r="84" spans="1:15" x14ac:dyDescent="0.65">
      <c r="A84" s="4">
        <v>82</v>
      </c>
      <c r="B84" s="5">
        <v>150469724</v>
      </c>
      <c r="C84" s="5"/>
      <c r="E84" s="20" t="s">
        <v>1693</v>
      </c>
      <c r="F84" s="20" t="s">
        <v>1692</v>
      </c>
      <c r="G84" s="5"/>
      <c r="H84" s="5" t="str">
        <f t="shared" si="3"/>
        <v>ឃ្លី ផល្លា</v>
      </c>
      <c r="I84" s="20" t="s">
        <v>863</v>
      </c>
      <c r="J84" s="5" t="s">
        <v>862</v>
      </c>
      <c r="K84" s="5" t="s">
        <v>862</v>
      </c>
      <c r="L84" s="22" t="s">
        <v>474</v>
      </c>
      <c r="O84" s="12">
        <f t="shared" si="2"/>
        <v>150469724</v>
      </c>
    </row>
    <row r="85" spans="1:15" x14ac:dyDescent="0.65">
      <c r="A85" s="4">
        <v>83</v>
      </c>
      <c r="B85" s="5" t="s">
        <v>1691</v>
      </c>
      <c r="C85" s="5"/>
      <c r="E85" s="20" t="s">
        <v>930</v>
      </c>
      <c r="F85" s="20" t="s">
        <v>1690</v>
      </c>
      <c r="G85" s="5"/>
      <c r="H85" s="5" t="str">
        <f t="shared" si="3"/>
        <v>ម៉ម ម៉េន</v>
      </c>
      <c r="I85" s="20" t="s">
        <v>869</v>
      </c>
      <c r="J85" s="5" t="s">
        <v>862</v>
      </c>
      <c r="K85" s="5" t="s">
        <v>862</v>
      </c>
      <c r="L85" s="22" t="s">
        <v>475</v>
      </c>
      <c r="O85" s="12" t="str">
        <f t="shared" si="2"/>
        <v>150360206</v>
      </c>
    </row>
    <row r="86" spans="1:15" x14ac:dyDescent="0.65">
      <c r="A86" s="4">
        <v>84</v>
      </c>
      <c r="B86" s="5">
        <v>150586088</v>
      </c>
      <c r="C86" s="5"/>
      <c r="E86" s="20" t="s">
        <v>1125</v>
      </c>
      <c r="F86" s="20" t="s">
        <v>1689</v>
      </c>
      <c r="G86" s="5"/>
      <c r="H86" s="5" t="str">
        <f t="shared" si="3"/>
        <v>ឃឹម សាន</v>
      </c>
      <c r="I86" s="20" t="s">
        <v>869</v>
      </c>
      <c r="J86" s="5" t="s">
        <v>862</v>
      </c>
      <c r="K86" s="5" t="s">
        <v>862</v>
      </c>
      <c r="L86" s="22" t="s">
        <v>477</v>
      </c>
      <c r="O86" s="12">
        <f t="shared" si="2"/>
        <v>150586088</v>
      </c>
    </row>
    <row r="87" spans="1:15" x14ac:dyDescent="0.65">
      <c r="A87" s="4">
        <v>85</v>
      </c>
      <c r="B87" s="5">
        <v>437052016</v>
      </c>
      <c r="C87" s="5"/>
      <c r="E87" s="20" t="s">
        <v>1688</v>
      </c>
      <c r="F87" s="20" t="s">
        <v>960</v>
      </c>
      <c r="G87" s="5"/>
      <c r="H87" s="5" t="str">
        <f t="shared" si="3"/>
        <v>អេន សំអាត</v>
      </c>
      <c r="I87" s="20" t="s">
        <v>863</v>
      </c>
      <c r="J87" s="5" t="s">
        <v>862</v>
      </c>
      <c r="K87" s="5" t="s">
        <v>862</v>
      </c>
      <c r="L87" s="22" t="s">
        <v>478</v>
      </c>
      <c r="O87" s="12">
        <f t="shared" si="2"/>
        <v>437052016</v>
      </c>
    </row>
    <row r="88" spans="1:15" x14ac:dyDescent="0.65">
      <c r="A88" s="4">
        <v>86</v>
      </c>
      <c r="B88" s="5" t="s">
        <v>1687</v>
      </c>
      <c r="C88" s="5"/>
      <c r="E88" s="20" t="s">
        <v>1011</v>
      </c>
      <c r="F88" s="20" t="s">
        <v>911</v>
      </c>
      <c r="G88" s="5"/>
      <c r="H88" s="5" t="str">
        <f t="shared" si="3"/>
        <v>កន ភក្ដី</v>
      </c>
      <c r="I88" s="20" t="s">
        <v>869</v>
      </c>
      <c r="J88" s="5" t="s">
        <v>862</v>
      </c>
      <c r="K88" s="5" t="s">
        <v>862</v>
      </c>
      <c r="L88" s="22" t="s">
        <v>479</v>
      </c>
      <c r="O88" s="12" t="str">
        <f t="shared" si="2"/>
        <v>IDR000119</v>
      </c>
    </row>
    <row r="89" spans="1:15" x14ac:dyDescent="0.65">
      <c r="A89" s="4">
        <v>87</v>
      </c>
      <c r="B89" s="5" t="s">
        <v>1686</v>
      </c>
      <c r="C89" s="5"/>
      <c r="E89" s="20" t="s">
        <v>1486</v>
      </c>
      <c r="F89" s="20" t="s">
        <v>1685</v>
      </c>
      <c r="G89" s="5"/>
      <c r="H89" s="5" t="str">
        <f t="shared" si="3"/>
        <v>ឃុត ឃី</v>
      </c>
      <c r="I89" s="20" t="s">
        <v>869</v>
      </c>
      <c r="J89" s="5" t="s">
        <v>862</v>
      </c>
      <c r="K89" s="5" t="s">
        <v>862</v>
      </c>
      <c r="L89" s="22" t="s">
        <v>481</v>
      </c>
      <c r="O89" s="12" t="str">
        <f t="shared" si="2"/>
        <v>150111042</v>
      </c>
    </row>
    <row r="90" spans="1:15" x14ac:dyDescent="0.65">
      <c r="A90" s="4">
        <v>88</v>
      </c>
      <c r="B90" s="5" t="s">
        <v>1684</v>
      </c>
      <c r="C90" s="5"/>
      <c r="E90" s="20" t="s">
        <v>1683</v>
      </c>
      <c r="F90" s="20" t="s">
        <v>1682</v>
      </c>
      <c r="G90" s="5"/>
      <c r="H90" s="5" t="str">
        <f t="shared" si="3"/>
        <v>ឆឹម សុខខេន</v>
      </c>
      <c r="I90" s="20" t="s">
        <v>863</v>
      </c>
      <c r="J90" s="5" t="s">
        <v>862</v>
      </c>
      <c r="K90" s="5" t="s">
        <v>862</v>
      </c>
      <c r="L90" s="22" t="s">
        <v>482</v>
      </c>
      <c r="O90" s="12" t="str">
        <f t="shared" si="2"/>
        <v>150429483</v>
      </c>
    </row>
    <row r="91" spans="1:15" x14ac:dyDescent="0.65">
      <c r="A91" s="4">
        <v>89</v>
      </c>
      <c r="B91" s="5">
        <v>150639086</v>
      </c>
      <c r="C91" s="5"/>
      <c r="E91" s="20" t="s">
        <v>1413</v>
      </c>
      <c r="F91" s="20" t="s">
        <v>1681</v>
      </c>
      <c r="G91" s="5"/>
      <c r="H91" s="5" t="str">
        <f t="shared" si="3"/>
        <v>ស៊ីម យ៉ង</v>
      </c>
      <c r="I91" s="20" t="s">
        <v>863</v>
      </c>
      <c r="J91" s="5" t="s">
        <v>862</v>
      </c>
      <c r="K91" s="5" t="s">
        <v>862</v>
      </c>
      <c r="L91" s="22" t="s">
        <v>483</v>
      </c>
      <c r="O91" s="12">
        <f t="shared" si="2"/>
        <v>150639086</v>
      </c>
    </row>
    <row r="92" spans="1:15" x14ac:dyDescent="0.65">
      <c r="A92" s="4">
        <v>90</v>
      </c>
      <c r="B92" s="5" t="s">
        <v>1680</v>
      </c>
      <c r="C92" s="5"/>
      <c r="E92" s="20" t="s">
        <v>1361</v>
      </c>
      <c r="F92" s="20" t="s">
        <v>1679</v>
      </c>
      <c r="G92" s="5"/>
      <c r="H92" s="5" t="str">
        <f t="shared" si="3"/>
        <v>ភាព សភ័ស្ត</v>
      </c>
      <c r="I92" s="20" t="s">
        <v>863</v>
      </c>
      <c r="J92" s="5" t="s">
        <v>862</v>
      </c>
      <c r="K92" s="5" t="s">
        <v>862</v>
      </c>
      <c r="L92" s="22" t="s">
        <v>485</v>
      </c>
      <c r="O92" s="12" t="str">
        <f t="shared" si="2"/>
        <v>IDR00053</v>
      </c>
    </row>
    <row r="93" spans="1:15" x14ac:dyDescent="0.65">
      <c r="A93" s="4">
        <v>91</v>
      </c>
      <c r="B93" s="5">
        <v>712652415</v>
      </c>
      <c r="C93" s="5"/>
      <c r="E93" s="20" t="s">
        <v>1678</v>
      </c>
      <c r="F93" s="20" t="s">
        <v>1409</v>
      </c>
      <c r="G93" s="5"/>
      <c r="H93" s="5" t="str">
        <f t="shared" si="3"/>
        <v>ណេ សារ៉ាក់</v>
      </c>
      <c r="I93" s="20" t="s">
        <v>869</v>
      </c>
      <c r="J93" s="5" t="s">
        <v>862</v>
      </c>
      <c r="K93" s="5" t="s">
        <v>862</v>
      </c>
      <c r="L93" s="22" t="s">
        <v>486</v>
      </c>
      <c r="O93" s="12">
        <f t="shared" si="2"/>
        <v>712652415</v>
      </c>
    </row>
    <row r="94" spans="1:15" x14ac:dyDescent="0.65">
      <c r="A94" s="4">
        <v>92</v>
      </c>
      <c r="B94" s="5" t="s">
        <v>1677</v>
      </c>
      <c r="C94" s="5"/>
      <c r="E94" s="20" t="s">
        <v>1676</v>
      </c>
      <c r="F94" s="20" t="s">
        <v>1675</v>
      </c>
      <c r="G94" s="5"/>
      <c r="H94" s="5" t="str">
        <f t="shared" si="3"/>
        <v>យុន យី</v>
      </c>
      <c r="I94" s="20" t="s">
        <v>869</v>
      </c>
      <c r="J94" s="5" t="s">
        <v>862</v>
      </c>
      <c r="K94" s="5" t="s">
        <v>862</v>
      </c>
      <c r="L94" s="22" t="s">
        <v>487</v>
      </c>
      <c r="O94" s="12" t="str">
        <f t="shared" si="2"/>
        <v>150971216</v>
      </c>
    </row>
    <row r="95" spans="1:15" x14ac:dyDescent="0.65">
      <c r="A95" s="4">
        <v>93</v>
      </c>
      <c r="B95" s="5" t="s">
        <v>1674</v>
      </c>
      <c r="C95" s="5"/>
      <c r="E95" s="20" t="s">
        <v>918</v>
      </c>
      <c r="F95" s="20" t="s">
        <v>929</v>
      </c>
      <c r="G95" s="5"/>
      <c r="H95" s="5" t="str">
        <f t="shared" si="3"/>
        <v>សាន ម៉ាប់</v>
      </c>
      <c r="I95" s="20" t="s">
        <v>869</v>
      </c>
      <c r="J95" s="5" t="s">
        <v>862</v>
      </c>
      <c r="K95" s="5" t="s">
        <v>862</v>
      </c>
      <c r="L95" s="22" t="s">
        <v>489</v>
      </c>
      <c r="O95" s="12" t="str">
        <f t="shared" si="2"/>
        <v>150814940</v>
      </c>
    </row>
    <row r="96" spans="1:15" x14ac:dyDescent="0.65">
      <c r="A96" s="4">
        <v>94</v>
      </c>
      <c r="B96" s="5" t="s">
        <v>1673</v>
      </c>
      <c r="C96" s="5"/>
      <c r="E96" s="20" t="s">
        <v>964</v>
      </c>
      <c r="F96" s="20" t="s">
        <v>1672</v>
      </c>
      <c r="G96" s="5"/>
      <c r="H96" s="5" t="str">
        <f t="shared" si="3"/>
        <v>លី កញ្ញា</v>
      </c>
      <c r="I96" s="20" t="s">
        <v>869</v>
      </c>
      <c r="J96" s="5" t="s">
        <v>862</v>
      </c>
      <c r="K96" s="5" t="s">
        <v>862</v>
      </c>
      <c r="L96" s="22" t="s">
        <v>529</v>
      </c>
      <c r="O96" s="12" t="str">
        <f t="shared" si="2"/>
        <v>IDR00003</v>
      </c>
    </row>
    <row r="97" spans="1:15" x14ac:dyDescent="0.65">
      <c r="A97" s="4">
        <v>95</v>
      </c>
      <c r="B97" s="5">
        <v>150777528</v>
      </c>
      <c r="C97" s="5"/>
      <c r="E97" s="20" t="s">
        <v>1671</v>
      </c>
      <c r="F97" s="20" t="s">
        <v>1180</v>
      </c>
      <c r="G97" s="5"/>
      <c r="H97" s="5" t="str">
        <f t="shared" si="3"/>
        <v>តុង ស្រីទុំ</v>
      </c>
      <c r="I97" s="20" t="s">
        <v>863</v>
      </c>
      <c r="J97" s="5" t="s">
        <v>862</v>
      </c>
      <c r="K97" s="5" t="s">
        <v>862</v>
      </c>
      <c r="L97" s="22" t="s">
        <v>490</v>
      </c>
      <c r="O97" s="12">
        <f t="shared" si="2"/>
        <v>150777528</v>
      </c>
    </row>
    <row r="98" spans="1:15" x14ac:dyDescent="0.65">
      <c r="A98" s="4">
        <v>96</v>
      </c>
      <c r="B98" s="5">
        <v>101244682</v>
      </c>
      <c r="C98" s="5"/>
      <c r="E98" s="20" t="s">
        <v>1670</v>
      </c>
      <c r="F98" s="20" t="s">
        <v>1669</v>
      </c>
      <c r="G98" s="5"/>
      <c r="H98" s="5" t="str">
        <f t="shared" si="3"/>
        <v>យឹម ម៉ុម</v>
      </c>
      <c r="I98" s="20" t="s">
        <v>863</v>
      </c>
      <c r="J98" s="5" t="s">
        <v>862</v>
      </c>
      <c r="K98" s="5" t="s">
        <v>862</v>
      </c>
      <c r="L98" s="22" t="s">
        <v>491</v>
      </c>
      <c r="O98" s="12">
        <f t="shared" si="2"/>
        <v>101244682</v>
      </c>
    </row>
    <row r="99" spans="1:15" x14ac:dyDescent="0.65">
      <c r="A99" s="4">
        <v>97</v>
      </c>
      <c r="B99" s="5">
        <v>506441261</v>
      </c>
      <c r="C99" s="5"/>
      <c r="E99" s="20" t="s">
        <v>1505</v>
      </c>
      <c r="F99" s="20" t="s">
        <v>1668</v>
      </c>
      <c r="G99" s="5"/>
      <c r="H99" s="5" t="str">
        <f t="shared" si="3"/>
        <v>តុញ គង់គា</v>
      </c>
      <c r="I99" s="20" t="s">
        <v>869</v>
      </c>
      <c r="J99" s="5" t="s">
        <v>862</v>
      </c>
      <c r="K99" s="5" t="s">
        <v>862</v>
      </c>
      <c r="L99" s="22" t="s">
        <v>492</v>
      </c>
      <c r="O99" s="12">
        <f t="shared" si="2"/>
        <v>506441261</v>
      </c>
    </row>
    <row r="100" spans="1:15" x14ac:dyDescent="0.65">
      <c r="A100" s="4">
        <v>98</v>
      </c>
      <c r="B100" s="5">
        <v>150408729</v>
      </c>
      <c r="C100" s="5"/>
      <c r="E100" s="20" t="s">
        <v>1667</v>
      </c>
      <c r="F100" s="20" t="s">
        <v>1270</v>
      </c>
      <c r="G100" s="5"/>
      <c r="H100" s="5" t="str">
        <f t="shared" si="3"/>
        <v>ផាន់ រុំ</v>
      </c>
      <c r="I100" s="20" t="s">
        <v>869</v>
      </c>
      <c r="J100" s="5" t="s">
        <v>862</v>
      </c>
      <c r="K100" s="5" t="s">
        <v>862</v>
      </c>
      <c r="L100" s="22" t="s">
        <v>493</v>
      </c>
      <c r="O100" s="12">
        <f t="shared" si="2"/>
        <v>150408729</v>
      </c>
    </row>
    <row r="101" spans="1:15" x14ac:dyDescent="0.65">
      <c r="A101" s="4">
        <v>99</v>
      </c>
      <c r="B101" s="9" t="s">
        <v>1666</v>
      </c>
      <c r="C101" s="5"/>
      <c r="E101" s="20" t="s">
        <v>1665</v>
      </c>
      <c r="F101" s="20" t="s">
        <v>1664</v>
      </c>
      <c r="G101" s="5"/>
      <c r="H101" s="5" t="str">
        <f t="shared" si="3"/>
        <v>សុខ ឡូត</v>
      </c>
      <c r="I101" s="20" t="s">
        <v>869</v>
      </c>
      <c r="J101" s="5" t="s">
        <v>862</v>
      </c>
      <c r="K101" s="5" t="s">
        <v>862</v>
      </c>
      <c r="L101" s="22" t="s">
        <v>495</v>
      </c>
      <c r="O101" s="12" t="str">
        <f t="shared" si="2"/>
        <v>160541152</v>
      </c>
    </row>
    <row r="102" spans="1:15" x14ac:dyDescent="0.65">
      <c r="A102" s="4">
        <v>100</v>
      </c>
      <c r="B102" s="5" t="s">
        <v>1663</v>
      </c>
      <c r="C102" s="5"/>
      <c r="E102" s="20" t="s">
        <v>1505</v>
      </c>
      <c r="F102" s="20" t="s">
        <v>1662</v>
      </c>
      <c r="G102" s="5"/>
      <c r="H102" s="5" t="str">
        <f t="shared" si="3"/>
        <v>តុញ សុខុម</v>
      </c>
      <c r="I102" s="20" t="s">
        <v>863</v>
      </c>
      <c r="J102" s="5" t="s">
        <v>862</v>
      </c>
      <c r="K102" s="5" t="s">
        <v>862</v>
      </c>
      <c r="L102" s="22" t="s">
        <v>496</v>
      </c>
      <c r="O102" s="12" t="str">
        <f t="shared" si="2"/>
        <v>150641260</v>
      </c>
    </row>
    <row r="103" spans="1:15" x14ac:dyDescent="0.65">
      <c r="A103" s="4">
        <v>101</v>
      </c>
      <c r="B103" s="5" t="s">
        <v>1661</v>
      </c>
      <c r="C103" s="5"/>
      <c r="E103" s="20" t="s">
        <v>970</v>
      </c>
      <c r="F103" s="20" t="s">
        <v>1660</v>
      </c>
      <c r="G103" s="5"/>
      <c r="H103" s="5" t="str">
        <f t="shared" si="3"/>
        <v>ចយ សុម៉ាច</v>
      </c>
      <c r="I103" s="20" t="s">
        <v>869</v>
      </c>
      <c r="J103" s="5" t="s">
        <v>862</v>
      </c>
      <c r="K103" s="5" t="s">
        <v>862</v>
      </c>
      <c r="L103" s="22" t="s">
        <v>497</v>
      </c>
      <c r="O103" s="12" t="str">
        <f t="shared" si="2"/>
        <v>IDR00055</v>
      </c>
    </row>
    <row r="104" spans="1:15" x14ac:dyDescent="0.65">
      <c r="A104" s="4">
        <v>102</v>
      </c>
      <c r="B104" s="5">
        <v>220220034</v>
      </c>
      <c r="C104" s="5"/>
      <c r="E104" s="20" t="s">
        <v>1275</v>
      </c>
      <c r="F104" s="20" t="s">
        <v>1659</v>
      </c>
      <c r="G104" s="5"/>
      <c r="H104" s="5" t="str">
        <f t="shared" si="3"/>
        <v>ប៉ុន សាវុធ</v>
      </c>
      <c r="I104" s="20" t="s">
        <v>863</v>
      </c>
      <c r="J104" s="5" t="s">
        <v>862</v>
      </c>
      <c r="K104" s="5" t="s">
        <v>862</v>
      </c>
      <c r="L104" s="22" t="s">
        <v>498</v>
      </c>
      <c r="O104" s="12">
        <f t="shared" si="2"/>
        <v>220220034</v>
      </c>
    </row>
    <row r="105" spans="1:15" x14ac:dyDescent="0.65">
      <c r="A105" s="4">
        <v>103</v>
      </c>
      <c r="B105" s="5" t="s">
        <v>1658</v>
      </c>
      <c r="C105" s="5"/>
      <c r="E105" s="20" t="s">
        <v>1051</v>
      </c>
      <c r="F105" s="20" t="s">
        <v>1452</v>
      </c>
      <c r="G105" s="5"/>
      <c r="H105" s="5" t="str">
        <f t="shared" si="3"/>
        <v>សេរី កុសល់</v>
      </c>
      <c r="I105" s="20" t="s">
        <v>869</v>
      </c>
      <c r="J105" s="5" t="s">
        <v>862</v>
      </c>
      <c r="K105" s="5" t="s">
        <v>862</v>
      </c>
      <c r="L105" s="22" t="s">
        <v>499</v>
      </c>
      <c r="O105" s="12" t="str">
        <f t="shared" si="2"/>
        <v>IDR00056</v>
      </c>
    </row>
    <row r="106" spans="1:15" x14ac:dyDescent="0.65">
      <c r="A106" s="4">
        <v>104</v>
      </c>
      <c r="B106" s="5" t="s">
        <v>1657</v>
      </c>
      <c r="C106" s="5"/>
      <c r="E106" s="20" t="s">
        <v>1303</v>
      </c>
      <c r="F106" s="20" t="s">
        <v>1347</v>
      </c>
      <c r="G106" s="5"/>
      <c r="H106" s="5" t="str">
        <f t="shared" si="3"/>
        <v>វ៉ាត់ នី</v>
      </c>
      <c r="I106" s="20" t="s">
        <v>869</v>
      </c>
      <c r="J106" s="5" t="s">
        <v>862</v>
      </c>
      <c r="K106" s="5" t="s">
        <v>862</v>
      </c>
      <c r="L106" s="22" t="s">
        <v>500</v>
      </c>
      <c r="O106" s="12" t="str">
        <f t="shared" si="2"/>
        <v>150965488</v>
      </c>
    </row>
    <row r="107" spans="1:15" x14ac:dyDescent="0.65">
      <c r="A107" s="4">
        <v>105</v>
      </c>
      <c r="B107" s="5" t="s">
        <v>1656</v>
      </c>
      <c r="C107" s="5"/>
      <c r="E107" s="20" t="s">
        <v>1655</v>
      </c>
      <c r="F107" s="20" t="s">
        <v>1654</v>
      </c>
      <c r="G107" s="5"/>
      <c r="H107" s="5" t="str">
        <f t="shared" si="3"/>
        <v>បឿង សៀម</v>
      </c>
      <c r="I107" s="20" t="s">
        <v>863</v>
      </c>
      <c r="J107" s="5" t="s">
        <v>862</v>
      </c>
      <c r="K107" s="5" t="s">
        <v>862</v>
      </c>
      <c r="L107" s="22" t="s">
        <v>502</v>
      </c>
      <c r="O107" s="12" t="str">
        <f t="shared" si="2"/>
        <v>180986234</v>
      </c>
    </row>
    <row r="108" spans="1:15" x14ac:dyDescent="0.65">
      <c r="A108" s="4">
        <v>106</v>
      </c>
      <c r="B108" s="5" t="s">
        <v>1653</v>
      </c>
      <c r="C108" s="5"/>
      <c r="E108" s="20" t="s">
        <v>1652</v>
      </c>
      <c r="F108" s="20" t="s">
        <v>1651</v>
      </c>
      <c r="G108" s="5"/>
      <c r="H108" s="5" t="str">
        <f t="shared" si="3"/>
        <v>ប៊ួយ សុទ្ធ</v>
      </c>
      <c r="I108" s="20" t="s">
        <v>869</v>
      </c>
      <c r="J108" s="5" t="s">
        <v>862</v>
      </c>
      <c r="K108" s="5" t="s">
        <v>862</v>
      </c>
      <c r="L108" s="22" t="s">
        <v>503</v>
      </c>
      <c r="O108" s="12" t="str">
        <f t="shared" si="2"/>
        <v>150641241</v>
      </c>
    </row>
    <row r="109" spans="1:15" x14ac:dyDescent="0.65">
      <c r="A109" s="4">
        <v>107</v>
      </c>
      <c r="B109" s="5" t="s">
        <v>1650</v>
      </c>
      <c r="C109" s="5"/>
      <c r="E109" s="20" t="s">
        <v>1647</v>
      </c>
      <c r="F109" s="20" t="s">
        <v>1649</v>
      </c>
      <c r="G109" s="5"/>
      <c r="H109" s="5" t="str">
        <f t="shared" si="3"/>
        <v>រឿន សារ៉ាន់</v>
      </c>
      <c r="I109" s="20" t="s">
        <v>863</v>
      </c>
      <c r="J109" s="5" t="s">
        <v>862</v>
      </c>
      <c r="K109" s="5" t="s">
        <v>862</v>
      </c>
      <c r="L109" s="22" t="s">
        <v>504</v>
      </c>
      <c r="O109" s="12" t="str">
        <f t="shared" si="2"/>
        <v>220175450</v>
      </c>
    </row>
    <row r="110" spans="1:15" x14ac:dyDescent="0.65">
      <c r="A110" s="4">
        <v>108</v>
      </c>
      <c r="B110" s="5" t="s">
        <v>1648</v>
      </c>
      <c r="C110" s="5"/>
      <c r="E110" s="20" t="s">
        <v>1647</v>
      </c>
      <c r="F110" s="20" t="s">
        <v>1646</v>
      </c>
      <c r="G110" s="5"/>
      <c r="H110" s="5" t="str">
        <f t="shared" si="3"/>
        <v>រឿន សានី</v>
      </c>
      <c r="I110" s="20" t="s">
        <v>863</v>
      </c>
      <c r="J110" s="5" t="s">
        <v>862</v>
      </c>
      <c r="K110" s="5" t="s">
        <v>862</v>
      </c>
      <c r="L110" s="22" t="s">
        <v>506</v>
      </c>
      <c r="O110" s="12" t="str">
        <f t="shared" si="2"/>
        <v>IDR00057</v>
      </c>
    </row>
    <row r="111" spans="1:15" x14ac:dyDescent="0.65">
      <c r="A111" s="4">
        <v>109</v>
      </c>
      <c r="B111" s="5">
        <v>250201726</v>
      </c>
      <c r="C111" s="5"/>
      <c r="E111" s="20" t="s">
        <v>1645</v>
      </c>
      <c r="F111" s="20" t="s">
        <v>1644</v>
      </c>
      <c r="G111" s="5"/>
      <c r="H111" s="5" t="str">
        <f t="shared" si="3"/>
        <v>ធុច ចំប៉ា</v>
      </c>
      <c r="I111" s="20" t="s">
        <v>863</v>
      </c>
      <c r="J111" s="5" t="s">
        <v>862</v>
      </c>
      <c r="K111" s="5" t="s">
        <v>862</v>
      </c>
      <c r="L111" s="22" t="s">
        <v>507</v>
      </c>
      <c r="O111" s="12">
        <f t="shared" si="2"/>
        <v>250201726</v>
      </c>
    </row>
    <row r="112" spans="1:15" x14ac:dyDescent="0.65">
      <c r="A112" s="4">
        <v>110</v>
      </c>
      <c r="B112" s="5">
        <v>150915072</v>
      </c>
      <c r="C112" s="5"/>
      <c r="E112" s="20" t="s">
        <v>1643</v>
      </c>
      <c r="F112" s="20" t="s">
        <v>1316</v>
      </c>
      <c r="G112" s="5"/>
      <c r="H112" s="5" t="str">
        <f t="shared" si="3"/>
        <v>ធាំង សុណា</v>
      </c>
      <c r="I112" s="20" t="s">
        <v>863</v>
      </c>
      <c r="J112" s="5" t="s">
        <v>862</v>
      </c>
      <c r="K112" s="5" t="s">
        <v>862</v>
      </c>
      <c r="L112" s="22" t="s">
        <v>509</v>
      </c>
      <c r="O112" s="12">
        <f t="shared" si="2"/>
        <v>150915072</v>
      </c>
    </row>
    <row r="113" spans="1:15" x14ac:dyDescent="0.65">
      <c r="A113" s="4">
        <v>111</v>
      </c>
      <c r="B113" s="5" t="s">
        <v>1642</v>
      </c>
      <c r="C113" s="5"/>
      <c r="E113" s="20" t="s">
        <v>1641</v>
      </c>
      <c r="F113" s="20" t="s">
        <v>1640</v>
      </c>
      <c r="G113" s="5"/>
      <c r="H113" s="5" t="str">
        <f t="shared" si="3"/>
        <v>ឡា លក្ខ័</v>
      </c>
      <c r="I113" s="20" t="s">
        <v>869</v>
      </c>
      <c r="J113" s="5" t="s">
        <v>862</v>
      </c>
      <c r="K113" s="5" t="s">
        <v>862</v>
      </c>
      <c r="L113" s="22" t="s">
        <v>510</v>
      </c>
      <c r="O113" s="12" t="str">
        <f t="shared" si="2"/>
        <v>150927409</v>
      </c>
    </row>
    <row r="114" spans="1:15" x14ac:dyDescent="0.65">
      <c r="A114" s="4">
        <v>112</v>
      </c>
      <c r="B114" s="5" t="s">
        <v>1639</v>
      </c>
      <c r="C114" s="5"/>
      <c r="E114" s="20" t="s">
        <v>1107</v>
      </c>
      <c r="F114" s="20" t="s">
        <v>1638</v>
      </c>
      <c r="G114" s="5"/>
      <c r="H114" s="5" t="str">
        <f t="shared" si="3"/>
        <v>ហ៊ុន អៃ</v>
      </c>
      <c r="I114" s="20" t="s">
        <v>863</v>
      </c>
      <c r="J114" s="5" t="s">
        <v>862</v>
      </c>
      <c r="K114" s="5" t="s">
        <v>862</v>
      </c>
      <c r="L114" s="22" t="s">
        <v>511</v>
      </c>
      <c r="O114" s="12" t="str">
        <f t="shared" si="2"/>
        <v>150648560</v>
      </c>
    </row>
    <row r="115" spans="1:15" x14ac:dyDescent="0.65">
      <c r="A115" s="4">
        <v>113</v>
      </c>
      <c r="B115" s="5">
        <v>150113904</v>
      </c>
      <c r="C115" s="5"/>
      <c r="E115" s="20" t="s">
        <v>1637</v>
      </c>
      <c r="F115" s="20" t="s">
        <v>1636</v>
      </c>
      <c r="G115" s="5"/>
      <c r="H115" s="5" t="str">
        <f t="shared" si="3"/>
        <v>ពី ប៉ាត់</v>
      </c>
      <c r="I115" s="20" t="s">
        <v>869</v>
      </c>
      <c r="J115" s="5" t="s">
        <v>862</v>
      </c>
      <c r="K115" s="5" t="s">
        <v>862</v>
      </c>
      <c r="L115" s="22" t="s">
        <v>512</v>
      </c>
      <c r="O115" s="12">
        <f t="shared" si="2"/>
        <v>150113904</v>
      </c>
    </row>
    <row r="116" spans="1:15" x14ac:dyDescent="0.65">
      <c r="A116" s="4">
        <v>114</v>
      </c>
      <c r="B116" s="5" t="s">
        <v>1635</v>
      </c>
      <c r="C116" s="5"/>
      <c r="E116" s="20" t="s">
        <v>996</v>
      </c>
      <c r="F116" s="20" t="s">
        <v>1634</v>
      </c>
      <c r="G116" s="5"/>
      <c r="H116" s="5" t="str">
        <f t="shared" si="3"/>
        <v>ស ធាង</v>
      </c>
      <c r="I116" s="20" t="s">
        <v>863</v>
      </c>
      <c r="J116" s="5" t="s">
        <v>862</v>
      </c>
      <c r="K116" s="5" t="s">
        <v>862</v>
      </c>
      <c r="L116" s="22" t="s">
        <v>790</v>
      </c>
      <c r="O116" s="12" t="str">
        <f t="shared" si="2"/>
        <v>150113709</v>
      </c>
    </row>
    <row r="117" spans="1:15" x14ac:dyDescent="0.65">
      <c r="A117" s="4">
        <v>115</v>
      </c>
      <c r="B117" s="5">
        <v>150921324</v>
      </c>
      <c r="C117" s="5"/>
      <c r="E117" s="20" t="s">
        <v>1633</v>
      </c>
      <c r="F117" s="20" t="s">
        <v>1387</v>
      </c>
      <c r="G117" s="5"/>
      <c r="H117" s="5" t="str">
        <f t="shared" si="3"/>
        <v>ប៉ាល់ សំណាង</v>
      </c>
      <c r="I117" s="20" t="s">
        <v>869</v>
      </c>
      <c r="J117" s="5" t="s">
        <v>862</v>
      </c>
      <c r="K117" s="5" t="s">
        <v>862</v>
      </c>
      <c r="L117" s="22" t="s">
        <v>610</v>
      </c>
      <c r="O117" s="12">
        <f t="shared" si="2"/>
        <v>150921324</v>
      </c>
    </row>
    <row r="118" spans="1:15" x14ac:dyDescent="0.65">
      <c r="A118" s="4">
        <v>116</v>
      </c>
      <c r="B118" s="5">
        <v>220195712</v>
      </c>
      <c r="C118" s="5"/>
      <c r="E118" s="20" t="s">
        <v>879</v>
      </c>
      <c r="F118" s="20" t="s">
        <v>1129</v>
      </c>
      <c r="G118" s="5"/>
      <c r="H118" s="5" t="str">
        <f t="shared" si="3"/>
        <v>ជឿន ស្រីនាង</v>
      </c>
      <c r="I118" s="20" t="s">
        <v>863</v>
      </c>
      <c r="J118" s="5" t="s">
        <v>862</v>
      </c>
      <c r="K118" s="5" t="s">
        <v>862</v>
      </c>
      <c r="L118" s="22" t="s">
        <v>513</v>
      </c>
      <c r="O118" s="12">
        <f t="shared" si="2"/>
        <v>220195712</v>
      </c>
    </row>
    <row r="119" spans="1:15" x14ac:dyDescent="0.65">
      <c r="A119" s="4">
        <v>117</v>
      </c>
      <c r="B119" s="5">
        <v>150978918</v>
      </c>
      <c r="C119" s="5"/>
      <c r="E119" s="20" t="s">
        <v>1011</v>
      </c>
      <c r="F119" s="20" t="s">
        <v>1632</v>
      </c>
      <c r="G119" s="5"/>
      <c r="H119" s="5" t="str">
        <f t="shared" si="3"/>
        <v>កន គីន</v>
      </c>
      <c r="I119" s="20" t="s">
        <v>869</v>
      </c>
      <c r="J119" s="5" t="s">
        <v>862</v>
      </c>
      <c r="K119" s="5" t="s">
        <v>862</v>
      </c>
      <c r="L119" s="22" t="s">
        <v>514</v>
      </c>
      <c r="O119" s="12">
        <f t="shared" si="2"/>
        <v>150978918</v>
      </c>
    </row>
    <row r="120" spans="1:15" x14ac:dyDescent="0.65">
      <c r="A120" s="4">
        <v>118</v>
      </c>
      <c r="B120" s="5" t="s">
        <v>1631</v>
      </c>
      <c r="C120" s="5"/>
      <c r="E120" s="20" t="s">
        <v>1208</v>
      </c>
      <c r="F120" s="20" t="s">
        <v>942</v>
      </c>
      <c r="G120" s="5"/>
      <c r="H120" s="5" t="str">
        <f t="shared" si="3"/>
        <v>អឿន ចាន់រី</v>
      </c>
      <c r="I120" s="20" t="s">
        <v>863</v>
      </c>
      <c r="J120" s="5" t="s">
        <v>862</v>
      </c>
      <c r="K120" s="5" t="s">
        <v>862</v>
      </c>
      <c r="L120" s="22" t="s">
        <v>515</v>
      </c>
      <c r="O120" s="12" t="str">
        <f t="shared" si="2"/>
        <v>IDR00059</v>
      </c>
    </row>
    <row r="121" spans="1:15" x14ac:dyDescent="0.65">
      <c r="A121" s="4">
        <v>119</v>
      </c>
      <c r="B121" s="5" t="s">
        <v>1630</v>
      </c>
      <c r="C121" s="5"/>
      <c r="E121" s="20" t="s">
        <v>1346</v>
      </c>
      <c r="F121" s="20" t="s">
        <v>1629</v>
      </c>
      <c r="G121" s="5"/>
      <c r="H121" s="5" t="str">
        <f t="shared" si="3"/>
        <v>គីន បញ្ញា</v>
      </c>
      <c r="I121" s="20" t="s">
        <v>869</v>
      </c>
      <c r="J121" s="5" t="s">
        <v>862</v>
      </c>
      <c r="K121" s="5" t="s">
        <v>862</v>
      </c>
      <c r="L121" s="22" t="s">
        <v>517</v>
      </c>
      <c r="O121" s="12" t="str">
        <f t="shared" si="2"/>
        <v>IDR00060</v>
      </c>
    </row>
    <row r="122" spans="1:15" x14ac:dyDescent="0.65">
      <c r="A122" s="4">
        <v>120</v>
      </c>
      <c r="B122" s="5" t="s">
        <v>1628</v>
      </c>
      <c r="C122" s="5"/>
      <c r="E122" s="20" t="s">
        <v>1306</v>
      </c>
      <c r="F122" s="20" t="s">
        <v>1355</v>
      </c>
      <c r="G122" s="5"/>
      <c r="H122" s="5" t="str">
        <f t="shared" si="3"/>
        <v>រីន ភារម្យ</v>
      </c>
      <c r="I122" s="20" t="s">
        <v>869</v>
      </c>
      <c r="J122" s="5" t="s">
        <v>862</v>
      </c>
      <c r="K122" s="5" t="s">
        <v>862</v>
      </c>
      <c r="L122" s="22" t="s">
        <v>518</v>
      </c>
      <c r="O122" s="12" t="str">
        <f t="shared" si="2"/>
        <v>150957367</v>
      </c>
    </row>
    <row r="123" spans="1:15" x14ac:dyDescent="0.65">
      <c r="A123" s="4">
        <v>121</v>
      </c>
      <c r="B123" s="5">
        <v>150523487</v>
      </c>
      <c r="C123" s="5"/>
      <c r="E123" s="20" t="s">
        <v>1306</v>
      </c>
      <c r="F123" s="20" t="s">
        <v>1172</v>
      </c>
      <c r="G123" s="5"/>
      <c r="H123" s="5" t="str">
        <f t="shared" si="3"/>
        <v>រីន រី</v>
      </c>
      <c r="I123" s="20" t="s">
        <v>869</v>
      </c>
      <c r="J123" s="5" t="s">
        <v>862</v>
      </c>
      <c r="K123" s="5" t="s">
        <v>862</v>
      </c>
      <c r="L123" s="22" t="s">
        <v>520</v>
      </c>
      <c r="O123" s="12">
        <f t="shared" si="2"/>
        <v>150523487</v>
      </c>
    </row>
    <row r="124" spans="1:15" x14ac:dyDescent="0.65">
      <c r="A124" s="4">
        <v>122</v>
      </c>
      <c r="B124" s="5" t="s">
        <v>1627</v>
      </c>
      <c r="C124" s="5"/>
      <c r="E124" s="20" t="s">
        <v>1306</v>
      </c>
      <c r="F124" s="20" t="s">
        <v>1626</v>
      </c>
      <c r="G124" s="5"/>
      <c r="H124" s="5" t="str">
        <f t="shared" si="3"/>
        <v>រីន សុណាត</v>
      </c>
      <c r="I124" s="20" t="s">
        <v>863</v>
      </c>
      <c r="J124" s="5" t="s">
        <v>862</v>
      </c>
      <c r="K124" s="5" t="s">
        <v>862</v>
      </c>
      <c r="L124" s="22" t="s">
        <v>521</v>
      </c>
      <c r="O124" s="12" t="str">
        <f t="shared" si="2"/>
        <v>150306560</v>
      </c>
    </row>
    <row r="125" spans="1:15" x14ac:dyDescent="0.65">
      <c r="A125" s="4">
        <v>123</v>
      </c>
      <c r="B125" s="5">
        <v>150612397</v>
      </c>
      <c r="C125" s="5"/>
      <c r="E125" s="20" t="s">
        <v>907</v>
      </c>
      <c r="F125" s="20" t="s">
        <v>1625</v>
      </c>
      <c r="G125" s="5"/>
      <c r="H125" s="5" t="str">
        <f t="shared" si="3"/>
        <v>សេង ហុន</v>
      </c>
      <c r="I125" s="20" t="s">
        <v>863</v>
      </c>
      <c r="J125" s="5" t="s">
        <v>862</v>
      </c>
      <c r="K125" s="5" t="s">
        <v>862</v>
      </c>
      <c r="L125" s="22" t="s">
        <v>522</v>
      </c>
      <c r="O125" s="12">
        <f t="shared" si="2"/>
        <v>150612397</v>
      </c>
    </row>
    <row r="126" spans="1:15" x14ac:dyDescent="0.65">
      <c r="A126" s="4">
        <v>124</v>
      </c>
      <c r="B126" s="5" t="s">
        <v>1624</v>
      </c>
      <c r="C126" s="5"/>
      <c r="E126" s="20" t="s">
        <v>1141</v>
      </c>
      <c r="F126" s="20" t="s">
        <v>1499</v>
      </c>
      <c r="G126" s="5"/>
      <c r="H126" s="5" t="str">
        <f t="shared" si="3"/>
        <v>ធី រស្មី</v>
      </c>
      <c r="I126" s="20" t="s">
        <v>869</v>
      </c>
      <c r="J126" s="5" t="s">
        <v>862</v>
      </c>
      <c r="K126" s="5" t="s">
        <v>862</v>
      </c>
      <c r="L126" s="22" t="s">
        <v>523</v>
      </c>
      <c r="O126" s="12" t="str">
        <f t="shared" si="2"/>
        <v>IDR00061</v>
      </c>
    </row>
    <row r="127" spans="1:15" x14ac:dyDescent="0.65">
      <c r="A127" s="4">
        <v>125</v>
      </c>
      <c r="B127" s="5" t="s">
        <v>1623</v>
      </c>
      <c r="C127" s="5"/>
      <c r="E127" s="20" t="s">
        <v>975</v>
      </c>
      <c r="F127" s="20" t="s">
        <v>1622</v>
      </c>
      <c r="G127" s="5"/>
      <c r="H127" s="5" t="str">
        <f t="shared" si="3"/>
        <v>ឡុន គឹមឡុង</v>
      </c>
      <c r="I127" s="20" t="s">
        <v>869</v>
      </c>
      <c r="J127" s="5" t="s">
        <v>862</v>
      </c>
      <c r="K127" s="5" t="s">
        <v>862</v>
      </c>
      <c r="L127" s="22" t="s">
        <v>524</v>
      </c>
      <c r="O127" s="12" t="str">
        <f t="shared" si="2"/>
        <v>IDR00062</v>
      </c>
    </row>
    <row r="128" spans="1:15" x14ac:dyDescent="0.65">
      <c r="A128" s="4">
        <v>126</v>
      </c>
      <c r="B128" s="5">
        <v>150865352</v>
      </c>
      <c r="C128" s="5"/>
      <c r="E128" s="20" t="s">
        <v>1455</v>
      </c>
      <c r="F128" s="20" t="s">
        <v>1621</v>
      </c>
      <c r="G128" s="5"/>
      <c r="H128" s="5" t="str">
        <f t="shared" si="3"/>
        <v>សាត សុខណេង</v>
      </c>
      <c r="I128" s="20" t="s">
        <v>863</v>
      </c>
      <c r="J128" s="5" t="s">
        <v>862</v>
      </c>
      <c r="K128" s="5" t="s">
        <v>862</v>
      </c>
      <c r="L128" s="22" t="s">
        <v>525</v>
      </c>
      <c r="O128" s="12">
        <f t="shared" si="2"/>
        <v>150865352</v>
      </c>
    </row>
    <row r="129" spans="1:15" x14ac:dyDescent="0.65">
      <c r="A129" s="4">
        <v>127</v>
      </c>
      <c r="B129" s="8">
        <v>150523410</v>
      </c>
      <c r="C129" s="5"/>
      <c r="E129" s="20" t="s">
        <v>1503</v>
      </c>
      <c r="F129" s="20" t="s">
        <v>1620</v>
      </c>
      <c r="G129" s="5"/>
      <c r="H129" s="5" t="str">
        <f t="shared" si="3"/>
        <v>ឈុំ ជា</v>
      </c>
      <c r="I129" s="20" t="s">
        <v>869</v>
      </c>
      <c r="J129" s="5" t="s">
        <v>862</v>
      </c>
      <c r="K129" s="5" t="s">
        <v>862</v>
      </c>
      <c r="L129" s="22" t="s">
        <v>587</v>
      </c>
      <c r="O129" s="12">
        <f t="shared" si="2"/>
        <v>150523410</v>
      </c>
    </row>
    <row r="130" spans="1:15" x14ac:dyDescent="0.65">
      <c r="A130" s="4">
        <v>128</v>
      </c>
      <c r="B130" s="5">
        <v>220140704</v>
      </c>
      <c r="C130" s="5"/>
      <c r="E130" s="20" t="s">
        <v>1619</v>
      </c>
      <c r="F130" s="20" t="s">
        <v>1580</v>
      </c>
      <c r="G130" s="5"/>
      <c r="H130" s="5" t="str">
        <f t="shared" si="3"/>
        <v>សល់ សុភី</v>
      </c>
      <c r="I130" s="20" t="s">
        <v>863</v>
      </c>
      <c r="J130" s="5" t="s">
        <v>862</v>
      </c>
      <c r="K130" s="5" t="s">
        <v>862</v>
      </c>
      <c r="L130" s="22" t="s">
        <v>526</v>
      </c>
      <c r="O130" s="12">
        <f t="shared" si="2"/>
        <v>220140704</v>
      </c>
    </row>
    <row r="131" spans="1:15" x14ac:dyDescent="0.65">
      <c r="A131" s="4">
        <v>129</v>
      </c>
      <c r="B131" s="5" t="s">
        <v>1618</v>
      </c>
      <c r="C131" s="5"/>
      <c r="E131" s="20" t="s">
        <v>1558</v>
      </c>
      <c r="F131" s="20" t="s">
        <v>1617</v>
      </c>
      <c r="G131" s="5"/>
      <c r="H131" s="5" t="str">
        <f t="shared" si="3"/>
        <v>ជួន ឡំ</v>
      </c>
      <c r="I131" s="20" t="s">
        <v>863</v>
      </c>
      <c r="J131" s="5" t="s">
        <v>862</v>
      </c>
      <c r="K131" s="5" t="s">
        <v>862</v>
      </c>
      <c r="L131" s="22" t="s">
        <v>527</v>
      </c>
      <c r="O131" s="12" t="str">
        <f t="shared" si="2"/>
        <v>150306354</v>
      </c>
    </row>
    <row r="132" spans="1:15" x14ac:dyDescent="0.65">
      <c r="A132" s="4">
        <v>130</v>
      </c>
      <c r="B132" s="5" t="s">
        <v>1616</v>
      </c>
      <c r="C132" s="5"/>
      <c r="E132" s="20" t="s">
        <v>1615</v>
      </c>
      <c r="F132" s="20" t="s">
        <v>1614</v>
      </c>
      <c r="G132" s="5"/>
      <c r="H132" s="5" t="str">
        <f t="shared" si="3"/>
        <v>រិទ្ធ ដារត្ន័</v>
      </c>
      <c r="I132" s="20" t="s">
        <v>863</v>
      </c>
      <c r="J132" s="5" t="s">
        <v>862</v>
      </c>
      <c r="K132" s="5" t="s">
        <v>862</v>
      </c>
      <c r="L132" s="22" t="s">
        <v>528</v>
      </c>
      <c r="O132" s="12" t="str">
        <f t="shared" ref="O132:O195" si="4">B132</f>
        <v>220234354</v>
      </c>
    </row>
    <row r="133" spans="1:15" x14ac:dyDescent="0.65">
      <c r="A133" s="4">
        <v>131</v>
      </c>
      <c r="B133" s="5" t="s">
        <v>1613</v>
      </c>
      <c r="C133" s="5"/>
      <c r="E133" s="20" t="s">
        <v>964</v>
      </c>
      <c r="F133" s="20" t="s">
        <v>1612</v>
      </c>
      <c r="G133" s="5"/>
      <c r="H133" s="5" t="str">
        <f t="shared" ref="H133:H196" si="5">E133&amp;F133</f>
        <v>លី ស៊ីណាន</v>
      </c>
      <c r="I133" s="20" t="s">
        <v>863</v>
      </c>
      <c r="J133" s="5" t="s">
        <v>862</v>
      </c>
      <c r="K133" s="5" t="s">
        <v>862</v>
      </c>
      <c r="L133" s="22" t="s">
        <v>530</v>
      </c>
      <c r="O133" s="12" t="str">
        <f t="shared" si="4"/>
        <v>220102100</v>
      </c>
    </row>
    <row r="134" spans="1:15" x14ac:dyDescent="0.65">
      <c r="A134" s="4">
        <v>132</v>
      </c>
      <c r="B134" s="5" t="s">
        <v>1611</v>
      </c>
      <c r="C134" s="5"/>
      <c r="E134" s="20" t="s">
        <v>1413</v>
      </c>
      <c r="F134" s="20" t="s">
        <v>1610</v>
      </c>
      <c r="G134" s="5"/>
      <c r="H134" s="5" t="str">
        <f t="shared" si="5"/>
        <v>ស៊ីម សីឡា</v>
      </c>
      <c r="I134" s="20" t="s">
        <v>869</v>
      </c>
      <c r="J134" s="5" t="s">
        <v>862</v>
      </c>
      <c r="K134" s="5" t="s">
        <v>862</v>
      </c>
      <c r="L134" s="22" t="s">
        <v>531</v>
      </c>
      <c r="O134" s="12" t="str">
        <f t="shared" si="4"/>
        <v>150664081</v>
      </c>
    </row>
    <row r="135" spans="1:15" x14ac:dyDescent="0.65">
      <c r="A135" s="4">
        <v>133</v>
      </c>
      <c r="B135" s="5">
        <v>220208916</v>
      </c>
      <c r="C135" s="5"/>
      <c r="E135" s="20" t="s">
        <v>1455</v>
      </c>
      <c r="F135" s="20" t="s">
        <v>1609</v>
      </c>
      <c r="G135" s="5"/>
      <c r="H135" s="5" t="str">
        <f t="shared" si="5"/>
        <v>សាត ម៉េងហួង</v>
      </c>
      <c r="I135" s="20" t="s">
        <v>863</v>
      </c>
      <c r="J135" s="5" t="s">
        <v>862</v>
      </c>
      <c r="K135" s="5" t="s">
        <v>862</v>
      </c>
      <c r="L135" s="22" t="s">
        <v>532</v>
      </c>
      <c r="O135" s="12">
        <f t="shared" si="4"/>
        <v>220208916</v>
      </c>
    </row>
    <row r="136" spans="1:15" x14ac:dyDescent="0.65">
      <c r="A136" s="4">
        <v>134</v>
      </c>
      <c r="B136" s="5" t="s">
        <v>1608</v>
      </c>
      <c r="C136" s="5"/>
      <c r="E136" s="20" t="s">
        <v>1105</v>
      </c>
      <c r="F136" s="20" t="s">
        <v>1607</v>
      </c>
      <c r="G136" s="5"/>
      <c r="H136" s="5" t="str">
        <f t="shared" si="5"/>
        <v>ហ៊ាន ហ៊ីន</v>
      </c>
      <c r="I136" s="20" t="s">
        <v>863</v>
      </c>
      <c r="J136" s="5" t="s">
        <v>862</v>
      </c>
      <c r="K136" s="5" t="s">
        <v>862</v>
      </c>
      <c r="L136" s="22" t="s">
        <v>533</v>
      </c>
      <c r="O136" s="12" t="str">
        <f t="shared" si="4"/>
        <v>150354733</v>
      </c>
    </row>
    <row r="137" spans="1:15" x14ac:dyDescent="0.65">
      <c r="A137" s="4">
        <v>135</v>
      </c>
      <c r="B137" s="5" t="s">
        <v>1606</v>
      </c>
      <c r="C137" s="5"/>
      <c r="E137" s="20" t="s">
        <v>1558</v>
      </c>
      <c r="F137" s="20" t="s">
        <v>1605</v>
      </c>
      <c r="G137" s="5"/>
      <c r="H137" s="5" t="str">
        <f t="shared" si="5"/>
        <v>ជួន យ៉ត់</v>
      </c>
      <c r="I137" s="20" t="s">
        <v>863</v>
      </c>
      <c r="J137" s="5" t="s">
        <v>862</v>
      </c>
      <c r="K137" s="5" t="s">
        <v>862</v>
      </c>
      <c r="L137" s="22" t="s">
        <v>475</v>
      </c>
      <c r="O137" s="12" t="str">
        <f t="shared" si="4"/>
        <v>150352569</v>
      </c>
    </row>
    <row r="138" spans="1:15" x14ac:dyDescent="0.65">
      <c r="A138" s="4">
        <v>136</v>
      </c>
      <c r="B138" s="5" t="s">
        <v>1604</v>
      </c>
      <c r="C138" s="5"/>
      <c r="E138" s="20" t="s">
        <v>1361</v>
      </c>
      <c r="F138" s="20" t="s">
        <v>1880</v>
      </c>
      <c r="G138" s="5"/>
      <c r="H138" s="5" t="str">
        <f t="shared" si="5"/>
        <v>ភាព ស្រីភា</v>
      </c>
      <c r="I138" s="20" t="s">
        <v>863</v>
      </c>
      <c r="J138" s="5" t="s">
        <v>862</v>
      </c>
      <c r="K138" s="5" t="s">
        <v>862</v>
      </c>
      <c r="L138" s="22" t="s">
        <v>1603</v>
      </c>
      <c r="O138" s="12" t="str">
        <f t="shared" si="4"/>
        <v>150989232</v>
      </c>
    </row>
    <row r="139" spans="1:15" x14ac:dyDescent="0.65">
      <c r="A139" s="4">
        <v>137</v>
      </c>
      <c r="B139" s="5">
        <v>150904902</v>
      </c>
      <c r="C139" s="5"/>
      <c r="E139" s="20" t="s">
        <v>1441</v>
      </c>
      <c r="F139" s="20" t="s">
        <v>1602</v>
      </c>
      <c r="G139" s="5"/>
      <c r="H139" s="5" t="str">
        <f t="shared" si="5"/>
        <v>ភឿន ណន</v>
      </c>
      <c r="I139" s="20" t="s">
        <v>869</v>
      </c>
      <c r="J139" s="5" t="s">
        <v>862</v>
      </c>
      <c r="K139" s="5" t="s">
        <v>862</v>
      </c>
      <c r="L139" s="22" t="s">
        <v>534</v>
      </c>
      <c r="O139" s="12">
        <f t="shared" si="4"/>
        <v>150904902</v>
      </c>
    </row>
    <row r="140" spans="1:15" x14ac:dyDescent="0.65">
      <c r="A140" s="4">
        <v>138</v>
      </c>
      <c r="B140" s="5">
        <v>150634289</v>
      </c>
      <c r="C140" s="5"/>
      <c r="E140" s="20" t="s">
        <v>1601</v>
      </c>
      <c r="F140" s="20" t="s">
        <v>1043</v>
      </c>
      <c r="G140" s="5"/>
      <c r="H140" s="5" t="str">
        <f t="shared" si="5"/>
        <v>វន ផល្លី</v>
      </c>
      <c r="I140" s="20" t="s">
        <v>863</v>
      </c>
      <c r="J140" s="5" t="s">
        <v>862</v>
      </c>
      <c r="K140" s="5" t="s">
        <v>862</v>
      </c>
      <c r="L140" s="22" t="s">
        <v>535</v>
      </c>
      <c r="O140" s="12">
        <f t="shared" si="4"/>
        <v>150634289</v>
      </c>
    </row>
    <row r="141" spans="1:15" x14ac:dyDescent="0.65">
      <c r="A141" s="4">
        <v>139</v>
      </c>
      <c r="B141" s="5" t="s">
        <v>1600</v>
      </c>
      <c r="C141" s="5"/>
      <c r="E141" s="20" t="s">
        <v>1599</v>
      </c>
      <c r="F141" s="20" t="s">
        <v>1598</v>
      </c>
      <c r="G141" s="5"/>
      <c r="H141" s="5" t="str">
        <f t="shared" si="5"/>
        <v>ទ្រី ទាវ</v>
      </c>
      <c r="I141" s="20" t="s">
        <v>869</v>
      </c>
      <c r="J141" s="5" t="s">
        <v>862</v>
      </c>
      <c r="K141" s="5" t="s">
        <v>862</v>
      </c>
      <c r="L141" s="22" t="s">
        <v>536</v>
      </c>
      <c r="O141" s="12" t="str">
        <f t="shared" si="4"/>
        <v>150427604</v>
      </c>
    </row>
    <row r="142" spans="1:15" x14ac:dyDescent="0.65">
      <c r="A142" s="4">
        <v>140</v>
      </c>
      <c r="B142" s="5">
        <v>62041122</v>
      </c>
      <c r="C142" s="5"/>
      <c r="E142" s="20" t="s">
        <v>1597</v>
      </c>
      <c r="F142" s="20" t="s">
        <v>1596</v>
      </c>
      <c r="G142" s="5"/>
      <c r="H142" s="5" t="str">
        <f t="shared" si="5"/>
        <v>វិត គឹមស្រៀន</v>
      </c>
      <c r="I142" s="20" t="s">
        <v>869</v>
      </c>
      <c r="J142" s="5" t="s">
        <v>862</v>
      </c>
      <c r="K142" s="5" t="s">
        <v>862</v>
      </c>
      <c r="L142" s="22" t="s">
        <v>537</v>
      </c>
      <c r="O142" s="12">
        <f t="shared" si="4"/>
        <v>62041122</v>
      </c>
    </row>
    <row r="143" spans="1:15" x14ac:dyDescent="0.65">
      <c r="A143" s="4">
        <v>141</v>
      </c>
      <c r="B143" s="5" t="s">
        <v>1595</v>
      </c>
      <c r="C143" s="5"/>
      <c r="E143" s="20" t="s">
        <v>1594</v>
      </c>
      <c r="F143" s="20" t="s">
        <v>1593</v>
      </c>
      <c r="G143" s="5"/>
      <c r="H143" s="5" t="str">
        <f t="shared" si="5"/>
        <v>រ៉េត ស្រីអូន</v>
      </c>
      <c r="I143" s="20" t="s">
        <v>863</v>
      </c>
      <c r="J143" s="5" t="s">
        <v>862</v>
      </c>
      <c r="K143" s="5" t="s">
        <v>862</v>
      </c>
      <c r="L143" s="22" t="s">
        <v>538</v>
      </c>
      <c r="O143" s="12" t="str">
        <f t="shared" si="4"/>
        <v>IDR00064</v>
      </c>
    </row>
    <row r="144" spans="1:15" x14ac:dyDescent="0.65">
      <c r="A144" s="4">
        <v>142</v>
      </c>
      <c r="B144" s="8">
        <v>70132684</v>
      </c>
      <c r="C144" s="5"/>
      <c r="E144" s="20" t="s">
        <v>1510</v>
      </c>
      <c r="F144" s="20" t="s">
        <v>1592</v>
      </c>
      <c r="G144" s="5"/>
      <c r="H144" s="5" t="str">
        <f t="shared" si="5"/>
        <v>ហាក់ រ៉េត</v>
      </c>
      <c r="I144" s="20" t="s">
        <v>869</v>
      </c>
      <c r="J144" s="5" t="s">
        <v>862</v>
      </c>
      <c r="K144" s="5" t="s">
        <v>862</v>
      </c>
      <c r="L144" s="22" t="s">
        <v>539</v>
      </c>
      <c r="O144" s="12">
        <f t="shared" si="4"/>
        <v>70132684</v>
      </c>
    </row>
    <row r="145" spans="1:15" x14ac:dyDescent="0.65">
      <c r="A145" s="4">
        <v>143</v>
      </c>
      <c r="B145" s="5">
        <v>200257984</v>
      </c>
      <c r="C145" s="5"/>
      <c r="E145" s="20" t="s">
        <v>1591</v>
      </c>
      <c r="F145" s="20" t="s">
        <v>935</v>
      </c>
      <c r="G145" s="5"/>
      <c r="H145" s="5" t="str">
        <f t="shared" si="5"/>
        <v>យ៉េន ពៅ</v>
      </c>
      <c r="I145" s="20" t="s">
        <v>869</v>
      </c>
      <c r="J145" s="5" t="s">
        <v>862</v>
      </c>
      <c r="K145" s="5" t="s">
        <v>862</v>
      </c>
      <c r="L145" s="22" t="s">
        <v>540</v>
      </c>
      <c r="O145" s="12">
        <f t="shared" si="4"/>
        <v>200257984</v>
      </c>
    </row>
    <row r="146" spans="1:15" x14ac:dyDescent="0.65">
      <c r="A146" s="4">
        <v>144</v>
      </c>
      <c r="B146" s="5">
        <v>200257985</v>
      </c>
      <c r="C146" s="5"/>
      <c r="E146" s="20" t="s">
        <v>1477</v>
      </c>
      <c r="F146" s="20" t="s">
        <v>1129</v>
      </c>
      <c r="G146" s="5"/>
      <c r="H146" s="5" t="str">
        <f t="shared" si="5"/>
        <v>សំ ស្រីនាង</v>
      </c>
      <c r="I146" s="20" t="s">
        <v>863</v>
      </c>
      <c r="J146" s="5" t="s">
        <v>862</v>
      </c>
      <c r="K146" s="5" t="s">
        <v>862</v>
      </c>
      <c r="L146" s="22" t="s">
        <v>541</v>
      </c>
      <c r="O146" s="12">
        <f t="shared" si="4"/>
        <v>200257985</v>
      </c>
    </row>
    <row r="147" spans="1:15" x14ac:dyDescent="0.65">
      <c r="A147" s="4">
        <v>145</v>
      </c>
      <c r="B147" s="5">
        <v>40355102</v>
      </c>
      <c r="C147" s="5"/>
      <c r="E147" s="20" t="s">
        <v>1590</v>
      </c>
      <c r="F147" s="20" t="s">
        <v>1589</v>
      </c>
      <c r="G147" s="5"/>
      <c r="H147" s="5" t="str">
        <f t="shared" si="5"/>
        <v>ទូច សាវ៉ាត់</v>
      </c>
      <c r="I147" s="20" t="s">
        <v>869</v>
      </c>
      <c r="J147" s="5" t="s">
        <v>862</v>
      </c>
      <c r="K147" s="5" t="s">
        <v>862</v>
      </c>
      <c r="L147" s="22" t="s">
        <v>542</v>
      </c>
      <c r="O147" s="12">
        <f t="shared" si="4"/>
        <v>40355102</v>
      </c>
    </row>
    <row r="148" spans="1:15" x14ac:dyDescent="0.65">
      <c r="A148" s="4">
        <v>146</v>
      </c>
      <c r="B148" s="5">
        <v>250336607</v>
      </c>
      <c r="C148" s="5"/>
      <c r="E148" s="20" t="s">
        <v>1586</v>
      </c>
      <c r="F148" s="20" t="s">
        <v>1588</v>
      </c>
      <c r="G148" s="5"/>
      <c r="H148" s="5" t="str">
        <f t="shared" si="5"/>
        <v>ម៉ុល ស្រីធី</v>
      </c>
      <c r="I148" s="20" t="s">
        <v>863</v>
      </c>
      <c r="J148" s="5" t="s">
        <v>862</v>
      </c>
      <c r="K148" s="5" t="s">
        <v>862</v>
      </c>
      <c r="L148" s="22" t="s">
        <v>543</v>
      </c>
      <c r="O148" s="12">
        <f t="shared" si="4"/>
        <v>250336607</v>
      </c>
    </row>
    <row r="149" spans="1:15" x14ac:dyDescent="0.65">
      <c r="A149" s="4">
        <v>147</v>
      </c>
      <c r="B149" s="5" t="s">
        <v>1587</v>
      </c>
      <c r="C149" s="5"/>
      <c r="E149" s="20" t="s">
        <v>1586</v>
      </c>
      <c r="F149" s="20" t="s">
        <v>1585</v>
      </c>
      <c r="G149" s="5"/>
      <c r="H149" s="5" t="str">
        <f t="shared" si="5"/>
        <v>ម៉ុល ពេជ</v>
      </c>
      <c r="I149" s="20" t="s">
        <v>869</v>
      </c>
      <c r="J149" s="5" t="s">
        <v>862</v>
      </c>
      <c r="K149" s="5" t="s">
        <v>862</v>
      </c>
      <c r="L149" s="22" t="s">
        <v>544</v>
      </c>
      <c r="O149" s="12" t="str">
        <f t="shared" si="4"/>
        <v>IDR00065</v>
      </c>
    </row>
    <row r="150" spans="1:15" x14ac:dyDescent="0.65">
      <c r="A150" s="4">
        <v>148</v>
      </c>
      <c r="B150" s="5" t="s">
        <v>1584</v>
      </c>
      <c r="C150" s="5"/>
      <c r="E150" s="20" t="s">
        <v>1583</v>
      </c>
      <c r="F150" s="20" t="s">
        <v>1582</v>
      </c>
      <c r="G150" s="5"/>
      <c r="H150" s="5" t="str">
        <f t="shared" si="5"/>
        <v>យ៉ាត់ ម៉ុល</v>
      </c>
      <c r="I150" s="20" t="s">
        <v>869</v>
      </c>
      <c r="J150" s="5" t="s">
        <v>862</v>
      </c>
      <c r="K150" s="5" t="s">
        <v>862</v>
      </c>
      <c r="L150" s="22" t="s">
        <v>545</v>
      </c>
      <c r="O150" s="12" t="str">
        <f t="shared" si="4"/>
        <v>060501511</v>
      </c>
    </row>
    <row r="151" spans="1:15" x14ac:dyDescent="0.65">
      <c r="A151" s="4">
        <v>149</v>
      </c>
      <c r="B151" s="5">
        <v>250336606</v>
      </c>
      <c r="C151" s="5"/>
      <c r="E151" s="20" t="s">
        <v>1581</v>
      </c>
      <c r="F151" s="20" t="s">
        <v>1580</v>
      </c>
      <c r="G151" s="5"/>
      <c r="H151" s="5" t="str">
        <f t="shared" si="5"/>
        <v>យេត សុភី</v>
      </c>
      <c r="I151" s="20" t="s">
        <v>863</v>
      </c>
      <c r="J151" s="5" t="s">
        <v>862</v>
      </c>
      <c r="K151" s="5" t="s">
        <v>862</v>
      </c>
      <c r="L151" s="22" t="s">
        <v>546</v>
      </c>
      <c r="O151" s="12">
        <f t="shared" si="4"/>
        <v>250336606</v>
      </c>
    </row>
    <row r="152" spans="1:15" x14ac:dyDescent="0.65">
      <c r="A152" s="4">
        <v>150</v>
      </c>
      <c r="B152" s="5">
        <v>150914769</v>
      </c>
      <c r="C152" s="5"/>
      <c r="E152" s="20" t="s">
        <v>1579</v>
      </c>
      <c r="F152" s="20" t="s">
        <v>1578</v>
      </c>
      <c r="G152" s="5"/>
      <c r="H152" s="5" t="str">
        <f t="shared" si="5"/>
        <v>អួន សុខគុណ</v>
      </c>
      <c r="I152" s="20" t="s">
        <v>863</v>
      </c>
      <c r="J152" s="5" t="s">
        <v>862</v>
      </c>
      <c r="K152" s="5" t="s">
        <v>862</v>
      </c>
      <c r="L152" s="22" t="s">
        <v>548</v>
      </c>
      <c r="O152" s="12">
        <f t="shared" si="4"/>
        <v>150914769</v>
      </c>
    </row>
    <row r="153" spans="1:15" x14ac:dyDescent="0.65">
      <c r="A153" s="4">
        <v>151</v>
      </c>
      <c r="B153" s="5">
        <v>679055677</v>
      </c>
      <c r="C153" s="5"/>
      <c r="E153" s="20" t="s">
        <v>1208</v>
      </c>
      <c r="F153" s="20" t="s">
        <v>1577</v>
      </c>
      <c r="G153" s="5"/>
      <c r="H153" s="5" t="str">
        <f t="shared" si="5"/>
        <v>អឿន សីហា</v>
      </c>
      <c r="I153" s="20" t="s">
        <v>869</v>
      </c>
      <c r="J153" s="5" t="s">
        <v>862</v>
      </c>
      <c r="K153" s="5" t="s">
        <v>862</v>
      </c>
      <c r="L153" s="22" t="s">
        <v>816</v>
      </c>
      <c r="O153" s="12">
        <f t="shared" si="4"/>
        <v>679055677</v>
      </c>
    </row>
    <row r="154" spans="1:15" x14ac:dyDescent="0.65">
      <c r="A154" s="4">
        <v>152</v>
      </c>
      <c r="B154" s="5" t="s">
        <v>1576</v>
      </c>
      <c r="C154" s="5"/>
      <c r="E154" s="20" t="s">
        <v>1161</v>
      </c>
      <c r="F154" s="20" t="s">
        <v>1575</v>
      </c>
      <c r="G154" s="5"/>
      <c r="H154" s="5" t="str">
        <f t="shared" si="5"/>
        <v>អែម សាលីន</v>
      </c>
      <c r="I154" s="20" t="s">
        <v>869</v>
      </c>
      <c r="J154" s="5" t="s">
        <v>862</v>
      </c>
      <c r="K154" s="5" t="s">
        <v>862</v>
      </c>
      <c r="L154" s="22" t="s">
        <v>551</v>
      </c>
      <c r="O154" s="12" t="str">
        <f t="shared" si="4"/>
        <v>220093462</v>
      </c>
    </row>
    <row r="155" spans="1:15" x14ac:dyDescent="0.65">
      <c r="A155" s="4">
        <v>153</v>
      </c>
      <c r="B155" s="5" t="s">
        <v>1574</v>
      </c>
      <c r="C155" s="5"/>
      <c r="E155" s="20" t="s">
        <v>1571</v>
      </c>
      <c r="F155" s="20" t="s">
        <v>1573</v>
      </c>
      <c r="G155" s="5"/>
      <c r="H155" s="5" t="str">
        <f t="shared" si="5"/>
        <v>វិន ស៊ីរវ៉ាន់ដា</v>
      </c>
      <c r="I155" s="20" t="s">
        <v>863</v>
      </c>
      <c r="J155" s="5" t="s">
        <v>862</v>
      </c>
      <c r="K155" s="5" t="s">
        <v>862</v>
      </c>
      <c r="L155" s="22" t="s">
        <v>498</v>
      </c>
      <c r="O155" s="12" t="str">
        <f t="shared" si="4"/>
        <v>IDR00010</v>
      </c>
    </row>
    <row r="156" spans="1:15" x14ac:dyDescent="0.65">
      <c r="A156" s="4">
        <v>154</v>
      </c>
      <c r="B156" s="5" t="s">
        <v>1572</v>
      </c>
      <c r="C156" s="5"/>
      <c r="E156" s="20" t="s">
        <v>1571</v>
      </c>
      <c r="F156" s="20" t="s">
        <v>1570</v>
      </c>
      <c r="G156" s="5"/>
      <c r="H156" s="5" t="str">
        <f t="shared" si="5"/>
        <v>វិន ដាលីន</v>
      </c>
      <c r="I156" s="20" t="s">
        <v>869</v>
      </c>
      <c r="J156" s="5" t="s">
        <v>862</v>
      </c>
      <c r="K156" s="5" t="s">
        <v>862</v>
      </c>
      <c r="L156" s="22" t="s">
        <v>552</v>
      </c>
      <c r="O156" s="12" t="str">
        <f t="shared" si="4"/>
        <v>IDR00011</v>
      </c>
    </row>
    <row r="157" spans="1:15" x14ac:dyDescent="0.65">
      <c r="A157" s="4">
        <v>155</v>
      </c>
      <c r="B157" s="5" t="s">
        <v>1569</v>
      </c>
      <c r="C157" s="5"/>
      <c r="E157" s="20" t="s">
        <v>1568</v>
      </c>
      <c r="F157" s="20" t="s">
        <v>1567</v>
      </c>
      <c r="G157" s="5"/>
      <c r="H157" s="5" t="str">
        <f t="shared" si="5"/>
        <v>ជ្រុយ សាម៉ិ</v>
      </c>
      <c r="I157" s="20" t="s">
        <v>869</v>
      </c>
      <c r="J157" s="5" t="s">
        <v>862</v>
      </c>
      <c r="K157" s="5" t="s">
        <v>862</v>
      </c>
      <c r="L157" s="22" t="s">
        <v>553</v>
      </c>
      <c r="O157" s="12" t="str">
        <f t="shared" si="4"/>
        <v>150784229</v>
      </c>
    </row>
    <row r="158" spans="1:15" x14ac:dyDescent="0.65">
      <c r="A158" s="4">
        <v>156</v>
      </c>
      <c r="B158" s="9" t="s">
        <v>1566</v>
      </c>
      <c r="C158" s="5"/>
      <c r="E158" s="20" t="s">
        <v>1450</v>
      </c>
      <c r="F158" s="20" t="s">
        <v>1565</v>
      </c>
      <c r="G158" s="5"/>
      <c r="H158" s="5" t="str">
        <f t="shared" si="5"/>
        <v>ហឿន សុខខេង</v>
      </c>
      <c r="I158" s="20" t="s">
        <v>863</v>
      </c>
      <c r="J158" s="5" t="s">
        <v>862</v>
      </c>
      <c r="K158" s="5" t="s">
        <v>862</v>
      </c>
      <c r="L158" s="22" t="s">
        <v>554</v>
      </c>
      <c r="O158" s="12" t="str">
        <f t="shared" si="4"/>
        <v>IDR00013</v>
      </c>
    </row>
    <row r="159" spans="1:15" x14ac:dyDescent="0.65">
      <c r="A159" s="4">
        <v>157</v>
      </c>
      <c r="B159" s="5">
        <v>150113961</v>
      </c>
      <c r="C159" s="5"/>
      <c r="E159" s="20" t="s">
        <v>1201</v>
      </c>
      <c r="F159" s="20" t="s">
        <v>1564</v>
      </c>
      <c r="G159" s="5"/>
      <c r="H159" s="5" t="str">
        <f t="shared" si="5"/>
        <v>ឈិត ឆៃ</v>
      </c>
      <c r="I159" s="20" t="s">
        <v>869</v>
      </c>
      <c r="J159" s="5" t="s">
        <v>862</v>
      </c>
      <c r="K159" s="5" t="s">
        <v>862</v>
      </c>
      <c r="L159" s="22" t="s">
        <v>555</v>
      </c>
      <c r="O159" s="12">
        <f t="shared" si="4"/>
        <v>150113961</v>
      </c>
    </row>
    <row r="160" spans="1:15" x14ac:dyDescent="0.65">
      <c r="A160" s="4">
        <v>158</v>
      </c>
      <c r="B160" s="5" t="s">
        <v>1563</v>
      </c>
      <c r="C160" s="5"/>
      <c r="E160" s="20" t="s">
        <v>1558</v>
      </c>
      <c r="F160" s="20" t="s">
        <v>1183</v>
      </c>
      <c r="G160" s="5"/>
      <c r="H160" s="5" t="str">
        <f t="shared" si="5"/>
        <v>ជួន ឃឿន</v>
      </c>
      <c r="I160" s="20" t="s">
        <v>863</v>
      </c>
      <c r="J160" s="5" t="s">
        <v>862</v>
      </c>
      <c r="K160" s="5" t="s">
        <v>862</v>
      </c>
      <c r="L160" s="22" t="s">
        <v>556</v>
      </c>
      <c r="O160" s="12" t="str">
        <f t="shared" si="4"/>
        <v>151139628</v>
      </c>
    </row>
    <row r="161" spans="1:15" x14ac:dyDescent="0.65">
      <c r="A161" s="4">
        <v>159</v>
      </c>
      <c r="B161" s="5" t="s">
        <v>1562</v>
      </c>
      <c r="C161" s="5"/>
      <c r="E161" s="20" t="s">
        <v>1133</v>
      </c>
      <c r="F161" s="20" t="s">
        <v>1561</v>
      </c>
      <c r="G161" s="5"/>
      <c r="H161" s="5" t="str">
        <f t="shared" si="5"/>
        <v>ហ៊ុយ ណាង</v>
      </c>
      <c r="I161" s="20" t="s">
        <v>869</v>
      </c>
      <c r="J161" s="5" t="s">
        <v>862</v>
      </c>
      <c r="K161" s="5" t="s">
        <v>862</v>
      </c>
      <c r="L161" s="22" t="s">
        <v>557</v>
      </c>
      <c r="O161" s="12" t="str">
        <f t="shared" si="4"/>
        <v>77519208</v>
      </c>
    </row>
    <row r="162" spans="1:15" x14ac:dyDescent="0.65">
      <c r="A162" s="4">
        <v>160</v>
      </c>
      <c r="B162" s="5">
        <v>150468199</v>
      </c>
      <c r="C162" s="5"/>
      <c r="E162" s="20" t="s">
        <v>1558</v>
      </c>
      <c r="F162" s="20" t="s">
        <v>1560</v>
      </c>
      <c r="G162" s="5"/>
      <c r="H162" s="5" t="str">
        <f t="shared" si="5"/>
        <v>ជួន សាមេន</v>
      </c>
      <c r="I162" s="20" t="s">
        <v>863</v>
      </c>
      <c r="J162" s="5" t="s">
        <v>862</v>
      </c>
      <c r="K162" s="5" t="s">
        <v>862</v>
      </c>
      <c r="L162" s="22" t="s">
        <v>558</v>
      </c>
      <c r="O162" s="12">
        <f t="shared" si="4"/>
        <v>150468199</v>
      </c>
    </row>
    <row r="163" spans="1:15" x14ac:dyDescent="0.65">
      <c r="A163" s="4">
        <v>161</v>
      </c>
      <c r="B163" s="5" t="s">
        <v>1559</v>
      </c>
      <c r="C163" s="5"/>
      <c r="E163" s="20" t="s">
        <v>1558</v>
      </c>
      <c r="F163" s="20" t="s">
        <v>1557</v>
      </c>
      <c r="G163" s="5"/>
      <c r="H163" s="5" t="str">
        <f t="shared" si="5"/>
        <v>ជួន សាម៉ុន</v>
      </c>
      <c r="I163" s="20" t="s">
        <v>863</v>
      </c>
      <c r="J163" s="5" t="s">
        <v>862</v>
      </c>
      <c r="K163" s="5" t="s">
        <v>862</v>
      </c>
      <c r="L163" s="22" t="s">
        <v>559</v>
      </c>
      <c r="O163" s="12" t="str">
        <f t="shared" si="4"/>
        <v>150468198</v>
      </c>
    </row>
    <row r="164" spans="1:15" x14ac:dyDescent="0.65">
      <c r="A164" s="4">
        <v>162</v>
      </c>
      <c r="B164" s="5" t="s">
        <v>1556</v>
      </c>
      <c r="C164" s="5"/>
      <c r="E164" s="20" t="s">
        <v>1455</v>
      </c>
      <c r="F164" s="20" t="s">
        <v>1555</v>
      </c>
      <c r="G164" s="5"/>
      <c r="H164" s="5" t="str">
        <f t="shared" si="5"/>
        <v>សាត គីមសាន</v>
      </c>
      <c r="I164" s="20" t="s">
        <v>869</v>
      </c>
      <c r="J164" s="5" t="s">
        <v>862</v>
      </c>
      <c r="K164" s="5" t="s">
        <v>862</v>
      </c>
      <c r="L164" s="22" t="s">
        <v>560</v>
      </c>
      <c r="O164" s="12" t="str">
        <f t="shared" si="4"/>
        <v>150352384</v>
      </c>
    </row>
    <row r="165" spans="1:15" x14ac:dyDescent="0.65">
      <c r="A165" s="4">
        <v>163</v>
      </c>
      <c r="B165" s="5">
        <v>150523450</v>
      </c>
      <c r="C165" s="5"/>
      <c r="E165" s="20" t="s">
        <v>1554</v>
      </c>
      <c r="F165" s="20" t="s">
        <v>1553</v>
      </c>
      <c r="G165" s="5"/>
      <c r="H165" s="5" t="str">
        <f t="shared" si="5"/>
        <v>ឌុក សោភ័ណ</v>
      </c>
      <c r="I165" s="20" t="s">
        <v>863</v>
      </c>
      <c r="J165" s="5" t="s">
        <v>862</v>
      </c>
      <c r="K165" s="5" t="s">
        <v>862</v>
      </c>
      <c r="L165" s="22" t="s">
        <v>561</v>
      </c>
      <c r="O165" s="12">
        <f t="shared" si="4"/>
        <v>150523450</v>
      </c>
    </row>
    <row r="166" spans="1:15" x14ac:dyDescent="0.65">
      <c r="A166" s="4">
        <v>164</v>
      </c>
      <c r="B166" s="5">
        <v>150352465</v>
      </c>
      <c r="C166" s="5"/>
      <c r="E166" s="20" t="s">
        <v>1029</v>
      </c>
      <c r="F166" s="20" t="s">
        <v>969</v>
      </c>
      <c r="G166" s="5"/>
      <c r="H166" s="5" t="str">
        <f t="shared" si="5"/>
        <v>ស៊ន សុខណា</v>
      </c>
      <c r="I166" s="20" t="s">
        <v>869</v>
      </c>
      <c r="J166" s="5" t="s">
        <v>862</v>
      </c>
      <c r="K166" s="5" t="s">
        <v>862</v>
      </c>
      <c r="L166" s="22" t="s">
        <v>562</v>
      </c>
      <c r="O166" s="12">
        <f t="shared" si="4"/>
        <v>150352465</v>
      </c>
    </row>
    <row r="167" spans="1:15" x14ac:dyDescent="0.65">
      <c r="A167" s="4">
        <v>165</v>
      </c>
      <c r="B167" s="5">
        <v>150952608</v>
      </c>
      <c r="C167" s="5"/>
      <c r="E167" s="20" t="s">
        <v>1460</v>
      </c>
      <c r="F167" s="20" t="s">
        <v>1552</v>
      </c>
      <c r="G167" s="5"/>
      <c r="H167" s="5" t="str">
        <f t="shared" si="5"/>
        <v>ហួន ពុទ្ធី</v>
      </c>
      <c r="I167" s="20" t="s">
        <v>869</v>
      </c>
      <c r="J167" s="5" t="s">
        <v>862</v>
      </c>
      <c r="K167" s="5" t="s">
        <v>862</v>
      </c>
      <c r="L167" s="22" t="s">
        <v>563</v>
      </c>
      <c r="O167" s="12">
        <f t="shared" si="4"/>
        <v>150952608</v>
      </c>
    </row>
    <row r="168" spans="1:15" x14ac:dyDescent="0.65">
      <c r="A168" s="4">
        <v>166</v>
      </c>
      <c r="B168" s="5" t="s">
        <v>1551</v>
      </c>
      <c r="C168" s="5"/>
      <c r="E168" s="20" t="s">
        <v>1550</v>
      </c>
      <c r="F168" s="20" t="s">
        <v>1101</v>
      </c>
      <c r="G168" s="5"/>
      <c r="H168" s="5" t="str">
        <f t="shared" si="5"/>
        <v>សេងគ្រី អ៊ីន</v>
      </c>
      <c r="I168" s="20" t="s">
        <v>863</v>
      </c>
      <c r="J168" s="5" t="s">
        <v>862</v>
      </c>
      <c r="K168" s="5" t="s">
        <v>862</v>
      </c>
      <c r="L168" s="22" t="s">
        <v>564</v>
      </c>
      <c r="O168" s="12" t="str">
        <f t="shared" si="4"/>
        <v>IDR00014</v>
      </c>
    </row>
    <row r="169" spans="1:15" x14ac:dyDescent="0.65">
      <c r="A169" s="4">
        <v>167</v>
      </c>
      <c r="B169" s="5">
        <v>150306349</v>
      </c>
      <c r="C169" s="5"/>
      <c r="E169" s="20" t="s">
        <v>1535</v>
      </c>
      <c r="F169" s="20" t="s">
        <v>1549</v>
      </c>
      <c r="G169" s="5"/>
      <c r="H169" s="5" t="str">
        <f t="shared" si="5"/>
        <v>ថៃ ឈាង</v>
      </c>
      <c r="I169" s="20" t="s">
        <v>869</v>
      </c>
      <c r="J169" s="5" t="s">
        <v>862</v>
      </c>
      <c r="K169" s="5" t="s">
        <v>862</v>
      </c>
      <c r="L169" s="22" t="s">
        <v>566</v>
      </c>
      <c r="O169" s="12">
        <f t="shared" si="4"/>
        <v>150306349</v>
      </c>
    </row>
    <row r="170" spans="1:15" x14ac:dyDescent="0.65">
      <c r="A170" s="4">
        <v>168</v>
      </c>
      <c r="B170" s="5">
        <v>150978911</v>
      </c>
      <c r="C170" s="5"/>
      <c r="E170" s="20" t="s">
        <v>946</v>
      </c>
      <c r="F170" s="20" t="s">
        <v>1443</v>
      </c>
      <c r="G170" s="5"/>
      <c r="H170" s="5" t="str">
        <f t="shared" si="5"/>
        <v>ឈាង ផល្លាប</v>
      </c>
      <c r="I170" s="20" t="s">
        <v>869</v>
      </c>
      <c r="J170" s="5" t="s">
        <v>862</v>
      </c>
      <c r="K170" s="5" t="s">
        <v>862</v>
      </c>
      <c r="L170" s="22" t="s">
        <v>567</v>
      </c>
      <c r="O170" s="12">
        <f t="shared" si="4"/>
        <v>150978911</v>
      </c>
    </row>
    <row r="171" spans="1:15" x14ac:dyDescent="0.65">
      <c r="A171" s="4">
        <v>169</v>
      </c>
      <c r="B171" s="5" t="s">
        <v>1548</v>
      </c>
      <c r="C171" s="5"/>
      <c r="E171" s="20" t="s">
        <v>1547</v>
      </c>
      <c r="F171" s="20" t="s">
        <v>1546</v>
      </c>
      <c r="G171" s="5"/>
      <c r="H171" s="5" t="str">
        <f t="shared" si="5"/>
        <v>ហុង ប៊ិច</v>
      </c>
      <c r="I171" s="20" t="s">
        <v>869</v>
      </c>
      <c r="J171" s="5" t="s">
        <v>862</v>
      </c>
      <c r="K171" s="5" t="s">
        <v>862</v>
      </c>
      <c r="L171" s="22" t="s">
        <v>568</v>
      </c>
      <c r="O171" s="12" t="str">
        <f t="shared" si="4"/>
        <v>150764521</v>
      </c>
    </row>
    <row r="172" spans="1:15" x14ac:dyDescent="0.65">
      <c r="A172" s="4">
        <v>170</v>
      </c>
      <c r="B172" s="5" t="s">
        <v>1545</v>
      </c>
      <c r="C172" s="5"/>
      <c r="E172" s="20" t="s">
        <v>1521</v>
      </c>
      <c r="F172" s="20" t="s">
        <v>1544</v>
      </c>
      <c r="G172" s="5"/>
      <c r="H172" s="5" t="str">
        <f t="shared" si="5"/>
        <v>ចាយ ពន្លក</v>
      </c>
      <c r="I172" s="20" t="s">
        <v>863</v>
      </c>
      <c r="J172" s="5" t="s">
        <v>862</v>
      </c>
      <c r="K172" s="5" t="s">
        <v>862</v>
      </c>
      <c r="L172" s="22" t="s">
        <v>569</v>
      </c>
      <c r="O172" s="12" t="str">
        <f t="shared" si="4"/>
        <v>IDR00066</v>
      </c>
    </row>
    <row r="173" spans="1:15" x14ac:dyDescent="0.65">
      <c r="A173" s="4">
        <v>171</v>
      </c>
      <c r="B173" s="5">
        <v>150772886</v>
      </c>
      <c r="C173" s="5"/>
      <c r="E173" s="20" t="s">
        <v>1543</v>
      </c>
      <c r="F173" s="20" t="s">
        <v>1542</v>
      </c>
      <c r="G173" s="5"/>
      <c r="H173" s="5" t="str">
        <f t="shared" si="5"/>
        <v>សាំ ចាយ</v>
      </c>
      <c r="I173" s="20" t="s">
        <v>869</v>
      </c>
      <c r="J173" s="5" t="s">
        <v>862</v>
      </c>
      <c r="K173" s="5" t="s">
        <v>862</v>
      </c>
      <c r="L173" s="22" t="s">
        <v>570</v>
      </c>
      <c r="O173" s="12">
        <f t="shared" si="4"/>
        <v>150772886</v>
      </c>
    </row>
    <row r="174" spans="1:15" x14ac:dyDescent="0.65">
      <c r="A174" s="4">
        <v>172</v>
      </c>
      <c r="B174" s="5" t="s">
        <v>1541</v>
      </c>
      <c r="C174" s="5"/>
      <c r="E174" s="20" t="s">
        <v>1381</v>
      </c>
      <c r="F174" s="20" t="s">
        <v>914</v>
      </c>
      <c r="G174" s="5"/>
      <c r="H174" s="5" t="str">
        <f t="shared" si="5"/>
        <v>ចែម ភាព</v>
      </c>
      <c r="I174" s="20" t="s">
        <v>863</v>
      </c>
      <c r="J174" s="5" t="s">
        <v>862</v>
      </c>
      <c r="K174" s="5" t="s">
        <v>862</v>
      </c>
      <c r="L174" s="22" t="s">
        <v>800</v>
      </c>
      <c r="O174" s="12" t="str">
        <f t="shared" si="4"/>
        <v>150940860</v>
      </c>
    </row>
    <row r="175" spans="1:15" x14ac:dyDescent="0.65">
      <c r="A175" s="4">
        <v>173</v>
      </c>
      <c r="B175" s="5">
        <v>150523105</v>
      </c>
      <c r="C175" s="5"/>
      <c r="E175" s="20" t="s">
        <v>1540</v>
      </c>
      <c r="F175" s="20" t="s">
        <v>1060</v>
      </c>
      <c r="G175" s="5"/>
      <c r="H175" s="5" t="str">
        <f t="shared" si="5"/>
        <v>អុង ចន្ថា</v>
      </c>
      <c r="I175" s="20" t="s">
        <v>863</v>
      </c>
      <c r="J175" s="5" t="s">
        <v>862</v>
      </c>
      <c r="K175" s="5" t="s">
        <v>862</v>
      </c>
      <c r="L175" s="22" t="s">
        <v>573</v>
      </c>
      <c r="O175" s="12">
        <f t="shared" si="4"/>
        <v>150523105</v>
      </c>
    </row>
    <row r="176" spans="1:15" x14ac:dyDescent="0.65">
      <c r="A176" s="4">
        <v>174</v>
      </c>
      <c r="B176" s="5" t="s">
        <v>1539</v>
      </c>
      <c r="C176" s="5"/>
      <c r="E176" s="20" t="s">
        <v>1538</v>
      </c>
      <c r="F176" s="20" t="s">
        <v>1537</v>
      </c>
      <c r="G176" s="5"/>
      <c r="H176" s="5" t="str">
        <f t="shared" si="5"/>
        <v>ក ស៊ីន</v>
      </c>
      <c r="I176" s="20" t="s">
        <v>869</v>
      </c>
      <c r="J176" s="5" t="s">
        <v>862</v>
      </c>
      <c r="K176" s="5" t="s">
        <v>862</v>
      </c>
      <c r="L176" s="22" t="s">
        <v>574</v>
      </c>
      <c r="O176" s="12" t="str">
        <f t="shared" si="4"/>
        <v>755092004</v>
      </c>
    </row>
    <row r="177" spans="1:15" x14ac:dyDescent="0.65">
      <c r="A177" s="4">
        <v>175</v>
      </c>
      <c r="B177" s="5" t="s">
        <v>1536</v>
      </c>
      <c r="C177" s="5"/>
      <c r="E177" s="20" t="s">
        <v>1535</v>
      </c>
      <c r="F177" s="20" t="s">
        <v>1534</v>
      </c>
      <c r="G177" s="5"/>
      <c r="H177" s="5" t="str">
        <f t="shared" si="5"/>
        <v>ថៃ ឡៃស៊ីន</v>
      </c>
      <c r="I177" s="20" t="s">
        <v>863</v>
      </c>
      <c r="J177" s="5" t="s">
        <v>862</v>
      </c>
      <c r="K177" s="5" t="s">
        <v>862</v>
      </c>
      <c r="L177" s="22" t="s">
        <v>1533</v>
      </c>
      <c r="O177" s="12" t="str">
        <f t="shared" si="4"/>
        <v>150588234</v>
      </c>
    </row>
    <row r="178" spans="1:15" x14ac:dyDescent="0.65">
      <c r="A178" s="4">
        <v>176</v>
      </c>
      <c r="B178" s="5" t="s">
        <v>1532</v>
      </c>
      <c r="C178" s="5"/>
      <c r="E178" s="20" t="s">
        <v>1531</v>
      </c>
      <c r="F178" s="20" t="s">
        <v>1530</v>
      </c>
      <c r="G178" s="5"/>
      <c r="H178" s="5" t="str">
        <f t="shared" si="5"/>
        <v>ទូ សុហៃ</v>
      </c>
      <c r="I178" s="20" t="s">
        <v>863</v>
      </c>
      <c r="J178" s="5" t="s">
        <v>862</v>
      </c>
      <c r="K178" s="5" t="s">
        <v>862</v>
      </c>
      <c r="L178" s="22" t="s">
        <v>575</v>
      </c>
      <c r="O178" s="12" t="str">
        <f t="shared" si="4"/>
        <v>150952561</v>
      </c>
    </row>
    <row r="179" spans="1:15" x14ac:dyDescent="0.65">
      <c r="A179" s="4">
        <v>177</v>
      </c>
      <c r="B179" s="5" t="s">
        <v>1529</v>
      </c>
      <c r="C179" s="5"/>
      <c r="E179" s="20" t="s">
        <v>1361</v>
      </c>
      <c r="F179" s="20" t="s">
        <v>1419</v>
      </c>
      <c r="G179" s="5"/>
      <c r="H179" s="5" t="str">
        <f t="shared" si="5"/>
        <v>ភាព សុភា</v>
      </c>
      <c r="I179" s="20" t="s">
        <v>863</v>
      </c>
      <c r="J179" s="5" t="s">
        <v>862</v>
      </c>
      <c r="K179" s="5" t="s">
        <v>862</v>
      </c>
      <c r="L179" s="20" t="s">
        <v>484</v>
      </c>
      <c r="O179" s="12" t="str">
        <f t="shared" si="4"/>
        <v>IDR00121</v>
      </c>
    </row>
    <row r="180" spans="1:15" x14ac:dyDescent="0.65">
      <c r="A180" s="4">
        <v>178</v>
      </c>
      <c r="B180" s="5" t="s">
        <v>1528</v>
      </c>
      <c r="C180" s="5"/>
      <c r="E180" s="20" t="s">
        <v>1394</v>
      </c>
      <c r="F180" s="20" t="s">
        <v>1419</v>
      </c>
      <c r="G180" s="5"/>
      <c r="H180" s="5" t="str">
        <f t="shared" si="5"/>
        <v>ម៉េត សុភា</v>
      </c>
      <c r="I180" s="20" t="s">
        <v>869</v>
      </c>
      <c r="J180" s="5" t="s">
        <v>862</v>
      </c>
      <c r="K180" s="5" t="s">
        <v>862</v>
      </c>
      <c r="L180" s="22" t="s">
        <v>637</v>
      </c>
      <c r="O180" s="12" t="str">
        <f t="shared" si="4"/>
        <v>150538036</v>
      </c>
    </row>
    <row r="181" spans="1:15" x14ac:dyDescent="0.65">
      <c r="A181" s="4">
        <v>179</v>
      </c>
      <c r="B181" s="5" t="s">
        <v>1527</v>
      </c>
      <c r="C181" s="5"/>
      <c r="E181" s="20" t="s">
        <v>1526</v>
      </c>
      <c r="F181" s="20" t="s">
        <v>1525</v>
      </c>
      <c r="G181" s="5"/>
      <c r="H181" s="5" t="str">
        <f t="shared" si="5"/>
        <v>ហ៊ីម ហាក់</v>
      </c>
      <c r="I181" s="20" t="s">
        <v>869</v>
      </c>
      <c r="J181" s="5" t="s">
        <v>862</v>
      </c>
      <c r="K181" s="5" t="s">
        <v>862</v>
      </c>
      <c r="L181" s="22" t="s">
        <v>472</v>
      </c>
      <c r="O181" s="12" t="str">
        <f t="shared" si="4"/>
        <v>150468300</v>
      </c>
    </row>
    <row r="182" spans="1:15" x14ac:dyDescent="0.65">
      <c r="A182" s="4">
        <v>180</v>
      </c>
      <c r="B182" s="5">
        <v>150902410</v>
      </c>
      <c r="C182" s="5"/>
      <c r="E182" s="20" t="s">
        <v>1524</v>
      </c>
      <c r="F182" s="20" t="s">
        <v>1523</v>
      </c>
      <c r="G182" s="5"/>
      <c r="H182" s="5" t="str">
        <f t="shared" si="5"/>
        <v>ហំ ណាហៃ</v>
      </c>
      <c r="I182" s="20" t="s">
        <v>863</v>
      </c>
      <c r="J182" s="5" t="s">
        <v>862</v>
      </c>
      <c r="K182" s="5" t="s">
        <v>862</v>
      </c>
      <c r="L182" s="22" t="s">
        <v>578</v>
      </c>
      <c r="O182" s="12">
        <f t="shared" si="4"/>
        <v>150902410</v>
      </c>
    </row>
    <row r="183" spans="1:15" x14ac:dyDescent="0.65">
      <c r="A183" s="4">
        <v>181</v>
      </c>
      <c r="B183" s="5" t="s">
        <v>1522</v>
      </c>
      <c r="C183" s="5"/>
      <c r="E183" s="20" t="s">
        <v>1521</v>
      </c>
      <c r="F183" s="20" t="s">
        <v>1520</v>
      </c>
      <c r="G183" s="5"/>
      <c r="H183" s="5" t="str">
        <f t="shared" si="5"/>
        <v>ចាយ ឆៃយ័ន្ត</v>
      </c>
      <c r="I183" s="20" t="s">
        <v>869</v>
      </c>
      <c r="J183" s="5" t="s">
        <v>862</v>
      </c>
      <c r="K183" s="5" t="s">
        <v>862</v>
      </c>
      <c r="L183" s="22" t="s">
        <v>465</v>
      </c>
      <c r="O183" s="12" t="str">
        <f t="shared" si="4"/>
        <v>IDR000118</v>
      </c>
    </row>
    <row r="184" spans="1:15" x14ac:dyDescent="0.65">
      <c r="A184" s="4">
        <v>182</v>
      </c>
      <c r="B184" s="5">
        <v>150836128</v>
      </c>
      <c r="C184" s="5"/>
      <c r="E184" s="20" t="s">
        <v>1519</v>
      </c>
      <c r="F184" s="20" t="s">
        <v>1333</v>
      </c>
      <c r="G184" s="5"/>
      <c r="H184" s="5" t="str">
        <f t="shared" si="5"/>
        <v>ហុក ចាន់</v>
      </c>
      <c r="I184" s="20" t="s">
        <v>869</v>
      </c>
      <c r="J184" s="5" t="s">
        <v>862</v>
      </c>
      <c r="K184" s="5" t="s">
        <v>862</v>
      </c>
      <c r="L184" s="22" t="s">
        <v>579</v>
      </c>
      <c r="O184" s="12">
        <f t="shared" si="4"/>
        <v>150836128</v>
      </c>
    </row>
    <row r="185" spans="1:15" x14ac:dyDescent="0.65">
      <c r="A185" s="4">
        <v>183</v>
      </c>
      <c r="B185" s="5" t="s">
        <v>1518</v>
      </c>
      <c r="C185" s="5"/>
      <c r="E185" s="20" t="s">
        <v>1517</v>
      </c>
      <c r="F185" s="20" t="s">
        <v>1236</v>
      </c>
      <c r="G185" s="5"/>
      <c r="H185" s="5" t="str">
        <f t="shared" si="5"/>
        <v>ឈៀក អន</v>
      </c>
      <c r="I185" s="20" t="s">
        <v>863</v>
      </c>
      <c r="J185" s="5" t="s">
        <v>862</v>
      </c>
      <c r="K185" s="5" t="s">
        <v>862</v>
      </c>
      <c r="L185" s="22" t="s">
        <v>580</v>
      </c>
      <c r="O185" s="12" t="str">
        <f t="shared" si="4"/>
        <v>IDR00110</v>
      </c>
    </row>
    <row r="186" spans="1:15" x14ac:dyDescent="0.65">
      <c r="A186" s="4">
        <v>184</v>
      </c>
      <c r="B186" s="5" t="s">
        <v>1516</v>
      </c>
      <c r="C186" s="5"/>
      <c r="E186" s="20" t="s">
        <v>1477</v>
      </c>
      <c r="F186" s="20" t="s">
        <v>1515</v>
      </c>
      <c r="G186" s="5"/>
      <c r="H186" s="5" t="str">
        <f t="shared" si="5"/>
        <v>សំ ស៊ីម</v>
      </c>
      <c r="I186" s="20" t="s">
        <v>869</v>
      </c>
      <c r="J186" s="5" t="s">
        <v>862</v>
      </c>
      <c r="K186" s="5" t="s">
        <v>862</v>
      </c>
      <c r="L186" s="22" t="s">
        <v>817</v>
      </c>
      <c r="O186" s="12" t="str">
        <f t="shared" si="4"/>
        <v>150522558</v>
      </c>
    </row>
    <row r="187" spans="1:15" x14ac:dyDescent="0.65">
      <c r="A187" s="4">
        <v>185</v>
      </c>
      <c r="B187" s="5" t="s">
        <v>1514</v>
      </c>
      <c r="C187" s="5"/>
      <c r="E187" s="20" t="s">
        <v>1240</v>
      </c>
      <c r="F187" s="20" t="s">
        <v>1513</v>
      </c>
      <c r="G187" s="5"/>
      <c r="H187" s="5" t="str">
        <f t="shared" si="5"/>
        <v>ផាន ហួយ</v>
      </c>
      <c r="I187" s="20" t="s">
        <v>869</v>
      </c>
      <c r="J187" s="5" t="s">
        <v>862</v>
      </c>
      <c r="K187" s="5" t="s">
        <v>862</v>
      </c>
      <c r="L187" s="22" t="s">
        <v>583</v>
      </c>
      <c r="O187" s="12" t="str">
        <f t="shared" si="4"/>
        <v>150468272</v>
      </c>
    </row>
    <row r="188" spans="1:15" x14ac:dyDescent="0.65">
      <c r="A188" s="4">
        <v>186</v>
      </c>
      <c r="B188" s="5" t="s">
        <v>1512</v>
      </c>
      <c r="C188" s="5"/>
      <c r="E188" s="20" t="s">
        <v>943</v>
      </c>
      <c r="F188" s="20" t="s">
        <v>1511</v>
      </c>
      <c r="G188" s="5"/>
      <c r="H188" s="5" t="str">
        <f t="shared" si="5"/>
        <v>រ៉ា រិត</v>
      </c>
      <c r="I188" s="20" t="s">
        <v>869</v>
      </c>
      <c r="J188" s="5" t="s">
        <v>862</v>
      </c>
      <c r="K188" s="5" t="s">
        <v>862</v>
      </c>
      <c r="L188" s="22" t="s">
        <v>584</v>
      </c>
      <c r="O188" s="12" t="str">
        <f t="shared" si="4"/>
        <v>150469678</v>
      </c>
    </row>
    <row r="189" spans="1:15" x14ac:dyDescent="0.65">
      <c r="A189" s="4">
        <v>187</v>
      </c>
      <c r="B189" s="5">
        <v>150550387</v>
      </c>
      <c r="C189" s="5"/>
      <c r="E189" s="20" t="s">
        <v>1510</v>
      </c>
      <c r="F189" s="20" t="s">
        <v>1121</v>
      </c>
      <c r="G189" s="5"/>
      <c r="H189" s="5" t="str">
        <f t="shared" si="5"/>
        <v>ហាក់ រ៉ុម</v>
      </c>
      <c r="I189" s="20" t="s">
        <v>863</v>
      </c>
      <c r="J189" s="5" t="s">
        <v>862</v>
      </c>
      <c r="K189" s="5" t="s">
        <v>862</v>
      </c>
      <c r="L189" s="22" t="s">
        <v>1509</v>
      </c>
      <c r="O189" s="12">
        <f t="shared" si="4"/>
        <v>150550387</v>
      </c>
    </row>
    <row r="190" spans="1:15" x14ac:dyDescent="0.65">
      <c r="A190" s="4">
        <v>188</v>
      </c>
      <c r="B190" s="5" t="s">
        <v>1508</v>
      </c>
      <c r="C190" s="5"/>
      <c r="E190" s="20" t="s">
        <v>1477</v>
      </c>
      <c r="F190" s="20" t="s">
        <v>1507</v>
      </c>
      <c r="G190" s="5"/>
      <c r="H190" s="5" t="str">
        <f t="shared" si="5"/>
        <v>សំ សុខ</v>
      </c>
      <c r="I190" s="20" t="s">
        <v>869</v>
      </c>
      <c r="J190" s="5" t="s">
        <v>862</v>
      </c>
      <c r="K190" s="5" t="s">
        <v>862</v>
      </c>
      <c r="L190" s="22" t="s">
        <v>818</v>
      </c>
      <c r="O190" s="12" t="str">
        <f t="shared" si="4"/>
        <v>150522560</v>
      </c>
    </row>
    <row r="191" spans="1:15" x14ac:dyDescent="0.65">
      <c r="A191" s="4">
        <v>189</v>
      </c>
      <c r="B191" s="5" t="s">
        <v>1506</v>
      </c>
      <c r="C191" s="5"/>
      <c r="E191" s="20" t="s">
        <v>1505</v>
      </c>
      <c r="F191" s="20" t="s">
        <v>1504</v>
      </c>
      <c r="G191" s="5"/>
      <c r="H191" s="5" t="str">
        <f t="shared" si="5"/>
        <v>តុញ សុខឃាន</v>
      </c>
      <c r="I191" s="20" t="s">
        <v>863</v>
      </c>
      <c r="J191" s="5" t="s">
        <v>862</v>
      </c>
      <c r="K191" s="5" t="s">
        <v>862</v>
      </c>
      <c r="L191" s="22" t="s">
        <v>586</v>
      </c>
      <c r="O191" s="12" t="str">
        <f t="shared" si="4"/>
        <v>150641538</v>
      </c>
    </row>
    <row r="192" spans="1:15" x14ac:dyDescent="0.65">
      <c r="A192" s="4">
        <v>190</v>
      </c>
      <c r="B192" s="5">
        <v>150523379</v>
      </c>
      <c r="C192" s="5"/>
      <c r="E192" s="20" t="s">
        <v>1503</v>
      </c>
      <c r="F192" s="20" t="s">
        <v>1502</v>
      </c>
      <c r="G192" s="5"/>
      <c r="H192" s="5" t="str">
        <f t="shared" si="5"/>
        <v>ឈុំ ស៊ាង</v>
      </c>
      <c r="I192" s="20" t="s">
        <v>863</v>
      </c>
      <c r="J192" s="5" t="s">
        <v>862</v>
      </c>
      <c r="K192" s="5" t="s">
        <v>862</v>
      </c>
      <c r="L192" s="22" t="s">
        <v>588</v>
      </c>
      <c r="O192" s="12">
        <f t="shared" si="4"/>
        <v>150523379</v>
      </c>
    </row>
    <row r="193" spans="1:15" x14ac:dyDescent="0.65">
      <c r="A193" s="4">
        <v>191</v>
      </c>
      <c r="B193" s="5">
        <v>30636669</v>
      </c>
      <c r="C193" s="5"/>
      <c r="E193" s="20" t="s">
        <v>1501</v>
      </c>
      <c r="F193" s="20" t="s">
        <v>1043</v>
      </c>
      <c r="G193" s="5"/>
      <c r="H193" s="5" t="str">
        <f t="shared" si="5"/>
        <v>លន់ ផល្លី</v>
      </c>
      <c r="I193" s="20" t="s">
        <v>869</v>
      </c>
      <c r="J193" s="5" t="s">
        <v>862</v>
      </c>
      <c r="K193" s="5" t="s">
        <v>862</v>
      </c>
      <c r="L193" s="22" t="s">
        <v>819</v>
      </c>
      <c r="O193" s="12">
        <f t="shared" si="4"/>
        <v>30636669</v>
      </c>
    </row>
    <row r="194" spans="1:15" x14ac:dyDescent="0.65">
      <c r="A194" s="4">
        <v>192</v>
      </c>
      <c r="B194" s="5" t="s">
        <v>1500</v>
      </c>
      <c r="C194" s="5"/>
      <c r="E194" s="20" t="s">
        <v>1477</v>
      </c>
      <c r="F194" s="20" t="s">
        <v>1499</v>
      </c>
      <c r="G194" s="5"/>
      <c r="H194" s="5" t="str">
        <f t="shared" si="5"/>
        <v>សំ រស្មី</v>
      </c>
      <c r="I194" s="20" t="s">
        <v>869</v>
      </c>
      <c r="J194" s="5" t="s">
        <v>862</v>
      </c>
      <c r="K194" s="5" t="s">
        <v>862</v>
      </c>
      <c r="L194" s="22" t="s">
        <v>820</v>
      </c>
      <c r="O194" s="12" t="str">
        <f t="shared" si="4"/>
        <v>150522559</v>
      </c>
    </row>
    <row r="195" spans="1:15" x14ac:dyDescent="0.65">
      <c r="A195" s="4">
        <v>193</v>
      </c>
      <c r="B195" s="5">
        <v>150948337</v>
      </c>
      <c r="C195" s="5"/>
      <c r="E195" s="20" t="s">
        <v>1498</v>
      </c>
      <c r="F195" s="20" t="s">
        <v>1497</v>
      </c>
      <c r="G195" s="5"/>
      <c r="H195" s="5" t="str">
        <f t="shared" si="5"/>
        <v>យើង ចេង</v>
      </c>
      <c r="I195" s="20" t="s">
        <v>863</v>
      </c>
      <c r="J195" s="5" t="s">
        <v>862</v>
      </c>
      <c r="K195" s="5" t="s">
        <v>862</v>
      </c>
      <c r="L195" s="22" t="s">
        <v>589</v>
      </c>
      <c r="O195" s="12">
        <f t="shared" si="4"/>
        <v>150948337</v>
      </c>
    </row>
    <row r="196" spans="1:15" x14ac:dyDescent="0.65">
      <c r="A196" s="4">
        <v>194</v>
      </c>
      <c r="B196" s="5" t="s">
        <v>1496</v>
      </c>
      <c r="C196" s="5"/>
      <c r="E196" s="20" t="s">
        <v>1477</v>
      </c>
      <c r="F196" s="20" t="s">
        <v>1495</v>
      </c>
      <c r="G196" s="5"/>
      <c r="H196" s="5" t="str">
        <f t="shared" si="5"/>
        <v>សំ ស៊ន់</v>
      </c>
      <c r="I196" s="20" t="s">
        <v>869</v>
      </c>
      <c r="J196" s="5" t="s">
        <v>862</v>
      </c>
      <c r="K196" s="5" t="s">
        <v>862</v>
      </c>
      <c r="L196" s="22" t="s">
        <v>590</v>
      </c>
      <c r="O196" s="12" t="str">
        <f t="shared" ref="O196:O259" si="6">B196</f>
        <v>IDR00067</v>
      </c>
    </row>
    <row r="197" spans="1:15" x14ac:dyDescent="0.65">
      <c r="A197" s="4">
        <v>195</v>
      </c>
      <c r="B197" s="5" t="s">
        <v>1494</v>
      </c>
      <c r="C197" s="5"/>
      <c r="E197" s="20" t="s">
        <v>1477</v>
      </c>
      <c r="F197" s="20" t="s">
        <v>1493</v>
      </c>
      <c r="G197" s="5"/>
      <c r="H197" s="5" t="str">
        <f t="shared" ref="H197:H260" si="7">E197&amp;F197</f>
        <v>សំ សែន</v>
      </c>
      <c r="I197" s="20" t="s">
        <v>869</v>
      </c>
      <c r="J197" s="5" t="s">
        <v>862</v>
      </c>
      <c r="K197" s="5" t="s">
        <v>862</v>
      </c>
      <c r="L197" s="22" t="s">
        <v>591</v>
      </c>
      <c r="O197" s="12" t="str">
        <f t="shared" si="6"/>
        <v>IDR00068</v>
      </c>
    </row>
    <row r="198" spans="1:15" x14ac:dyDescent="0.65">
      <c r="A198" s="4">
        <v>196</v>
      </c>
      <c r="B198" s="5" t="s">
        <v>1492</v>
      </c>
      <c r="C198" s="5"/>
      <c r="E198" s="20" t="s">
        <v>1491</v>
      </c>
      <c r="F198" s="20" t="s">
        <v>1490</v>
      </c>
      <c r="G198" s="5"/>
      <c r="H198" s="5" t="str">
        <f t="shared" si="7"/>
        <v>ចុន ជំនោរ</v>
      </c>
      <c r="I198" s="20" t="s">
        <v>869</v>
      </c>
      <c r="J198" s="5" t="s">
        <v>862</v>
      </c>
      <c r="K198" s="5" t="s">
        <v>862</v>
      </c>
      <c r="L198" s="22" t="s">
        <v>592</v>
      </c>
      <c r="O198" s="12" t="str">
        <f t="shared" si="6"/>
        <v>118022019</v>
      </c>
    </row>
    <row r="199" spans="1:15" x14ac:dyDescent="0.65">
      <c r="A199" s="4">
        <v>197</v>
      </c>
      <c r="B199" s="5">
        <v>150469485</v>
      </c>
      <c r="C199" s="5"/>
      <c r="E199" s="20" t="s">
        <v>946</v>
      </c>
      <c r="F199" s="20" t="s">
        <v>1489</v>
      </c>
      <c r="G199" s="5"/>
      <c r="H199" s="5" t="str">
        <f t="shared" si="7"/>
        <v>ឈាង ហ៊ួង</v>
      </c>
      <c r="I199" s="20" t="s">
        <v>863</v>
      </c>
      <c r="J199" s="5" t="s">
        <v>862</v>
      </c>
      <c r="K199" s="5" t="s">
        <v>862</v>
      </c>
      <c r="L199" s="22" t="s">
        <v>1488</v>
      </c>
      <c r="O199" s="12">
        <f t="shared" si="6"/>
        <v>150469485</v>
      </c>
    </row>
    <row r="200" spans="1:15" x14ac:dyDescent="0.65">
      <c r="A200" s="4">
        <v>198</v>
      </c>
      <c r="B200" s="5" t="s">
        <v>1487</v>
      </c>
      <c r="C200" s="5"/>
      <c r="E200" s="20" t="s">
        <v>1486</v>
      </c>
      <c r="F200" s="20" t="s">
        <v>1485</v>
      </c>
      <c r="G200" s="5"/>
      <c r="H200" s="5" t="str">
        <f t="shared" si="7"/>
        <v>ឃុត យឹង</v>
      </c>
      <c r="I200" s="20" t="s">
        <v>869</v>
      </c>
      <c r="J200" s="5" t="s">
        <v>862</v>
      </c>
      <c r="K200" s="5" t="s">
        <v>862</v>
      </c>
      <c r="L200" s="22" t="s">
        <v>593</v>
      </c>
      <c r="O200" s="12" t="str">
        <f t="shared" si="6"/>
        <v>150360245</v>
      </c>
    </row>
    <row r="201" spans="1:15" x14ac:dyDescent="0.65">
      <c r="A201" s="4">
        <v>199</v>
      </c>
      <c r="B201" s="5">
        <v>51218879</v>
      </c>
      <c r="C201" s="5"/>
      <c r="E201" s="20" t="s">
        <v>1427</v>
      </c>
      <c r="F201" s="20" t="s">
        <v>1484</v>
      </c>
      <c r="G201" s="5"/>
      <c r="H201" s="5" t="str">
        <f t="shared" si="7"/>
        <v>រី ឡាក់</v>
      </c>
      <c r="I201" s="20" t="s">
        <v>869</v>
      </c>
      <c r="J201" s="5" t="s">
        <v>862</v>
      </c>
      <c r="K201" s="5" t="s">
        <v>862</v>
      </c>
      <c r="L201" s="22" t="s">
        <v>594</v>
      </c>
      <c r="O201" s="12">
        <f t="shared" si="6"/>
        <v>51218879</v>
      </c>
    </row>
    <row r="202" spans="1:15" x14ac:dyDescent="0.65">
      <c r="A202" s="4">
        <v>200</v>
      </c>
      <c r="B202" s="5" t="s">
        <v>1483</v>
      </c>
      <c r="C202" s="5"/>
      <c r="E202" s="20" t="s">
        <v>1482</v>
      </c>
      <c r="F202" s="20" t="s">
        <v>1481</v>
      </c>
      <c r="G202" s="5"/>
      <c r="H202" s="5" t="str">
        <f t="shared" si="7"/>
        <v>ព្រឹម កក្កដា</v>
      </c>
      <c r="I202" s="20" t="s">
        <v>863</v>
      </c>
      <c r="J202" s="5" t="s">
        <v>862</v>
      </c>
      <c r="K202" s="5" t="s">
        <v>862</v>
      </c>
      <c r="L202" s="22" t="s">
        <v>595</v>
      </c>
      <c r="O202" s="12" t="str">
        <f t="shared" si="6"/>
        <v>150692941</v>
      </c>
    </row>
    <row r="203" spans="1:15" x14ac:dyDescent="0.65">
      <c r="A203" s="4">
        <v>201</v>
      </c>
      <c r="B203" s="5" t="s">
        <v>1480</v>
      </c>
      <c r="C203" s="5"/>
      <c r="E203" s="20" t="s">
        <v>1170</v>
      </c>
      <c r="F203" s="20" t="s">
        <v>1479</v>
      </c>
      <c r="G203" s="5"/>
      <c r="H203" s="5" t="str">
        <f t="shared" si="7"/>
        <v>សឿន ចិត្រា</v>
      </c>
      <c r="I203" s="20" t="s">
        <v>869</v>
      </c>
      <c r="J203" s="5" t="s">
        <v>862</v>
      </c>
      <c r="K203" s="5" t="s">
        <v>862</v>
      </c>
      <c r="L203" s="22" t="s">
        <v>597</v>
      </c>
      <c r="O203" s="12" t="str">
        <f t="shared" si="6"/>
        <v>IDR00069</v>
      </c>
    </row>
    <row r="204" spans="1:15" x14ac:dyDescent="0.65">
      <c r="A204" s="4">
        <v>202</v>
      </c>
      <c r="B204" s="5" t="s">
        <v>1478</v>
      </c>
      <c r="C204" s="5"/>
      <c r="E204" s="20" t="s">
        <v>1477</v>
      </c>
      <c r="F204" s="20" t="s">
        <v>1476</v>
      </c>
      <c r="G204" s="5"/>
      <c r="H204" s="5" t="str">
        <f t="shared" si="7"/>
        <v>សំ សឿន</v>
      </c>
      <c r="I204" s="20" t="s">
        <v>869</v>
      </c>
      <c r="J204" s="5" t="s">
        <v>862</v>
      </c>
      <c r="K204" s="5" t="s">
        <v>862</v>
      </c>
      <c r="L204" s="22" t="s">
        <v>598</v>
      </c>
      <c r="O204" s="12" t="str">
        <f t="shared" si="6"/>
        <v>IDR00070</v>
      </c>
    </row>
    <row r="205" spans="1:15" x14ac:dyDescent="0.65">
      <c r="A205" s="4">
        <v>203</v>
      </c>
      <c r="B205" s="5">
        <v>220175215</v>
      </c>
      <c r="C205" s="5"/>
      <c r="E205" s="20" t="s">
        <v>1475</v>
      </c>
      <c r="F205" s="20" t="s">
        <v>1474</v>
      </c>
      <c r="G205" s="5"/>
      <c r="H205" s="5" t="str">
        <f t="shared" si="7"/>
        <v>ពង់ ពេញចិត្ត</v>
      </c>
      <c r="I205" s="20" t="s">
        <v>869</v>
      </c>
      <c r="J205" s="5" t="s">
        <v>862</v>
      </c>
      <c r="K205" s="5" t="s">
        <v>862</v>
      </c>
      <c r="L205" s="22" t="s">
        <v>598</v>
      </c>
      <c r="O205" s="12">
        <f t="shared" si="6"/>
        <v>220175215</v>
      </c>
    </row>
    <row r="206" spans="1:15" x14ac:dyDescent="0.65">
      <c r="A206" s="4">
        <v>204</v>
      </c>
      <c r="B206" s="5">
        <v>506557983</v>
      </c>
      <c r="C206" s="5"/>
      <c r="E206" s="20" t="s">
        <v>865</v>
      </c>
      <c r="F206" s="20" t="s">
        <v>1284</v>
      </c>
      <c r="G206" s="5"/>
      <c r="H206" s="5" t="str">
        <f t="shared" si="7"/>
        <v>សេន ពិសិដ្ឋ</v>
      </c>
      <c r="I206" s="20" t="s">
        <v>869</v>
      </c>
      <c r="J206" s="5" t="s">
        <v>862</v>
      </c>
      <c r="K206" s="5" t="s">
        <v>862</v>
      </c>
      <c r="L206" s="22" t="s">
        <v>821</v>
      </c>
      <c r="O206" s="12">
        <f t="shared" si="6"/>
        <v>506557983</v>
      </c>
    </row>
    <row r="207" spans="1:15" x14ac:dyDescent="0.65">
      <c r="A207" s="4">
        <v>205</v>
      </c>
      <c r="B207" s="5" t="s">
        <v>1473</v>
      </c>
      <c r="C207" s="5"/>
      <c r="E207" s="20" t="s">
        <v>865</v>
      </c>
      <c r="F207" s="20" t="s">
        <v>1050</v>
      </c>
      <c r="G207" s="5"/>
      <c r="H207" s="5" t="str">
        <f t="shared" si="7"/>
        <v>សេន រក្សា</v>
      </c>
      <c r="I207" s="20" t="s">
        <v>869</v>
      </c>
      <c r="J207" s="5" t="s">
        <v>862</v>
      </c>
      <c r="K207" s="5" t="s">
        <v>862</v>
      </c>
      <c r="L207" s="22" t="s">
        <v>602</v>
      </c>
      <c r="O207" s="12" t="str">
        <f t="shared" si="6"/>
        <v>IDR00071</v>
      </c>
    </row>
    <row r="208" spans="1:15" x14ac:dyDescent="0.65">
      <c r="A208" s="4">
        <v>206</v>
      </c>
      <c r="B208" s="5">
        <v>150930123</v>
      </c>
      <c r="C208" s="5"/>
      <c r="E208" s="20" t="s">
        <v>865</v>
      </c>
      <c r="F208" s="20" t="s">
        <v>1472</v>
      </c>
      <c r="G208" s="5"/>
      <c r="H208" s="5" t="str">
        <f t="shared" si="7"/>
        <v>សេន សន</v>
      </c>
      <c r="I208" s="20" t="s">
        <v>863</v>
      </c>
      <c r="J208" s="5" t="s">
        <v>862</v>
      </c>
      <c r="K208" s="5" t="s">
        <v>862</v>
      </c>
      <c r="L208" s="22" t="s">
        <v>603</v>
      </c>
      <c r="O208" s="12">
        <f t="shared" si="6"/>
        <v>150930123</v>
      </c>
    </row>
    <row r="209" spans="1:15" x14ac:dyDescent="0.65">
      <c r="A209" s="4">
        <v>207</v>
      </c>
      <c r="B209" s="5">
        <v>150613306</v>
      </c>
      <c r="C209" s="5"/>
      <c r="E209" s="20" t="s">
        <v>1471</v>
      </c>
      <c r="F209" s="20" t="s">
        <v>935</v>
      </c>
      <c r="G209" s="5"/>
      <c r="H209" s="5" t="str">
        <f t="shared" si="7"/>
        <v>ហង់ ពៅ</v>
      </c>
      <c r="I209" s="20" t="s">
        <v>863</v>
      </c>
      <c r="J209" s="5" t="s">
        <v>862</v>
      </c>
      <c r="K209" s="5" t="s">
        <v>862</v>
      </c>
      <c r="L209" s="22" t="s">
        <v>604</v>
      </c>
      <c r="O209" s="12">
        <f t="shared" si="6"/>
        <v>150613306</v>
      </c>
    </row>
    <row r="210" spans="1:15" x14ac:dyDescent="0.65">
      <c r="A210" s="4">
        <v>208</v>
      </c>
      <c r="B210" s="5" t="s">
        <v>1470</v>
      </c>
      <c r="C210" s="5"/>
      <c r="E210" s="20" t="s">
        <v>1461</v>
      </c>
      <c r="F210" s="20" t="s">
        <v>1368</v>
      </c>
      <c r="G210" s="5"/>
      <c r="H210" s="5" t="str">
        <f t="shared" si="7"/>
        <v>វឿន អេន</v>
      </c>
      <c r="I210" s="20" t="s">
        <v>863</v>
      </c>
      <c r="J210" s="5" t="s">
        <v>862</v>
      </c>
      <c r="K210" s="5" t="s">
        <v>862</v>
      </c>
      <c r="L210" s="22" t="s">
        <v>822</v>
      </c>
      <c r="O210" s="12" t="str">
        <f t="shared" si="6"/>
        <v>150360246</v>
      </c>
    </row>
    <row r="211" spans="1:15" x14ac:dyDescent="0.65">
      <c r="A211" s="4">
        <v>209</v>
      </c>
      <c r="B211" s="5" t="s">
        <v>1469</v>
      </c>
      <c r="C211" s="5"/>
      <c r="E211" s="20" t="s">
        <v>1468</v>
      </c>
      <c r="F211" s="20" t="s">
        <v>1467</v>
      </c>
      <c r="G211" s="5"/>
      <c r="H211" s="5" t="str">
        <f t="shared" si="7"/>
        <v>នឹង ណូយ</v>
      </c>
      <c r="I211" s="20" t="s">
        <v>869</v>
      </c>
      <c r="J211" s="5" t="s">
        <v>862</v>
      </c>
      <c r="K211" s="5" t="s">
        <v>862</v>
      </c>
      <c r="L211" s="22" t="s">
        <v>607</v>
      </c>
      <c r="O211" s="12" t="str">
        <f t="shared" si="6"/>
        <v>IDR00073</v>
      </c>
    </row>
    <row r="212" spans="1:15" x14ac:dyDescent="0.65">
      <c r="A212" s="4">
        <v>210</v>
      </c>
      <c r="B212" s="5" t="s">
        <v>1466</v>
      </c>
      <c r="C212" s="5"/>
      <c r="E212" s="20" t="s">
        <v>1125</v>
      </c>
      <c r="F212" s="20" t="s">
        <v>1465</v>
      </c>
      <c r="G212" s="5"/>
      <c r="H212" s="5" t="str">
        <f t="shared" si="7"/>
        <v>ឃឹម ឡុន</v>
      </c>
      <c r="I212" s="20" t="s">
        <v>869</v>
      </c>
      <c r="J212" s="5" t="s">
        <v>862</v>
      </c>
      <c r="K212" s="5" t="s">
        <v>862</v>
      </c>
      <c r="L212" s="22" t="s">
        <v>608</v>
      </c>
      <c r="O212" s="12" t="str">
        <f t="shared" si="6"/>
        <v>15036207</v>
      </c>
    </row>
    <row r="213" spans="1:15" x14ac:dyDescent="0.65">
      <c r="A213" s="4">
        <v>211</v>
      </c>
      <c r="B213" s="5" t="s">
        <v>1464</v>
      </c>
      <c r="C213" s="5"/>
      <c r="E213" s="20" t="s">
        <v>1463</v>
      </c>
      <c r="F213" s="20" t="s">
        <v>1207</v>
      </c>
      <c r="G213" s="5"/>
      <c r="H213" s="5" t="str">
        <f t="shared" si="7"/>
        <v>សាទ រ៉េន</v>
      </c>
      <c r="I213" s="20" t="s">
        <v>863</v>
      </c>
      <c r="J213" s="5" t="s">
        <v>862</v>
      </c>
      <c r="K213" s="5" t="s">
        <v>862</v>
      </c>
      <c r="L213" s="22" t="s">
        <v>572</v>
      </c>
      <c r="O213" s="12" t="str">
        <f t="shared" si="6"/>
        <v>150429477</v>
      </c>
    </row>
    <row r="214" spans="1:15" x14ac:dyDescent="0.65">
      <c r="A214" s="4">
        <v>212</v>
      </c>
      <c r="B214" s="5">
        <v>150952560</v>
      </c>
      <c r="C214" s="5"/>
      <c r="E214" s="20" t="s">
        <v>1455</v>
      </c>
      <c r="F214" s="20" t="s">
        <v>1462</v>
      </c>
      <c r="G214" s="5"/>
      <c r="H214" s="5" t="str">
        <f t="shared" si="7"/>
        <v>សាត សុផាន</v>
      </c>
      <c r="I214" s="20" t="s">
        <v>869</v>
      </c>
      <c r="J214" s="5" t="s">
        <v>862</v>
      </c>
      <c r="K214" s="5" t="s">
        <v>862</v>
      </c>
      <c r="L214" s="22" t="s">
        <v>609</v>
      </c>
      <c r="O214" s="12">
        <f t="shared" si="6"/>
        <v>150952560</v>
      </c>
    </row>
    <row r="215" spans="1:15" x14ac:dyDescent="0.65">
      <c r="A215" s="4">
        <v>213</v>
      </c>
      <c r="B215" s="5">
        <v>150983132</v>
      </c>
      <c r="C215" s="5"/>
      <c r="E215" s="20" t="s">
        <v>1461</v>
      </c>
      <c r="F215" s="20" t="s">
        <v>1387</v>
      </c>
      <c r="G215" s="5"/>
      <c r="H215" s="5" t="str">
        <f t="shared" si="7"/>
        <v>វឿន សំណាង</v>
      </c>
      <c r="I215" s="20" t="s">
        <v>869</v>
      </c>
      <c r="J215" s="5" t="s">
        <v>862</v>
      </c>
      <c r="K215" s="5" t="s">
        <v>862</v>
      </c>
      <c r="L215" s="22" t="s">
        <v>823</v>
      </c>
      <c r="O215" s="12">
        <f t="shared" si="6"/>
        <v>150983132</v>
      </c>
    </row>
    <row r="216" spans="1:15" x14ac:dyDescent="0.65">
      <c r="A216" s="4">
        <v>214</v>
      </c>
      <c r="B216" s="5">
        <v>150360082</v>
      </c>
      <c r="C216" s="5"/>
      <c r="E216" s="20" t="s">
        <v>1460</v>
      </c>
      <c r="F216" s="20" t="s">
        <v>1199</v>
      </c>
      <c r="G216" s="5"/>
      <c r="H216" s="5" t="str">
        <f t="shared" si="7"/>
        <v>ហួន ហេង</v>
      </c>
      <c r="I216" s="20" t="s">
        <v>863</v>
      </c>
      <c r="J216" s="5" t="s">
        <v>862</v>
      </c>
      <c r="K216" s="5" t="s">
        <v>862</v>
      </c>
      <c r="L216" s="22" t="s">
        <v>611</v>
      </c>
      <c r="O216" s="12">
        <f t="shared" si="6"/>
        <v>150360082</v>
      </c>
    </row>
    <row r="217" spans="1:15" x14ac:dyDescent="0.65">
      <c r="A217" s="4">
        <v>215</v>
      </c>
      <c r="B217" s="5" t="s">
        <v>1459</v>
      </c>
      <c r="C217" s="5"/>
      <c r="E217" s="20" t="s">
        <v>1458</v>
      </c>
      <c r="F217" s="20" t="s">
        <v>1457</v>
      </c>
      <c r="G217" s="5"/>
      <c r="H217" s="5" t="str">
        <f t="shared" si="7"/>
        <v>យ៉ន យ៉ាត</v>
      </c>
      <c r="I217" s="20" t="s">
        <v>869</v>
      </c>
      <c r="J217" s="5" t="s">
        <v>862</v>
      </c>
      <c r="K217" s="5" t="s">
        <v>862</v>
      </c>
      <c r="L217" s="22" t="s">
        <v>1456</v>
      </c>
      <c r="O217" s="12" t="str">
        <f t="shared" si="6"/>
        <v>150468414</v>
      </c>
    </row>
    <row r="218" spans="1:15" x14ac:dyDescent="0.65">
      <c r="A218" s="4">
        <v>216</v>
      </c>
      <c r="B218" s="5">
        <v>150469698</v>
      </c>
      <c r="C218" s="5"/>
      <c r="E218" s="20" t="s">
        <v>1455</v>
      </c>
      <c r="F218" s="20" t="s">
        <v>1454</v>
      </c>
      <c r="G218" s="5"/>
      <c r="H218" s="5" t="str">
        <f t="shared" si="7"/>
        <v>សាត សារ៉ាត</v>
      </c>
      <c r="I218" s="20" t="s">
        <v>869</v>
      </c>
      <c r="J218" s="5" t="s">
        <v>862</v>
      </c>
      <c r="K218" s="5" t="s">
        <v>862</v>
      </c>
      <c r="L218" s="22" t="s">
        <v>612</v>
      </c>
      <c r="O218" s="12">
        <f t="shared" si="6"/>
        <v>150469698</v>
      </c>
    </row>
    <row r="219" spans="1:15" x14ac:dyDescent="0.65">
      <c r="A219" s="4">
        <v>217</v>
      </c>
      <c r="B219" s="5">
        <v>150294721</v>
      </c>
      <c r="C219" s="5"/>
      <c r="E219" s="20" t="s">
        <v>964</v>
      </c>
      <c r="F219" s="20" t="s">
        <v>1453</v>
      </c>
      <c r="G219" s="5"/>
      <c r="H219" s="5" t="str">
        <f t="shared" si="7"/>
        <v>លី នេន</v>
      </c>
      <c r="I219" s="20" t="s">
        <v>863</v>
      </c>
      <c r="J219" s="5" t="s">
        <v>862</v>
      </c>
      <c r="K219" s="5" t="s">
        <v>862</v>
      </c>
      <c r="L219" s="22" t="s">
        <v>613</v>
      </c>
      <c r="O219" s="12">
        <f t="shared" si="6"/>
        <v>150294721</v>
      </c>
    </row>
    <row r="220" spans="1:15" x14ac:dyDescent="0.65">
      <c r="A220" s="4">
        <v>218</v>
      </c>
      <c r="B220" s="5">
        <v>150983106</v>
      </c>
      <c r="C220" s="5"/>
      <c r="E220" s="20" t="s">
        <v>1450</v>
      </c>
      <c r="F220" s="20" t="s">
        <v>1452</v>
      </c>
      <c r="G220" s="5"/>
      <c r="H220" s="5" t="str">
        <f t="shared" si="7"/>
        <v>ហឿន កុសល់</v>
      </c>
      <c r="I220" s="20" t="s">
        <v>869</v>
      </c>
      <c r="J220" s="5" t="s">
        <v>862</v>
      </c>
      <c r="K220" s="5" t="s">
        <v>862</v>
      </c>
      <c r="L220" s="22" t="s">
        <v>824</v>
      </c>
      <c r="O220" s="12">
        <f t="shared" si="6"/>
        <v>150983106</v>
      </c>
    </row>
    <row r="221" spans="1:15" x14ac:dyDescent="0.65">
      <c r="A221" s="4">
        <v>219</v>
      </c>
      <c r="B221" s="5" t="s">
        <v>1451</v>
      </c>
      <c r="C221" s="5"/>
      <c r="E221" s="20" t="s">
        <v>1450</v>
      </c>
      <c r="F221" s="20" t="s">
        <v>1449</v>
      </c>
      <c r="G221" s="5"/>
      <c r="H221" s="5" t="str">
        <f t="shared" si="7"/>
        <v>ហឿន ឃៀក</v>
      </c>
      <c r="I221" s="20" t="s">
        <v>863</v>
      </c>
      <c r="J221" s="5" t="s">
        <v>862</v>
      </c>
      <c r="K221" s="5" t="s">
        <v>862</v>
      </c>
      <c r="L221" s="22" t="s">
        <v>614</v>
      </c>
      <c r="O221" s="12" t="str">
        <f t="shared" si="6"/>
        <v>150429478</v>
      </c>
    </row>
    <row r="222" spans="1:15" x14ac:dyDescent="0.65">
      <c r="A222" s="4">
        <v>220</v>
      </c>
      <c r="B222" s="5" t="s">
        <v>1448</v>
      </c>
      <c r="C222" s="5"/>
      <c r="E222" s="20" t="s">
        <v>1447</v>
      </c>
      <c r="F222" s="20" t="s">
        <v>1446</v>
      </c>
      <c r="G222" s="5"/>
      <c r="H222" s="5" t="str">
        <f t="shared" si="7"/>
        <v>ខា ធី</v>
      </c>
      <c r="I222" s="20" t="s">
        <v>863</v>
      </c>
      <c r="J222" s="5" t="s">
        <v>862</v>
      </c>
      <c r="K222" s="5" t="s">
        <v>862</v>
      </c>
      <c r="L222" s="22" t="s">
        <v>599</v>
      </c>
      <c r="O222" s="12" t="str">
        <f t="shared" si="6"/>
        <v>150429474</v>
      </c>
    </row>
    <row r="223" spans="1:15" x14ac:dyDescent="0.65">
      <c r="A223" s="4">
        <v>221</v>
      </c>
      <c r="B223" s="5">
        <v>51095018</v>
      </c>
      <c r="C223" s="5"/>
      <c r="E223" s="20" t="s">
        <v>1071</v>
      </c>
      <c r="F223" s="20" t="s">
        <v>1445</v>
      </c>
      <c r="G223" s="5"/>
      <c r="H223" s="5" t="str">
        <f t="shared" si="7"/>
        <v>រុន សំរ៉ិត</v>
      </c>
      <c r="I223" s="20" t="s">
        <v>869</v>
      </c>
      <c r="J223" s="5" t="s">
        <v>862</v>
      </c>
      <c r="K223" s="5" t="s">
        <v>862</v>
      </c>
      <c r="L223" s="22" t="s">
        <v>615</v>
      </c>
      <c r="O223" s="12">
        <f t="shared" si="6"/>
        <v>51095018</v>
      </c>
    </row>
    <row r="224" spans="1:15" x14ac:dyDescent="0.65">
      <c r="A224" s="4">
        <v>222</v>
      </c>
      <c r="B224" s="5">
        <v>150901604</v>
      </c>
      <c r="C224" s="5"/>
      <c r="E224" s="20" t="s">
        <v>1444</v>
      </c>
      <c r="F224" s="20" t="s">
        <v>1443</v>
      </c>
      <c r="G224" s="5"/>
      <c r="H224" s="5" t="str">
        <f t="shared" si="7"/>
        <v>ង៉ា ផល្លាប</v>
      </c>
      <c r="I224" s="20" t="s">
        <v>863</v>
      </c>
      <c r="J224" s="5" t="s">
        <v>862</v>
      </c>
      <c r="K224" s="5" t="s">
        <v>862</v>
      </c>
      <c r="L224" s="22" t="s">
        <v>616</v>
      </c>
      <c r="O224" s="12">
        <f t="shared" si="6"/>
        <v>150901604</v>
      </c>
    </row>
    <row r="225" spans="1:15" x14ac:dyDescent="0.65">
      <c r="A225" s="4">
        <v>223</v>
      </c>
      <c r="B225" s="5" t="s">
        <v>1442</v>
      </c>
      <c r="C225" s="5"/>
      <c r="E225" s="20" t="s">
        <v>1441</v>
      </c>
      <c r="F225" s="20" t="s">
        <v>1440</v>
      </c>
      <c r="G225" s="5"/>
      <c r="H225" s="5" t="str">
        <f t="shared" si="7"/>
        <v>ភឿន សុវ៉ាន់</v>
      </c>
      <c r="I225" s="20" t="s">
        <v>863</v>
      </c>
      <c r="J225" s="5" t="s">
        <v>862</v>
      </c>
      <c r="K225" s="5" t="s">
        <v>862</v>
      </c>
      <c r="L225" s="22" t="s">
        <v>617</v>
      </c>
      <c r="O225" s="12" t="str">
        <f t="shared" si="6"/>
        <v>IDR00075</v>
      </c>
    </row>
    <row r="226" spans="1:15" x14ac:dyDescent="0.65">
      <c r="A226" s="4">
        <v>224</v>
      </c>
      <c r="B226" s="5" t="s">
        <v>1439</v>
      </c>
      <c r="C226" s="5"/>
      <c r="E226" s="20" t="s">
        <v>879</v>
      </c>
      <c r="F226" s="20" t="s">
        <v>1438</v>
      </c>
      <c r="G226" s="5"/>
      <c r="H226" s="5" t="str">
        <f t="shared" si="7"/>
        <v>ជឿន នីន</v>
      </c>
      <c r="I226" s="20" t="s">
        <v>863</v>
      </c>
      <c r="J226" s="5" t="s">
        <v>862</v>
      </c>
      <c r="K226" s="5" t="s">
        <v>862</v>
      </c>
      <c r="L226" s="22" t="s">
        <v>618</v>
      </c>
      <c r="O226" s="12" t="str">
        <f t="shared" si="6"/>
        <v xml:space="preserve">150113792 </v>
      </c>
    </row>
    <row r="227" spans="1:15" x14ac:dyDescent="0.65">
      <c r="A227" s="4">
        <v>225</v>
      </c>
      <c r="B227" s="5" t="s">
        <v>1437</v>
      </c>
      <c r="C227" s="5"/>
      <c r="E227" s="20" t="s">
        <v>964</v>
      </c>
      <c r="F227" s="20" t="s">
        <v>1436</v>
      </c>
      <c r="G227" s="5"/>
      <c r="H227" s="5" t="str">
        <f t="shared" si="7"/>
        <v>លី ប៊ុនយ៉េន</v>
      </c>
      <c r="I227" s="20" t="s">
        <v>869</v>
      </c>
      <c r="J227" s="5" t="s">
        <v>862</v>
      </c>
      <c r="K227" s="5" t="s">
        <v>862</v>
      </c>
      <c r="L227" s="22" t="s">
        <v>619</v>
      </c>
      <c r="O227" s="12" t="str">
        <f t="shared" si="6"/>
        <v>IDR00076</v>
      </c>
    </row>
    <row r="228" spans="1:15" x14ac:dyDescent="0.65">
      <c r="A228" s="4">
        <v>226</v>
      </c>
      <c r="B228" s="5" t="s">
        <v>1435</v>
      </c>
      <c r="C228" s="5"/>
      <c r="E228" s="20" t="s">
        <v>1434</v>
      </c>
      <c r="F228" s="20" t="s">
        <v>1879</v>
      </c>
      <c r="G228" s="5"/>
      <c r="H228" s="5" t="str">
        <f t="shared" si="7"/>
        <v>ស៊ិន ធីតា​</v>
      </c>
      <c r="I228" s="20" t="s">
        <v>863</v>
      </c>
      <c r="J228" s="5" t="s">
        <v>862</v>
      </c>
      <c r="K228" s="5" t="s">
        <v>862</v>
      </c>
      <c r="L228" s="22" t="s">
        <v>620</v>
      </c>
      <c r="O228" s="12" t="str">
        <f t="shared" si="6"/>
        <v>150710990</v>
      </c>
    </row>
    <row r="229" spans="1:15" x14ac:dyDescent="0.65">
      <c r="A229" s="4">
        <v>227</v>
      </c>
      <c r="B229" s="5" t="s">
        <v>1433</v>
      </c>
      <c r="C229" s="5"/>
      <c r="E229" s="20" t="s">
        <v>1432</v>
      </c>
      <c r="F229" s="20" t="s">
        <v>1431</v>
      </c>
      <c r="G229" s="5"/>
      <c r="H229" s="5" t="str">
        <f t="shared" si="7"/>
        <v>អេង គឹមឆេង</v>
      </c>
      <c r="I229" s="20" t="s">
        <v>869</v>
      </c>
      <c r="J229" s="5" t="s">
        <v>862</v>
      </c>
      <c r="K229" s="5" t="s">
        <v>862</v>
      </c>
      <c r="L229" s="22" t="s">
        <v>621</v>
      </c>
      <c r="O229" s="12" t="str">
        <f t="shared" si="6"/>
        <v>030967679</v>
      </c>
    </row>
    <row r="230" spans="1:15" x14ac:dyDescent="0.65">
      <c r="A230" s="4">
        <v>228</v>
      </c>
      <c r="B230" s="5" t="s">
        <v>1430</v>
      </c>
      <c r="C230" s="5"/>
      <c r="E230" s="20" t="s">
        <v>1404</v>
      </c>
      <c r="F230" s="20" t="s">
        <v>1429</v>
      </c>
      <c r="G230" s="5"/>
      <c r="H230" s="5" t="str">
        <f t="shared" si="7"/>
        <v>កង មីនី</v>
      </c>
      <c r="I230" s="20" t="s">
        <v>863</v>
      </c>
      <c r="J230" s="5" t="s">
        <v>862</v>
      </c>
      <c r="K230" s="5" t="s">
        <v>862</v>
      </c>
      <c r="L230" s="22" t="s">
        <v>623</v>
      </c>
      <c r="O230" s="12" t="str">
        <f t="shared" si="6"/>
        <v>150699045</v>
      </c>
    </row>
    <row r="231" spans="1:15" x14ac:dyDescent="0.65">
      <c r="A231" s="4">
        <v>229</v>
      </c>
      <c r="B231" s="5" t="s">
        <v>1428</v>
      </c>
      <c r="C231" s="5"/>
      <c r="E231" s="20" t="s">
        <v>1427</v>
      </c>
      <c r="F231" s="20" t="s">
        <v>1426</v>
      </c>
      <c r="G231" s="5"/>
      <c r="H231" s="5" t="str">
        <f t="shared" si="7"/>
        <v>រី យាប</v>
      </c>
      <c r="I231" s="20" t="s">
        <v>869</v>
      </c>
      <c r="J231" s="5" t="s">
        <v>862</v>
      </c>
      <c r="K231" s="5" t="s">
        <v>862</v>
      </c>
      <c r="L231" s="22" t="s">
        <v>624</v>
      </c>
      <c r="O231" s="12" t="str">
        <f t="shared" si="6"/>
        <v>150823092</v>
      </c>
    </row>
    <row r="232" spans="1:15" x14ac:dyDescent="0.65">
      <c r="A232" s="4">
        <v>230</v>
      </c>
      <c r="B232" s="5" t="s">
        <v>1425</v>
      </c>
      <c r="C232" s="5"/>
      <c r="E232" s="20" t="s">
        <v>964</v>
      </c>
      <c r="F232" s="20" t="s">
        <v>1300</v>
      </c>
      <c r="G232" s="5"/>
      <c r="H232" s="5" t="str">
        <f t="shared" si="7"/>
        <v>លី សុភ័ណ្ឌ</v>
      </c>
      <c r="I232" s="20" t="s">
        <v>869</v>
      </c>
      <c r="J232" s="5" t="s">
        <v>862</v>
      </c>
      <c r="K232" s="5" t="s">
        <v>862</v>
      </c>
      <c r="L232" s="22" t="s">
        <v>1424</v>
      </c>
      <c r="O232" s="12" t="str">
        <f t="shared" si="6"/>
        <v>IDR00077</v>
      </c>
    </row>
    <row r="233" spans="1:15" x14ac:dyDescent="0.65">
      <c r="A233" s="4">
        <v>231</v>
      </c>
      <c r="B233" s="5">
        <v>100799640</v>
      </c>
      <c r="C233" s="5"/>
      <c r="E233" s="20" t="s">
        <v>1423</v>
      </c>
      <c r="F233" s="25" t="s">
        <v>1422</v>
      </c>
      <c r="G233" s="7"/>
      <c r="H233" s="5" t="str">
        <f t="shared" si="7"/>
        <v>ឯក ពេជ្រ</v>
      </c>
      <c r="I233" s="20" t="s">
        <v>863</v>
      </c>
      <c r="J233" s="5" t="s">
        <v>862</v>
      </c>
      <c r="K233" s="5" t="s">
        <v>862</v>
      </c>
      <c r="L233" s="22" t="s">
        <v>626</v>
      </c>
      <c r="O233" s="12">
        <f t="shared" si="6"/>
        <v>100799640</v>
      </c>
    </row>
    <row r="234" spans="1:15" x14ac:dyDescent="0.65">
      <c r="A234" s="4">
        <v>232</v>
      </c>
      <c r="B234" s="5" t="s">
        <v>1421</v>
      </c>
      <c r="C234" s="5"/>
      <c r="E234" s="20" t="s">
        <v>1420</v>
      </c>
      <c r="F234" s="20" t="s">
        <v>1419</v>
      </c>
      <c r="G234" s="5"/>
      <c r="H234" s="5" t="str">
        <f t="shared" si="7"/>
        <v>មឿន សុភា</v>
      </c>
      <c r="I234" s="20" t="s">
        <v>863</v>
      </c>
      <c r="J234" s="5" t="s">
        <v>862</v>
      </c>
      <c r="K234" s="5" t="s">
        <v>862</v>
      </c>
      <c r="L234" s="22" t="s">
        <v>627</v>
      </c>
      <c r="O234" s="12" t="str">
        <f t="shared" si="6"/>
        <v>IDR00078</v>
      </c>
    </row>
    <row r="235" spans="1:15" x14ac:dyDescent="0.65">
      <c r="A235" s="4">
        <v>233</v>
      </c>
      <c r="B235" s="5" t="s">
        <v>1418</v>
      </c>
      <c r="C235" s="5"/>
      <c r="E235" s="20" t="s">
        <v>1404</v>
      </c>
      <c r="F235" s="20" t="s">
        <v>1417</v>
      </c>
      <c r="G235" s="5"/>
      <c r="H235" s="5" t="str">
        <f t="shared" si="7"/>
        <v>កង សារិន</v>
      </c>
      <c r="I235" s="20" t="s">
        <v>863</v>
      </c>
      <c r="J235" s="5" t="s">
        <v>862</v>
      </c>
      <c r="K235" s="5" t="s">
        <v>862</v>
      </c>
      <c r="L235" s="22" t="s">
        <v>628</v>
      </c>
      <c r="O235" s="12" t="str">
        <f t="shared" si="6"/>
        <v>150699000</v>
      </c>
    </row>
    <row r="236" spans="1:15" x14ac:dyDescent="0.65">
      <c r="A236" s="4">
        <v>234</v>
      </c>
      <c r="B236" s="5" t="s">
        <v>1416</v>
      </c>
      <c r="C236" s="5"/>
      <c r="E236" s="20" t="s">
        <v>1413</v>
      </c>
      <c r="F236" s="20" t="s">
        <v>1415</v>
      </c>
      <c r="G236" s="5"/>
      <c r="H236" s="5" t="str">
        <f t="shared" si="7"/>
        <v>ស៊ីម សុកឃាង</v>
      </c>
      <c r="I236" s="20" t="s">
        <v>863</v>
      </c>
      <c r="J236" s="5" t="s">
        <v>862</v>
      </c>
      <c r="K236" s="5" t="s">
        <v>862</v>
      </c>
      <c r="L236" s="22" t="s">
        <v>629</v>
      </c>
      <c r="O236" s="12" t="str">
        <f t="shared" si="6"/>
        <v>150933066</v>
      </c>
    </row>
    <row r="237" spans="1:15" x14ac:dyDescent="0.65">
      <c r="A237" s="4">
        <v>235</v>
      </c>
      <c r="B237" s="5" t="s">
        <v>1414</v>
      </c>
      <c r="C237" s="5"/>
      <c r="E237" s="20" t="s">
        <v>1413</v>
      </c>
      <c r="F237" s="20" t="s">
        <v>1169</v>
      </c>
      <c r="G237" s="5"/>
      <c r="H237" s="5" t="str">
        <f t="shared" si="7"/>
        <v>ស៊ីម ចំរើន</v>
      </c>
      <c r="I237" s="20" t="s">
        <v>869</v>
      </c>
      <c r="J237" s="5" t="s">
        <v>862</v>
      </c>
      <c r="K237" s="5" t="s">
        <v>862</v>
      </c>
      <c r="L237" s="22" t="s">
        <v>630</v>
      </c>
      <c r="O237" s="12" t="str">
        <f t="shared" si="6"/>
        <v>150956098</v>
      </c>
    </row>
    <row r="238" spans="1:15" x14ac:dyDescent="0.65">
      <c r="A238" s="4">
        <v>236</v>
      </c>
      <c r="B238" s="5" t="s">
        <v>1412</v>
      </c>
      <c r="C238" s="5"/>
      <c r="E238" s="20" t="s">
        <v>1878</v>
      </c>
      <c r="F238" s="20" t="s">
        <v>1411</v>
      </c>
      <c r="G238" s="5"/>
      <c r="H238" s="5" t="str">
        <f t="shared" si="7"/>
        <v>សៀ​ ធៀន</v>
      </c>
      <c r="I238" s="20" t="s">
        <v>869</v>
      </c>
      <c r="J238" s="5" t="s">
        <v>862</v>
      </c>
      <c r="K238" s="5" t="s">
        <v>862</v>
      </c>
      <c r="L238" s="22" t="s">
        <v>631</v>
      </c>
      <c r="O238" s="12" t="str">
        <f t="shared" si="6"/>
        <v>IDR00122</v>
      </c>
    </row>
    <row r="239" spans="1:15" x14ac:dyDescent="0.65">
      <c r="A239" s="4">
        <v>237</v>
      </c>
      <c r="B239" s="5" t="s">
        <v>1410</v>
      </c>
      <c r="C239" s="5"/>
      <c r="E239" s="20" t="s">
        <v>1407</v>
      </c>
      <c r="F239" s="20" t="s">
        <v>1409</v>
      </c>
      <c r="G239" s="5"/>
      <c r="H239" s="5" t="str">
        <f t="shared" si="7"/>
        <v>ធាន សារ៉ាក់</v>
      </c>
      <c r="I239" s="20" t="s">
        <v>869</v>
      </c>
      <c r="J239" s="5" t="s">
        <v>862</v>
      </c>
      <c r="K239" s="5" t="s">
        <v>862</v>
      </c>
      <c r="L239" s="22" t="s">
        <v>632</v>
      </c>
      <c r="O239" s="12" t="str">
        <f t="shared" si="6"/>
        <v>150952443</v>
      </c>
    </row>
    <row r="240" spans="1:15" x14ac:dyDescent="0.65">
      <c r="A240" s="4">
        <v>238</v>
      </c>
      <c r="B240" s="5" t="s">
        <v>1408</v>
      </c>
      <c r="C240" s="5"/>
      <c r="E240" s="20" t="s">
        <v>1407</v>
      </c>
      <c r="F240" s="20" t="s">
        <v>1406</v>
      </c>
      <c r="G240" s="5"/>
      <c r="H240" s="5" t="str">
        <f t="shared" si="7"/>
        <v>ធាន ប៊ុនធឿន</v>
      </c>
      <c r="I240" s="20" t="s">
        <v>869</v>
      </c>
      <c r="J240" s="5" t="s">
        <v>862</v>
      </c>
      <c r="K240" s="5" t="s">
        <v>862</v>
      </c>
      <c r="L240" s="22" t="s">
        <v>633</v>
      </c>
      <c r="O240" s="12" t="str">
        <f t="shared" si="6"/>
        <v>150938994</v>
      </c>
    </row>
    <row r="241" spans="1:15" x14ac:dyDescent="0.65">
      <c r="A241" s="4">
        <v>239</v>
      </c>
      <c r="B241" s="5" t="s">
        <v>1405</v>
      </c>
      <c r="C241" s="5"/>
      <c r="E241" s="20" t="s">
        <v>1404</v>
      </c>
      <c r="F241" s="20" t="s">
        <v>1403</v>
      </c>
      <c r="G241" s="5"/>
      <c r="H241" s="5" t="str">
        <f t="shared" si="7"/>
        <v>កង សារ៉ែម</v>
      </c>
      <c r="I241" s="20" t="s">
        <v>863</v>
      </c>
      <c r="J241" s="5" t="s">
        <v>862</v>
      </c>
      <c r="K241" s="5" t="s">
        <v>862</v>
      </c>
      <c r="L241" s="22" t="s">
        <v>634</v>
      </c>
      <c r="O241" s="12" t="str">
        <f t="shared" si="6"/>
        <v>150788074</v>
      </c>
    </row>
    <row r="242" spans="1:15" x14ac:dyDescent="0.65">
      <c r="A242" s="4">
        <v>240</v>
      </c>
      <c r="B242" s="5">
        <v>885850873</v>
      </c>
      <c r="C242" s="5"/>
      <c r="E242" s="20" t="s">
        <v>1402</v>
      </c>
      <c r="F242" s="20" t="s">
        <v>1401</v>
      </c>
      <c r="G242" s="5"/>
      <c r="H242" s="5" t="str">
        <f t="shared" si="7"/>
        <v>រិត សំអាន</v>
      </c>
      <c r="I242" s="20" t="s">
        <v>863</v>
      </c>
      <c r="J242" s="5" t="s">
        <v>862</v>
      </c>
      <c r="K242" s="5" t="s">
        <v>862</v>
      </c>
      <c r="L242" s="22" t="s">
        <v>635</v>
      </c>
      <c r="O242" s="12">
        <f t="shared" si="6"/>
        <v>885850873</v>
      </c>
    </row>
    <row r="243" spans="1:15" x14ac:dyDescent="0.65">
      <c r="A243" s="4">
        <v>241</v>
      </c>
      <c r="B243" s="5">
        <v>220175251</v>
      </c>
      <c r="C243" s="5"/>
      <c r="E243" s="20" t="s">
        <v>1400</v>
      </c>
      <c r="F243" s="20" t="s">
        <v>1399</v>
      </c>
      <c r="G243" s="5"/>
      <c r="H243" s="5" t="str">
        <f t="shared" si="7"/>
        <v>សោម ឃៀង</v>
      </c>
      <c r="I243" s="20" t="s">
        <v>863</v>
      </c>
      <c r="J243" s="5" t="s">
        <v>862</v>
      </c>
      <c r="K243" s="5" t="s">
        <v>862</v>
      </c>
      <c r="L243" s="22" t="s">
        <v>636</v>
      </c>
      <c r="O243" s="12">
        <f t="shared" si="6"/>
        <v>220175251</v>
      </c>
    </row>
    <row r="244" spans="1:15" x14ac:dyDescent="0.65">
      <c r="A244" s="4">
        <v>242</v>
      </c>
      <c r="B244" s="5">
        <v>150846084</v>
      </c>
      <c r="C244" s="5"/>
      <c r="E244" s="20" t="s">
        <v>1394</v>
      </c>
      <c r="F244" s="20" t="s">
        <v>1080</v>
      </c>
      <c r="G244" s="5"/>
      <c r="H244" s="5" t="str">
        <f t="shared" si="7"/>
        <v>ម៉េត សុផល</v>
      </c>
      <c r="I244" s="20" t="s">
        <v>869</v>
      </c>
      <c r="J244" s="5" t="s">
        <v>862</v>
      </c>
      <c r="K244" s="5" t="s">
        <v>862</v>
      </c>
      <c r="L244" s="22" t="s">
        <v>638</v>
      </c>
      <c r="O244" s="12">
        <f t="shared" si="6"/>
        <v>150846084</v>
      </c>
    </row>
    <row r="245" spans="1:15" x14ac:dyDescent="0.65">
      <c r="A245" s="4">
        <v>243</v>
      </c>
      <c r="B245" s="5" t="s">
        <v>1398</v>
      </c>
      <c r="C245" s="5"/>
      <c r="E245" s="20" t="s">
        <v>1394</v>
      </c>
      <c r="F245" s="20" t="s">
        <v>1397</v>
      </c>
      <c r="G245" s="5"/>
      <c r="H245" s="5" t="str">
        <f t="shared" si="7"/>
        <v>ម៉េត សុខផៃ</v>
      </c>
      <c r="I245" s="20" t="s">
        <v>869</v>
      </c>
      <c r="J245" s="5" t="s">
        <v>862</v>
      </c>
      <c r="K245" s="5" t="s">
        <v>862</v>
      </c>
      <c r="L245" s="22" t="s">
        <v>591</v>
      </c>
      <c r="O245" s="12" t="str">
        <f t="shared" si="6"/>
        <v>150986972</v>
      </c>
    </row>
    <row r="246" spans="1:15" x14ac:dyDescent="0.65">
      <c r="A246" s="4">
        <v>244</v>
      </c>
      <c r="B246" s="5">
        <v>150538290</v>
      </c>
      <c r="C246" s="5"/>
      <c r="E246" s="20" t="s">
        <v>1394</v>
      </c>
      <c r="F246" s="20" t="s">
        <v>1396</v>
      </c>
      <c r="G246" s="5"/>
      <c r="H246" s="5" t="str">
        <f t="shared" si="7"/>
        <v>ម៉េត សុគន្ធា</v>
      </c>
      <c r="I246" s="20" t="s">
        <v>869</v>
      </c>
      <c r="J246" s="5" t="s">
        <v>862</v>
      </c>
      <c r="K246" s="5" t="s">
        <v>862</v>
      </c>
      <c r="L246" s="22" t="s">
        <v>639</v>
      </c>
      <c r="O246" s="12">
        <f t="shared" si="6"/>
        <v>150538290</v>
      </c>
    </row>
    <row r="247" spans="1:15" x14ac:dyDescent="0.65">
      <c r="A247" s="4">
        <v>245</v>
      </c>
      <c r="B247" s="5">
        <v>220205840</v>
      </c>
      <c r="C247" s="5"/>
      <c r="E247" s="20" t="s">
        <v>1388</v>
      </c>
      <c r="F247" s="20" t="s">
        <v>1395</v>
      </c>
      <c r="G247" s="5"/>
      <c r="H247" s="5" t="str">
        <f t="shared" si="7"/>
        <v>ស្រេង ណារិន</v>
      </c>
      <c r="I247" s="20" t="s">
        <v>869</v>
      </c>
      <c r="J247" s="5" t="s">
        <v>862</v>
      </c>
      <c r="K247" s="5" t="s">
        <v>862</v>
      </c>
      <c r="L247" s="22" t="s">
        <v>640</v>
      </c>
      <c r="O247" s="12">
        <f t="shared" si="6"/>
        <v>220205840</v>
      </c>
    </row>
    <row r="248" spans="1:15" x14ac:dyDescent="0.65">
      <c r="A248" s="4">
        <v>246</v>
      </c>
      <c r="B248" s="5">
        <v>150791396</v>
      </c>
      <c r="C248" s="5"/>
      <c r="E248" s="20" t="s">
        <v>1394</v>
      </c>
      <c r="F248" s="20" t="s">
        <v>1393</v>
      </c>
      <c r="G248" s="5"/>
      <c r="H248" s="5" t="str">
        <f t="shared" si="7"/>
        <v>ម៉េត ស្រីទូច</v>
      </c>
      <c r="I248" s="20" t="s">
        <v>863</v>
      </c>
      <c r="J248" s="5" t="s">
        <v>862</v>
      </c>
      <c r="K248" s="5" t="s">
        <v>862</v>
      </c>
      <c r="L248" s="22" t="s">
        <v>641</v>
      </c>
      <c r="O248" s="12">
        <f t="shared" si="6"/>
        <v>150791396</v>
      </c>
    </row>
    <row r="249" spans="1:15" x14ac:dyDescent="0.65">
      <c r="A249" s="4">
        <v>247</v>
      </c>
      <c r="B249" s="5">
        <v>907690413</v>
      </c>
      <c r="C249" s="5"/>
      <c r="E249" s="20" t="s">
        <v>1392</v>
      </c>
      <c r="F249" s="20" t="s">
        <v>1391</v>
      </c>
      <c r="G249" s="5"/>
      <c r="H249" s="5" t="str">
        <f t="shared" si="7"/>
        <v>ឆុន សាខន</v>
      </c>
      <c r="I249" s="20" t="s">
        <v>869</v>
      </c>
      <c r="J249" s="5" t="s">
        <v>862</v>
      </c>
      <c r="K249" s="5" t="s">
        <v>862</v>
      </c>
      <c r="L249" s="22" t="s">
        <v>642</v>
      </c>
      <c r="O249" s="12">
        <f t="shared" si="6"/>
        <v>907690413</v>
      </c>
    </row>
    <row r="250" spans="1:15" x14ac:dyDescent="0.65">
      <c r="A250" s="4">
        <v>248</v>
      </c>
      <c r="B250" s="5" t="s">
        <v>1390</v>
      </c>
      <c r="C250" s="5"/>
      <c r="E250" s="20" t="s">
        <v>1187</v>
      </c>
      <c r="F250" s="20" t="s">
        <v>1155</v>
      </c>
      <c r="G250" s="5"/>
      <c r="H250" s="5" t="str">
        <f t="shared" si="7"/>
        <v>ខន រិទ្ធី</v>
      </c>
      <c r="I250" s="20" t="s">
        <v>869</v>
      </c>
      <c r="J250" s="5" t="s">
        <v>862</v>
      </c>
      <c r="K250" s="5" t="s">
        <v>862</v>
      </c>
      <c r="L250" s="22" t="s">
        <v>643</v>
      </c>
      <c r="O250" s="12" t="str">
        <f t="shared" si="6"/>
        <v>IDR00079</v>
      </c>
    </row>
    <row r="251" spans="1:15" x14ac:dyDescent="0.65">
      <c r="A251" s="4">
        <v>249</v>
      </c>
      <c r="B251" s="8" t="s">
        <v>1389</v>
      </c>
      <c r="C251" s="5"/>
      <c r="E251" s="20" t="s">
        <v>1388</v>
      </c>
      <c r="F251" s="20" t="s">
        <v>1387</v>
      </c>
      <c r="G251" s="5"/>
      <c r="H251" s="5" t="str">
        <f t="shared" si="7"/>
        <v>ស្រេង សំណាង</v>
      </c>
      <c r="I251" s="20" t="s">
        <v>869</v>
      </c>
      <c r="J251" s="5" t="s">
        <v>862</v>
      </c>
      <c r="K251" s="5" t="s">
        <v>862</v>
      </c>
      <c r="L251" s="22" t="s">
        <v>825</v>
      </c>
      <c r="O251" s="12" t="str">
        <f t="shared" si="6"/>
        <v>220205841</v>
      </c>
    </row>
    <row r="252" spans="1:15" x14ac:dyDescent="0.65">
      <c r="A252" s="4">
        <v>250</v>
      </c>
      <c r="B252" s="5" t="s">
        <v>1386</v>
      </c>
      <c r="C252" s="5"/>
      <c r="E252" s="20" t="s">
        <v>1359</v>
      </c>
      <c r="F252" s="20" t="s">
        <v>1385</v>
      </c>
      <c r="G252" s="5"/>
      <c r="H252" s="5" t="str">
        <f t="shared" si="7"/>
        <v>ប៊ន សៀងបាវ</v>
      </c>
      <c r="I252" s="20" t="s">
        <v>869</v>
      </c>
      <c r="J252" s="5" t="s">
        <v>862</v>
      </c>
      <c r="K252" s="5" t="s">
        <v>862</v>
      </c>
      <c r="L252" s="22" t="s">
        <v>645</v>
      </c>
      <c r="O252" s="12" t="str">
        <f t="shared" si="6"/>
        <v>150612376</v>
      </c>
    </row>
    <row r="253" spans="1:15" x14ac:dyDescent="0.65">
      <c r="A253" s="4">
        <v>251</v>
      </c>
      <c r="B253" s="5" t="s">
        <v>1384</v>
      </c>
      <c r="C253" s="5"/>
      <c r="E253" s="20" t="s">
        <v>1383</v>
      </c>
      <c r="F253" s="20" t="s">
        <v>1058</v>
      </c>
      <c r="G253" s="5"/>
      <c r="H253" s="5" t="str">
        <f t="shared" si="7"/>
        <v>សាន់ ញ៉ាញ់</v>
      </c>
      <c r="I253" s="20" t="s">
        <v>869</v>
      </c>
      <c r="J253" s="5" t="s">
        <v>862</v>
      </c>
      <c r="K253" s="5" t="s">
        <v>862</v>
      </c>
      <c r="L253" s="22" t="s">
        <v>646</v>
      </c>
      <c r="O253" s="12" t="str">
        <f t="shared" si="6"/>
        <v>150741211</v>
      </c>
    </row>
    <row r="254" spans="1:15" x14ac:dyDescent="0.65">
      <c r="A254" s="4">
        <v>252</v>
      </c>
      <c r="B254" s="5">
        <v>150657956</v>
      </c>
      <c r="C254" s="5"/>
      <c r="E254" s="20" t="s">
        <v>1382</v>
      </c>
      <c r="F254" s="20" t="s">
        <v>965</v>
      </c>
      <c r="G254" s="5"/>
      <c r="H254" s="5" t="str">
        <f t="shared" si="7"/>
        <v>ហុន ថា</v>
      </c>
      <c r="I254" s="20" t="s">
        <v>869</v>
      </c>
      <c r="J254" s="5" t="s">
        <v>862</v>
      </c>
      <c r="K254" s="5" t="s">
        <v>862</v>
      </c>
      <c r="L254" s="22" t="s">
        <v>647</v>
      </c>
      <c r="O254" s="12">
        <f t="shared" si="6"/>
        <v>150657956</v>
      </c>
    </row>
    <row r="255" spans="1:15" x14ac:dyDescent="0.65">
      <c r="A255" s="4">
        <v>253</v>
      </c>
      <c r="B255" s="5">
        <v>150855231</v>
      </c>
      <c r="C255" s="5"/>
      <c r="E255" s="20" t="s">
        <v>1381</v>
      </c>
      <c r="F255" s="20" t="s">
        <v>1380</v>
      </c>
      <c r="G255" s="5"/>
      <c r="H255" s="5" t="str">
        <f t="shared" si="7"/>
        <v>ចែម អាត</v>
      </c>
      <c r="I255" s="20" t="s">
        <v>869</v>
      </c>
      <c r="J255" s="5" t="s">
        <v>862</v>
      </c>
      <c r="K255" s="5" t="s">
        <v>862</v>
      </c>
      <c r="L255" s="22" t="s">
        <v>648</v>
      </c>
      <c r="O255" s="12">
        <f t="shared" si="6"/>
        <v>150855231</v>
      </c>
    </row>
    <row r="256" spans="1:15" x14ac:dyDescent="0.65">
      <c r="A256" s="4">
        <v>254</v>
      </c>
      <c r="B256" s="5" t="s">
        <v>1379</v>
      </c>
      <c r="C256" s="5"/>
      <c r="E256" s="20" t="s">
        <v>1369</v>
      </c>
      <c r="F256" s="20" t="s">
        <v>1378</v>
      </c>
      <c r="G256" s="5"/>
      <c r="H256" s="5" t="str">
        <f t="shared" si="7"/>
        <v>ពេជ្រ មិនា</v>
      </c>
      <c r="I256" s="20" t="s">
        <v>863</v>
      </c>
      <c r="J256" s="5" t="s">
        <v>862</v>
      </c>
      <c r="K256" s="5" t="s">
        <v>862</v>
      </c>
      <c r="L256" s="22" t="s">
        <v>649</v>
      </c>
      <c r="O256" s="12" t="str">
        <f t="shared" si="6"/>
        <v>220228050</v>
      </c>
    </row>
    <row r="257" spans="1:15" x14ac:dyDescent="0.65">
      <c r="A257" s="4">
        <v>255</v>
      </c>
      <c r="B257" s="7">
        <v>150740994</v>
      </c>
      <c r="C257" s="5"/>
      <c r="E257" s="20" t="s">
        <v>1377</v>
      </c>
      <c r="F257" s="20" t="s">
        <v>1376</v>
      </c>
      <c r="G257" s="5"/>
      <c r="H257" s="5" t="str">
        <f t="shared" si="7"/>
        <v>សិត សុន</v>
      </c>
      <c r="I257" s="20" t="s">
        <v>869</v>
      </c>
      <c r="J257" s="5" t="s">
        <v>862</v>
      </c>
      <c r="K257" s="5" t="s">
        <v>862</v>
      </c>
      <c r="L257" s="22" t="s">
        <v>650</v>
      </c>
      <c r="O257" s="12">
        <f t="shared" si="6"/>
        <v>150740994</v>
      </c>
    </row>
    <row r="258" spans="1:15" x14ac:dyDescent="0.65">
      <c r="A258" s="4">
        <v>256</v>
      </c>
      <c r="B258" s="5" t="s">
        <v>1375</v>
      </c>
      <c r="C258" s="5"/>
      <c r="E258" s="20" t="s">
        <v>1215</v>
      </c>
      <c r="F258" s="20" t="s">
        <v>1374</v>
      </c>
      <c r="G258" s="5"/>
      <c r="H258" s="5" t="str">
        <f t="shared" si="7"/>
        <v>ចាន់ ថន</v>
      </c>
      <c r="I258" s="20" t="s">
        <v>863</v>
      </c>
      <c r="J258" s="5" t="s">
        <v>862</v>
      </c>
      <c r="K258" s="5" t="s">
        <v>862</v>
      </c>
      <c r="L258" s="22" t="s">
        <v>651</v>
      </c>
      <c r="O258" s="12" t="str">
        <f t="shared" si="6"/>
        <v>220175360</v>
      </c>
    </row>
    <row r="259" spans="1:15" x14ac:dyDescent="0.65">
      <c r="A259" s="4">
        <v>257</v>
      </c>
      <c r="B259" s="5" t="s">
        <v>1373</v>
      </c>
      <c r="C259" s="5"/>
      <c r="E259" s="20" t="s">
        <v>1372</v>
      </c>
      <c r="F259" s="20" t="s">
        <v>960</v>
      </c>
      <c r="G259" s="5"/>
      <c r="H259" s="5" t="str">
        <f t="shared" si="7"/>
        <v>ពេញ សំអាត</v>
      </c>
      <c r="I259" s="20" t="s">
        <v>869</v>
      </c>
      <c r="J259" s="5" t="s">
        <v>862</v>
      </c>
      <c r="K259" s="5" t="s">
        <v>862</v>
      </c>
      <c r="L259" s="22" t="s">
        <v>652</v>
      </c>
      <c r="O259" s="12" t="str">
        <f t="shared" si="6"/>
        <v>220175341</v>
      </c>
    </row>
    <row r="260" spans="1:15" x14ac:dyDescent="0.65">
      <c r="A260" s="4">
        <v>258</v>
      </c>
      <c r="B260" s="5">
        <v>150548304</v>
      </c>
      <c r="C260" s="5"/>
      <c r="E260" s="20" t="s">
        <v>918</v>
      </c>
      <c r="F260" s="20" t="s">
        <v>1371</v>
      </c>
      <c r="G260" s="5"/>
      <c r="H260" s="5" t="str">
        <f t="shared" si="7"/>
        <v>សាន ណាំគា</v>
      </c>
      <c r="I260" s="20" t="s">
        <v>863</v>
      </c>
      <c r="J260" s="5" t="s">
        <v>862</v>
      </c>
      <c r="K260" s="5" t="s">
        <v>862</v>
      </c>
      <c r="L260" s="22" t="s">
        <v>653</v>
      </c>
      <c r="O260" s="12">
        <f t="shared" ref="O260:O323" si="8">B260</f>
        <v>150548304</v>
      </c>
    </row>
    <row r="261" spans="1:15" x14ac:dyDescent="0.65">
      <c r="A261" s="4">
        <v>259</v>
      </c>
      <c r="B261" s="5" t="s">
        <v>1370</v>
      </c>
      <c r="C261" s="5"/>
      <c r="E261" s="20" t="s">
        <v>1369</v>
      </c>
      <c r="F261" s="20" t="s">
        <v>1368</v>
      </c>
      <c r="G261" s="5"/>
      <c r="H261" s="5" t="str">
        <f t="shared" ref="H261:H324" si="9">E261&amp;F261</f>
        <v>ពេជ្រ អេន</v>
      </c>
      <c r="I261" s="20" t="s">
        <v>863</v>
      </c>
      <c r="J261" s="5" t="s">
        <v>862</v>
      </c>
      <c r="K261" s="5" t="s">
        <v>862</v>
      </c>
      <c r="L261" s="22" t="s">
        <v>826</v>
      </c>
      <c r="O261" s="12" t="str">
        <f t="shared" si="8"/>
        <v>220194399</v>
      </c>
    </row>
    <row r="262" spans="1:15" x14ac:dyDescent="0.65">
      <c r="A262" s="4">
        <v>260</v>
      </c>
      <c r="B262" s="5" t="s">
        <v>1367</v>
      </c>
      <c r="C262" s="5"/>
      <c r="E262" s="20" t="s">
        <v>1187</v>
      </c>
      <c r="F262" s="20" t="s">
        <v>1366</v>
      </c>
      <c r="G262" s="5"/>
      <c r="H262" s="5" t="str">
        <f t="shared" si="9"/>
        <v>ខន ស្រីនុ</v>
      </c>
      <c r="I262" s="20" t="s">
        <v>863</v>
      </c>
      <c r="J262" s="5" t="s">
        <v>862</v>
      </c>
      <c r="K262" s="5" t="s">
        <v>862</v>
      </c>
      <c r="L262" s="22" t="s">
        <v>654</v>
      </c>
      <c r="O262" s="12" t="str">
        <f t="shared" si="8"/>
        <v>190959801</v>
      </c>
    </row>
    <row r="263" spans="1:15" x14ac:dyDescent="0.65">
      <c r="A263" s="4">
        <v>261</v>
      </c>
      <c r="B263" s="5" t="s">
        <v>1365</v>
      </c>
      <c r="C263" s="5"/>
      <c r="E263" s="20" t="s">
        <v>1364</v>
      </c>
      <c r="F263" s="20" t="s">
        <v>1363</v>
      </c>
      <c r="G263" s="5"/>
      <c r="H263" s="5" t="str">
        <f t="shared" si="9"/>
        <v>ទេព ចាន់សារ៉ាត់</v>
      </c>
      <c r="I263" s="20" t="s">
        <v>863</v>
      </c>
      <c r="J263" s="5" t="s">
        <v>862</v>
      </c>
      <c r="K263" s="5" t="s">
        <v>862</v>
      </c>
      <c r="L263" s="22" t="s">
        <v>655</v>
      </c>
      <c r="O263" s="12" t="str">
        <f t="shared" si="8"/>
        <v>110621455</v>
      </c>
    </row>
    <row r="264" spans="1:15" x14ac:dyDescent="0.65">
      <c r="A264" s="4">
        <v>262</v>
      </c>
      <c r="B264" s="5" t="s">
        <v>1362</v>
      </c>
      <c r="C264" s="5"/>
      <c r="E264" s="20" t="s">
        <v>1361</v>
      </c>
      <c r="F264" s="20" t="s">
        <v>1050</v>
      </c>
      <c r="G264" s="5"/>
      <c r="H264" s="5" t="str">
        <f t="shared" si="9"/>
        <v>ភាព រក្សា</v>
      </c>
      <c r="I264" s="20" t="s">
        <v>869</v>
      </c>
      <c r="J264" s="5" t="s">
        <v>862</v>
      </c>
      <c r="K264" s="5" t="s">
        <v>862</v>
      </c>
      <c r="L264" s="22" t="s">
        <v>827</v>
      </c>
      <c r="O264" s="12" t="str">
        <f t="shared" si="8"/>
        <v>150944859</v>
      </c>
    </row>
    <row r="265" spans="1:15" x14ac:dyDescent="0.65">
      <c r="A265" s="4">
        <v>263</v>
      </c>
      <c r="B265" s="5" t="s">
        <v>1360</v>
      </c>
      <c r="C265" s="5"/>
      <c r="E265" s="20" t="s">
        <v>1359</v>
      </c>
      <c r="F265" s="20" t="s">
        <v>1358</v>
      </c>
      <c r="G265" s="5"/>
      <c r="H265" s="5" t="str">
        <f t="shared" si="9"/>
        <v>ប៊ន ហុនសុវ័ណ្ណ</v>
      </c>
      <c r="I265" s="20" t="s">
        <v>863</v>
      </c>
      <c r="J265" s="5" t="s">
        <v>862</v>
      </c>
      <c r="K265" s="5" t="s">
        <v>862</v>
      </c>
      <c r="L265" s="22" t="s">
        <v>656</v>
      </c>
      <c r="O265" s="12" t="str">
        <f t="shared" si="8"/>
        <v>150238114</v>
      </c>
    </row>
    <row r="266" spans="1:15" x14ac:dyDescent="0.65">
      <c r="A266" s="4">
        <v>264</v>
      </c>
      <c r="B266" s="5">
        <v>151003795</v>
      </c>
      <c r="C266" s="5"/>
      <c r="E266" s="20" t="s">
        <v>1357</v>
      </c>
      <c r="F266" s="20" t="s">
        <v>1877</v>
      </c>
      <c r="G266" s="5"/>
      <c r="H266" s="5" t="str">
        <f t="shared" si="9"/>
        <v>បេត ច័ន្ទរិទ្ធ</v>
      </c>
      <c r="I266" s="20" t="s">
        <v>869</v>
      </c>
      <c r="J266" s="5" t="s">
        <v>862</v>
      </c>
      <c r="K266" s="5" t="s">
        <v>862</v>
      </c>
      <c r="L266" s="22" t="s">
        <v>657</v>
      </c>
      <c r="O266" s="12">
        <f t="shared" si="8"/>
        <v>151003795</v>
      </c>
    </row>
    <row r="267" spans="1:15" x14ac:dyDescent="0.65">
      <c r="A267" s="4">
        <v>265</v>
      </c>
      <c r="B267" s="5">
        <v>150354776</v>
      </c>
      <c r="C267" s="5"/>
      <c r="E267" s="20" t="s">
        <v>1329</v>
      </c>
      <c r="F267" s="20" t="s">
        <v>1881</v>
      </c>
      <c r="G267" s="5"/>
      <c r="H267" s="5" t="str">
        <f t="shared" si="9"/>
        <v>ប៉ាន់ ស</v>
      </c>
      <c r="I267" s="20" t="s">
        <v>863</v>
      </c>
      <c r="J267" s="5" t="s">
        <v>862</v>
      </c>
      <c r="K267" s="5" t="s">
        <v>862</v>
      </c>
      <c r="L267" s="22" t="s">
        <v>658</v>
      </c>
      <c r="O267" s="12">
        <f t="shared" si="8"/>
        <v>150354776</v>
      </c>
    </row>
    <row r="268" spans="1:15" x14ac:dyDescent="0.65">
      <c r="A268" s="4">
        <v>266</v>
      </c>
      <c r="B268" s="5">
        <v>220194400</v>
      </c>
      <c r="C268" s="5"/>
      <c r="E268" s="20" t="s">
        <v>1356</v>
      </c>
      <c r="F268" s="20" t="s">
        <v>1355</v>
      </c>
      <c r="G268" s="5"/>
      <c r="H268" s="5" t="str">
        <f t="shared" si="9"/>
        <v>សៅ ភារម្យ</v>
      </c>
      <c r="I268" s="20" t="s">
        <v>869</v>
      </c>
      <c r="J268" s="5" t="s">
        <v>862</v>
      </c>
      <c r="K268" s="5" t="s">
        <v>862</v>
      </c>
      <c r="L268" s="22" t="s">
        <v>659</v>
      </c>
      <c r="O268" s="12">
        <f t="shared" si="8"/>
        <v>220194400</v>
      </c>
    </row>
    <row r="269" spans="1:15" x14ac:dyDescent="0.65">
      <c r="A269" s="4">
        <v>267</v>
      </c>
      <c r="B269" s="5">
        <v>151003782</v>
      </c>
      <c r="C269" s="5"/>
      <c r="E269" s="20" t="s">
        <v>1354</v>
      </c>
      <c r="F269" s="20" t="s">
        <v>1882</v>
      </c>
      <c r="G269" s="5"/>
      <c r="H269" s="5" t="str">
        <f t="shared" si="9"/>
        <v>សៀងបាវ ប៊នប៊ុន្ថាណាវ័ន្ត</v>
      </c>
      <c r="I269" s="20" t="s">
        <v>869</v>
      </c>
      <c r="J269" s="5" t="s">
        <v>862</v>
      </c>
      <c r="K269" s="5" t="s">
        <v>862</v>
      </c>
      <c r="L269" s="22" t="s">
        <v>660</v>
      </c>
      <c r="O269" s="12">
        <f t="shared" si="8"/>
        <v>151003782</v>
      </c>
    </row>
    <row r="270" spans="1:15" x14ac:dyDescent="0.65">
      <c r="A270" s="4">
        <v>268</v>
      </c>
      <c r="B270" s="5">
        <v>160892096</v>
      </c>
      <c r="C270" s="5"/>
      <c r="E270" s="20" t="s">
        <v>1125</v>
      </c>
      <c r="F270" s="20" t="s">
        <v>1119</v>
      </c>
      <c r="G270" s="5"/>
      <c r="H270" s="5" t="str">
        <f t="shared" si="9"/>
        <v>ឃឹម សុខា</v>
      </c>
      <c r="I270" s="20" t="s">
        <v>869</v>
      </c>
      <c r="J270" s="5" t="s">
        <v>862</v>
      </c>
      <c r="K270" s="5" t="s">
        <v>862</v>
      </c>
      <c r="L270" s="22" t="s">
        <v>661</v>
      </c>
      <c r="O270" s="12">
        <f t="shared" si="8"/>
        <v>160892096</v>
      </c>
    </row>
    <row r="271" spans="1:15" x14ac:dyDescent="0.65">
      <c r="A271" s="4">
        <v>269</v>
      </c>
      <c r="B271" s="5" t="s">
        <v>1353</v>
      </c>
      <c r="C271" s="5"/>
      <c r="E271" s="20" t="s">
        <v>1346</v>
      </c>
      <c r="F271" s="20" t="s">
        <v>1352</v>
      </c>
      <c r="G271" s="5"/>
      <c r="H271" s="5" t="str">
        <f t="shared" si="9"/>
        <v>គីន សំរិត</v>
      </c>
      <c r="I271" s="20" t="s">
        <v>869</v>
      </c>
      <c r="J271" s="5" t="s">
        <v>862</v>
      </c>
      <c r="K271" s="5" t="s">
        <v>862</v>
      </c>
      <c r="L271" s="22" t="s">
        <v>662</v>
      </c>
      <c r="O271" s="12" t="str">
        <f t="shared" si="8"/>
        <v>IDR00080</v>
      </c>
    </row>
    <row r="272" spans="1:15" x14ac:dyDescent="0.65">
      <c r="A272" s="4">
        <v>270</v>
      </c>
      <c r="B272" s="5">
        <v>151003776</v>
      </c>
      <c r="C272" s="5"/>
      <c r="E272" s="20" t="s">
        <v>1351</v>
      </c>
      <c r="F272" s="20" t="s">
        <v>1350</v>
      </c>
      <c r="G272" s="5"/>
      <c r="H272" s="5" t="str">
        <f t="shared" si="9"/>
        <v>ឈួន ប៊ុនឈត់</v>
      </c>
      <c r="I272" s="20" t="s">
        <v>869</v>
      </c>
      <c r="J272" s="5" t="s">
        <v>862</v>
      </c>
      <c r="K272" s="5" t="s">
        <v>862</v>
      </c>
      <c r="L272" s="22" t="s">
        <v>1349</v>
      </c>
      <c r="O272" s="12">
        <f t="shared" si="8"/>
        <v>151003776</v>
      </c>
    </row>
    <row r="273" spans="1:15" x14ac:dyDescent="0.65">
      <c r="A273" s="4">
        <v>271</v>
      </c>
      <c r="B273" s="5">
        <v>150574713</v>
      </c>
      <c r="C273" s="5"/>
      <c r="E273" s="20" t="s">
        <v>1348</v>
      </c>
      <c r="F273" s="20" t="s">
        <v>1347</v>
      </c>
      <c r="G273" s="5"/>
      <c r="H273" s="5" t="str">
        <f t="shared" si="9"/>
        <v>នួន នី</v>
      </c>
      <c r="I273" s="20" t="s">
        <v>869</v>
      </c>
      <c r="J273" s="5" t="s">
        <v>862</v>
      </c>
      <c r="K273" s="5" t="s">
        <v>862</v>
      </c>
      <c r="L273" s="22" t="s">
        <v>664</v>
      </c>
      <c r="O273" s="12">
        <f t="shared" si="8"/>
        <v>150574713</v>
      </c>
    </row>
    <row r="274" spans="1:15" x14ac:dyDescent="0.65">
      <c r="A274" s="4">
        <v>272</v>
      </c>
      <c r="B274" s="5">
        <v>150957203</v>
      </c>
      <c r="C274" s="5"/>
      <c r="E274" s="20" t="s">
        <v>1346</v>
      </c>
      <c r="F274" s="20" t="s">
        <v>1345</v>
      </c>
      <c r="G274" s="5"/>
      <c r="H274" s="5" t="str">
        <f t="shared" si="9"/>
        <v>គីន ចាន់ធឿន</v>
      </c>
      <c r="I274" s="20" t="s">
        <v>863</v>
      </c>
      <c r="J274" s="5" t="s">
        <v>862</v>
      </c>
      <c r="K274" s="5" t="s">
        <v>862</v>
      </c>
      <c r="L274" s="22" t="s">
        <v>665</v>
      </c>
      <c r="O274" s="12">
        <f t="shared" si="8"/>
        <v>150957203</v>
      </c>
    </row>
    <row r="275" spans="1:15" x14ac:dyDescent="0.65">
      <c r="A275" s="4">
        <v>273</v>
      </c>
      <c r="B275" s="5" t="s">
        <v>1344</v>
      </c>
      <c r="C275" s="5"/>
      <c r="E275" s="20" t="s">
        <v>1343</v>
      </c>
      <c r="F275" s="20" t="s">
        <v>1342</v>
      </c>
      <c r="G275" s="5"/>
      <c r="H275" s="5" t="str">
        <f t="shared" si="9"/>
        <v>សន ចឺយ</v>
      </c>
      <c r="I275" s="20" t="s">
        <v>869</v>
      </c>
      <c r="J275" s="5" t="s">
        <v>862</v>
      </c>
      <c r="K275" s="5" t="s">
        <v>862</v>
      </c>
      <c r="L275" s="22" t="s">
        <v>667</v>
      </c>
      <c r="O275" s="12" t="str">
        <f t="shared" si="8"/>
        <v>150740089</v>
      </c>
    </row>
    <row r="276" spans="1:15" x14ac:dyDescent="0.65">
      <c r="A276" s="4">
        <v>274</v>
      </c>
      <c r="B276" s="5" t="s">
        <v>1341</v>
      </c>
      <c r="C276" s="5"/>
      <c r="E276" s="20" t="s">
        <v>1340</v>
      </c>
      <c r="F276" s="20" t="s">
        <v>1339</v>
      </c>
      <c r="G276" s="5"/>
      <c r="H276" s="5" t="str">
        <f t="shared" si="9"/>
        <v>នី វឿន</v>
      </c>
      <c r="I276" s="20" t="s">
        <v>869</v>
      </c>
      <c r="J276" s="5" t="s">
        <v>862</v>
      </c>
      <c r="K276" s="5" t="s">
        <v>862</v>
      </c>
      <c r="L276" s="22" t="s">
        <v>663</v>
      </c>
      <c r="O276" s="12" t="str">
        <f t="shared" si="8"/>
        <v>IDR00081</v>
      </c>
    </row>
    <row r="277" spans="1:15" x14ac:dyDescent="0.65">
      <c r="A277" s="4">
        <v>275</v>
      </c>
      <c r="B277" s="5" t="s">
        <v>1338</v>
      </c>
      <c r="C277" s="5"/>
      <c r="E277" s="20" t="s">
        <v>1337</v>
      </c>
      <c r="F277" s="20" t="s">
        <v>1336</v>
      </c>
      <c r="G277" s="5"/>
      <c r="H277" s="5" t="str">
        <f t="shared" si="9"/>
        <v>ឌីម សាវម៉ោង</v>
      </c>
      <c r="I277" s="20" t="s">
        <v>869</v>
      </c>
      <c r="J277" s="5" t="s">
        <v>862</v>
      </c>
      <c r="K277" s="5" t="s">
        <v>862</v>
      </c>
      <c r="L277" s="22" t="s">
        <v>668</v>
      </c>
      <c r="O277" s="12" t="str">
        <f t="shared" si="8"/>
        <v>IDR00082</v>
      </c>
    </row>
    <row r="278" spans="1:15" x14ac:dyDescent="0.65">
      <c r="A278" s="4">
        <v>276</v>
      </c>
      <c r="B278" s="5">
        <v>150959874</v>
      </c>
      <c r="C278" s="5"/>
      <c r="E278" s="20" t="s">
        <v>1334</v>
      </c>
      <c r="F278" s="20" t="s">
        <v>1335</v>
      </c>
      <c r="G278" s="5"/>
      <c r="H278" s="5" t="str">
        <f t="shared" si="9"/>
        <v>យីន សុនី</v>
      </c>
      <c r="I278" s="20" t="s">
        <v>869</v>
      </c>
      <c r="J278" s="5" t="s">
        <v>862</v>
      </c>
      <c r="K278" s="5" t="s">
        <v>862</v>
      </c>
      <c r="L278" s="22" t="s">
        <v>669</v>
      </c>
      <c r="O278" s="12">
        <f t="shared" si="8"/>
        <v>150959874</v>
      </c>
    </row>
    <row r="279" spans="1:15" x14ac:dyDescent="0.65">
      <c r="A279" s="4">
        <v>277</v>
      </c>
      <c r="B279" s="5">
        <v>508366134</v>
      </c>
      <c r="C279" s="5"/>
      <c r="E279" s="20" t="s">
        <v>1334</v>
      </c>
      <c r="F279" s="20" t="s">
        <v>1333</v>
      </c>
      <c r="G279" s="5"/>
      <c r="H279" s="5" t="str">
        <f t="shared" si="9"/>
        <v>យីន ចាន់</v>
      </c>
      <c r="I279" s="20" t="s">
        <v>869</v>
      </c>
      <c r="J279" s="5" t="s">
        <v>862</v>
      </c>
      <c r="K279" s="5" t="s">
        <v>862</v>
      </c>
      <c r="L279" s="22" t="s">
        <v>596</v>
      </c>
      <c r="O279" s="12">
        <f t="shared" si="8"/>
        <v>508366134</v>
      </c>
    </row>
    <row r="280" spans="1:15" x14ac:dyDescent="0.65">
      <c r="A280" s="4">
        <v>278</v>
      </c>
      <c r="B280" s="5">
        <v>150427542</v>
      </c>
      <c r="C280" s="5"/>
      <c r="E280" s="20" t="s">
        <v>1332</v>
      </c>
      <c r="F280" s="20" t="s">
        <v>1183</v>
      </c>
      <c r="G280" s="5"/>
      <c r="H280" s="5" t="str">
        <f t="shared" si="9"/>
        <v>យ៉ែម ឃឿន</v>
      </c>
      <c r="I280" s="20" t="s">
        <v>863</v>
      </c>
      <c r="J280" s="5" t="s">
        <v>862</v>
      </c>
      <c r="K280" s="5" t="s">
        <v>862</v>
      </c>
      <c r="L280" s="22" t="s">
        <v>670</v>
      </c>
      <c r="O280" s="12">
        <f t="shared" si="8"/>
        <v>150427542</v>
      </c>
    </row>
    <row r="281" spans="1:15" x14ac:dyDescent="0.65">
      <c r="A281" s="4">
        <v>279</v>
      </c>
      <c r="B281" s="5">
        <v>40721504</v>
      </c>
      <c r="C281" s="5"/>
      <c r="E281" s="20" t="s">
        <v>1331</v>
      </c>
      <c r="F281" s="20" t="s">
        <v>1330</v>
      </c>
      <c r="G281" s="5"/>
      <c r="H281" s="5" t="str">
        <f t="shared" si="9"/>
        <v>ដួត ដែន</v>
      </c>
      <c r="I281" s="20" t="s">
        <v>869</v>
      </c>
      <c r="J281" s="5" t="s">
        <v>862</v>
      </c>
      <c r="K281" s="5" t="s">
        <v>862</v>
      </c>
      <c r="L281" s="22" t="s">
        <v>671</v>
      </c>
      <c r="O281" s="12">
        <f t="shared" si="8"/>
        <v>40721504</v>
      </c>
    </row>
    <row r="282" spans="1:15" x14ac:dyDescent="0.65">
      <c r="A282" s="4">
        <v>280</v>
      </c>
      <c r="B282" s="5">
        <v>150613270</v>
      </c>
      <c r="C282" s="5"/>
      <c r="E282" s="20" t="s">
        <v>1329</v>
      </c>
      <c r="F282" s="20" t="s">
        <v>1328</v>
      </c>
      <c r="G282" s="5"/>
      <c r="H282" s="5" t="str">
        <f t="shared" si="9"/>
        <v>ប៉ាន់ សារីម</v>
      </c>
      <c r="I282" s="20" t="s">
        <v>863</v>
      </c>
      <c r="J282" s="5" t="s">
        <v>862</v>
      </c>
      <c r="K282" s="5" t="s">
        <v>862</v>
      </c>
      <c r="L282" s="22" t="s">
        <v>672</v>
      </c>
      <c r="O282" s="12">
        <f t="shared" si="8"/>
        <v>150613270</v>
      </c>
    </row>
    <row r="283" spans="1:15" x14ac:dyDescent="0.65">
      <c r="A283" s="4">
        <v>281</v>
      </c>
      <c r="B283" s="5">
        <v>150777532</v>
      </c>
      <c r="C283" s="5"/>
      <c r="E283" s="20" t="s">
        <v>1327</v>
      </c>
      <c r="F283" s="20" t="s">
        <v>1326</v>
      </c>
      <c r="G283" s="5"/>
      <c r="H283" s="5" t="str">
        <f t="shared" si="9"/>
        <v>ទែន វ៉េត</v>
      </c>
      <c r="I283" s="20" t="s">
        <v>863</v>
      </c>
      <c r="J283" s="5" t="s">
        <v>862</v>
      </c>
      <c r="K283" s="5" t="s">
        <v>862</v>
      </c>
      <c r="L283" s="22" t="s">
        <v>673</v>
      </c>
      <c r="O283" s="12">
        <f t="shared" si="8"/>
        <v>150777532</v>
      </c>
    </row>
    <row r="284" spans="1:15" x14ac:dyDescent="0.65">
      <c r="A284" s="4">
        <v>282</v>
      </c>
      <c r="B284" s="5">
        <v>61368091</v>
      </c>
      <c r="C284" s="5"/>
      <c r="E284" s="20" t="s">
        <v>1325</v>
      </c>
      <c r="F284" s="20" t="s">
        <v>1119</v>
      </c>
      <c r="G284" s="5"/>
      <c r="H284" s="5" t="str">
        <f t="shared" si="9"/>
        <v>កី សុខា</v>
      </c>
      <c r="I284" s="20" t="s">
        <v>863</v>
      </c>
      <c r="J284" s="5" t="s">
        <v>862</v>
      </c>
      <c r="K284" s="5" t="s">
        <v>862</v>
      </c>
      <c r="L284" s="22" t="s">
        <v>674</v>
      </c>
      <c r="O284" s="12">
        <f t="shared" si="8"/>
        <v>61368091</v>
      </c>
    </row>
    <row r="285" spans="1:15" x14ac:dyDescent="0.65">
      <c r="A285" s="4">
        <v>283</v>
      </c>
      <c r="B285" s="5">
        <v>150523333</v>
      </c>
      <c r="C285" s="5"/>
      <c r="E285" s="20" t="s">
        <v>867</v>
      </c>
      <c r="F285" s="20" t="s">
        <v>1324</v>
      </c>
      <c r="G285" s="5"/>
      <c r="H285" s="5" t="str">
        <f t="shared" si="9"/>
        <v>សែម សុផេន</v>
      </c>
      <c r="I285" s="20" t="s">
        <v>869</v>
      </c>
      <c r="J285" s="5" t="s">
        <v>862</v>
      </c>
      <c r="K285" s="5" t="s">
        <v>862</v>
      </c>
      <c r="L285" s="22" t="s">
        <v>675</v>
      </c>
      <c r="O285" s="12">
        <f t="shared" si="8"/>
        <v>150523333</v>
      </c>
    </row>
    <row r="286" spans="1:15" x14ac:dyDescent="0.65">
      <c r="A286" s="4">
        <v>284</v>
      </c>
      <c r="B286" s="5" t="s">
        <v>1323</v>
      </c>
      <c r="C286" s="5"/>
      <c r="E286" s="20" t="s">
        <v>1322</v>
      </c>
      <c r="F286" s="20" t="s">
        <v>1321</v>
      </c>
      <c r="G286" s="5"/>
      <c r="H286" s="5" t="str">
        <f t="shared" si="9"/>
        <v>ធួន រ័ត្ន</v>
      </c>
      <c r="I286" s="20" t="s">
        <v>863</v>
      </c>
      <c r="J286" s="5" t="s">
        <v>862</v>
      </c>
      <c r="K286" s="5" t="s">
        <v>862</v>
      </c>
      <c r="L286" s="22" t="s">
        <v>676</v>
      </c>
      <c r="O286" s="12" t="str">
        <f t="shared" si="8"/>
        <v>150427514</v>
      </c>
    </row>
    <row r="287" spans="1:15" x14ac:dyDescent="0.65">
      <c r="A287" s="4">
        <v>285</v>
      </c>
      <c r="B287" s="5">
        <v>220060456</v>
      </c>
      <c r="C287" s="5"/>
      <c r="E287" s="20" t="s">
        <v>1320</v>
      </c>
      <c r="F287" s="20" t="s">
        <v>1319</v>
      </c>
      <c r="G287" s="5"/>
      <c r="H287" s="5" t="str">
        <f t="shared" si="9"/>
        <v>សិន សូរិយា</v>
      </c>
      <c r="I287" s="20" t="s">
        <v>863</v>
      </c>
      <c r="J287" s="5" t="s">
        <v>862</v>
      </c>
      <c r="K287" s="5" t="s">
        <v>862</v>
      </c>
      <c r="L287" s="22" t="s">
        <v>677</v>
      </c>
      <c r="O287" s="12">
        <f t="shared" si="8"/>
        <v>220060456</v>
      </c>
    </row>
    <row r="288" spans="1:15" x14ac:dyDescent="0.65">
      <c r="A288" s="4">
        <v>286</v>
      </c>
      <c r="B288" s="5" t="s">
        <v>1318</v>
      </c>
      <c r="C288" s="5"/>
      <c r="E288" s="20" t="s">
        <v>1317</v>
      </c>
      <c r="F288" s="20" t="s">
        <v>1316</v>
      </c>
      <c r="G288" s="5"/>
      <c r="H288" s="5" t="str">
        <f t="shared" si="9"/>
        <v>ស៊ីន សុណា</v>
      </c>
      <c r="I288" s="20" t="s">
        <v>863</v>
      </c>
      <c r="J288" s="5" t="s">
        <v>862</v>
      </c>
      <c r="K288" s="5" t="s">
        <v>862</v>
      </c>
      <c r="L288" s="22" t="s">
        <v>678</v>
      </c>
      <c r="O288" s="12" t="str">
        <f t="shared" si="8"/>
        <v>IDR00083</v>
      </c>
    </row>
    <row r="289" spans="1:15" x14ac:dyDescent="0.65">
      <c r="A289" s="4">
        <v>287</v>
      </c>
      <c r="B289" s="5">
        <v>150612322</v>
      </c>
      <c r="C289" s="5"/>
      <c r="E289" s="20" t="s">
        <v>867</v>
      </c>
      <c r="F289" s="20" t="s">
        <v>897</v>
      </c>
      <c r="G289" s="5"/>
      <c r="H289" s="5" t="str">
        <f t="shared" si="9"/>
        <v>សែម សុភាព</v>
      </c>
      <c r="I289" s="20" t="s">
        <v>869</v>
      </c>
      <c r="J289" s="5" t="s">
        <v>862</v>
      </c>
      <c r="K289" s="5" t="s">
        <v>862</v>
      </c>
      <c r="L289" s="22" t="s">
        <v>679</v>
      </c>
      <c r="O289" s="12">
        <f t="shared" si="8"/>
        <v>150612322</v>
      </c>
    </row>
    <row r="290" spans="1:15" x14ac:dyDescent="0.65">
      <c r="A290" s="4">
        <v>288</v>
      </c>
      <c r="B290" s="5" t="s">
        <v>1315</v>
      </c>
      <c r="C290" s="5"/>
      <c r="E290" s="20" t="s">
        <v>1314</v>
      </c>
      <c r="F290" s="20" t="s">
        <v>1313</v>
      </c>
      <c r="G290" s="5"/>
      <c r="H290" s="5" t="str">
        <f t="shared" si="9"/>
        <v>ឃួន រ៉ាត់</v>
      </c>
      <c r="I290" s="20" t="s">
        <v>869</v>
      </c>
      <c r="J290" s="5" t="s">
        <v>862</v>
      </c>
      <c r="K290" s="5" t="s">
        <v>862</v>
      </c>
      <c r="L290" s="22" t="s">
        <v>680</v>
      </c>
      <c r="O290" s="12" t="str">
        <f t="shared" si="8"/>
        <v>IDR00084</v>
      </c>
    </row>
    <row r="291" spans="1:15" x14ac:dyDescent="0.65">
      <c r="A291" s="4">
        <v>289</v>
      </c>
      <c r="B291" s="5" t="s">
        <v>1312</v>
      </c>
      <c r="C291" s="5"/>
      <c r="E291" s="20" t="s">
        <v>1161</v>
      </c>
      <c r="F291" s="20" t="s">
        <v>1311</v>
      </c>
      <c r="G291" s="5"/>
      <c r="H291" s="5" t="str">
        <f t="shared" si="9"/>
        <v>អែម ធរ៉ៃ</v>
      </c>
      <c r="I291" s="20" t="s">
        <v>869</v>
      </c>
      <c r="J291" s="5" t="s">
        <v>862</v>
      </c>
      <c r="K291" s="5" t="s">
        <v>862</v>
      </c>
      <c r="L291" s="22" t="s">
        <v>681</v>
      </c>
      <c r="O291" s="12" t="str">
        <f t="shared" si="8"/>
        <v>09012007</v>
      </c>
    </row>
    <row r="292" spans="1:15" x14ac:dyDescent="0.65">
      <c r="A292" s="4">
        <v>290</v>
      </c>
      <c r="B292" s="5" t="s">
        <v>1310</v>
      </c>
      <c r="C292" s="5"/>
      <c r="E292" s="20" t="s">
        <v>1309</v>
      </c>
      <c r="F292" s="20" t="s">
        <v>1308</v>
      </c>
      <c r="G292" s="5"/>
      <c r="H292" s="5" t="str">
        <f t="shared" si="9"/>
        <v>ក្រឹង ធ្លី</v>
      </c>
      <c r="I292" s="20" t="s">
        <v>869</v>
      </c>
      <c r="J292" s="5" t="s">
        <v>862</v>
      </c>
      <c r="K292" s="5" t="s">
        <v>862</v>
      </c>
      <c r="L292" s="22" t="s">
        <v>682</v>
      </c>
      <c r="O292" s="12" t="str">
        <f t="shared" si="8"/>
        <v>150523498</v>
      </c>
    </row>
    <row r="293" spans="1:15" x14ac:dyDescent="0.65">
      <c r="A293" s="4">
        <v>291</v>
      </c>
      <c r="B293" s="5" t="s">
        <v>1307</v>
      </c>
      <c r="C293" s="5"/>
      <c r="E293" s="20" t="s">
        <v>1306</v>
      </c>
      <c r="F293" s="20" t="s">
        <v>1305</v>
      </c>
      <c r="G293" s="5"/>
      <c r="H293" s="5" t="str">
        <f t="shared" si="9"/>
        <v>រីន សុនៀម</v>
      </c>
      <c r="I293" s="20" t="s">
        <v>863</v>
      </c>
      <c r="J293" s="5" t="s">
        <v>862</v>
      </c>
      <c r="K293" s="5" t="s">
        <v>862</v>
      </c>
      <c r="L293" s="22" t="s">
        <v>683</v>
      </c>
      <c r="O293" s="12" t="str">
        <f t="shared" si="8"/>
        <v>150354758</v>
      </c>
    </row>
    <row r="294" spans="1:15" x14ac:dyDescent="0.65">
      <c r="A294" s="4">
        <v>292</v>
      </c>
      <c r="B294" s="5" t="s">
        <v>1304</v>
      </c>
      <c r="C294" s="5"/>
      <c r="E294" s="20" t="s">
        <v>964</v>
      </c>
      <c r="F294" s="20" t="s">
        <v>897</v>
      </c>
      <c r="G294" s="5"/>
      <c r="H294" s="5" t="str">
        <f t="shared" si="9"/>
        <v>លី សុភាព</v>
      </c>
      <c r="I294" s="20" t="s">
        <v>863</v>
      </c>
      <c r="J294" s="5" t="s">
        <v>862</v>
      </c>
      <c r="K294" s="5" t="s">
        <v>862</v>
      </c>
      <c r="L294" s="22" t="s">
        <v>828</v>
      </c>
      <c r="O294" s="12" t="str">
        <f t="shared" si="8"/>
        <v>150648596</v>
      </c>
    </row>
    <row r="295" spans="1:15" x14ac:dyDescent="0.65">
      <c r="A295" s="4">
        <v>293</v>
      </c>
      <c r="B295" s="5">
        <v>150522818</v>
      </c>
      <c r="C295" s="5"/>
      <c r="E295" s="20" t="s">
        <v>1303</v>
      </c>
      <c r="F295" s="20" t="s">
        <v>1302</v>
      </c>
      <c r="G295" s="5"/>
      <c r="H295" s="5" t="str">
        <f t="shared" si="9"/>
        <v>វ៉ាត់ វ៉ន</v>
      </c>
      <c r="I295" s="20" t="s">
        <v>869</v>
      </c>
      <c r="J295" s="5" t="s">
        <v>862</v>
      </c>
      <c r="K295" s="5" t="s">
        <v>862</v>
      </c>
      <c r="L295" s="22" t="s">
        <v>684</v>
      </c>
      <c r="O295" s="12">
        <f t="shared" si="8"/>
        <v>150522818</v>
      </c>
    </row>
    <row r="296" spans="1:15" x14ac:dyDescent="0.65">
      <c r="A296" s="4">
        <v>294</v>
      </c>
      <c r="B296" s="5">
        <v>210050404</v>
      </c>
      <c r="C296" s="5"/>
      <c r="E296" s="20" t="s">
        <v>1301</v>
      </c>
      <c r="F296" s="20" t="s">
        <v>1300</v>
      </c>
      <c r="G296" s="5"/>
      <c r="H296" s="5" t="str">
        <f t="shared" si="9"/>
        <v>ថូរ សុភ័ណ្ឌ</v>
      </c>
      <c r="I296" s="20" t="s">
        <v>863</v>
      </c>
      <c r="J296" s="5" t="s">
        <v>862</v>
      </c>
      <c r="K296" s="5" t="s">
        <v>862</v>
      </c>
      <c r="L296" s="22" t="s">
        <v>625</v>
      </c>
      <c r="O296" s="12">
        <f t="shared" si="8"/>
        <v>210050404</v>
      </c>
    </row>
    <row r="297" spans="1:15" x14ac:dyDescent="0.65">
      <c r="A297" s="4">
        <v>295</v>
      </c>
      <c r="B297" s="5" t="s">
        <v>1299</v>
      </c>
      <c r="C297" s="5"/>
      <c r="E297" s="20" t="s">
        <v>1298</v>
      </c>
      <c r="F297" s="20" t="s">
        <v>1297</v>
      </c>
      <c r="G297" s="5"/>
      <c r="H297" s="5" t="str">
        <f t="shared" si="9"/>
        <v>ឯម សុងីម</v>
      </c>
      <c r="I297" s="20" t="s">
        <v>869</v>
      </c>
      <c r="J297" s="5" t="s">
        <v>862</v>
      </c>
      <c r="K297" s="5" t="s">
        <v>862</v>
      </c>
      <c r="L297" s="22" t="s">
        <v>685</v>
      </c>
      <c r="O297" s="12" t="str">
        <f t="shared" si="8"/>
        <v>150713262</v>
      </c>
    </row>
    <row r="298" spans="1:15" x14ac:dyDescent="0.65">
      <c r="A298" s="4">
        <v>296</v>
      </c>
      <c r="B298" s="5">
        <v>888034745</v>
      </c>
      <c r="C298" s="5"/>
      <c r="E298" s="20" t="s">
        <v>1296</v>
      </c>
      <c r="F298" s="20" t="s">
        <v>1295</v>
      </c>
      <c r="G298" s="5"/>
      <c r="H298" s="5" t="str">
        <f t="shared" si="9"/>
        <v>អ៊ីន សំអុល</v>
      </c>
      <c r="I298" s="20" t="s">
        <v>869</v>
      </c>
      <c r="J298" s="5" t="s">
        <v>862</v>
      </c>
      <c r="K298" s="5" t="s">
        <v>862</v>
      </c>
      <c r="L298" s="22" t="s">
        <v>1294</v>
      </c>
      <c r="O298" s="12">
        <f t="shared" si="8"/>
        <v>888034745</v>
      </c>
    </row>
    <row r="299" spans="1:15" x14ac:dyDescent="0.65">
      <c r="A299" s="4">
        <v>297</v>
      </c>
      <c r="B299" s="5">
        <v>61991880</v>
      </c>
      <c r="C299" s="5"/>
      <c r="E299" s="20" t="s">
        <v>1293</v>
      </c>
      <c r="F299" s="20" t="s">
        <v>1292</v>
      </c>
      <c r="G299" s="5"/>
      <c r="H299" s="5" t="str">
        <f t="shared" si="9"/>
        <v>អ៊ា សុខហ៊ាង</v>
      </c>
      <c r="I299" s="20" t="s">
        <v>863</v>
      </c>
      <c r="J299" s="5" t="s">
        <v>862</v>
      </c>
      <c r="K299" s="5" t="s">
        <v>862</v>
      </c>
      <c r="L299" s="22" t="s">
        <v>686</v>
      </c>
      <c r="O299" s="12">
        <f t="shared" si="8"/>
        <v>61991880</v>
      </c>
    </row>
    <row r="300" spans="1:15" x14ac:dyDescent="0.65">
      <c r="A300" s="4">
        <v>298</v>
      </c>
      <c r="B300" s="5">
        <v>61994732</v>
      </c>
      <c r="C300" s="5"/>
      <c r="E300" s="20" t="s">
        <v>1291</v>
      </c>
      <c r="F300" s="20" t="s">
        <v>1290</v>
      </c>
      <c r="G300" s="5"/>
      <c r="H300" s="5" t="str">
        <f t="shared" si="9"/>
        <v>ឃីន ដន</v>
      </c>
      <c r="I300" s="20" t="s">
        <v>869</v>
      </c>
      <c r="J300" s="5" t="s">
        <v>862</v>
      </c>
      <c r="K300" s="5" t="s">
        <v>862</v>
      </c>
      <c r="L300" s="22" t="s">
        <v>688</v>
      </c>
      <c r="O300" s="12">
        <f t="shared" si="8"/>
        <v>61994732</v>
      </c>
    </row>
    <row r="301" spans="1:15" x14ac:dyDescent="0.65">
      <c r="A301" s="4">
        <v>299</v>
      </c>
      <c r="B301" s="5" t="s">
        <v>1289</v>
      </c>
      <c r="C301" s="5"/>
      <c r="E301" s="20" t="s">
        <v>1288</v>
      </c>
      <c r="F301" s="20" t="s">
        <v>1287</v>
      </c>
      <c r="G301" s="5"/>
      <c r="H301" s="5" t="str">
        <f t="shared" si="9"/>
        <v>សៀវ រីណា</v>
      </c>
      <c r="I301" s="20" t="s">
        <v>863</v>
      </c>
      <c r="J301" s="5" t="s">
        <v>862</v>
      </c>
      <c r="K301" s="5" t="s">
        <v>862</v>
      </c>
      <c r="L301" s="22" t="s">
        <v>689</v>
      </c>
      <c r="O301" s="12" t="str">
        <f t="shared" si="8"/>
        <v>IDR00085</v>
      </c>
    </row>
    <row r="302" spans="1:15" x14ac:dyDescent="0.65">
      <c r="A302" s="4">
        <v>300</v>
      </c>
      <c r="B302" s="5" t="s">
        <v>1286</v>
      </c>
      <c r="C302" s="5"/>
      <c r="E302" s="20" t="s">
        <v>1285</v>
      </c>
      <c r="F302" s="20" t="s">
        <v>1284</v>
      </c>
      <c r="G302" s="5"/>
      <c r="H302" s="5" t="str">
        <f t="shared" si="9"/>
        <v>ផក ពិសិដ្ឋ</v>
      </c>
      <c r="I302" s="20" t="s">
        <v>869</v>
      </c>
      <c r="J302" s="5" t="s">
        <v>862</v>
      </c>
      <c r="K302" s="5" t="s">
        <v>862</v>
      </c>
      <c r="L302" s="22" t="s">
        <v>690</v>
      </c>
      <c r="O302" s="12" t="str">
        <f t="shared" si="8"/>
        <v>150772338</v>
      </c>
    </row>
    <row r="303" spans="1:15" x14ac:dyDescent="0.65">
      <c r="A303" s="4">
        <v>301</v>
      </c>
      <c r="B303" s="5" t="s">
        <v>1283</v>
      </c>
      <c r="C303" s="5"/>
      <c r="E303" s="20" t="s">
        <v>1282</v>
      </c>
      <c r="F303" s="20" t="s">
        <v>1883</v>
      </c>
      <c r="G303" s="5"/>
      <c r="H303" s="5" t="str">
        <f t="shared" si="9"/>
        <v>អ៊ុម ណាវី</v>
      </c>
      <c r="I303" s="20" t="s">
        <v>863</v>
      </c>
      <c r="J303" s="5" t="s">
        <v>862</v>
      </c>
      <c r="K303" s="5" t="s">
        <v>862</v>
      </c>
      <c r="L303" s="22" t="s">
        <v>691</v>
      </c>
      <c r="O303" s="12" t="str">
        <f t="shared" si="8"/>
        <v>220175258</v>
      </c>
    </row>
    <row r="304" spans="1:15" x14ac:dyDescent="0.65">
      <c r="A304" s="4">
        <v>302</v>
      </c>
      <c r="B304" s="5" t="s">
        <v>1281</v>
      </c>
      <c r="C304" s="5"/>
      <c r="E304" s="20" t="s">
        <v>1280</v>
      </c>
      <c r="F304" s="20" t="s">
        <v>1279</v>
      </c>
      <c r="G304" s="5"/>
      <c r="H304" s="5" t="str">
        <f t="shared" si="9"/>
        <v>សាន្ត យូស័រ</v>
      </c>
      <c r="I304" s="20" t="s">
        <v>869</v>
      </c>
      <c r="J304" s="5" t="s">
        <v>862</v>
      </c>
      <c r="K304" s="5" t="s">
        <v>862</v>
      </c>
      <c r="L304" s="22" t="s">
        <v>692</v>
      </c>
      <c r="O304" s="12" t="str">
        <f t="shared" si="8"/>
        <v>IDR00086</v>
      </c>
    </row>
    <row r="305" spans="1:15" x14ac:dyDescent="0.65">
      <c r="A305" s="4">
        <v>303</v>
      </c>
      <c r="B305" s="5">
        <v>220234375</v>
      </c>
      <c r="C305" s="5"/>
      <c r="E305" s="20" t="s">
        <v>1278</v>
      </c>
      <c r="F305" s="20" t="s">
        <v>1277</v>
      </c>
      <c r="G305" s="5"/>
      <c r="H305" s="5" t="str">
        <f t="shared" si="9"/>
        <v>តូ តុងហេង</v>
      </c>
      <c r="I305" s="20" t="s">
        <v>869</v>
      </c>
      <c r="J305" s="5" t="s">
        <v>862</v>
      </c>
      <c r="K305" s="5" t="s">
        <v>862</v>
      </c>
      <c r="L305" s="22" t="s">
        <v>693</v>
      </c>
      <c r="O305" s="12">
        <f t="shared" si="8"/>
        <v>220234375</v>
      </c>
    </row>
    <row r="306" spans="1:15" x14ac:dyDescent="0.65">
      <c r="A306" s="4">
        <v>304</v>
      </c>
      <c r="B306" s="5" t="s">
        <v>1276</v>
      </c>
      <c r="C306" s="5"/>
      <c r="E306" s="20" t="s">
        <v>1275</v>
      </c>
      <c r="F306" s="20" t="s">
        <v>1274</v>
      </c>
      <c r="G306" s="5"/>
      <c r="H306" s="5" t="str">
        <f t="shared" si="9"/>
        <v>ប៉ុន សាវីន</v>
      </c>
      <c r="I306" s="20" t="s">
        <v>863</v>
      </c>
      <c r="J306" s="5" t="s">
        <v>862</v>
      </c>
      <c r="K306" s="5" t="s">
        <v>862</v>
      </c>
      <c r="L306" s="22" t="s">
        <v>694</v>
      </c>
      <c r="O306" s="12" t="str">
        <f t="shared" si="8"/>
        <v>220220035</v>
      </c>
    </row>
    <row r="307" spans="1:15" x14ac:dyDescent="0.65">
      <c r="A307" s="4">
        <v>305</v>
      </c>
      <c r="B307" s="5">
        <v>150960884</v>
      </c>
      <c r="C307" s="5"/>
      <c r="E307" s="20" t="s">
        <v>1273</v>
      </c>
      <c r="F307" s="20" t="s">
        <v>1272</v>
      </c>
      <c r="G307" s="5"/>
      <c r="H307" s="5" t="str">
        <f t="shared" si="9"/>
        <v>ភាន់ សុខគា</v>
      </c>
      <c r="I307" s="20" t="s">
        <v>869</v>
      </c>
      <c r="J307" s="5" t="s">
        <v>862</v>
      </c>
      <c r="K307" s="5" t="s">
        <v>862</v>
      </c>
      <c r="L307" s="22" t="s">
        <v>695</v>
      </c>
      <c r="O307" s="12">
        <f t="shared" si="8"/>
        <v>150960884</v>
      </c>
    </row>
    <row r="308" spans="1:15" x14ac:dyDescent="0.65">
      <c r="A308" s="4">
        <v>306</v>
      </c>
      <c r="B308" s="5" t="s">
        <v>1271</v>
      </c>
      <c r="C308" s="5"/>
      <c r="E308" s="20" t="s">
        <v>873</v>
      </c>
      <c r="F308" s="20" t="s">
        <v>1270</v>
      </c>
      <c r="G308" s="5"/>
      <c r="H308" s="5" t="str">
        <f t="shared" si="9"/>
        <v>ម៉ៅ រុំ</v>
      </c>
      <c r="I308" s="20" t="s">
        <v>863</v>
      </c>
      <c r="J308" s="5" t="s">
        <v>862</v>
      </c>
      <c r="K308" s="5" t="s">
        <v>862</v>
      </c>
      <c r="L308" s="22" t="s">
        <v>829</v>
      </c>
      <c r="O308" s="12" t="str">
        <f t="shared" si="8"/>
        <v>061452908</v>
      </c>
    </row>
    <row r="309" spans="1:15" x14ac:dyDescent="0.65">
      <c r="A309" s="4">
        <v>307</v>
      </c>
      <c r="B309" s="5" t="s">
        <v>1269</v>
      </c>
      <c r="C309" s="5"/>
      <c r="E309" s="20" t="s">
        <v>1268</v>
      </c>
      <c r="F309" s="20" t="s">
        <v>1267</v>
      </c>
      <c r="G309" s="5"/>
      <c r="H309" s="5" t="str">
        <f t="shared" si="9"/>
        <v>ទី វេន</v>
      </c>
      <c r="I309" s="20" t="s">
        <v>869</v>
      </c>
      <c r="J309" s="5" t="s">
        <v>862</v>
      </c>
      <c r="K309" s="5" t="s">
        <v>862</v>
      </c>
      <c r="L309" s="22" t="s">
        <v>696</v>
      </c>
      <c r="O309" s="12" t="str">
        <f t="shared" si="8"/>
        <v>150326807</v>
      </c>
    </row>
    <row r="310" spans="1:15" x14ac:dyDescent="0.65">
      <c r="A310" s="4">
        <v>308</v>
      </c>
      <c r="B310" s="5" t="s">
        <v>1266</v>
      </c>
      <c r="C310" s="5"/>
      <c r="E310" s="20" t="s">
        <v>1265</v>
      </c>
      <c r="F310" s="20" t="s">
        <v>1264</v>
      </c>
      <c r="G310" s="5"/>
      <c r="H310" s="5" t="str">
        <f t="shared" si="9"/>
        <v>ឡុង ណាំ</v>
      </c>
      <c r="I310" s="20" t="s">
        <v>863</v>
      </c>
      <c r="J310" s="5" t="s">
        <v>862</v>
      </c>
      <c r="K310" s="5" t="s">
        <v>862</v>
      </c>
      <c r="L310" s="22" t="s">
        <v>697</v>
      </c>
      <c r="O310" s="12" t="str">
        <f t="shared" si="8"/>
        <v>150676161</v>
      </c>
    </row>
    <row r="311" spans="1:15" x14ac:dyDescent="0.65">
      <c r="A311" s="4">
        <v>309</v>
      </c>
      <c r="B311" s="5">
        <v>220172871</v>
      </c>
      <c r="C311" s="5"/>
      <c r="E311" s="20" t="s">
        <v>1263</v>
      </c>
      <c r="F311" s="20" t="s">
        <v>1262</v>
      </c>
      <c r="G311" s="5"/>
      <c r="H311" s="5" t="str">
        <f t="shared" si="9"/>
        <v>ព្រួល ម៉េង</v>
      </c>
      <c r="I311" s="20" t="s">
        <v>869</v>
      </c>
      <c r="J311" s="5" t="s">
        <v>862</v>
      </c>
      <c r="K311" s="5" t="s">
        <v>862</v>
      </c>
      <c r="L311" s="22" t="s">
        <v>698</v>
      </c>
      <c r="O311" s="12">
        <f t="shared" si="8"/>
        <v>220172871</v>
      </c>
    </row>
    <row r="312" spans="1:15" x14ac:dyDescent="0.65">
      <c r="A312" s="4">
        <v>310</v>
      </c>
      <c r="B312" s="5" t="s">
        <v>1261</v>
      </c>
      <c r="C312" s="5"/>
      <c r="E312" s="20" t="s">
        <v>1260</v>
      </c>
      <c r="F312" s="20" t="s">
        <v>1259</v>
      </c>
      <c r="G312" s="5"/>
      <c r="H312" s="5" t="str">
        <f t="shared" si="9"/>
        <v>ស៊ឹម សុខហៀង</v>
      </c>
      <c r="I312" s="20" t="s">
        <v>863</v>
      </c>
      <c r="J312" s="5" t="s">
        <v>862</v>
      </c>
      <c r="K312" s="5" t="s">
        <v>862</v>
      </c>
      <c r="L312" s="22" t="s">
        <v>699</v>
      </c>
      <c r="O312" s="12" t="str">
        <f t="shared" si="8"/>
        <v>IDR00087</v>
      </c>
    </row>
    <row r="313" spans="1:15" x14ac:dyDescent="0.65">
      <c r="A313" s="4">
        <v>311</v>
      </c>
      <c r="B313" s="5" t="s">
        <v>1258</v>
      </c>
      <c r="C313" s="5"/>
      <c r="E313" s="20" t="s">
        <v>1122</v>
      </c>
      <c r="F313" s="20" t="s">
        <v>1257</v>
      </c>
      <c r="G313" s="5"/>
      <c r="H313" s="5" t="str">
        <f t="shared" si="9"/>
        <v>រ៉ែម ផារីន</v>
      </c>
      <c r="I313" s="20" t="s">
        <v>869</v>
      </c>
      <c r="J313" s="5" t="s">
        <v>862</v>
      </c>
      <c r="K313" s="5" t="s">
        <v>862</v>
      </c>
      <c r="L313" s="22" t="s">
        <v>700</v>
      </c>
      <c r="O313" s="12" t="str">
        <f t="shared" si="8"/>
        <v>IDR00123</v>
      </c>
    </row>
    <row r="314" spans="1:15" x14ac:dyDescent="0.65">
      <c r="A314" s="4">
        <v>312</v>
      </c>
      <c r="B314" s="5" t="s">
        <v>1256</v>
      </c>
      <c r="C314" s="5"/>
      <c r="E314" s="20" t="s">
        <v>894</v>
      </c>
      <c r="F314" s="20" t="s">
        <v>1255</v>
      </c>
      <c r="G314" s="5"/>
      <c r="H314" s="5" t="str">
        <f t="shared" si="9"/>
        <v>វណ្ណា ស៊ីនឿន</v>
      </c>
      <c r="I314" s="20" t="s">
        <v>863</v>
      </c>
      <c r="J314" s="5" t="s">
        <v>862</v>
      </c>
      <c r="K314" s="5" t="s">
        <v>862</v>
      </c>
      <c r="L314" s="22" t="s">
        <v>508</v>
      </c>
      <c r="O314" s="12" t="str">
        <f t="shared" si="8"/>
        <v>IDR00124</v>
      </c>
    </row>
    <row r="315" spans="1:15" x14ac:dyDescent="0.65">
      <c r="A315" s="4">
        <v>313</v>
      </c>
      <c r="B315" s="5">
        <v>220175314</v>
      </c>
      <c r="C315" s="5"/>
      <c r="E315" s="20" t="s">
        <v>1254</v>
      </c>
      <c r="F315" s="20" t="s">
        <v>1253</v>
      </c>
      <c r="G315" s="5"/>
      <c r="H315" s="5" t="str">
        <f t="shared" si="9"/>
        <v>ប៊ិត សុខនៅ</v>
      </c>
      <c r="I315" s="20" t="s">
        <v>869</v>
      </c>
      <c r="J315" s="5" t="s">
        <v>862</v>
      </c>
      <c r="K315" s="5" t="s">
        <v>862</v>
      </c>
      <c r="L315" s="22" t="s">
        <v>701</v>
      </c>
      <c r="O315" s="12">
        <f t="shared" si="8"/>
        <v>220175314</v>
      </c>
    </row>
    <row r="316" spans="1:15" x14ac:dyDescent="0.65">
      <c r="A316" s="4">
        <v>314</v>
      </c>
      <c r="B316" s="5">
        <v>200192585</v>
      </c>
      <c r="C316" s="5"/>
      <c r="E316" s="20" t="s">
        <v>1252</v>
      </c>
      <c r="F316" s="20" t="s">
        <v>1251</v>
      </c>
      <c r="G316" s="5"/>
      <c r="H316" s="5" t="str">
        <f t="shared" si="9"/>
        <v>ប៊ូ មករា</v>
      </c>
      <c r="I316" s="20" t="s">
        <v>869</v>
      </c>
      <c r="J316" s="5" t="s">
        <v>862</v>
      </c>
      <c r="K316" s="5" t="s">
        <v>862</v>
      </c>
      <c r="L316" s="22" t="s">
        <v>702</v>
      </c>
      <c r="O316" s="12">
        <f t="shared" si="8"/>
        <v>200192585</v>
      </c>
    </row>
    <row r="317" spans="1:15" x14ac:dyDescent="0.65">
      <c r="A317" s="4">
        <v>315</v>
      </c>
      <c r="B317" s="5" t="s">
        <v>1250</v>
      </c>
      <c r="C317" s="5"/>
      <c r="E317" s="20" t="s">
        <v>1249</v>
      </c>
      <c r="F317" s="20" t="s">
        <v>1248</v>
      </c>
      <c r="G317" s="5"/>
      <c r="H317" s="5" t="str">
        <f t="shared" si="9"/>
        <v>ប៉ម សម្បត្តិ</v>
      </c>
      <c r="I317" s="20" t="s">
        <v>869</v>
      </c>
      <c r="J317" s="5" t="s">
        <v>862</v>
      </c>
      <c r="K317" s="5" t="s">
        <v>862</v>
      </c>
      <c r="L317" s="22" t="s">
        <v>703</v>
      </c>
      <c r="O317" s="12" t="str">
        <f t="shared" si="8"/>
        <v>IDR00125</v>
      </c>
    </row>
    <row r="318" spans="1:15" x14ac:dyDescent="0.65">
      <c r="A318" s="4">
        <v>316</v>
      </c>
      <c r="B318" s="5">
        <v>220218751</v>
      </c>
      <c r="C318" s="5"/>
      <c r="E318" s="20" t="s">
        <v>879</v>
      </c>
      <c r="F318" s="20" t="s">
        <v>1247</v>
      </c>
      <c r="G318" s="5"/>
      <c r="H318" s="5" t="str">
        <f t="shared" si="9"/>
        <v>ជឿន ស៊ីណាត</v>
      </c>
      <c r="I318" s="20" t="s">
        <v>863</v>
      </c>
      <c r="J318" s="5" t="s">
        <v>862</v>
      </c>
      <c r="K318" s="5" t="s">
        <v>862</v>
      </c>
      <c r="L318" s="22" t="s">
        <v>759</v>
      </c>
      <c r="O318" s="12">
        <f t="shared" si="8"/>
        <v>220218751</v>
      </c>
    </row>
    <row r="319" spans="1:15" x14ac:dyDescent="0.65">
      <c r="A319" s="4">
        <v>317</v>
      </c>
      <c r="B319" s="5" t="s">
        <v>1246</v>
      </c>
      <c r="C319" s="5"/>
      <c r="E319" s="20" t="s">
        <v>1245</v>
      </c>
      <c r="F319" s="20" t="s">
        <v>1244</v>
      </c>
      <c r="G319" s="5"/>
      <c r="H319" s="5" t="str">
        <f t="shared" si="9"/>
        <v>អៀម ខ្ញុង</v>
      </c>
      <c r="I319" s="20" t="s">
        <v>863</v>
      </c>
      <c r="J319" s="5" t="s">
        <v>862</v>
      </c>
      <c r="K319" s="5" t="s">
        <v>862</v>
      </c>
      <c r="L319" s="22" t="s">
        <v>704</v>
      </c>
      <c r="O319" s="12" t="str">
        <f t="shared" si="8"/>
        <v>150324300</v>
      </c>
    </row>
    <row r="320" spans="1:15" x14ac:dyDescent="0.65">
      <c r="A320" s="4">
        <v>318</v>
      </c>
      <c r="B320" s="5" t="s">
        <v>1243</v>
      </c>
      <c r="C320" s="5"/>
      <c r="E320" s="20" t="s">
        <v>1242</v>
      </c>
      <c r="F320" s="20" t="s">
        <v>872</v>
      </c>
      <c r="G320" s="5"/>
      <c r="H320" s="5" t="str">
        <f t="shared" si="9"/>
        <v>មាស វណ្ណា</v>
      </c>
      <c r="I320" s="20" t="s">
        <v>869</v>
      </c>
      <c r="J320" s="5" t="s">
        <v>862</v>
      </c>
      <c r="K320" s="5" t="s">
        <v>862</v>
      </c>
      <c r="L320" s="22" t="s">
        <v>1241</v>
      </c>
      <c r="O320" s="12" t="str">
        <f t="shared" si="8"/>
        <v>220218752</v>
      </c>
    </row>
    <row r="321" spans="1:15" x14ac:dyDescent="0.65">
      <c r="A321" s="4">
        <v>319</v>
      </c>
      <c r="B321" s="5">
        <v>150588256</v>
      </c>
      <c r="C321" s="5"/>
      <c r="E321" s="20" t="s">
        <v>1240</v>
      </c>
      <c r="F321" s="20" t="s">
        <v>1239</v>
      </c>
      <c r="G321" s="5"/>
      <c r="H321" s="5" t="str">
        <f t="shared" si="9"/>
        <v>ផាន ភា</v>
      </c>
      <c r="I321" s="20" t="s">
        <v>869</v>
      </c>
      <c r="J321" s="5" t="s">
        <v>862</v>
      </c>
      <c r="K321" s="5" t="s">
        <v>862</v>
      </c>
      <c r="L321" s="22" t="s">
        <v>706</v>
      </c>
      <c r="O321" s="12">
        <f t="shared" si="8"/>
        <v>150588256</v>
      </c>
    </row>
    <row r="322" spans="1:15" x14ac:dyDescent="0.65">
      <c r="A322" s="4">
        <v>320</v>
      </c>
      <c r="B322" s="5" t="s">
        <v>1238</v>
      </c>
      <c r="C322" s="5"/>
      <c r="E322" s="20" t="s">
        <v>1237</v>
      </c>
      <c r="F322" s="20" t="s">
        <v>1236</v>
      </c>
      <c r="G322" s="5"/>
      <c r="H322" s="5" t="str">
        <f t="shared" si="9"/>
        <v>អាន អន</v>
      </c>
      <c r="I322" s="20" t="s">
        <v>869</v>
      </c>
      <c r="J322" s="5" t="s">
        <v>862</v>
      </c>
      <c r="K322" s="5" t="s">
        <v>862</v>
      </c>
      <c r="L322" s="22" t="s">
        <v>707</v>
      </c>
      <c r="O322" s="12" t="str">
        <f t="shared" si="8"/>
        <v>150646171</v>
      </c>
    </row>
    <row r="323" spans="1:15" x14ac:dyDescent="0.65">
      <c r="A323" s="4">
        <v>321</v>
      </c>
      <c r="B323" s="5">
        <v>150846170</v>
      </c>
      <c r="C323" s="5"/>
      <c r="E323" s="20" t="s">
        <v>1235</v>
      </c>
      <c r="F323" s="20" t="s">
        <v>1234</v>
      </c>
      <c r="G323" s="5"/>
      <c r="H323" s="5" t="str">
        <f t="shared" si="9"/>
        <v>មិត វណ្ណី</v>
      </c>
      <c r="I323" s="20" t="s">
        <v>863</v>
      </c>
      <c r="J323" s="5" t="s">
        <v>862</v>
      </c>
      <c r="K323" s="5" t="s">
        <v>862</v>
      </c>
      <c r="L323" s="22" t="s">
        <v>708</v>
      </c>
      <c r="O323" s="12">
        <f t="shared" si="8"/>
        <v>150846170</v>
      </c>
    </row>
    <row r="324" spans="1:15" x14ac:dyDescent="0.65">
      <c r="A324" s="4">
        <v>322</v>
      </c>
      <c r="B324" s="5" t="s">
        <v>1233</v>
      </c>
      <c r="C324" s="5"/>
      <c r="E324" s="20" t="s">
        <v>923</v>
      </c>
      <c r="F324" s="20" t="s">
        <v>1232</v>
      </c>
      <c r="G324" s="5"/>
      <c r="H324" s="5" t="str">
        <f t="shared" si="9"/>
        <v>អន ស្រីឡែន</v>
      </c>
      <c r="I324" s="20" t="s">
        <v>863</v>
      </c>
      <c r="J324" s="5" t="s">
        <v>862</v>
      </c>
      <c r="K324" s="5" t="s">
        <v>862</v>
      </c>
      <c r="L324" s="22" t="s">
        <v>709</v>
      </c>
      <c r="O324" s="12" t="str">
        <f t="shared" ref="O324:O387" si="10">B324</f>
        <v>IDR00088</v>
      </c>
    </row>
    <row r="325" spans="1:15" x14ac:dyDescent="0.65">
      <c r="A325" s="4">
        <v>323</v>
      </c>
      <c r="B325" s="5" t="s">
        <v>1231</v>
      </c>
      <c r="C325" s="5"/>
      <c r="E325" s="20" t="s">
        <v>923</v>
      </c>
      <c r="F325" s="20" t="s">
        <v>1230</v>
      </c>
      <c r="G325" s="5"/>
      <c r="H325" s="5" t="str">
        <f t="shared" ref="H325:H388" si="11">E325&amp;F325</f>
        <v>អន ស្រីលីន</v>
      </c>
      <c r="I325" s="20" t="s">
        <v>863</v>
      </c>
      <c r="J325" s="5" t="s">
        <v>862</v>
      </c>
      <c r="K325" s="5" t="s">
        <v>862</v>
      </c>
      <c r="L325" s="22" t="s">
        <v>830</v>
      </c>
      <c r="O325" s="12" t="str">
        <f t="shared" si="10"/>
        <v>150941460</v>
      </c>
    </row>
    <row r="326" spans="1:15" x14ac:dyDescent="0.65">
      <c r="A326" s="4">
        <v>324</v>
      </c>
      <c r="B326" s="5" t="s">
        <v>1229</v>
      </c>
      <c r="C326" s="5"/>
      <c r="E326" s="20" t="s">
        <v>1228</v>
      </c>
      <c r="F326" s="20" t="s">
        <v>1227</v>
      </c>
      <c r="G326" s="5"/>
      <c r="H326" s="5" t="str">
        <f t="shared" si="11"/>
        <v>មាឃ មុន្លៀស</v>
      </c>
      <c r="I326" s="20" t="s">
        <v>863</v>
      </c>
      <c r="J326" s="5" t="s">
        <v>862</v>
      </c>
      <c r="K326" s="5" t="s">
        <v>862</v>
      </c>
      <c r="L326" s="22" t="s">
        <v>711</v>
      </c>
      <c r="O326" s="12" t="str">
        <f t="shared" si="10"/>
        <v>171030821</v>
      </c>
    </row>
    <row r="327" spans="1:15" x14ac:dyDescent="0.65">
      <c r="A327" s="4">
        <v>325</v>
      </c>
      <c r="B327" s="5" t="s">
        <v>1226</v>
      </c>
      <c r="C327" s="5"/>
      <c r="E327" s="20" t="s">
        <v>923</v>
      </c>
      <c r="F327" s="20" t="s">
        <v>960</v>
      </c>
      <c r="G327" s="5"/>
      <c r="H327" s="5" t="str">
        <f t="shared" si="11"/>
        <v>អន សំអាត</v>
      </c>
      <c r="I327" s="20" t="s">
        <v>869</v>
      </c>
      <c r="J327" s="5" t="s">
        <v>862</v>
      </c>
      <c r="K327" s="5" t="s">
        <v>862</v>
      </c>
      <c r="L327" s="22" t="s">
        <v>831</v>
      </c>
      <c r="O327" s="12" t="str">
        <f t="shared" si="10"/>
        <v>150538303</v>
      </c>
    </row>
    <row r="328" spans="1:15" x14ac:dyDescent="0.65">
      <c r="A328" s="4">
        <v>326</v>
      </c>
      <c r="B328" s="19">
        <v>250331748</v>
      </c>
      <c r="C328" s="5"/>
      <c r="E328" s="20" t="s">
        <v>882</v>
      </c>
      <c r="F328" s="20" t="s">
        <v>1225</v>
      </c>
      <c r="G328" s="5"/>
      <c r="H328" s="5" t="str">
        <f t="shared" si="11"/>
        <v>គ្រី ណាផា</v>
      </c>
      <c r="I328" s="20" t="s">
        <v>863</v>
      </c>
      <c r="J328" s="5" t="s">
        <v>862</v>
      </c>
      <c r="K328" s="5" t="s">
        <v>862</v>
      </c>
      <c r="L328" s="22" t="s">
        <v>713</v>
      </c>
      <c r="O328" s="12">
        <f t="shared" si="10"/>
        <v>250331748</v>
      </c>
    </row>
    <row r="329" spans="1:15" x14ac:dyDescent="0.65">
      <c r="A329" s="4">
        <v>327</v>
      </c>
      <c r="B329" s="5" t="s">
        <v>1224</v>
      </c>
      <c r="C329" s="5"/>
      <c r="E329" s="20" t="s">
        <v>1223</v>
      </c>
      <c r="F329" s="20" t="s">
        <v>1222</v>
      </c>
      <c r="G329" s="5"/>
      <c r="H329" s="5" t="str">
        <f t="shared" si="11"/>
        <v>យ៉ាន ផាន</v>
      </c>
      <c r="I329" s="20" t="s">
        <v>869</v>
      </c>
      <c r="J329" s="5" t="s">
        <v>862</v>
      </c>
      <c r="K329" s="5" t="s">
        <v>862</v>
      </c>
      <c r="L329" s="22" t="s">
        <v>714</v>
      </c>
      <c r="O329" s="12" t="str">
        <f t="shared" si="10"/>
        <v>150952448</v>
      </c>
    </row>
    <row r="330" spans="1:15" x14ac:dyDescent="0.65">
      <c r="A330" s="4">
        <v>328</v>
      </c>
      <c r="B330" s="5" t="s">
        <v>1221</v>
      </c>
      <c r="C330" s="5"/>
      <c r="E330" s="20" t="s">
        <v>1220</v>
      </c>
      <c r="F330" s="20" t="s">
        <v>1219</v>
      </c>
      <c r="G330" s="5"/>
      <c r="H330" s="5" t="str">
        <f t="shared" si="11"/>
        <v>លឹម ធា</v>
      </c>
      <c r="I330" s="20" t="s">
        <v>863</v>
      </c>
      <c r="J330" s="5" t="s">
        <v>862</v>
      </c>
      <c r="K330" s="5" t="s">
        <v>862</v>
      </c>
      <c r="L330" s="22" t="s">
        <v>577</v>
      </c>
      <c r="O330" s="12" t="str">
        <f t="shared" si="10"/>
        <v>150484003</v>
      </c>
    </row>
    <row r="331" spans="1:15" x14ac:dyDescent="0.65">
      <c r="A331" s="4">
        <v>329</v>
      </c>
      <c r="B331" s="5">
        <v>150675126</v>
      </c>
      <c r="C331" s="5"/>
      <c r="E331" s="20" t="s">
        <v>1049</v>
      </c>
      <c r="F331" s="20" t="s">
        <v>1218</v>
      </c>
      <c r="G331" s="5"/>
      <c r="H331" s="5" t="str">
        <f t="shared" si="11"/>
        <v>ឡេង ហ៊ីម</v>
      </c>
      <c r="I331" s="20" t="s">
        <v>863</v>
      </c>
      <c r="J331" s="5" t="s">
        <v>862</v>
      </c>
      <c r="K331" s="5" t="s">
        <v>862</v>
      </c>
      <c r="L331" s="22" t="s">
        <v>716</v>
      </c>
      <c r="O331" s="12">
        <f t="shared" si="10"/>
        <v>150675126</v>
      </c>
    </row>
    <row r="332" spans="1:15" x14ac:dyDescent="0.65">
      <c r="A332" s="4">
        <v>330</v>
      </c>
      <c r="B332" s="5">
        <v>238062004</v>
      </c>
      <c r="C332" s="5"/>
      <c r="E332" s="20" t="s">
        <v>1138</v>
      </c>
      <c r="F332" s="20" t="s">
        <v>1217</v>
      </c>
      <c r="G332" s="5"/>
      <c r="H332" s="5" t="str">
        <f t="shared" si="11"/>
        <v>រស់ បូរ៉ី</v>
      </c>
      <c r="I332" s="20" t="s">
        <v>869</v>
      </c>
      <c r="J332" s="5" t="s">
        <v>862</v>
      </c>
      <c r="K332" s="5" t="s">
        <v>862</v>
      </c>
      <c r="L332" s="22" t="s">
        <v>717</v>
      </c>
      <c r="O332" s="12">
        <f t="shared" si="10"/>
        <v>238062004</v>
      </c>
    </row>
    <row r="333" spans="1:15" x14ac:dyDescent="0.65">
      <c r="A333" s="4">
        <v>331</v>
      </c>
      <c r="B333" s="5" t="s">
        <v>1216</v>
      </c>
      <c r="C333" s="5"/>
      <c r="E333" s="20" t="s">
        <v>1215</v>
      </c>
      <c r="F333" s="20" t="s">
        <v>1214</v>
      </c>
      <c r="G333" s="5"/>
      <c r="H333" s="5" t="str">
        <f t="shared" si="11"/>
        <v>ចាន់ រស់</v>
      </c>
      <c r="I333" s="20" t="s">
        <v>869</v>
      </c>
      <c r="J333" s="5" t="s">
        <v>862</v>
      </c>
      <c r="K333" s="5" t="s">
        <v>862</v>
      </c>
      <c r="L333" s="22" t="s">
        <v>718</v>
      </c>
      <c r="O333" s="12" t="str">
        <f t="shared" si="10"/>
        <v>150940791</v>
      </c>
    </row>
    <row r="334" spans="1:15" x14ac:dyDescent="0.65">
      <c r="A334" s="4">
        <v>332</v>
      </c>
      <c r="B334" s="5">
        <v>150648038</v>
      </c>
      <c r="C334" s="5"/>
      <c r="E334" s="20" t="s">
        <v>907</v>
      </c>
      <c r="F334" s="20" t="s">
        <v>1157</v>
      </c>
      <c r="G334" s="5"/>
      <c r="H334" s="5" t="str">
        <f t="shared" si="11"/>
        <v>សេង សោភា</v>
      </c>
      <c r="I334" s="20" t="s">
        <v>863</v>
      </c>
      <c r="J334" s="5" t="s">
        <v>862</v>
      </c>
      <c r="K334" s="5" t="s">
        <v>862</v>
      </c>
      <c r="L334" s="22" t="s">
        <v>739</v>
      </c>
      <c r="O334" s="12">
        <f t="shared" si="10"/>
        <v>150648038</v>
      </c>
    </row>
    <row r="335" spans="1:15" x14ac:dyDescent="0.65">
      <c r="A335" s="4">
        <v>333</v>
      </c>
      <c r="B335" s="5">
        <v>25005800</v>
      </c>
      <c r="C335" s="5"/>
      <c r="E335" s="20" t="s">
        <v>1097</v>
      </c>
      <c r="F335" s="20" t="s">
        <v>1213</v>
      </c>
      <c r="G335" s="5"/>
      <c r="H335" s="5" t="str">
        <f t="shared" si="11"/>
        <v>ពៅ ឆុង</v>
      </c>
      <c r="I335" s="20" t="s">
        <v>869</v>
      </c>
      <c r="J335" s="5" t="s">
        <v>862</v>
      </c>
      <c r="K335" s="5" t="s">
        <v>862</v>
      </c>
      <c r="L335" s="22" t="s">
        <v>719</v>
      </c>
      <c r="O335" s="12">
        <f t="shared" si="10"/>
        <v>25005800</v>
      </c>
    </row>
    <row r="336" spans="1:15" x14ac:dyDescent="0.65">
      <c r="A336" s="4">
        <v>334</v>
      </c>
      <c r="B336" s="5" t="s">
        <v>1212</v>
      </c>
      <c r="C336" s="5"/>
      <c r="E336" s="20" t="s">
        <v>1211</v>
      </c>
      <c r="F336" s="20" t="s">
        <v>1210</v>
      </c>
      <c r="G336" s="5"/>
      <c r="H336" s="5" t="str">
        <f t="shared" si="11"/>
        <v>ហួត អ៊ឹមរ៉ន</v>
      </c>
      <c r="I336" s="20" t="s">
        <v>869</v>
      </c>
      <c r="J336" s="5" t="s">
        <v>862</v>
      </c>
      <c r="K336" s="5" t="s">
        <v>862</v>
      </c>
      <c r="L336" s="22" t="s">
        <v>720</v>
      </c>
      <c r="O336" s="12" t="str">
        <f t="shared" si="10"/>
        <v>070362557</v>
      </c>
    </row>
    <row r="337" spans="1:15" x14ac:dyDescent="0.65">
      <c r="A337" s="4">
        <v>335</v>
      </c>
      <c r="B337" s="5">
        <v>150983131</v>
      </c>
      <c r="C337" s="5"/>
      <c r="E337" s="20" t="s">
        <v>1001</v>
      </c>
      <c r="F337" s="20" t="s">
        <v>1209</v>
      </c>
      <c r="G337" s="5"/>
      <c r="H337" s="5" t="str">
        <f t="shared" si="11"/>
        <v>ឡាម វីន</v>
      </c>
      <c r="I337" s="20" t="s">
        <v>869</v>
      </c>
      <c r="J337" s="5" t="s">
        <v>862</v>
      </c>
      <c r="K337" s="5" t="s">
        <v>862</v>
      </c>
      <c r="L337" s="22" t="s">
        <v>723</v>
      </c>
      <c r="O337" s="12">
        <f t="shared" si="10"/>
        <v>150983131</v>
      </c>
    </row>
    <row r="338" spans="1:15" x14ac:dyDescent="0.65">
      <c r="A338" s="4">
        <v>336</v>
      </c>
      <c r="B338" s="5">
        <v>150959872</v>
      </c>
      <c r="C338" s="5"/>
      <c r="E338" s="20" t="s">
        <v>1208</v>
      </c>
      <c r="F338" s="20" t="s">
        <v>1207</v>
      </c>
      <c r="G338" s="5"/>
      <c r="H338" s="5" t="str">
        <f t="shared" si="11"/>
        <v>អឿន រ៉េន</v>
      </c>
      <c r="I338" s="20" t="s">
        <v>863</v>
      </c>
      <c r="J338" s="5" t="s">
        <v>862</v>
      </c>
      <c r="K338" s="5" t="s">
        <v>862</v>
      </c>
      <c r="L338" s="22" t="s">
        <v>832</v>
      </c>
      <c r="O338" s="12">
        <f t="shared" si="10"/>
        <v>150959872</v>
      </c>
    </row>
    <row r="339" spans="1:15" x14ac:dyDescent="0.65">
      <c r="A339" s="4">
        <v>337</v>
      </c>
      <c r="B339" s="5" t="s">
        <v>1206</v>
      </c>
      <c r="C339" s="5"/>
      <c r="E339" s="20" t="s">
        <v>1205</v>
      </c>
      <c r="F339" s="20" t="s">
        <v>1204</v>
      </c>
      <c r="G339" s="5"/>
      <c r="H339" s="5" t="str">
        <f t="shared" si="11"/>
        <v>តុត យាង</v>
      </c>
      <c r="I339" s="20" t="s">
        <v>869</v>
      </c>
      <c r="J339" s="5" t="s">
        <v>862</v>
      </c>
      <c r="K339" s="5" t="s">
        <v>862</v>
      </c>
      <c r="L339" s="22" t="s">
        <v>721</v>
      </c>
      <c r="O339" s="12" t="str">
        <f t="shared" si="10"/>
        <v>103211204</v>
      </c>
    </row>
    <row r="340" spans="1:15" x14ac:dyDescent="0.65">
      <c r="A340" s="4">
        <v>338</v>
      </c>
      <c r="B340" s="5">
        <v>507564561</v>
      </c>
      <c r="C340" s="5"/>
      <c r="E340" s="20" t="s">
        <v>1001</v>
      </c>
      <c r="F340" s="20" t="s">
        <v>1203</v>
      </c>
      <c r="G340" s="5"/>
      <c r="H340" s="5" t="str">
        <f t="shared" si="11"/>
        <v>ឡាម ពុំ</v>
      </c>
      <c r="I340" s="20" t="s">
        <v>863</v>
      </c>
      <c r="J340" s="5" t="s">
        <v>862</v>
      </c>
      <c r="K340" s="5" t="s">
        <v>862</v>
      </c>
      <c r="L340" s="22" t="s">
        <v>1202</v>
      </c>
      <c r="O340" s="12">
        <f t="shared" si="10"/>
        <v>507564561</v>
      </c>
    </row>
    <row r="341" spans="1:15" x14ac:dyDescent="0.65">
      <c r="A341" s="4">
        <v>339</v>
      </c>
      <c r="B341" s="5">
        <v>150522943</v>
      </c>
      <c r="C341" s="5"/>
      <c r="E341" s="20" t="s">
        <v>1201</v>
      </c>
      <c r="F341" s="20" t="s">
        <v>1200</v>
      </c>
      <c r="G341" s="5"/>
      <c r="H341" s="5" t="str">
        <f t="shared" si="11"/>
        <v>ឈិត លាង</v>
      </c>
      <c r="I341" s="20" t="s">
        <v>869</v>
      </c>
      <c r="J341" s="5" t="s">
        <v>862</v>
      </c>
      <c r="K341" s="5" t="s">
        <v>862</v>
      </c>
      <c r="L341" s="22" t="s">
        <v>722</v>
      </c>
      <c r="O341" s="12">
        <f t="shared" si="10"/>
        <v>150522943</v>
      </c>
    </row>
    <row r="342" spans="1:15" x14ac:dyDescent="0.65">
      <c r="A342" s="4">
        <v>340</v>
      </c>
      <c r="B342" s="5">
        <v>150811668</v>
      </c>
      <c r="C342" s="5"/>
      <c r="E342" s="20" t="s">
        <v>1001</v>
      </c>
      <c r="F342" s="20" t="s">
        <v>1199</v>
      </c>
      <c r="G342" s="5"/>
      <c r="H342" s="5" t="str">
        <f t="shared" si="11"/>
        <v>ឡាម ហេង</v>
      </c>
      <c r="I342" s="20" t="s">
        <v>869</v>
      </c>
      <c r="J342" s="5" t="s">
        <v>862</v>
      </c>
      <c r="K342" s="5" t="s">
        <v>862</v>
      </c>
      <c r="L342" s="22" t="s">
        <v>833</v>
      </c>
      <c r="O342" s="12">
        <f t="shared" si="10"/>
        <v>150811668</v>
      </c>
    </row>
    <row r="343" spans="1:15" x14ac:dyDescent="0.65">
      <c r="A343" s="4">
        <v>341</v>
      </c>
      <c r="B343" s="5" t="s">
        <v>1198</v>
      </c>
      <c r="C343" s="5"/>
      <c r="E343" s="20" t="s">
        <v>1197</v>
      </c>
      <c r="F343" s="20" t="s">
        <v>1196</v>
      </c>
      <c r="G343" s="5"/>
      <c r="H343" s="5" t="str">
        <f t="shared" si="11"/>
        <v>ឆយ សាំងស៊ី</v>
      </c>
      <c r="I343" s="20" t="s">
        <v>863</v>
      </c>
      <c r="J343" s="5" t="s">
        <v>862</v>
      </c>
      <c r="K343" s="5" t="s">
        <v>862</v>
      </c>
      <c r="L343" s="22" t="s">
        <v>724</v>
      </c>
      <c r="O343" s="12" t="str">
        <f t="shared" si="10"/>
        <v>150522886</v>
      </c>
    </row>
    <row r="344" spans="1:15" x14ac:dyDescent="0.65">
      <c r="A344" s="4">
        <v>342</v>
      </c>
      <c r="B344" s="5" t="s">
        <v>1195</v>
      </c>
      <c r="C344" s="5"/>
      <c r="E344" s="20" t="s">
        <v>1097</v>
      </c>
      <c r="F344" s="20" t="s">
        <v>1194</v>
      </c>
      <c r="G344" s="5"/>
      <c r="H344" s="5" t="str">
        <f t="shared" si="11"/>
        <v>ពៅ ម៉ាច</v>
      </c>
      <c r="I344" s="20" t="s">
        <v>869</v>
      </c>
      <c r="J344" s="5" t="s">
        <v>862</v>
      </c>
      <c r="K344" s="5" t="s">
        <v>862</v>
      </c>
      <c r="L344" s="22" t="s">
        <v>725</v>
      </c>
      <c r="O344" s="12" t="str">
        <f t="shared" si="10"/>
        <v>IDR00089</v>
      </c>
    </row>
    <row r="345" spans="1:15" x14ac:dyDescent="0.65">
      <c r="A345" s="4">
        <v>343</v>
      </c>
      <c r="B345" s="5">
        <v>150782901</v>
      </c>
      <c r="C345" s="5"/>
      <c r="E345" s="20" t="s">
        <v>1189</v>
      </c>
      <c r="F345" s="20" t="s">
        <v>1193</v>
      </c>
      <c r="G345" s="5"/>
      <c r="H345" s="5" t="str">
        <f t="shared" si="11"/>
        <v>ឈិន តុម</v>
      </c>
      <c r="I345" s="20" t="s">
        <v>863</v>
      </c>
      <c r="J345" s="5" t="s">
        <v>862</v>
      </c>
      <c r="K345" s="5" t="s">
        <v>862</v>
      </c>
      <c r="L345" s="22" t="s">
        <v>727</v>
      </c>
      <c r="O345" s="12">
        <f t="shared" si="10"/>
        <v>150782901</v>
      </c>
    </row>
    <row r="346" spans="1:15" x14ac:dyDescent="0.65">
      <c r="A346" s="4">
        <v>344</v>
      </c>
      <c r="B346" s="5" t="s">
        <v>1192</v>
      </c>
      <c r="C346" s="5"/>
      <c r="E346" s="20" t="s">
        <v>1191</v>
      </c>
      <c r="F346" s="20" t="s">
        <v>1190</v>
      </c>
      <c r="G346" s="5"/>
      <c r="H346" s="5" t="str">
        <f t="shared" si="11"/>
        <v>សយ លុច</v>
      </c>
      <c r="I346" s="20" t="s">
        <v>869</v>
      </c>
      <c r="J346" s="5" t="s">
        <v>862</v>
      </c>
      <c r="K346" s="5" t="s">
        <v>862</v>
      </c>
      <c r="L346" s="22" t="s">
        <v>728</v>
      </c>
      <c r="O346" s="12" t="str">
        <f t="shared" si="10"/>
        <v>150851230</v>
      </c>
    </row>
    <row r="347" spans="1:15" x14ac:dyDescent="0.65">
      <c r="A347" s="4">
        <v>345</v>
      </c>
      <c r="B347" s="5">
        <v>150782854</v>
      </c>
      <c r="C347" s="5"/>
      <c r="E347" s="20" t="s">
        <v>1189</v>
      </c>
      <c r="F347" s="20" t="s">
        <v>1188</v>
      </c>
      <c r="G347" s="5"/>
      <c r="H347" s="5" t="str">
        <f t="shared" si="11"/>
        <v>ឈិន ចាន់រ៉ូយ</v>
      </c>
      <c r="I347" s="20" t="s">
        <v>863</v>
      </c>
      <c r="J347" s="5" t="s">
        <v>862</v>
      </c>
      <c r="K347" s="5" t="s">
        <v>862</v>
      </c>
      <c r="L347" s="22" t="s">
        <v>729</v>
      </c>
      <c r="O347" s="12">
        <f t="shared" si="10"/>
        <v>150782854</v>
      </c>
    </row>
    <row r="348" spans="1:15" x14ac:dyDescent="0.65">
      <c r="A348" s="4">
        <v>346</v>
      </c>
      <c r="B348" s="5">
        <v>150782512</v>
      </c>
      <c r="C348" s="5"/>
      <c r="E348" s="20" t="s">
        <v>1187</v>
      </c>
      <c r="F348" s="20" t="s">
        <v>1186</v>
      </c>
      <c r="G348" s="5"/>
      <c r="H348" s="5" t="str">
        <f t="shared" si="11"/>
        <v>ខន វឺត</v>
      </c>
      <c r="I348" s="20" t="s">
        <v>869</v>
      </c>
      <c r="J348" s="5" t="s">
        <v>862</v>
      </c>
      <c r="K348" s="5" t="s">
        <v>862</v>
      </c>
      <c r="L348" s="22" t="s">
        <v>730</v>
      </c>
      <c r="O348" s="12">
        <f t="shared" si="10"/>
        <v>150782512</v>
      </c>
    </row>
    <row r="349" spans="1:15" x14ac:dyDescent="0.65">
      <c r="A349" s="4">
        <v>347</v>
      </c>
      <c r="B349" s="5" t="s">
        <v>1185</v>
      </c>
      <c r="C349" s="5"/>
      <c r="E349" s="20" t="s">
        <v>1184</v>
      </c>
      <c r="F349" s="20" t="s">
        <v>1183</v>
      </c>
      <c r="G349" s="5"/>
      <c r="H349" s="5" t="str">
        <f t="shared" si="11"/>
        <v>ឃាន ឃឿន</v>
      </c>
      <c r="I349" s="20" t="s">
        <v>863</v>
      </c>
      <c r="J349" s="5" t="s">
        <v>862</v>
      </c>
      <c r="K349" s="5" t="s">
        <v>862</v>
      </c>
      <c r="L349" s="22" t="s">
        <v>731</v>
      </c>
      <c r="O349" s="12" t="str">
        <f t="shared" si="10"/>
        <v>150360136</v>
      </c>
    </row>
    <row r="350" spans="1:15" x14ac:dyDescent="0.65">
      <c r="A350" s="4">
        <v>348</v>
      </c>
      <c r="B350" s="5" t="s">
        <v>1182</v>
      </c>
      <c r="C350" s="5"/>
      <c r="E350" s="20" t="s">
        <v>1181</v>
      </c>
      <c r="F350" s="20" t="s">
        <v>1180</v>
      </c>
      <c r="G350" s="5"/>
      <c r="H350" s="5" t="str">
        <f t="shared" si="11"/>
        <v>ឃាក ស្រីទុំ</v>
      </c>
      <c r="I350" s="20" t="s">
        <v>863</v>
      </c>
      <c r="J350" s="5" t="s">
        <v>862</v>
      </c>
      <c r="K350" s="5" t="s">
        <v>862</v>
      </c>
      <c r="L350" s="22" t="s">
        <v>1179</v>
      </c>
      <c r="O350" s="12" t="str">
        <f t="shared" si="10"/>
        <v>150966075</v>
      </c>
    </row>
    <row r="351" spans="1:15" x14ac:dyDescent="0.65">
      <c r="A351" s="4">
        <v>349</v>
      </c>
      <c r="B351" s="5" t="s">
        <v>1178</v>
      </c>
      <c r="C351" s="5"/>
      <c r="E351" s="20" t="s">
        <v>1177</v>
      </c>
      <c r="F351" s="20" t="s">
        <v>1176</v>
      </c>
      <c r="G351" s="5"/>
      <c r="H351" s="5" t="str">
        <f t="shared" si="11"/>
        <v>ហ៊ាប ករុណា</v>
      </c>
      <c r="I351" s="20" t="s">
        <v>863</v>
      </c>
      <c r="J351" s="5" t="s">
        <v>862</v>
      </c>
      <c r="K351" s="5" t="s">
        <v>862</v>
      </c>
      <c r="L351" s="22" t="s">
        <v>732</v>
      </c>
      <c r="O351" s="12" t="str">
        <f t="shared" si="10"/>
        <v>250351501</v>
      </c>
    </row>
    <row r="352" spans="1:15" x14ac:dyDescent="0.65">
      <c r="A352" s="4">
        <v>350</v>
      </c>
      <c r="B352" s="5">
        <v>150891562</v>
      </c>
      <c r="C352" s="5"/>
      <c r="E352" s="20" t="s">
        <v>1175</v>
      </c>
      <c r="F352" s="20" t="s">
        <v>1174</v>
      </c>
      <c r="G352" s="5"/>
      <c r="H352" s="5" t="str">
        <f t="shared" si="11"/>
        <v>តន ទុង</v>
      </c>
      <c r="I352" s="20" t="s">
        <v>869</v>
      </c>
      <c r="J352" s="5" t="s">
        <v>862</v>
      </c>
      <c r="K352" s="5" t="s">
        <v>862</v>
      </c>
      <c r="L352" s="22" t="s">
        <v>733</v>
      </c>
      <c r="O352" s="12">
        <f t="shared" si="10"/>
        <v>150891562</v>
      </c>
    </row>
    <row r="353" spans="1:15" x14ac:dyDescent="0.65">
      <c r="A353" s="4">
        <v>351</v>
      </c>
      <c r="B353" s="5" t="s">
        <v>1173</v>
      </c>
      <c r="C353" s="5"/>
      <c r="E353" s="20" t="s">
        <v>1164</v>
      </c>
      <c r="F353" s="20" t="s">
        <v>1172</v>
      </c>
      <c r="G353" s="5"/>
      <c r="H353" s="5" t="str">
        <f t="shared" si="11"/>
        <v>ប៉ាក់ រី</v>
      </c>
      <c r="I353" s="20" t="s">
        <v>863</v>
      </c>
      <c r="J353" s="5" t="s">
        <v>862</v>
      </c>
      <c r="K353" s="5" t="s">
        <v>862</v>
      </c>
      <c r="L353" s="22" t="s">
        <v>734</v>
      </c>
      <c r="O353" s="12" t="str">
        <f t="shared" si="10"/>
        <v>150469768</v>
      </c>
    </row>
    <row r="354" spans="1:15" x14ac:dyDescent="0.65">
      <c r="A354" s="4">
        <v>352</v>
      </c>
      <c r="B354" s="5" t="s">
        <v>1171</v>
      </c>
      <c r="C354" s="5"/>
      <c r="E354" s="20" t="s">
        <v>1170</v>
      </c>
      <c r="F354" s="20" t="s">
        <v>1169</v>
      </c>
      <c r="G354" s="5"/>
      <c r="H354" s="5" t="str">
        <f t="shared" si="11"/>
        <v>សឿន ចំរើន</v>
      </c>
      <c r="I354" s="20" t="s">
        <v>869</v>
      </c>
      <c r="J354" s="5" t="s">
        <v>862</v>
      </c>
      <c r="K354" s="5" t="s">
        <v>862</v>
      </c>
      <c r="L354" s="22" t="s">
        <v>834</v>
      </c>
      <c r="O354" s="12" t="str">
        <f t="shared" si="10"/>
        <v>171032353</v>
      </c>
    </row>
    <row r="355" spans="1:15" x14ac:dyDescent="0.65">
      <c r="A355" s="4">
        <v>353</v>
      </c>
      <c r="B355" s="5" t="s">
        <v>1168</v>
      </c>
      <c r="C355" s="5"/>
      <c r="E355" s="20" t="s">
        <v>1167</v>
      </c>
      <c r="F355" s="20" t="s">
        <v>1166</v>
      </c>
      <c r="G355" s="5"/>
      <c r="H355" s="5" t="str">
        <f t="shared" si="11"/>
        <v>ហួយ ធារ៉ា</v>
      </c>
      <c r="I355" s="20" t="s">
        <v>869</v>
      </c>
      <c r="J355" s="5" t="s">
        <v>862</v>
      </c>
      <c r="K355" s="5" t="s">
        <v>862</v>
      </c>
      <c r="L355" s="22" t="s">
        <v>735</v>
      </c>
      <c r="O355" s="12" t="str">
        <f t="shared" si="10"/>
        <v>IDR00092</v>
      </c>
    </row>
    <row r="356" spans="1:15" x14ac:dyDescent="0.65">
      <c r="A356" s="4">
        <v>354</v>
      </c>
      <c r="B356" s="5" t="s">
        <v>1165</v>
      </c>
      <c r="C356" s="5"/>
      <c r="E356" s="20" t="s">
        <v>1164</v>
      </c>
      <c r="F356" s="20" t="s">
        <v>1163</v>
      </c>
      <c r="G356" s="5"/>
      <c r="H356" s="5" t="str">
        <f t="shared" si="11"/>
        <v>ប៉ាក់ សាអែម</v>
      </c>
      <c r="I356" s="20" t="s">
        <v>869</v>
      </c>
      <c r="J356" s="5" t="s">
        <v>862</v>
      </c>
      <c r="K356" s="5" t="s">
        <v>862</v>
      </c>
      <c r="L356" s="22" t="s">
        <v>736</v>
      </c>
      <c r="O356" s="12" t="str">
        <f t="shared" si="10"/>
        <v>150523619</v>
      </c>
    </row>
    <row r="357" spans="1:15" x14ac:dyDescent="0.65">
      <c r="A357" s="4">
        <v>355</v>
      </c>
      <c r="B357" s="5" t="s">
        <v>1162</v>
      </c>
      <c r="C357" s="5"/>
      <c r="E357" s="20" t="s">
        <v>1161</v>
      </c>
      <c r="F357" s="20" t="s">
        <v>1160</v>
      </c>
      <c r="G357" s="5"/>
      <c r="H357" s="5" t="str">
        <f t="shared" si="11"/>
        <v>អែម ស្រីវន</v>
      </c>
      <c r="I357" s="20" t="s">
        <v>863</v>
      </c>
      <c r="J357" s="5" t="s">
        <v>862</v>
      </c>
      <c r="K357" s="5" t="s">
        <v>862</v>
      </c>
      <c r="L357" s="22" t="s">
        <v>737</v>
      </c>
      <c r="O357" s="12" t="str">
        <f t="shared" si="10"/>
        <v>150853442</v>
      </c>
    </row>
    <row r="358" spans="1:15" x14ac:dyDescent="0.65">
      <c r="A358" s="4">
        <v>356</v>
      </c>
      <c r="B358" s="5" t="s">
        <v>1159</v>
      </c>
      <c r="C358" s="5"/>
      <c r="E358" s="20" t="s">
        <v>1158</v>
      </c>
      <c r="F358" s="20" t="s">
        <v>1157</v>
      </c>
      <c r="G358" s="5"/>
      <c r="H358" s="5" t="str">
        <f t="shared" si="11"/>
        <v>ឆូយ សោភា</v>
      </c>
      <c r="I358" s="20" t="s">
        <v>863</v>
      </c>
      <c r="J358" s="5" t="s">
        <v>862</v>
      </c>
      <c r="K358" s="5" t="s">
        <v>862</v>
      </c>
      <c r="L358" s="22" t="s">
        <v>738</v>
      </c>
      <c r="O358" s="12" t="str">
        <f t="shared" si="10"/>
        <v>IDR00093</v>
      </c>
    </row>
    <row r="359" spans="1:15" x14ac:dyDescent="0.65">
      <c r="A359" s="4">
        <v>357</v>
      </c>
      <c r="B359" s="5" t="s">
        <v>1156</v>
      </c>
      <c r="C359" s="5"/>
      <c r="E359" s="20" t="s">
        <v>983</v>
      </c>
      <c r="F359" s="20" t="s">
        <v>1155</v>
      </c>
      <c r="G359" s="5"/>
      <c r="H359" s="5" t="str">
        <f t="shared" si="11"/>
        <v>ប្រុស រិទ្ធី</v>
      </c>
      <c r="I359" s="20" t="s">
        <v>869</v>
      </c>
      <c r="J359" s="5" t="s">
        <v>862</v>
      </c>
      <c r="K359" s="5" t="s">
        <v>862</v>
      </c>
      <c r="L359" s="22" t="s">
        <v>740</v>
      </c>
      <c r="O359" s="12" t="str">
        <f t="shared" si="10"/>
        <v>IDR00094</v>
      </c>
    </row>
    <row r="360" spans="1:15" x14ac:dyDescent="0.65">
      <c r="A360" s="4">
        <v>358</v>
      </c>
      <c r="B360" s="5">
        <v>62127176</v>
      </c>
      <c r="C360" s="5"/>
      <c r="E360" s="20" t="s">
        <v>1154</v>
      </c>
      <c r="F360" s="20" t="s">
        <v>1153</v>
      </c>
      <c r="G360" s="5"/>
      <c r="H360" s="5" t="str">
        <f t="shared" si="11"/>
        <v>ដុង ឆេងហ៊ាង</v>
      </c>
      <c r="I360" s="20" t="s">
        <v>863</v>
      </c>
      <c r="J360" s="5" t="s">
        <v>862</v>
      </c>
      <c r="K360" s="5" t="s">
        <v>862</v>
      </c>
      <c r="L360" s="22" t="s">
        <v>741</v>
      </c>
      <c r="O360" s="12">
        <f t="shared" si="10"/>
        <v>62127176</v>
      </c>
    </row>
    <row r="361" spans="1:15" x14ac:dyDescent="0.65">
      <c r="A361" s="4">
        <v>359</v>
      </c>
      <c r="B361" s="5" t="s">
        <v>1152</v>
      </c>
      <c r="C361" s="5"/>
      <c r="E361" s="20" t="s">
        <v>1151</v>
      </c>
      <c r="F361" s="20" t="s">
        <v>1150</v>
      </c>
      <c r="G361" s="5"/>
      <c r="H361" s="5" t="str">
        <f t="shared" si="11"/>
        <v>ឌឿ ចាន់ទី</v>
      </c>
      <c r="I361" s="20" t="s">
        <v>863</v>
      </c>
      <c r="J361" s="5" t="s">
        <v>862</v>
      </c>
      <c r="K361" s="5" t="s">
        <v>862</v>
      </c>
      <c r="L361" s="22" t="s">
        <v>742</v>
      </c>
      <c r="O361" s="12" t="str">
        <f t="shared" si="10"/>
        <v>220210868</v>
      </c>
    </row>
    <row r="362" spans="1:15" x14ac:dyDescent="0.65">
      <c r="A362" s="4">
        <v>360</v>
      </c>
      <c r="B362" s="5">
        <v>15100250</v>
      </c>
      <c r="C362" s="5"/>
      <c r="E362" s="20" t="s">
        <v>1149</v>
      </c>
      <c r="F362" s="20" t="s">
        <v>1148</v>
      </c>
      <c r="G362" s="5"/>
      <c r="H362" s="5" t="str">
        <f t="shared" si="11"/>
        <v>ថុល គន្ធី</v>
      </c>
      <c r="I362" s="20" t="s">
        <v>863</v>
      </c>
      <c r="J362" s="5" t="s">
        <v>862</v>
      </c>
      <c r="K362" s="5" t="s">
        <v>862</v>
      </c>
      <c r="L362" s="22" t="s">
        <v>743</v>
      </c>
      <c r="O362" s="12">
        <f t="shared" si="10"/>
        <v>15100250</v>
      </c>
    </row>
    <row r="363" spans="1:15" x14ac:dyDescent="0.65">
      <c r="A363" s="4">
        <v>361</v>
      </c>
      <c r="B363" s="5" t="s">
        <v>1147</v>
      </c>
      <c r="C363" s="5"/>
      <c r="E363" s="20" t="s">
        <v>1138</v>
      </c>
      <c r="F363" s="20" t="s">
        <v>1146</v>
      </c>
      <c r="G363" s="5"/>
      <c r="H363" s="5" t="str">
        <f t="shared" si="11"/>
        <v>រស់ ច្រិប</v>
      </c>
      <c r="I363" s="20" t="s">
        <v>869</v>
      </c>
      <c r="J363" s="5" t="s">
        <v>862</v>
      </c>
      <c r="K363" s="5" t="s">
        <v>862</v>
      </c>
      <c r="L363" s="22" t="s">
        <v>835</v>
      </c>
      <c r="O363" s="12" t="str">
        <f t="shared" si="10"/>
        <v>220222899</v>
      </c>
    </row>
    <row r="364" spans="1:15" x14ac:dyDescent="0.65">
      <c r="A364" s="4">
        <v>362</v>
      </c>
      <c r="B364" s="5" t="s">
        <v>1145</v>
      </c>
      <c r="C364" s="5"/>
      <c r="E364" s="20" t="s">
        <v>1144</v>
      </c>
      <c r="F364" s="20" t="s">
        <v>1143</v>
      </c>
      <c r="G364" s="5"/>
      <c r="H364" s="5" t="str">
        <f t="shared" si="11"/>
        <v>ប្រាក់ ខោន</v>
      </c>
      <c r="I364" s="20" t="s">
        <v>863</v>
      </c>
      <c r="J364" s="5" t="s">
        <v>862</v>
      </c>
      <c r="K364" s="5" t="s">
        <v>862</v>
      </c>
      <c r="L364" s="22" t="s">
        <v>744</v>
      </c>
      <c r="O364" s="12" t="str">
        <f t="shared" si="10"/>
        <v>220222903</v>
      </c>
    </row>
    <row r="365" spans="1:15" x14ac:dyDescent="0.65">
      <c r="A365" s="4">
        <v>363</v>
      </c>
      <c r="B365" s="5" t="s">
        <v>1142</v>
      </c>
      <c r="C365" s="5"/>
      <c r="E365" s="20" t="s">
        <v>1141</v>
      </c>
      <c r="F365" s="20" t="s">
        <v>1140</v>
      </c>
      <c r="G365" s="5"/>
      <c r="H365" s="5" t="str">
        <f t="shared" si="11"/>
        <v>ធី យិន</v>
      </c>
      <c r="I365" s="20" t="s">
        <v>869</v>
      </c>
      <c r="J365" s="5" t="s">
        <v>862</v>
      </c>
      <c r="K365" s="5" t="s">
        <v>862</v>
      </c>
      <c r="L365" s="22" t="s">
        <v>745</v>
      </c>
      <c r="O365" s="12" t="str">
        <f t="shared" si="10"/>
        <v>IDR00095</v>
      </c>
    </row>
    <row r="366" spans="1:15" x14ac:dyDescent="0.65">
      <c r="A366" s="4">
        <v>364</v>
      </c>
      <c r="B366" s="5" t="s">
        <v>1139</v>
      </c>
      <c r="C366" s="5"/>
      <c r="E366" s="20" t="s">
        <v>1138</v>
      </c>
      <c r="F366" s="20" t="s">
        <v>1085</v>
      </c>
      <c r="G366" s="5"/>
      <c r="H366" s="5" t="str">
        <f t="shared" si="11"/>
        <v>រស់ ធីម</v>
      </c>
      <c r="I366" s="20" t="s">
        <v>863</v>
      </c>
      <c r="J366" s="5" t="s">
        <v>862</v>
      </c>
      <c r="K366" s="5" t="s">
        <v>862</v>
      </c>
      <c r="L366" s="22" t="s">
        <v>746</v>
      </c>
      <c r="O366" s="12" t="str">
        <f t="shared" si="10"/>
        <v>220175227</v>
      </c>
    </row>
    <row r="367" spans="1:15" x14ac:dyDescent="0.65">
      <c r="A367" s="4">
        <v>365</v>
      </c>
      <c r="B367" s="5" t="s">
        <v>1137</v>
      </c>
      <c r="C367" s="5"/>
      <c r="E367" s="20" t="s">
        <v>1136</v>
      </c>
      <c r="F367" s="20" t="s">
        <v>1135</v>
      </c>
      <c r="G367" s="5"/>
      <c r="H367" s="5" t="str">
        <f t="shared" si="11"/>
        <v>ប៉ុល លីដា</v>
      </c>
      <c r="I367" s="20" t="s">
        <v>863</v>
      </c>
      <c r="J367" s="5" t="s">
        <v>862</v>
      </c>
      <c r="K367" s="5" t="s">
        <v>862</v>
      </c>
      <c r="L367" s="22" t="s">
        <v>747</v>
      </c>
      <c r="O367" s="12" t="str">
        <f t="shared" si="10"/>
        <v>IDR00096</v>
      </c>
    </row>
    <row r="368" spans="1:15" x14ac:dyDescent="0.65">
      <c r="A368" s="4">
        <v>366</v>
      </c>
      <c r="B368" s="5" t="s">
        <v>1134</v>
      </c>
      <c r="C368" s="5"/>
      <c r="E368" s="20" t="s">
        <v>1133</v>
      </c>
      <c r="F368" s="20" t="s">
        <v>1132</v>
      </c>
      <c r="G368" s="5"/>
      <c r="H368" s="5" t="str">
        <f t="shared" si="11"/>
        <v>ហ៊ុយ ចយ</v>
      </c>
      <c r="I368" s="20" t="s">
        <v>869</v>
      </c>
      <c r="J368" s="5" t="s">
        <v>862</v>
      </c>
      <c r="K368" s="5" t="s">
        <v>862</v>
      </c>
      <c r="L368" s="22" t="s">
        <v>748</v>
      </c>
      <c r="O368" s="12" t="str">
        <f t="shared" si="10"/>
        <v>IDR00113</v>
      </c>
    </row>
    <row r="369" spans="1:15" x14ac:dyDescent="0.65">
      <c r="A369" s="4">
        <v>367</v>
      </c>
      <c r="B369" s="5" t="s">
        <v>1131</v>
      </c>
      <c r="C369" s="5"/>
      <c r="E369" s="20" t="s">
        <v>1130</v>
      </c>
      <c r="F369" s="20" t="s">
        <v>1129</v>
      </c>
      <c r="G369" s="5"/>
      <c r="H369" s="5" t="str">
        <f t="shared" si="11"/>
        <v>ខុន ស្រីនាង</v>
      </c>
      <c r="I369" s="20" t="s">
        <v>863</v>
      </c>
      <c r="J369" s="5" t="s">
        <v>862</v>
      </c>
      <c r="K369" s="5" t="s">
        <v>862</v>
      </c>
      <c r="L369" s="22" t="s">
        <v>749</v>
      </c>
      <c r="O369" s="12" t="str">
        <f t="shared" si="10"/>
        <v>220171330</v>
      </c>
    </row>
    <row r="370" spans="1:15" x14ac:dyDescent="0.65">
      <c r="A370" s="4">
        <v>368</v>
      </c>
      <c r="B370" s="5" t="s">
        <v>1128</v>
      </c>
      <c r="C370" s="5"/>
      <c r="E370" s="20" t="s">
        <v>1110</v>
      </c>
      <c r="F370" s="20" t="s">
        <v>1127</v>
      </c>
      <c r="G370" s="5"/>
      <c r="H370" s="5" t="str">
        <f t="shared" si="11"/>
        <v>បាន ចន្ទី</v>
      </c>
      <c r="I370" s="20" t="s">
        <v>863</v>
      </c>
      <c r="J370" s="5" t="s">
        <v>862</v>
      </c>
      <c r="K370" s="5" t="s">
        <v>862</v>
      </c>
      <c r="L370" s="22" t="s">
        <v>457</v>
      </c>
      <c r="O370" s="12" t="str">
        <f t="shared" si="10"/>
        <v>220175236</v>
      </c>
    </row>
    <row r="371" spans="1:15" x14ac:dyDescent="0.65">
      <c r="A371" s="4">
        <v>369</v>
      </c>
      <c r="B371" s="5" t="s">
        <v>1126</v>
      </c>
      <c r="C371" s="5"/>
      <c r="E371" s="20" t="s">
        <v>1125</v>
      </c>
      <c r="F371" s="20" t="s">
        <v>1124</v>
      </c>
      <c r="G371" s="5"/>
      <c r="H371" s="5" t="str">
        <f t="shared" si="11"/>
        <v>ឃឹម ខេន</v>
      </c>
      <c r="I371" s="20" t="s">
        <v>863</v>
      </c>
      <c r="J371" s="5" t="s">
        <v>862</v>
      </c>
      <c r="K371" s="5" t="s">
        <v>862</v>
      </c>
      <c r="L371" s="22" t="s">
        <v>750</v>
      </c>
      <c r="O371" s="12" t="str">
        <f t="shared" si="10"/>
        <v>IDR00126</v>
      </c>
    </row>
    <row r="372" spans="1:15" x14ac:dyDescent="0.65">
      <c r="A372" s="4">
        <v>370</v>
      </c>
      <c r="B372" s="5" t="s">
        <v>1123</v>
      </c>
      <c r="C372" s="5"/>
      <c r="E372" s="20" t="s">
        <v>1122</v>
      </c>
      <c r="F372" s="20" t="s">
        <v>1121</v>
      </c>
      <c r="G372" s="5"/>
      <c r="H372" s="5" t="str">
        <f t="shared" si="11"/>
        <v>រ៉ែម រ៉ុម</v>
      </c>
      <c r="I372" s="20" t="s">
        <v>869</v>
      </c>
      <c r="J372" s="5" t="s">
        <v>862</v>
      </c>
      <c r="K372" s="5" t="s">
        <v>862</v>
      </c>
      <c r="L372" s="22" t="s">
        <v>836</v>
      </c>
      <c r="O372" s="12" t="str">
        <f t="shared" si="10"/>
        <v>IDR00027</v>
      </c>
    </row>
    <row r="373" spans="1:15" x14ac:dyDescent="0.65">
      <c r="A373" s="4">
        <v>371</v>
      </c>
      <c r="B373" s="5" t="s">
        <v>1120</v>
      </c>
      <c r="C373" s="5"/>
      <c r="E373" s="20" t="s">
        <v>970</v>
      </c>
      <c r="F373" s="20" t="s">
        <v>1119</v>
      </c>
      <c r="G373" s="5"/>
      <c r="H373" s="5" t="str">
        <f t="shared" si="11"/>
        <v>ចយ សុខា</v>
      </c>
      <c r="I373" s="20" t="s">
        <v>863</v>
      </c>
      <c r="J373" s="5" t="s">
        <v>862</v>
      </c>
      <c r="K373" s="5" t="s">
        <v>862</v>
      </c>
      <c r="L373" s="22" t="s">
        <v>837</v>
      </c>
      <c r="O373" s="12" t="str">
        <f t="shared" si="10"/>
        <v>IDR00028</v>
      </c>
    </row>
    <row r="374" spans="1:15" x14ac:dyDescent="0.65">
      <c r="A374" s="4">
        <v>372</v>
      </c>
      <c r="B374" s="5" t="s">
        <v>1118</v>
      </c>
      <c r="C374" s="5"/>
      <c r="E374" s="20" t="s">
        <v>1117</v>
      </c>
      <c r="F374" s="20" t="s">
        <v>1116</v>
      </c>
      <c r="G374" s="5"/>
      <c r="H374" s="5" t="str">
        <f t="shared" si="11"/>
        <v>ស៊្រេន វាស្នា</v>
      </c>
      <c r="I374" s="20" t="s">
        <v>869</v>
      </c>
      <c r="J374" s="5" t="s">
        <v>862</v>
      </c>
      <c r="K374" s="5" t="s">
        <v>862</v>
      </c>
      <c r="L374" s="22" t="s">
        <v>751</v>
      </c>
      <c r="O374" s="12" t="str">
        <f t="shared" si="10"/>
        <v>150640865</v>
      </c>
    </row>
    <row r="375" spans="1:15" x14ac:dyDescent="0.65">
      <c r="A375" s="4">
        <v>373</v>
      </c>
      <c r="B375" s="5" t="s">
        <v>1115</v>
      </c>
      <c r="C375" s="5"/>
      <c r="E375" s="20" t="s">
        <v>964</v>
      </c>
      <c r="F375" s="20" t="s">
        <v>1114</v>
      </c>
      <c r="G375" s="5"/>
      <c r="H375" s="5" t="str">
        <f t="shared" si="11"/>
        <v>លី នីម</v>
      </c>
      <c r="I375" s="20" t="s">
        <v>863</v>
      </c>
      <c r="J375" s="5" t="s">
        <v>862</v>
      </c>
      <c r="K375" s="5" t="s">
        <v>862</v>
      </c>
      <c r="L375" s="22" t="s">
        <v>752</v>
      </c>
      <c r="O375" s="12" t="str">
        <f t="shared" si="10"/>
        <v>IDR00029</v>
      </c>
    </row>
    <row r="376" spans="1:15" x14ac:dyDescent="0.65">
      <c r="A376" s="4">
        <v>374</v>
      </c>
      <c r="B376" s="5" t="s">
        <v>1113</v>
      </c>
      <c r="C376" s="5"/>
      <c r="E376" s="20" t="s">
        <v>1059</v>
      </c>
      <c r="F376" s="20" t="s">
        <v>1112</v>
      </c>
      <c r="G376" s="5"/>
      <c r="H376" s="5" t="str">
        <f t="shared" si="11"/>
        <v>ចាប សៅលី</v>
      </c>
      <c r="I376" s="20" t="s">
        <v>863</v>
      </c>
      <c r="J376" s="5" t="s">
        <v>862</v>
      </c>
      <c r="K376" s="5" t="s">
        <v>862</v>
      </c>
      <c r="L376" s="22" t="s">
        <v>753</v>
      </c>
      <c r="O376" s="12" t="str">
        <f t="shared" si="10"/>
        <v>IDR00114</v>
      </c>
    </row>
    <row r="377" spans="1:15" x14ac:dyDescent="0.65">
      <c r="A377" s="4">
        <v>375</v>
      </c>
      <c r="B377" s="5" t="s">
        <v>1111</v>
      </c>
      <c r="C377" s="5"/>
      <c r="E377" s="20" t="s">
        <v>1110</v>
      </c>
      <c r="F377" s="20" t="s">
        <v>1109</v>
      </c>
      <c r="G377" s="5"/>
      <c r="H377" s="5" t="str">
        <f t="shared" si="11"/>
        <v>បាន សុខឿន</v>
      </c>
      <c r="I377" s="20" t="s">
        <v>869</v>
      </c>
      <c r="J377" s="5" t="s">
        <v>862</v>
      </c>
      <c r="K377" s="5" t="s">
        <v>862</v>
      </c>
      <c r="L377" s="22" t="s">
        <v>663</v>
      </c>
      <c r="O377" s="12" t="str">
        <f t="shared" si="10"/>
        <v>IDR00115</v>
      </c>
    </row>
    <row r="378" spans="1:15" x14ac:dyDescent="0.65">
      <c r="A378" s="4">
        <v>376</v>
      </c>
      <c r="B378" s="5" t="s">
        <v>1108</v>
      </c>
      <c r="C378" s="5"/>
      <c r="E378" s="20" t="s">
        <v>1107</v>
      </c>
      <c r="F378" s="20" t="s">
        <v>1106</v>
      </c>
      <c r="G378" s="5"/>
      <c r="H378" s="5" t="str">
        <f t="shared" si="11"/>
        <v>ហ៊ុន ខឿន</v>
      </c>
      <c r="I378" s="20" t="s">
        <v>863</v>
      </c>
      <c r="J378" s="5" t="s">
        <v>862</v>
      </c>
      <c r="K378" s="5" t="s">
        <v>862</v>
      </c>
      <c r="L378" s="22" t="s">
        <v>754</v>
      </c>
      <c r="O378" s="12" t="str">
        <f t="shared" si="10"/>
        <v>IDR00030</v>
      </c>
    </row>
    <row r="379" spans="1:15" x14ac:dyDescent="0.65">
      <c r="A379" s="4">
        <v>377</v>
      </c>
      <c r="B379" s="5">
        <v>150850684</v>
      </c>
      <c r="C379" s="5"/>
      <c r="E379" s="20" t="s">
        <v>1105</v>
      </c>
      <c r="F379" s="20" t="s">
        <v>1104</v>
      </c>
      <c r="G379" s="5"/>
      <c r="H379" s="5" t="str">
        <f t="shared" si="11"/>
        <v>ហ៊ាន ហាំង</v>
      </c>
      <c r="I379" s="20" t="s">
        <v>869</v>
      </c>
      <c r="J379" s="5" t="s">
        <v>862</v>
      </c>
      <c r="K379" s="5" t="s">
        <v>862</v>
      </c>
      <c r="L379" s="22" t="s">
        <v>755</v>
      </c>
      <c r="O379" s="12">
        <f t="shared" si="10"/>
        <v>150850684</v>
      </c>
    </row>
    <row r="380" spans="1:15" x14ac:dyDescent="0.65">
      <c r="A380" s="4">
        <v>378</v>
      </c>
      <c r="B380" s="5" t="s">
        <v>1103</v>
      </c>
      <c r="C380" s="5"/>
      <c r="E380" s="20" t="s">
        <v>1102</v>
      </c>
      <c r="F380" s="20" t="s">
        <v>1101</v>
      </c>
      <c r="G380" s="5"/>
      <c r="H380" s="5" t="str">
        <f t="shared" si="11"/>
        <v>ជុំ អ៊ីន</v>
      </c>
      <c r="I380" s="20" t="s">
        <v>863</v>
      </c>
      <c r="J380" s="5" t="s">
        <v>862</v>
      </c>
      <c r="K380" s="5" t="s">
        <v>862</v>
      </c>
      <c r="L380" s="22" t="s">
        <v>756</v>
      </c>
      <c r="O380" s="12" t="str">
        <f t="shared" si="10"/>
        <v>IDR00031</v>
      </c>
    </row>
    <row r="381" spans="1:15" x14ac:dyDescent="0.65">
      <c r="A381" s="4">
        <v>379</v>
      </c>
      <c r="B381" s="5" t="s">
        <v>1100</v>
      </c>
      <c r="C381" s="5"/>
      <c r="E381" s="20" t="s">
        <v>978</v>
      </c>
      <c r="F381" s="20" t="s">
        <v>1099</v>
      </c>
      <c r="G381" s="5"/>
      <c r="H381" s="5" t="str">
        <f t="shared" si="11"/>
        <v>ហ៊ាង ហុង</v>
      </c>
      <c r="I381" s="20" t="s">
        <v>869</v>
      </c>
      <c r="J381" s="5" t="s">
        <v>862</v>
      </c>
      <c r="K381" s="5" t="s">
        <v>862</v>
      </c>
      <c r="L381" s="22" t="s">
        <v>757</v>
      </c>
      <c r="O381" s="12" t="str">
        <f t="shared" si="10"/>
        <v>150523547</v>
      </c>
    </row>
    <row r="382" spans="1:15" x14ac:dyDescent="0.65">
      <c r="A382" s="4">
        <v>380</v>
      </c>
      <c r="B382" s="5" t="s">
        <v>1098</v>
      </c>
      <c r="C382" s="5"/>
      <c r="E382" s="20" t="s">
        <v>1097</v>
      </c>
      <c r="F382" s="20" t="s">
        <v>1096</v>
      </c>
      <c r="G382" s="5"/>
      <c r="H382" s="5" t="str">
        <f t="shared" si="11"/>
        <v>ពៅ  ឈុននី</v>
      </c>
      <c r="I382" s="20" t="s">
        <v>863</v>
      </c>
      <c r="J382" s="5" t="s">
        <v>862</v>
      </c>
      <c r="K382" s="5" t="s">
        <v>862</v>
      </c>
      <c r="L382" s="22" t="s">
        <v>741</v>
      </c>
      <c r="O382" s="12" t="str">
        <f t="shared" si="10"/>
        <v>IDR00127</v>
      </c>
    </row>
    <row r="383" spans="1:15" x14ac:dyDescent="0.65">
      <c r="A383" s="4">
        <v>381</v>
      </c>
      <c r="B383" s="5" t="s">
        <v>1095</v>
      </c>
      <c r="C383" s="5"/>
      <c r="E383" s="20" t="s">
        <v>1094</v>
      </c>
      <c r="F383" s="20" t="s">
        <v>1093</v>
      </c>
      <c r="G383" s="5"/>
      <c r="H383" s="5" t="str">
        <f t="shared" si="11"/>
        <v>រ៉ុន សុខកាយ</v>
      </c>
      <c r="I383" s="20" t="s">
        <v>863</v>
      </c>
      <c r="J383" s="5" t="s">
        <v>862</v>
      </c>
      <c r="K383" s="5" t="s">
        <v>862</v>
      </c>
      <c r="L383" s="22" t="s">
        <v>760</v>
      </c>
      <c r="O383" s="12" t="str">
        <f t="shared" si="10"/>
        <v>IDR00033</v>
      </c>
    </row>
    <row r="384" spans="1:15" x14ac:dyDescent="0.65">
      <c r="A384" s="4">
        <v>382</v>
      </c>
      <c r="B384" s="5" t="s">
        <v>1092</v>
      </c>
      <c r="C384" s="5"/>
      <c r="E384" s="20" t="s">
        <v>1091</v>
      </c>
      <c r="F384" s="20" t="s">
        <v>1090</v>
      </c>
      <c r="G384" s="5"/>
      <c r="H384" s="5" t="str">
        <f t="shared" si="11"/>
        <v>ឌៀន វិចិត្រ</v>
      </c>
      <c r="I384" s="20" t="s">
        <v>869</v>
      </c>
      <c r="J384" s="5" t="s">
        <v>862</v>
      </c>
      <c r="K384" s="5" t="s">
        <v>862</v>
      </c>
      <c r="L384" s="22" t="s">
        <v>761</v>
      </c>
      <c r="O384" s="12" t="str">
        <f t="shared" si="10"/>
        <v>IDR00116</v>
      </c>
    </row>
    <row r="385" spans="1:15" x14ac:dyDescent="0.65">
      <c r="A385" s="4">
        <v>383</v>
      </c>
      <c r="B385" s="5" t="s">
        <v>1089</v>
      </c>
      <c r="C385" s="5"/>
      <c r="E385" s="20" t="s">
        <v>1051</v>
      </c>
      <c r="F385" s="20" t="s">
        <v>1088</v>
      </c>
      <c r="G385" s="5"/>
      <c r="H385" s="5" t="str">
        <f t="shared" si="11"/>
        <v>សេរី វីសែល</v>
      </c>
      <c r="I385" s="20" t="s">
        <v>863</v>
      </c>
      <c r="J385" s="5" t="s">
        <v>862</v>
      </c>
      <c r="K385" s="5" t="s">
        <v>862</v>
      </c>
      <c r="L385" s="22" t="s">
        <v>762</v>
      </c>
      <c r="O385" s="12" t="str">
        <f t="shared" si="10"/>
        <v>IDR00120</v>
      </c>
    </row>
    <row r="386" spans="1:15" x14ac:dyDescent="0.65">
      <c r="A386" s="4">
        <v>384</v>
      </c>
      <c r="B386" s="5" t="s">
        <v>1087</v>
      </c>
      <c r="C386" s="5"/>
      <c r="E386" s="20" t="s">
        <v>1086</v>
      </c>
      <c r="F386" s="20" t="s">
        <v>1085</v>
      </c>
      <c r="G386" s="5"/>
      <c r="H386" s="5" t="str">
        <f t="shared" si="11"/>
        <v>រឺម ធីម</v>
      </c>
      <c r="I386" s="20" t="s">
        <v>863</v>
      </c>
      <c r="J386" s="5" t="s">
        <v>862</v>
      </c>
      <c r="K386" s="5" t="s">
        <v>862</v>
      </c>
      <c r="L386" s="22" t="s">
        <v>763</v>
      </c>
      <c r="O386" s="12" t="str">
        <f t="shared" si="10"/>
        <v>150306200</v>
      </c>
    </row>
    <row r="387" spans="1:15" x14ac:dyDescent="0.65">
      <c r="A387" s="4">
        <v>385</v>
      </c>
      <c r="B387" s="5" t="s">
        <v>1084</v>
      </c>
      <c r="C387" s="5"/>
      <c r="E387" s="20" t="s">
        <v>973</v>
      </c>
      <c r="F387" s="20" t="s">
        <v>1083</v>
      </c>
      <c r="G387" s="5"/>
      <c r="H387" s="5" t="str">
        <f t="shared" si="11"/>
        <v>ហៃ អុល</v>
      </c>
      <c r="I387" s="20" t="s">
        <v>863</v>
      </c>
      <c r="J387" s="5" t="s">
        <v>862</v>
      </c>
      <c r="K387" s="5" t="s">
        <v>862</v>
      </c>
      <c r="L387" s="22" t="s">
        <v>764</v>
      </c>
      <c r="O387" s="12" t="str">
        <f t="shared" si="10"/>
        <v>IDR00034</v>
      </c>
    </row>
    <row r="388" spans="1:15" x14ac:dyDescent="0.65">
      <c r="A388" s="4">
        <v>386</v>
      </c>
      <c r="B388" s="5" t="s">
        <v>1082</v>
      </c>
      <c r="C388" s="5"/>
      <c r="E388" s="20" t="s">
        <v>1081</v>
      </c>
      <c r="F388" s="20" t="s">
        <v>1080</v>
      </c>
      <c r="G388" s="5"/>
      <c r="H388" s="5" t="str">
        <f t="shared" si="11"/>
        <v>ស៊ុត សុផល</v>
      </c>
      <c r="I388" s="20" t="s">
        <v>869</v>
      </c>
      <c r="J388" s="5" t="s">
        <v>862</v>
      </c>
      <c r="K388" s="5" t="s">
        <v>862</v>
      </c>
      <c r="L388" s="22" t="s">
        <v>765</v>
      </c>
      <c r="O388" s="12" t="str">
        <f t="shared" ref="O388:O451" si="12">B388</f>
        <v>IDR00035</v>
      </c>
    </row>
    <row r="389" spans="1:15" x14ac:dyDescent="0.65">
      <c r="A389" s="4">
        <v>387</v>
      </c>
      <c r="B389" s="5" t="s">
        <v>1079</v>
      </c>
      <c r="C389" s="5"/>
      <c r="E389" s="20" t="s">
        <v>1078</v>
      </c>
      <c r="F389" s="20" t="s">
        <v>1077</v>
      </c>
      <c r="G389" s="5"/>
      <c r="H389" s="5" t="str">
        <f t="shared" ref="H389:H452" si="13">E389&amp;F389</f>
        <v>ធិន ថុល</v>
      </c>
      <c r="I389" s="20" t="s">
        <v>869</v>
      </c>
      <c r="J389" s="5" t="s">
        <v>862</v>
      </c>
      <c r="K389" s="5" t="s">
        <v>862</v>
      </c>
      <c r="L389" s="22" t="s">
        <v>766</v>
      </c>
      <c r="O389" s="12" t="str">
        <f t="shared" si="12"/>
        <v>150934963</v>
      </c>
    </row>
    <row r="390" spans="1:15" x14ac:dyDescent="0.65">
      <c r="A390" s="4">
        <v>388</v>
      </c>
      <c r="B390" s="5" t="s">
        <v>1076</v>
      </c>
      <c r="C390" s="5"/>
      <c r="E390" s="20" t="s">
        <v>1075</v>
      </c>
      <c r="F390" s="20" t="s">
        <v>1074</v>
      </c>
      <c r="G390" s="5"/>
      <c r="H390" s="5" t="str">
        <f t="shared" si="13"/>
        <v>ផាត់ ជិន</v>
      </c>
      <c r="I390" s="20" t="s">
        <v>863</v>
      </c>
      <c r="J390" s="5" t="s">
        <v>862</v>
      </c>
      <c r="K390" s="5" t="s">
        <v>862</v>
      </c>
      <c r="L390" s="22" t="s">
        <v>1073</v>
      </c>
      <c r="O390" s="12" t="str">
        <f t="shared" si="12"/>
        <v>150113456</v>
      </c>
    </row>
    <row r="391" spans="1:15" x14ac:dyDescent="0.65">
      <c r="A391" s="4">
        <v>389</v>
      </c>
      <c r="B391" s="5" t="s">
        <v>1072</v>
      </c>
      <c r="C391" s="5"/>
      <c r="E391" s="20" t="s">
        <v>1071</v>
      </c>
      <c r="F391" s="20" t="s">
        <v>1070</v>
      </c>
      <c r="G391" s="5"/>
      <c r="H391" s="5" t="str">
        <f t="shared" si="13"/>
        <v>រុន សារ៉េត</v>
      </c>
      <c r="I391" s="20" t="s">
        <v>869</v>
      </c>
      <c r="J391" s="5" t="s">
        <v>862</v>
      </c>
      <c r="K391" s="5" t="s">
        <v>862</v>
      </c>
      <c r="L391" s="22" t="s">
        <v>1069</v>
      </c>
      <c r="O391" s="12" t="str">
        <f t="shared" si="12"/>
        <v>150123919</v>
      </c>
    </row>
    <row r="392" spans="1:15" x14ac:dyDescent="0.65">
      <c r="A392" s="4">
        <v>390</v>
      </c>
      <c r="B392" s="5" t="s">
        <v>1068</v>
      </c>
      <c r="C392" s="5"/>
      <c r="E392" s="20" t="s">
        <v>1067</v>
      </c>
      <c r="F392" s="20" t="s">
        <v>1066</v>
      </c>
      <c r="G392" s="5"/>
      <c r="H392" s="5" t="str">
        <f t="shared" si="13"/>
        <v>ជៀម ទីន</v>
      </c>
      <c r="I392" s="20" t="s">
        <v>863</v>
      </c>
      <c r="J392" s="5" t="s">
        <v>862</v>
      </c>
      <c r="K392" s="5" t="s">
        <v>862</v>
      </c>
      <c r="L392" s="22" t="s">
        <v>767</v>
      </c>
      <c r="O392" s="12" t="str">
        <f t="shared" si="12"/>
        <v>IDR00036</v>
      </c>
    </row>
    <row r="393" spans="1:15" x14ac:dyDescent="0.65">
      <c r="A393" s="4">
        <v>391</v>
      </c>
      <c r="B393" s="5" t="s">
        <v>1065</v>
      </c>
      <c r="C393" s="5"/>
      <c r="E393" s="20" t="s">
        <v>952</v>
      </c>
      <c r="F393" s="20" t="s">
        <v>1064</v>
      </c>
      <c r="G393" s="5"/>
      <c r="H393" s="5" t="str">
        <f t="shared" si="13"/>
        <v>ថី ធួន</v>
      </c>
      <c r="I393" s="20" t="s">
        <v>869</v>
      </c>
      <c r="J393" s="5" t="s">
        <v>862</v>
      </c>
      <c r="K393" s="5" t="s">
        <v>862</v>
      </c>
      <c r="L393" s="22" t="s">
        <v>768</v>
      </c>
      <c r="O393" s="12" t="str">
        <f t="shared" si="12"/>
        <v>220102091</v>
      </c>
    </row>
    <row r="394" spans="1:15" x14ac:dyDescent="0.65">
      <c r="A394" s="4">
        <v>392</v>
      </c>
      <c r="B394" s="5" t="s">
        <v>1063</v>
      </c>
      <c r="C394" s="5"/>
      <c r="E394" s="20" t="s">
        <v>946</v>
      </c>
      <c r="F394" s="20" t="s">
        <v>1062</v>
      </c>
      <c r="G394" s="5"/>
      <c r="H394" s="5" t="str">
        <f t="shared" si="13"/>
        <v>ឈាង ចាន់ឌី</v>
      </c>
      <c r="I394" s="20" t="s">
        <v>863</v>
      </c>
      <c r="J394" s="5" t="s">
        <v>862</v>
      </c>
      <c r="K394" s="5" t="s">
        <v>862</v>
      </c>
      <c r="L394" s="22" t="s">
        <v>838</v>
      </c>
      <c r="O394" s="12" t="str">
        <f t="shared" si="12"/>
        <v>040290818</v>
      </c>
    </row>
    <row r="395" spans="1:15" x14ac:dyDescent="0.65">
      <c r="A395" s="4">
        <v>393</v>
      </c>
      <c r="B395" s="5" t="s">
        <v>1061</v>
      </c>
      <c r="C395" s="5"/>
      <c r="E395" s="20" t="s">
        <v>952</v>
      </c>
      <c r="F395" s="20" t="s">
        <v>1060</v>
      </c>
      <c r="G395" s="5"/>
      <c r="H395" s="5" t="str">
        <f t="shared" si="13"/>
        <v>ថី ចន្ថា</v>
      </c>
      <c r="I395" s="20" t="s">
        <v>869</v>
      </c>
      <c r="J395" s="5" t="s">
        <v>862</v>
      </c>
      <c r="K395" s="5" t="s">
        <v>862</v>
      </c>
      <c r="L395" s="22" t="s">
        <v>839</v>
      </c>
      <c r="O395" s="12" t="str">
        <f t="shared" si="12"/>
        <v>IDR00097</v>
      </c>
    </row>
    <row r="396" spans="1:15" x14ac:dyDescent="0.65">
      <c r="A396" s="4">
        <v>394</v>
      </c>
      <c r="B396" s="5">
        <v>61024984</v>
      </c>
      <c r="C396" s="5"/>
      <c r="E396" s="20" t="s">
        <v>1059</v>
      </c>
      <c r="F396" s="20" t="s">
        <v>1058</v>
      </c>
      <c r="G396" s="5"/>
      <c r="H396" s="5" t="str">
        <f t="shared" si="13"/>
        <v>ចាប ញ៉ាញ់</v>
      </c>
      <c r="I396" s="20" t="s">
        <v>863</v>
      </c>
      <c r="J396" s="5" t="s">
        <v>862</v>
      </c>
      <c r="K396" s="5" t="s">
        <v>862</v>
      </c>
      <c r="L396" s="22" t="s">
        <v>840</v>
      </c>
      <c r="O396" s="12">
        <f t="shared" si="12"/>
        <v>61024984</v>
      </c>
    </row>
    <row r="397" spans="1:15" x14ac:dyDescent="0.65">
      <c r="A397" s="4">
        <v>395</v>
      </c>
      <c r="B397" s="5" t="s">
        <v>1057</v>
      </c>
      <c r="C397" s="5"/>
      <c r="E397" s="20" t="s">
        <v>1056</v>
      </c>
      <c r="F397" s="20" t="s">
        <v>1055</v>
      </c>
      <c r="G397" s="5"/>
      <c r="H397" s="5" t="str">
        <f t="shared" si="13"/>
        <v>ជិន ងឿន</v>
      </c>
      <c r="I397" s="20" t="s">
        <v>869</v>
      </c>
      <c r="J397" s="5" t="s">
        <v>862</v>
      </c>
      <c r="K397" s="5" t="s">
        <v>862</v>
      </c>
      <c r="L397" s="22" t="s">
        <v>769</v>
      </c>
      <c r="O397" s="12" t="str">
        <f t="shared" si="12"/>
        <v>2662009</v>
      </c>
    </row>
    <row r="398" spans="1:15" x14ac:dyDescent="0.65">
      <c r="A398" s="4">
        <v>396</v>
      </c>
      <c r="B398" s="5" t="s">
        <v>1054</v>
      </c>
      <c r="C398" s="5"/>
      <c r="E398" s="20" t="s">
        <v>1053</v>
      </c>
      <c r="F398" s="20" t="s">
        <v>1052</v>
      </c>
      <c r="G398" s="5"/>
      <c r="H398" s="5" t="str">
        <f t="shared" si="13"/>
        <v>គួក កុយ</v>
      </c>
      <c r="I398" s="20" t="s">
        <v>869</v>
      </c>
      <c r="J398" s="5" t="s">
        <v>862</v>
      </c>
      <c r="K398" s="5" t="s">
        <v>862</v>
      </c>
      <c r="L398" s="22" t="s">
        <v>770</v>
      </c>
      <c r="O398" s="12" t="str">
        <f t="shared" si="12"/>
        <v>061456562</v>
      </c>
    </row>
    <row r="399" spans="1:15" x14ac:dyDescent="0.65">
      <c r="A399" s="4">
        <v>397</v>
      </c>
      <c r="B399" s="5">
        <v>171026672</v>
      </c>
      <c r="C399" s="5"/>
      <c r="E399" s="20" t="s">
        <v>1051</v>
      </c>
      <c r="F399" s="20" t="s">
        <v>1050</v>
      </c>
      <c r="G399" s="5"/>
      <c r="H399" s="5" t="str">
        <f t="shared" si="13"/>
        <v>សេរី រក្សា</v>
      </c>
      <c r="I399" s="20" t="s">
        <v>863</v>
      </c>
      <c r="J399" s="5" t="s">
        <v>862</v>
      </c>
      <c r="K399" s="5" t="s">
        <v>862</v>
      </c>
      <c r="L399" s="22" t="s">
        <v>841</v>
      </c>
      <c r="O399" s="12">
        <f t="shared" si="12"/>
        <v>171026672</v>
      </c>
    </row>
    <row r="400" spans="1:15" x14ac:dyDescent="0.65">
      <c r="A400" s="4">
        <v>398</v>
      </c>
      <c r="B400" s="5">
        <v>150944766</v>
      </c>
      <c r="C400" s="5"/>
      <c r="E400" s="20" t="s">
        <v>1049</v>
      </c>
      <c r="F400" s="20" t="s">
        <v>1048</v>
      </c>
      <c r="G400" s="5"/>
      <c r="H400" s="5" t="str">
        <f t="shared" si="13"/>
        <v>ឡេង គីមហេង</v>
      </c>
      <c r="I400" s="20" t="s">
        <v>869</v>
      </c>
      <c r="J400" s="5" t="s">
        <v>862</v>
      </c>
      <c r="K400" s="5" t="s">
        <v>862</v>
      </c>
      <c r="L400" s="22" t="s">
        <v>771</v>
      </c>
      <c r="O400" s="12">
        <f t="shared" si="12"/>
        <v>150944766</v>
      </c>
    </row>
    <row r="401" spans="1:15" x14ac:dyDescent="0.65">
      <c r="A401" s="4">
        <v>399</v>
      </c>
      <c r="B401" s="5" t="s">
        <v>1047</v>
      </c>
      <c r="C401" s="5"/>
      <c r="E401" s="20" t="s">
        <v>1046</v>
      </c>
      <c r="F401" s="20" t="s">
        <v>1045</v>
      </c>
      <c r="G401" s="5"/>
      <c r="H401" s="5" t="str">
        <f t="shared" si="13"/>
        <v>ឌួង ម៉ាឌឿន</v>
      </c>
      <c r="I401" s="20" t="s">
        <v>869</v>
      </c>
      <c r="J401" s="5" t="s">
        <v>862</v>
      </c>
      <c r="K401" s="5" t="s">
        <v>862</v>
      </c>
      <c r="L401" s="22" t="s">
        <v>772</v>
      </c>
      <c r="O401" s="12" t="str">
        <f t="shared" si="12"/>
        <v>IDR00100</v>
      </c>
    </row>
    <row r="402" spans="1:15" x14ac:dyDescent="0.65">
      <c r="A402" s="4">
        <v>400</v>
      </c>
      <c r="B402" s="5" t="s">
        <v>1044</v>
      </c>
      <c r="C402" s="5"/>
      <c r="E402" s="20" t="s">
        <v>889</v>
      </c>
      <c r="F402" s="20" t="s">
        <v>1043</v>
      </c>
      <c r="G402" s="5"/>
      <c r="H402" s="5" t="str">
        <f t="shared" si="13"/>
        <v>បុល ផល្លី</v>
      </c>
      <c r="I402" s="20" t="s">
        <v>863</v>
      </c>
      <c r="J402" s="5" t="s">
        <v>862</v>
      </c>
      <c r="K402" s="5" t="s">
        <v>862</v>
      </c>
      <c r="L402" s="22" t="s">
        <v>758</v>
      </c>
      <c r="O402" s="12" t="str">
        <f t="shared" si="12"/>
        <v>70340322</v>
      </c>
    </row>
    <row r="403" spans="1:15" x14ac:dyDescent="0.65">
      <c r="A403" s="4">
        <v>401</v>
      </c>
      <c r="B403" s="5" t="s">
        <v>1042</v>
      </c>
      <c r="C403" s="5"/>
      <c r="E403" s="20" t="s">
        <v>1041</v>
      </c>
      <c r="F403" s="20" t="s">
        <v>1040</v>
      </c>
      <c r="G403" s="5"/>
      <c r="H403" s="5" t="str">
        <f t="shared" si="13"/>
        <v>រ៉ែន សុខណាង</v>
      </c>
      <c r="I403" s="20" t="s">
        <v>869</v>
      </c>
      <c r="J403" s="5" t="s">
        <v>862</v>
      </c>
      <c r="K403" s="5" t="s">
        <v>862</v>
      </c>
      <c r="L403" s="22" t="s">
        <v>773</v>
      </c>
      <c r="O403" s="12" t="str">
        <f t="shared" si="12"/>
        <v>IDR00101</v>
      </c>
    </row>
    <row r="404" spans="1:15" x14ac:dyDescent="0.65">
      <c r="A404" s="4">
        <v>402</v>
      </c>
      <c r="B404" s="5" t="s">
        <v>1039</v>
      </c>
      <c r="C404" s="5"/>
      <c r="E404" s="20" t="s">
        <v>1034</v>
      </c>
      <c r="F404" s="20" t="s">
        <v>1038</v>
      </c>
      <c r="G404" s="5"/>
      <c r="H404" s="5" t="str">
        <f t="shared" si="13"/>
        <v>ចាន់នី ចាន់ណា</v>
      </c>
      <c r="I404" s="20" t="s">
        <v>863</v>
      </c>
      <c r="J404" s="5" t="s">
        <v>862</v>
      </c>
      <c r="K404" s="5" t="s">
        <v>862</v>
      </c>
      <c r="L404" s="22" t="s">
        <v>644</v>
      </c>
      <c r="O404" s="12" t="str">
        <f t="shared" si="12"/>
        <v>IDR00102</v>
      </c>
    </row>
    <row r="405" spans="1:15" x14ac:dyDescent="0.65">
      <c r="A405" s="4">
        <v>403</v>
      </c>
      <c r="B405" s="7">
        <v>150360223</v>
      </c>
      <c r="C405" s="5"/>
      <c r="E405" s="20" t="s">
        <v>1037</v>
      </c>
      <c r="F405" s="20" t="s">
        <v>1036</v>
      </c>
      <c r="G405" s="5"/>
      <c r="H405" s="5" t="str">
        <f t="shared" si="13"/>
        <v>ងិន វន</v>
      </c>
      <c r="I405" s="20" t="s">
        <v>863</v>
      </c>
      <c r="J405" s="5" t="s">
        <v>862</v>
      </c>
      <c r="K405" s="5" t="s">
        <v>862</v>
      </c>
      <c r="L405" s="22" t="s">
        <v>774</v>
      </c>
      <c r="O405" s="12">
        <f t="shared" si="12"/>
        <v>150360223</v>
      </c>
    </row>
    <row r="406" spans="1:15" x14ac:dyDescent="0.65">
      <c r="A406" s="4">
        <v>404</v>
      </c>
      <c r="B406" s="5" t="s">
        <v>1035</v>
      </c>
      <c r="C406" s="5"/>
      <c r="E406" s="25" t="s">
        <v>964</v>
      </c>
      <c r="F406" s="20" t="s">
        <v>1034</v>
      </c>
      <c r="G406" s="5"/>
      <c r="H406" s="5" t="str">
        <f t="shared" si="13"/>
        <v xml:space="preserve">លី ចាន់នី </v>
      </c>
      <c r="I406" s="20" t="s">
        <v>869</v>
      </c>
      <c r="J406" s="5" t="s">
        <v>862</v>
      </c>
      <c r="K406" s="5" t="s">
        <v>862</v>
      </c>
      <c r="L406" s="22" t="s">
        <v>775</v>
      </c>
      <c r="O406" s="12" t="str">
        <f t="shared" si="12"/>
        <v>IDR00128</v>
      </c>
    </row>
    <row r="407" spans="1:15" x14ac:dyDescent="0.65">
      <c r="A407" s="4">
        <v>405</v>
      </c>
      <c r="B407" s="5">
        <v>150823418</v>
      </c>
      <c r="C407" s="5"/>
      <c r="E407" s="20" t="s">
        <v>1033</v>
      </c>
      <c r="F407" s="20" t="s">
        <v>1884</v>
      </c>
      <c r="G407" s="5"/>
      <c r="H407" s="5" t="str">
        <f t="shared" si="13"/>
        <v>បូ សុឃី</v>
      </c>
      <c r="I407" s="20" t="s">
        <v>863</v>
      </c>
      <c r="J407" s="5" t="s">
        <v>862</v>
      </c>
      <c r="K407" s="5" t="s">
        <v>862</v>
      </c>
      <c r="L407" s="22" t="s">
        <v>776</v>
      </c>
      <c r="O407" s="12">
        <f t="shared" si="12"/>
        <v>150823418</v>
      </c>
    </row>
    <row r="408" spans="1:15" x14ac:dyDescent="0.65">
      <c r="A408" s="4">
        <v>406</v>
      </c>
      <c r="B408" s="5" t="s">
        <v>1032</v>
      </c>
      <c r="C408" s="5"/>
      <c r="E408" s="20" t="s">
        <v>1031</v>
      </c>
      <c r="F408" s="20" t="s">
        <v>1030</v>
      </c>
      <c r="G408" s="5"/>
      <c r="H408" s="5" t="str">
        <f t="shared" si="13"/>
        <v>ជាម តុំ</v>
      </c>
      <c r="I408" s="20" t="s">
        <v>869</v>
      </c>
      <c r="J408" s="5" t="s">
        <v>862</v>
      </c>
      <c r="K408" s="5" t="s">
        <v>862</v>
      </c>
      <c r="L408" s="22" t="s">
        <v>777</v>
      </c>
      <c r="O408" s="12" t="str">
        <f t="shared" si="12"/>
        <v>150429520</v>
      </c>
    </row>
    <row r="409" spans="1:15" x14ac:dyDescent="0.65">
      <c r="A409" s="4">
        <v>407</v>
      </c>
      <c r="B409" s="5">
        <v>150899255</v>
      </c>
      <c r="C409" s="5"/>
      <c r="E409" s="20" t="s">
        <v>1029</v>
      </c>
      <c r="F409" s="20" t="s">
        <v>1028</v>
      </c>
      <c r="G409" s="5"/>
      <c r="H409" s="5" t="str">
        <f t="shared" si="13"/>
        <v>ស៊ន ណយ</v>
      </c>
      <c r="I409" s="20" t="s">
        <v>869</v>
      </c>
      <c r="J409" s="5" t="s">
        <v>862</v>
      </c>
      <c r="K409" s="5" t="s">
        <v>862</v>
      </c>
      <c r="L409" s="22" t="s">
        <v>778</v>
      </c>
      <c r="O409" s="12">
        <f t="shared" si="12"/>
        <v>150899255</v>
      </c>
    </row>
    <row r="410" spans="1:15" x14ac:dyDescent="0.65">
      <c r="A410" s="4">
        <v>408</v>
      </c>
      <c r="B410" s="5">
        <v>150573627</v>
      </c>
      <c r="C410" s="5"/>
      <c r="E410" s="20" t="s">
        <v>1027</v>
      </c>
      <c r="F410" s="20" t="s">
        <v>1026</v>
      </c>
      <c r="G410" s="5"/>
      <c r="H410" s="5" t="str">
        <f t="shared" si="13"/>
        <v>ស៊ុន សុខនាង</v>
      </c>
      <c r="I410" s="20" t="s">
        <v>863</v>
      </c>
      <c r="J410" s="5" t="s">
        <v>862</v>
      </c>
      <c r="K410" s="5" t="s">
        <v>862</v>
      </c>
      <c r="L410" s="21" t="s">
        <v>779</v>
      </c>
      <c r="O410" s="12">
        <f t="shared" si="12"/>
        <v>150573627</v>
      </c>
    </row>
    <row r="411" spans="1:15" x14ac:dyDescent="0.65">
      <c r="A411" s="4">
        <v>409</v>
      </c>
      <c r="B411" s="5" t="s">
        <v>1025</v>
      </c>
      <c r="C411" s="5"/>
      <c r="E411" s="20" t="s">
        <v>1024</v>
      </c>
      <c r="F411" s="20" t="s">
        <v>1023</v>
      </c>
      <c r="G411" s="5"/>
      <c r="H411" s="5" t="str">
        <f t="shared" si="13"/>
        <v>តុំ គឹមហៀង</v>
      </c>
      <c r="I411" s="20" t="s">
        <v>869</v>
      </c>
      <c r="J411" s="5" t="s">
        <v>862</v>
      </c>
      <c r="K411" s="5" t="s">
        <v>862</v>
      </c>
      <c r="L411" s="21" t="s">
        <v>780</v>
      </c>
      <c r="O411" s="12" t="str">
        <f t="shared" si="12"/>
        <v>28012009</v>
      </c>
    </row>
    <row r="412" spans="1:15" x14ac:dyDescent="0.65">
      <c r="A412" s="4">
        <v>410</v>
      </c>
      <c r="B412" s="5">
        <v>62316223</v>
      </c>
      <c r="C412" s="5"/>
      <c r="E412" s="20" t="s">
        <v>1022</v>
      </c>
      <c r="F412" s="20" t="s">
        <v>1021</v>
      </c>
      <c r="G412" s="5"/>
      <c r="H412" s="5" t="str">
        <f t="shared" si="13"/>
        <v>ភីន សុខខា</v>
      </c>
      <c r="I412" s="20" t="s">
        <v>869</v>
      </c>
      <c r="J412" s="5" t="s">
        <v>862</v>
      </c>
      <c r="K412" s="5" t="s">
        <v>862</v>
      </c>
      <c r="L412" s="21" t="s">
        <v>781</v>
      </c>
      <c r="O412" s="12">
        <f t="shared" si="12"/>
        <v>62316223</v>
      </c>
    </row>
    <row r="413" spans="1:15" x14ac:dyDescent="0.65">
      <c r="A413" s="4">
        <v>411</v>
      </c>
      <c r="B413" s="5" t="s">
        <v>1020</v>
      </c>
      <c r="C413" s="5"/>
      <c r="E413" s="20" t="s">
        <v>1019</v>
      </c>
      <c r="F413" s="20" t="s">
        <v>1018</v>
      </c>
      <c r="G413" s="5"/>
      <c r="H413" s="5" t="str">
        <f t="shared" si="13"/>
        <v>ហ៊ាត ខូ</v>
      </c>
      <c r="I413" s="20" t="s">
        <v>869</v>
      </c>
      <c r="J413" s="5" t="s">
        <v>862</v>
      </c>
      <c r="K413" s="5" t="s">
        <v>862</v>
      </c>
      <c r="L413" s="21" t="s">
        <v>782</v>
      </c>
      <c r="O413" s="12" t="str">
        <f t="shared" si="12"/>
        <v>150533834</v>
      </c>
    </row>
    <row r="414" spans="1:15" x14ac:dyDescent="0.65">
      <c r="A414" s="4">
        <v>412</v>
      </c>
      <c r="B414" s="5" t="s">
        <v>1017</v>
      </c>
      <c r="C414" s="5"/>
      <c r="E414" s="20" t="s">
        <v>879</v>
      </c>
      <c r="F414" s="20" t="s">
        <v>1016</v>
      </c>
      <c r="G414" s="5"/>
      <c r="H414" s="5" t="str">
        <f t="shared" si="13"/>
        <v>ជឿន គឹមយី</v>
      </c>
      <c r="I414" s="20" t="s">
        <v>863</v>
      </c>
      <c r="J414" s="5" t="s">
        <v>862</v>
      </c>
      <c r="K414" s="5" t="s">
        <v>862</v>
      </c>
      <c r="L414" s="21" t="s">
        <v>783</v>
      </c>
      <c r="O414" s="12" t="str">
        <f t="shared" si="12"/>
        <v>IDR00129</v>
      </c>
    </row>
    <row r="415" spans="1:15" x14ac:dyDescent="0.65">
      <c r="A415" s="4">
        <v>413</v>
      </c>
      <c r="B415" s="5" t="s">
        <v>1015</v>
      </c>
      <c r="C415" s="5"/>
      <c r="E415" s="20" t="s">
        <v>879</v>
      </c>
      <c r="F415" s="20" t="s">
        <v>1014</v>
      </c>
      <c r="G415" s="5"/>
      <c r="H415" s="5" t="str">
        <f t="shared" si="13"/>
        <v>ជឿន គឹមយន</v>
      </c>
      <c r="I415" s="20" t="s">
        <v>863</v>
      </c>
      <c r="J415" s="5" t="s">
        <v>862</v>
      </c>
      <c r="K415" s="5" t="s">
        <v>862</v>
      </c>
      <c r="L415" s="21" t="s">
        <v>1013</v>
      </c>
      <c r="O415" s="12" t="str">
        <f t="shared" si="12"/>
        <v>150542145</v>
      </c>
    </row>
    <row r="416" spans="1:15" x14ac:dyDescent="0.65">
      <c r="A416" s="4">
        <v>414</v>
      </c>
      <c r="B416" s="5" t="s">
        <v>1012</v>
      </c>
      <c r="C416" s="5"/>
      <c r="E416" s="20" t="s">
        <v>1011</v>
      </c>
      <c r="F416" s="20" t="s">
        <v>1010</v>
      </c>
      <c r="G416" s="5"/>
      <c r="H416" s="5" t="str">
        <f t="shared" si="13"/>
        <v>កន ភាវុន</v>
      </c>
      <c r="I416" s="20" t="s">
        <v>863</v>
      </c>
      <c r="J416" s="5" t="s">
        <v>862</v>
      </c>
      <c r="K416" s="5" t="s">
        <v>862</v>
      </c>
      <c r="L416" s="21" t="s">
        <v>747</v>
      </c>
      <c r="O416" s="12" t="str">
        <f t="shared" si="12"/>
        <v>IDR00117</v>
      </c>
    </row>
    <row r="417" spans="1:15" x14ac:dyDescent="0.65">
      <c r="A417" s="4">
        <v>415</v>
      </c>
      <c r="B417" s="5">
        <v>150784303</v>
      </c>
      <c r="C417" s="5"/>
      <c r="E417" s="20" t="s">
        <v>879</v>
      </c>
      <c r="F417" s="20" t="s">
        <v>1009</v>
      </c>
      <c r="G417" s="5"/>
      <c r="H417" s="5" t="str">
        <f t="shared" si="13"/>
        <v>ជឿន ជូន</v>
      </c>
      <c r="I417" s="20" t="s">
        <v>869</v>
      </c>
      <c r="J417" s="5" t="s">
        <v>862</v>
      </c>
      <c r="K417" s="5" t="s">
        <v>862</v>
      </c>
      <c r="L417" s="21" t="s">
        <v>784</v>
      </c>
      <c r="O417" s="12">
        <f t="shared" si="12"/>
        <v>150784303</v>
      </c>
    </row>
    <row r="418" spans="1:15" x14ac:dyDescent="0.65">
      <c r="A418" s="4">
        <v>416</v>
      </c>
      <c r="B418" s="5">
        <v>150782458</v>
      </c>
      <c r="C418" s="5"/>
      <c r="E418" s="20" t="s">
        <v>1008</v>
      </c>
      <c r="F418" s="20" t="s">
        <v>1007</v>
      </c>
      <c r="G418" s="5"/>
      <c r="H418" s="5" t="str">
        <f t="shared" si="13"/>
        <v>ស៊ាន សូល</v>
      </c>
      <c r="I418" s="20" t="s">
        <v>863</v>
      </c>
      <c r="J418" s="5" t="s">
        <v>862</v>
      </c>
      <c r="K418" s="5" t="s">
        <v>862</v>
      </c>
      <c r="L418" s="21" t="s">
        <v>785</v>
      </c>
      <c r="O418" s="12">
        <f t="shared" si="12"/>
        <v>150782458</v>
      </c>
    </row>
    <row r="419" spans="1:15" x14ac:dyDescent="0.65">
      <c r="A419" s="4">
        <v>417</v>
      </c>
      <c r="B419" s="5">
        <v>150981820</v>
      </c>
      <c r="C419" s="5"/>
      <c r="E419" s="20" t="s">
        <v>1006</v>
      </c>
      <c r="F419" s="20" t="s">
        <v>1005</v>
      </c>
      <c r="G419" s="5"/>
      <c r="H419" s="5" t="str">
        <f t="shared" si="13"/>
        <v>ជូន វីនជីង</v>
      </c>
      <c r="I419" s="20" t="s">
        <v>869</v>
      </c>
      <c r="J419" s="5" t="s">
        <v>862</v>
      </c>
      <c r="K419" s="5" t="s">
        <v>862</v>
      </c>
      <c r="L419" s="21" t="s">
        <v>786</v>
      </c>
      <c r="O419" s="12">
        <f t="shared" si="12"/>
        <v>150981820</v>
      </c>
    </row>
    <row r="420" spans="1:15" x14ac:dyDescent="0.65">
      <c r="A420" s="4">
        <v>418</v>
      </c>
      <c r="B420" s="5">
        <v>150841171</v>
      </c>
      <c r="C420" s="5"/>
      <c r="E420" s="20" t="s">
        <v>1004</v>
      </c>
      <c r="F420" s="20" t="s">
        <v>1003</v>
      </c>
      <c r="G420" s="5"/>
      <c r="H420" s="5" t="str">
        <f t="shared" si="13"/>
        <v>ឈឺន យន</v>
      </c>
      <c r="I420" s="20" t="s">
        <v>869</v>
      </c>
      <c r="J420" s="5" t="s">
        <v>862</v>
      </c>
      <c r="K420" s="5" t="s">
        <v>862</v>
      </c>
      <c r="L420" s="21" t="s">
        <v>787</v>
      </c>
      <c r="O420" s="12">
        <f t="shared" si="12"/>
        <v>150841171</v>
      </c>
    </row>
    <row r="421" spans="1:15" x14ac:dyDescent="0.65">
      <c r="A421" s="4">
        <v>419</v>
      </c>
      <c r="B421" s="5" t="s">
        <v>1002</v>
      </c>
      <c r="C421" s="5"/>
      <c r="E421" s="20" t="s">
        <v>1001</v>
      </c>
      <c r="F421" s="20" t="s">
        <v>1000</v>
      </c>
      <c r="G421" s="5"/>
      <c r="H421" s="5" t="str">
        <f t="shared" si="13"/>
        <v xml:space="preserve">ឡាម វង្ស </v>
      </c>
      <c r="I421" s="20" t="s">
        <v>869</v>
      </c>
      <c r="J421" s="5" t="s">
        <v>862</v>
      </c>
      <c r="K421" s="5" t="s">
        <v>862</v>
      </c>
      <c r="L421" s="21" t="s">
        <v>788</v>
      </c>
      <c r="O421" s="12" t="str">
        <f t="shared" si="12"/>
        <v>150469699</v>
      </c>
    </row>
    <row r="422" spans="1:15" x14ac:dyDescent="0.65">
      <c r="A422" s="4">
        <v>420</v>
      </c>
      <c r="B422" s="5" t="s">
        <v>999</v>
      </c>
      <c r="C422" s="5"/>
      <c r="E422" s="20" t="s">
        <v>998</v>
      </c>
      <c r="F422" s="20" t="s">
        <v>997</v>
      </c>
      <c r="G422" s="5"/>
      <c r="H422" s="5" t="str">
        <f t="shared" si="13"/>
        <v>ចន្ថា ឆាត់ត្រា</v>
      </c>
      <c r="I422" s="20" t="s">
        <v>869</v>
      </c>
      <c r="J422" s="5" t="s">
        <v>862</v>
      </c>
      <c r="K422" s="5" t="s">
        <v>862</v>
      </c>
      <c r="L422" s="21" t="s">
        <v>789</v>
      </c>
      <c r="O422" s="12" t="str">
        <f t="shared" si="12"/>
        <v>171261022</v>
      </c>
    </row>
    <row r="423" spans="1:15" x14ac:dyDescent="0.65">
      <c r="A423" s="4">
        <v>421</v>
      </c>
      <c r="B423" s="5">
        <v>150777522</v>
      </c>
      <c r="C423" s="5"/>
      <c r="E423" s="20" t="s">
        <v>996</v>
      </c>
      <c r="F423" s="20" t="s">
        <v>995</v>
      </c>
      <c r="G423" s="5"/>
      <c r="H423" s="5" t="str">
        <f t="shared" si="13"/>
        <v>ស ធុច</v>
      </c>
      <c r="I423" s="20" t="s">
        <v>863</v>
      </c>
      <c r="J423" s="5" t="s">
        <v>862</v>
      </c>
      <c r="K423" s="5" t="s">
        <v>862</v>
      </c>
      <c r="L423" s="21" t="s">
        <v>791</v>
      </c>
      <c r="O423" s="12">
        <f t="shared" si="12"/>
        <v>150777522</v>
      </c>
    </row>
    <row r="424" spans="1:15" x14ac:dyDescent="0.65">
      <c r="A424" s="4">
        <v>422</v>
      </c>
      <c r="B424" s="5">
        <v>150777521</v>
      </c>
      <c r="C424" s="5"/>
      <c r="E424" s="20" t="s">
        <v>994</v>
      </c>
      <c r="F424" s="20" t="s">
        <v>993</v>
      </c>
      <c r="G424" s="5"/>
      <c r="H424" s="5" t="str">
        <f t="shared" si="13"/>
        <v>ឈីវ ឈី</v>
      </c>
      <c r="I424" s="20" t="s">
        <v>869</v>
      </c>
      <c r="J424" s="5" t="s">
        <v>862</v>
      </c>
      <c r="K424" s="5" t="s">
        <v>862</v>
      </c>
      <c r="L424" s="21" t="s">
        <v>792</v>
      </c>
      <c r="O424" s="12">
        <f t="shared" si="12"/>
        <v>150777521</v>
      </c>
    </row>
    <row r="425" spans="1:15" x14ac:dyDescent="0.65">
      <c r="A425" s="4">
        <v>423</v>
      </c>
      <c r="B425" s="5" t="s">
        <v>992</v>
      </c>
      <c r="C425" s="5"/>
      <c r="E425" s="20" t="s">
        <v>980</v>
      </c>
      <c r="F425" s="20" t="s">
        <v>991</v>
      </c>
      <c r="G425" s="5"/>
      <c r="H425" s="5" t="str">
        <f t="shared" si="13"/>
        <v>សុន វិសាល</v>
      </c>
      <c r="I425" s="20" t="s">
        <v>869</v>
      </c>
      <c r="J425" s="5" t="s">
        <v>862</v>
      </c>
      <c r="K425" s="5" t="s">
        <v>862</v>
      </c>
      <c r="L425" s="21" t="s">
        <v>793</v>
      </c>
      <c r="O425" s="12" t="str">
        <f t="shared" si="12"/>
        <v>IDR00106</v>
      </c>
    </row>
    <row r="426" spans="1:15" x14ac:dyDescent="0.65">
      <c r="A426" s="4">
        <v>424</v>
      </c>
      <c r="B426" s="5">
        <v>150935145</v>
      </c>
      <c r="C426" s="5"/>
      <c r="E426" s="20" t="s">
        <v>980</v>
      </c>
      <c r="F426" s="20" t="s">
        <v>990</v>
      </c>
      <c r="G426" s="5"/>
      <c r="H426" s="5" t="str">
        <f t="shared" si="13"/>
        <v>សុន មិថុនា</v>
      </c>
      <c r="I426" s="20" t="s">
        <v>863</v>
      </c>
      <c r="J426" s="5" t="s">
        <v>862</v>
      </c>
      <c r="K426" s="5" t="s">
        <v>862</v>
      </c>
      <c r="L426" s="21" t="s">
        <v>794</v>
      </c>
      <c r="O426" s="12">
        <f t="shared" si="12"/>
        <v>150935145</v>
      </c>
    </row>
    <row r="427" spans="1:15" x14ac:dyDescent="0.65">
      <c r="A427" s="4">
        <v>425</v>
      </c>
      <c r="B427" s="5">
        <v>506114119</v>
      </c>
      <c r="C427" s="5"/>
      <c r="E427" s="20" t="s">
        <v>989</v>
      </c>
      <c r="F427" s="20" t="s">
        <v>988</v>
      </c>
      <c r="G427" s="5"/>
      <c r="H427" s="5" t="str">
        <f t="shared" si="13"/>
        <v>សែន សាត</v>
      </c>
      <c r="I427" s="20" t="s">
        <v>863</v>
      </c>
      <c r="J427" s="5" t="s">
        <v>862</v>
      </c>
      <c r="K427" s="5" t="s">
        <v>862</v>
      </c>
      <c r="L427" s="21" t="s">
        <v>469</v>
      </c>
      <c r="O427" s="12">
        <f t="shared" si="12"/>
        <v>506114119</v>
      </c>
    </row>
    <row r="428" spans="1:15" x14ac:dyDescent="0.65">
      <c r="A428" s="4">
        <v>426</v>
      </c>
      <c r="B428" s="5">
        <v>150611449</v>
      </c>
      <c r="C428" s="5"/>
      <c r="E428" s="20" t="s">
        <v>987</v>
      </c>
      <c r="F428" s="20" t="s">
        <v>986</v>
      </c>
      <c r="G428" s="5"/>
      <c r="H428" s="5" t="str">
        <f t="shared" si="13"/>
        <v>ណាក់ ណាន</v>
      </c>
      <c r="I428" s="20" t="s">
        <v>869</v>
      </c>
      <c r="J428" s="5" t="s">
        <v>862</v>
      </c>
      <c r="K428" s="5" t="s">
        <v>862</v>
      </c>
      <c r="L428" s="21" t="s">
        <v>755</v>
      </c>
      <c r="O428" s="12">
        <f t="shared" si="12"/>
        <v>150611449</v>
      </c>
    </row>
    <row r="429" spans="1:15" x14ac:dyDescent="0.65">
      <c r="A429" s="4">
        <v>427</v>
      </c>
      <c r="B429" s="5" t="s">
        <v>985</v>
      </c>
      <c r="C429" s="5"/>
      <c r="E429" s="20" t="s">
        <v>975</v>
      </c>
      <c r="F429" s="20" t="s">
        <v>984</v>
      </c>
      <c r="G429" s="5"/>
      <c r="H429" s="5" t="str">
        <f t="shared" si="13"/>
        <v>ឡុន ហុំ</v>
      </c>
      <c r="I429" s="20" t="s">
        <v>863</v>
      </c>
      <c r="J429" s="5" t="s">
        <v>862</v>
      </c>
      <c r="K429" s="5" t="s">
        <v>862</v>
      </c>
      <c r="L429" s="21" t="s">
        <v>796</v>
      </c>
      <c r="O429" s="12" t="str">
        <f t="shared" si="12"/>
        <v>150989035</v>
      </c>
    </row>
    <row r="430" spans="1:15" x14ac:dyDescent="0.65">
      <c r="A430" s="4">
        <v>428</v>
      </c>
      <c r="B430" s="5">
        <v>250351537</v>
      </c>
      <c r="C430" s="5"/>
      <c r="E430" s="20" t="s">
        <v>983</v>
      </c>
      <c r="F430" s="20" t="s">
        <v>982</v>
      </c>
      <c r="G430" s="5"/>
      <c r="H430" s="5" t="str">
        <f t="shared" si="13"/>
        <v>ប្រុស បញ្ញាធីត</v>
      </c>
      <c r="I430" s="20" t="s">
        <v>869</v>
      </c>
      <c r="J430" s="5" t="s">
        <v>862</v>
      </c>
      <c r="K430" s="5" t="s">
        <v>862</v>
      </c>
      <c r="L430" s="21" t="s">
        <v>797</v>
      </c>
      <c r="O430" s="12">
        <f t="shared" si="12"/>
        <v>250351537</v>
      </c>
    </row>
    <row r="431" spans="1:15" x14ac:dyDescent="0.65">
      <c r="A431" s="4">
        <v>429</v>
      </c>
      <c r="B431" s="5" t="s">
        <v>981</v>
      </c>
      <c r="C431" s="5"/>
      <c r="E431" s="20" t="s">
        <v>980</v>
      </c>
      <c r="F431" s="20" t="s">
        <v>979</v>
      </c>
      <c r="G431" s="5"/>
      <c r="H431" s="5" t="str">
        <f t="shared" si="13"/>
        <v>សុន សុខឡេង</v>
      </c>
      <c r="I431" s="20" t="s">
        <v>863</v>
      </c>
      <c r="J431" s="5" t="s">
        <v>862</v>
      </c>
      <c r="K431" s="5" t="s">
        <v>862</v>
      </c>
      <c r="L431" s="21" t="s">
        <v>798</v>
      </c>
      <c r="O431" s="12" t="str">
        <f t="shared" si="12"/>
        <v>070210016</v>
      </c>
    </row>
    <row r="432" spans="1:15" x14ac:dyDescent="0.65">
      <c r="A432" s="4">
        <v>430</v>
      </c>
      <c r="B432" s="5">
        <v>250178792</v>
      </c>
      <c r="C432" s="5"/>
      <c r="E432" s="20" t="s">
        <v>978</v>
      </c>
      <c r="F432" s="20" t="s">
        <v>893</v>
      </c>
      <c r="G432" s="5"/>
      <c r="H432" s="5" t="str">
        <f t="shared" si="13"/>
        <v>ហ៊ាង ហឿន</v>
      </c>
      <c r="I432" s="20" t="s">
        <v>869</v>
      </c>
      <c r="J432" s="5" t="s">
        <v>862</v>
      </c>
      <c r="K432" s="5" t="s">
        <v>862</v>
      </c>
      <c r="L432" s="22" t="s">
        <v>977</v>
      </c>
      <c r="O432" s="12">
        <f t="shared" si="12"/>
        <v>250178792</v>
      </c>
    </row>
    <row r="433" spans="1:15" x14ac:dyDescent="0.65">
      <c r="A433" s="4">
        <v>431</v>
      </c>
      <c r="B433" s="5" t="s">
        <v>976</v>
      </c>
      <c r="C433" s="5"/>
      <c r="E433" s="20" t="s">
        <v>975</v>
      </c>
      <c r="F433" s="20" t="s">
        <v>974</v>
      </c>
      <c r="G433" s="5"/>
      <c r="H433" s="5" t="str">
        <f t="shared" si="13"/>
        <v>ឡុន តុលា</v>
      </c>
      <c r="I433" s="20" t="s">
        <v>863</v>
      </c>
      <c r="J433" s="5" t="s">
        <v>862</v>
      </c>
      <c r="K433" s="5" t="s">
        <v>862</v>
      </c>
      <c r="L433" s="22" t="s">
        <v>799</v>
      </c>
      <c r="O433" s="12" t="str">
        <f t="shared" si="12"/>
        <v>042008330</v>
      </c>
    </row>
    <row r="434" spans="1:15" x14ac:dyDescent="0.65">
      <c r="A434" s="4">
        <v>432</v>
      </c>
      <c r="B434" s="5">
        <v>150522955</v>
      </c>
      <c r="C434" s="5"/>
      <c r="E434" s="20" t="s">
        <v>973</v>
      </c>
      <c r="F434" s="20" t="s">
        <v>972</v>
      </c>
      <c r="G434" s="5"/>
      <c r="H434" s="5" t="str">
        <f t="shared" si="13"/>
        <v>ហៃ សុខវីន</v>
      </c>
      <c r="I434" s="20" t="s">
        <v>863</v>
      </c>
      <c r="J434" s="5" t="s">
        <v>862</v>
      </c>
      <c r="K434" s="5" t="s">
        <v>862</v>
      </c>
      <c r="L434" s="22" t="s">
        <v>493</v>
      </c>
      <c r="O434" s="12">
        <f t="shared" si="12"/>
        <v>150522955</v>
      </c>
    </row>
    <row r="435" spans="1:15" x14ac:dyDescent="0.65">
      <c r="A435" s="4">
        <v>433</v>
      </c>
      <c r="B435" s="5" t="s">
        <v>971</v>
      </c>
      <c r="C435" s="5"/>
      <c r="E435" s="20" t="s">
        <v>970</v>
      </c>
      <c r="F435" s="20" t="s">
        <v>969</v>
      </c>
      <c r="G435" s="5"/>
      <c r="H435" s="5" t="str">
        <f t="shared" si="13"/>
        <v>ចយ សុខណា</v>
      </c>
      <c r="I435" s="20" t="s">
        <v>869</v>
      </c>
      <c r="J435" s="5" t="s">
        <v>862</v>
      </c>
      <c r="K435" s="5" t="s">
        <v>862</v>
      </c>
      <c r="L435" s="22" t="s">
        <v>842</v>
      </c>
      <c r="O435" s="12" t="str">
        <f t="shared" si="12"/>
        <v>150574688</v>
      </c>
    </row>
    <row r="436" spans="1:15" x14ac:dyDescent="0.65">
      <c r="A436" s="4">
        <v>434</v>
      </c>
      <c r="B436" s="5">
        <v>150941353</v>
      </c>
      <c r="C436" s="5"/>
      <c r="E436" s="20" t="s">
        <v>968</v>
      </c>
      <c r="F436" s="20" t="s">
        <v>967</v>
      </c>
      <c r="G436" s="5"/>
      <c r="H436" s="5" t="str">
        <f t="shared" si="13"/>
        <v>ប៉ឹង ឆេង</v>
      </c>
      <c r="I436" s="20" t="s">
        <v>863</v>
      </c>
      <c r="J436" s="5" t="s">
        <v>862</v>
      </c>
      <c r="K436" s="5" t="s">
        <v>862</v>
      </c>
      <c r="L436" s="22" t="s">
        <v>801</v>
      </c>
      <c r="O436" s="12">
        <f t="shared" si="12"/>
        <v>150941353</v>
      </c>
    </row>
    <row r="437" spans="1:15" x14ac:dyDescent="0.65">
      <c r="A437" s="4">
        <v>435</v>
      </c>
      <c r="B437" s="5">
        <v>190705146</v>
      </c>
      <c r="C437" s="5"/>
      <c r="E437" s="20" t="s">
        <v>966</v>
      </c>
      <c r="F437" s="20" t="s">
        <v>965</v>
      </c>
      <c r="G437" s="5"/>
      <c r="H437" s="5" t="str">
        <f t="shared" si="13"/>
        <v>ច្រឹង ថា</v>
      </c>
      <c r="I437" s="20" t="s">
        <v>869</v>
      </c>
      <c r="J437" s="5" t="s">
        <v>862</v>
      </c>
      <c r="K437" s="5" t="s">
        <v>862</v>
      </c>
      <c r="L437" s="22" t="s">
        <v>802</v>
      </c>
      <c r="O437" s="12">
        <f t="shared" si="12"/>
        <v>190705146</v>
      </c>
    </row>
    <row r="438" spans="1:15" x14ac:dyDescent="0.65">
      <c r="A438" s="4">
        <v>436</v>
      </c>
      <c r="B438" s="5">
        <v>150868625</v>
      </c>
      <c r="C438" s="5"/>
      <c r="E438" s="20" t="s">
        <v>964</v>
      </c>
      <c r="F438" s="20" t="s">
        <v>963</v>
      </c>
      <c r="G438" s="5"/>
      <c r="H438" s="5" t="str">
        <f t="shared" si="13"/>
        <v>លី ស៊ឹង</v>
      </c>
      <c r="I438" s="20" t="s">
        <v>863</v>
      </c>
      <c r="J438" s="5" t="s">
        <v>862</v>
      </c>
      <c r="K438" s="5" t="s">
        <v>862</v>
      </c>
      <c r="L438" s="22" t="s">
        <v>803</v>
      </c>
      <c r="O438" s="12">
        <f t="shared" si="12"/>
        <v>150868625</v>
      </c>
    </row>
    <row r="439" spans="1:15" x14ac:dyDescent="0.65">
      <c r="A439" s="4">
        <v>437</v>
      </c>
      <c r="B439" s="5">
        <v>150952475</v>
      </c>
      <c r="C439" s="5"/>
      <c r="E439" s="20" t="s">
        <v>946</v>
      </c>
      <c r="F439" s="20" t="s">
        <v>962</v>
      </c>
      <c r="G439" s="5"/>
      <c r="H439" s="5" t="str">
        <f t="shared" si="13"/>
        <v>ឈាង វាសនា</v>
      </c>
      <c r="I439" s="20" t="s">
        <v>869</v>
      </c>
      <c r="J439" s="5" t="s">
        <v>862</v>
      </c>
      <c r="K439" s="5" t="s">
        <v>862</v>
      </c>
      <c r="L439" s="22" t="s">
        <v>804</v>
      </c>
      <c r="O439" s="12">
        <f t="shared" si="12"/>
        <v>150952475</v>
      </c>
    </row>
    <row r="440" spans="1:15" x14ac:dyDescent="0.65">
      <c r="A440" s="4">
        <v>438</v>
      </c>
      <c r="B440" s="5">
        <v>150522735</v>
      </c>
      <c r="C440" s="5"/>
      <c r="E440" s="20" t="s">
        <v>961</v>
      </c>
      <c r="F440" s="20" t="s">
        <v>960</v>
      </c>
      <c r="G440" s="5"/>
      <c r="H440" s="5" t="str">
        <f t="shared" si="13"/>
        <v>ផល់ សំអាត</v>
      </c>
      <c r="I440" s="20" t="s">
        <v>869</v>
      </c>
      <c r="J440" s="5" t="s">
        <v>862</v>
      </c>
      <c r="K440" s="5" t="s">
        <v>862</v>
      </c>
      <c r="L440" s="22" t="s">
        <v>805</v>
      </c>
      <c r="O440" s="12">
        <f t="shared" si="12"/>
        <v>150522735</v>
      </c>
    </row>
    <row r="441" spans="1:15" x14ac:dyDescent="0.65">
      <c r="A441" s="4">
        <v>439</v>
      </c>
      <c r="B441" s="5">
        <v>150657886</v>
      </c>
      <c r="C441" s="5"/>
      <c r="E441" s="20" t="s">
        <v>959</v>
      </c>
      <c r="F441" s="20" t="s">
        <v>958</v>
      </c>
      <c r="G441" s="5"/>
      <c r="H441" s="5" t="str">
        <f t="shared" si="13"/>
        <v>ឆាន ណាត</v>
      </c>
      <c r="I441" s="20" t="s">
        <v>863</v>
      </c>
      <c r="J441" s="5" t="s">
        <v>862</v>
      </c>
      <c r="K441" s="5" t="s">
        <v>862</v>
      </c>
      <c r="L441" s="22" t="s">
        <v>806</v>
      </c>
      <c r="O441" s="12">
        <f t="shared" si="12"/>
        <v>150657886</v>
      </c>
    </row>
    <row r="442" spans="1:15" x14ac:dyDescent="0.65">
      <c r="A442" s="4">
        <v>440</v>
      </c>
      <c r="B442" s="5">
        <v>150927968</v>
      </c>
      <c r="C442" s="5"/>
      <c r="E442" s="20" t="s">
        <v>957</v>
      </c>
      <c r="F442" s="20" t="s">
        <v>956</v>
      </c>
      <c r="G442" s="5"/>
      <c r="H442" s="5" t="str">
        <f t="shared" si="13"/>
        <v>លាត លីម</v>
      </c>
      <c r="I442" s="20" t="s">
        <v>869</v>
      </c>
      <c r="J442" s="5" t="s">
        <v>862</v>
      </c>
      <c r="K442" s="5" t="s">
        <v>862</v>
      </c>
      <c r="L442" s="22" t="s">
        <v>572</v>
      </c>
      <c r="O442" s="12">
        <f t="shared" si="12"/>
        <v>150927968</v>
      </c>
    </row>
    <row r="443" spans="1:15" x14ac:dyDescent="0.65">
      <c r="A443" s="4">
        <v>441</v>
      </c>
      <c r="B443" s="5" t="s">
        <v>955</v>
      </c>
      <c r="C443" s="5"/>
      <c r="E443" s="20" t="s">
        <v>954</v>
      </c>
      <c r="F443" s="20" t="s">
        <v>953</v>
      </c>
      <c r="G443" s="5"/>
      <c r="H443" s="5" t="str">
        <f t="shared" si="13"/>
        <v>ចន ស្រីពុំ</v>
      </c>
      <c r="I443" s="20" t="s">
        <v>863</v>
      </c>
      <c r="J443" s="5" t="s">
        <v>862</v>
      </c>
      <c r="K443" s="5" t="s">
        <v>862</v>
      </c>
      <c r="L443" s="22" t="s">
        <v>807</v>
      </c>
      <c r="O443" s="12" t="str">
        <f t="shared" si="12"/>
        <v>150469715</v>
      </c>
    </row>
    <row r="444" spans="1:15" x14ac:dyDescent="0.65">
      <c r="A444" s="4">
        <v>442</v>
      </c>
      <c r="B444" s="5">
        <v>220175368</v>
      </c>
      <c r="C444" s="5"/>
      <c r="E444" s="20" t="s">
        <v>952</v>
      </c>
      <c r="F444" s="20" t="s">
        <v>951</v>
      </c>
      <c r="G444" s="5"/>
      <c r="H444" s="5" t="str">
        <f t="shared" si="13"/>
        <v>ថី ង៉ា</v>
      </c>
      <c r="I444" s="20" t="s">
        <v>869</v>
      </c>
      <c r="J444" s="5" t="s">
        <v>862</v>
      </c>
      <c r="K444" s="5" t="s">
        <v>862</v>
      </c>
      <c r="L444" s="22" t="s">
        <v>808</v>
      </c>
      <c r="O444" s="12">
        <f t="shared" si="12"/>
        <v>220175368</v>
      </c>
    </row>
    <row r="445" spans="1:15" x14ac:dyDescent="0.65">
      <c r="A445" s="4">
        <v>443</v>
      </c>
      <c r="B445" s="5">
        <v>220143521</v>
      </c>
      <c r="C445" s="5"/>
      <c r="E445" s="20" t="s">
        <v>950</v>
      </c>
      <c r="F445" s="20" t="s">
        <v>949</v>
      </c>
      <c r="G445" s="5"/>
      <c r="H445" s="5" t="str">
        <f t="shared" si="13"/>
        <v>លួន ល័យ</v>
      </c>
      <c r="I445" s="20" t="s">
        <v>863</v>
      </c>
      <c r="J445" s="5" t="s">
        <v>862</v>
      </c>
      <c r="K445" s="5" t="s">
        <v>862</v>
      </c>
      <c r="L445" s="22" t="s">
        <v>809</v>
      </c>
      <c r="O445" s="12">
        <f t="shared" si="12"/>
        <v>220143521</v>
      </c>
    </row>
    <row r="446" spans="1:15" x14ac:dyDescent="0.65">
      <c r="A446" s="4">
        <v>444</v>
      </c>
      <c r="B446" s="5">
        <v>95238162</v>
      </c>
      <c r="C446" s="5"/>
      <c r="E446" s="20" t="s">
        <v>948</v>
      </c>
      <c r="F446" s="20" t="s">
        <v>947</v>
      </c>
      <c r="G446" s="5"/>
      <c r="H446" s="5" t="str">
        <f t="shared" si="13"/>
        <v>ណាន សុខណេន</v>
      </c>
      <c r="I446" s="20" t="s">
        <v>863</v>
      </c>
      <c r="J446" s="5" t="s">
        <v>862</v>
      </c>
      <c r="K446" s="5" t="s">
        <v>862</v>
      </c>
      <c r="L446" s="22" t="s">
        <v>810</v>
      </c>
      <c r="O446" s="12">
        <f t="shared" si="12"/>
        <v>95238162</v>
      </c>
    </row>
    <row r="447" spans="1:15" x14ac:dyDescent="0.65">
      <c r="A447" s="4">
        <v>445</v>
      </c>
      <c r="B447" s="5">
        <v>150853546</v>
      </c>
      <c r="C447" s="5"/>
      <c r="E447" s="20" t="s">
        <v>946</v>
      </c>
      <c r="F447" s="20" t="s">
        <v>945</v>
      </c>
      <c r="G447" s="5"/>
      <c r="H447" s="5" t="str">
        <f t="shared" si="13"/>
        <v>ឈាង ឆេន</v>
      </c>
      <c r="I447" s="20" t="s">
        <v>869</v>
      </c>
      <c r="J447" s="5" t="s">
        <v>862</v>
      </c>
      <c r="K447" s="5" t="s">
        <v>862</v>
      </c>
      <c r="L447" s="22" t="s">
        <v>811</v>
      </c>
      <c r="O447" s="12">
        <f t="shared" si="12"/>
        <v>150853546</v>
      </c>
    </row>
    <row r="448" spans="1:15" x14ac:dyDescent="0.65">
      <c r="A448" s="4">
        <v>446</v>
      </c>
      <c r="B448" s="5" t="s">
        <v>944</v>
      </c>
      <c r="C448" s="5"/>
      <c r="E448" s="20" t="s">
        <v>943</v>
      </c>
      <c r="F448" s="20" t="s">
        <v>942</v>
      </c>
      <c r="G448" s="5"/>
      <c r="H448" s="5" t="str">
        <f t="shared" si="13"/>
        <v>រ៉ា ចាន់រី</v>
      </c>
      <c r="I448" s="20" t="s">
        <v>863</v>
      </c>
      <c r="J448" s="5" t="s">
        <v>862</v>
      </c>
      <c r="K448" s="5" t="s">
        <v>862</v>
      </c>
      <c r="L448" s="22" t="s">
        <v>477</v>
      </c>
      <c r="O448" s="12" t="str">
        <f t="shared" si="12"/>
        <v>150408078</v>
      </c>
    </row>
    <row r="449" spans="1:15" x14ac:dyDescent="0.65">
      <c r="A449" s="4">
        <v>447</v>
      </c>
      <c r="B449" s="5">
        <v>60746532</v>
      </c>
      <c r="C449" s="5"/>
      <c r="E449" s="20" t="s">
        <v>941</v>
      </c>
      <c r="F449" s="20" t="s">
        <v>940</v>
      </c>
      <c r="G449" s="5"/>
      <c r="H449" s="5" t="str">
        <f t="shared" si="13"/>
        <v>អួង លាប</v>
      </c>
      <c r="I449" s="20" t="s">
        <v>869</v>
      </c>
      <c r="J449" s="5" t="s">
        <v>862</v>
      </c>
      <c r="K449" s="5" t="s">
        <v>862</v>
      </c>
      <c r="L449" s="22" t="s">
        <v>812</v>
      </c>
      <c r="O449" s="12">
        <f t="shared" si="12"/>
        <v>60746532</v>
      </c>
    </row>
    <row r="450" spans="1:15" x14ac:dyDescent="0.65">
      <c r="A450" s="4">
        <v>448</v>
      </c>
      <c r="B450" s="5">
        <v>220193885</v>
      </c>
      <c r="C450" s="5"/>
      <c r="E450" s="20" t="s">
        <v>939</v>
      </c>
      <c r="F450" s="20" t="s">
        <v>938</v>
      </c>
      <c r="G450" s="5"/>
      <c r="H450" s="5" t="str">
        <f t="shared" si="13"/>
        <v>ខ្លូត ផល្លីន</v>
      </c>
      <c r="I450" s="20" t="s">
        <v>863</v>
      </c>
      <c r="J450" s="5" t="s">
        <v>862</v>
      </c>
      <c r="K450" s="5" t="s">
        <v>862</v>
      </c>
      <c r="L450" s="22" t="s">
        <v>658</v>
      </c>
      <c r="O450" s="12">
        <f t="shared" si="12"/>
        <v>220193885</v>
      </c>
    </row>
    <row r="451" spans="1:15" x14ac:dyDescent="0.65">
      <c r="A451" s="4">
        <v>449</v>
      </c>
      <c r="B451" s="5" t="s">
        <v>937</v>
      </c>
      <c r="C451" s="5"/>
      <c r="E451" s="20" t="s">
        <v>936</v>
      </c>
      <c r="F451" s="20" t="s">
        <v>935</v>
      </c>
      <c r="G451" s="5"/>
      <c r="H451" s="5" t="str">
        <f t="shared" si="13"/>
        <v>ណង ពៅ</v>
      </c>
      <c r="I451" s="20" t="s">
        <v>869</v>
      </c>
      <c r="J451" s="5" t="s">
        <v>862</v>
      </c>
      <c r="K451" s="5" t="s">
        <v>862</v>
      </c>
      <c r="L451" s="22" t="s">
        <v>813</v>
      </c>
      <c r="O451" s="12" t="str">
        <f t="shared" si="12"/>
        <v>220211423</v>
      </c>
    </row>
    <row r="452" spans="1:15" x14ac:dyDescent="0.65">
      <c r="A452" s="4">
        <v>450</v>
      </c>
      <c r="B452" s="7" t="s">
        <v>934</v>
      </c>
      <c r="C452" s="5"/>
      <c r="E452" s="20" t="s">
        <v>933</v>
      </c>
      <c r="F452" s="20" t="s">
        <v>932</v>
      </c>
      <c r="G452" s="5"/>
      <c r="H452" s="5" t="str">
        <f t="shared" si="13"/>
        <v>ចេង គឿន</v>
      </c>
      <c r="I452" s="20" t="s">
        <v>869</v>
      </c>
      <c r="J452" s="5" t="s">
        <v>862</v>
      </c>
      <c r="K452" s="5" t="s">
        <v>862</v>
      </c>
      <c r="L452" s="22" t="s">
        <v>814</v>
      </c>
      <c r="O452" s="12" t="str">
        <f t="shared" ref="O452:O480" si="14">B452</f>
        <v>220175418</v>
      </c>
    </row>
    <row r="453" spans="1:15" x14ac:dyDescent="0.65">
      <c r="A453" s="4">
        <v>451</v>
      </c>
      <c r="B453" s="5" t="s">
        <v>931</v>
      </c>
      <c r="C453" s="5"/>
      <c r="E453" s="20" t="s">
        <v>930</v>
      </c>
      <c r="F453" s="20" t="s">
        <v>929</v>
      </c>
      <c r="G453" s="5"/>
      <c r="H453" s="5" t="str">
        <f t="shared" ref="H453:H480" si="15">E453&amp;F453</f>
        <v>ម៉ម ម៉ាប់</v>
      </c>
      <c r="I453" s="20" t="s">
        <v>869</v>
      </c>
      <c r="J453" s="5" t="s">
        <v>862</v>
      </c>
      <c r="K453" s="5" t="s">
        <v>862</v>
      </c>
      <c r="L453" s="22" t="s">
        <v>928</v>
      </c>
      <c r="O453" s="12" t="str">
        <f t="shared" si="14"/>
        <v>022015126</v>
      </c>
    </row>
    <row r="454" spans="1:15" x14ac:dyDescent="0.65">
      <c r="A454" s="4">
        <v>452</v>
      </c>
      <c r="B454" s="5" t="s">
        <v>927</v>
      </c>
      <c r="C454" s="5"/>
      <c r="E454" s="20" t="s">
        <v>926</v>
      </c>
      <c r="F454" s="20" t="s">
        <v>925</v>
      </c>
      <c r="G454" s="5"/>
      <c r="H454" s="5" t="str">
        <f t="shared" si="15"/>
        <v>ឈន ផឿន</v>
      </c>
      <c r="I454" s="20" t="s">
        <v>869</v>
      </c>
      <c r="J454" s="5" t="s">
        <v>862</v>
      </c>
      <c r="K454" s="5" t="s">
        <v>862</v>
      </c>
      <c r="L454" s="22" t="s">
        <v>924</v>
      </c>
      <c r="O454" s="12" t="str">
        <f t="shared" si="14"/>
        <v>150711822</v>
      </c>
    </row>
    <row r="455" spans="1:15" x14ac:dyDescent="0.65">
      <c r="A455" s="4">
        <v>453</v>
      </c>
      <c r="B455" s="5">
        <v>220234348</v>
      </c>
      <c r="C455" s="5"/>
      <c r="E455" s="20" t="s">
        <v>923</v>
      </c>
      <c r="F455" s="20" t="s">
        <v>897</v>
      </c>
      <c r="G455" s="5"/>
      <c r="H455" s="5" t="str">
        <f t="shared" si="15"/>
        <v>អន សុភាព</v>
      </c>
      <c r="I455" s="20" t="s">
        <v>863</v>
      </c>
      <c r="J455" s="5" t="s">
        <v>862</v>
      </c>
      <c r="K455" s="5" t="s">
        <v>862</v>
      </c>
      <c r="L455" s="22" t="s">
        <v>843</v>
      </c>
      <c r="O455" s="12">
        <f t="shared" si="14"/>
        <v>220234348</v>
      </c>
    </row>
    <row r="456" spans="1:15" x14ac:dyDescent="0.65">
      <c r="A456" s="4">
        <v>454</v>
      </c>
      <c r="B456" s="5" t="s">
        <v>922</v>
      </c>
      <c r="C456" s="5"/>
      <c r="E456" s="20" t="s">
        <v>920</v>
      </c>
      <c r="F456" s="20" t="s">
        <v>921</v>
      </c>
      <c r="G456" s="5"/>
      <c r="H456" s="5" t="str">
        <f t="shared" si="15"/>
        <v>ថា អ៊ីម</v>
      </c>
      <c r="I456" s="20" t="s">
        <v>863</v>
      </c>
      <c r="J456" s="5" t="s">
        <v>862</v>
      </c>
      <c r="K456" s="5" t="s">
        <v>862</v>
      </c>
      <c r="L456" s="22" t="s">
        <v>844</v>
      </c>
      <c r="O456" s="12" t="str">
        <f t="shared" si="14"/>
        <v>150523374</v>
      </c>
    </row>
    <row r="457" spans="1:15" x14ac:dyDescent="0.65">
      <c r="A457" s="4">
        <v>455</v>
      </c>
      <c r="B457" s="5">
        <v>150648496</v>
      </c>
      <c r="C457" s="5"/>
      <c r="E457" s="20" t="s">
        <v>920</v>
      </c>
      <c r="F457" s="20" t="s">
        <v>919</v>
      </c>
      <c r="G457" s="5"/>
      <c r="H457" s="5" t="str">
        <f t="shared" si="15"/>
        <v>ថា ខន</v>
      </c>
      <c r="I457" s="20" t="s">
        <v>863</v>
      </c>
      <c r="J457" s="5" t="s">
        <v>862</v>
      </c>
      <c r="K457" s="5" t="s">
        <v>862</v>
      </c>
      <c r="L457" s="22" t="s">
        <v>845</v>
      </c>
      <c r="O457" s="12">
        <f t="shared" si="14"/>
        <v>150648496</v>
      </c>
    </row>
    <row r="458" spans="1:15" x14ac:dyDescent="0.65">
      <c r="A458" s="4">
        <v>456</v>
      </c>
      <c r="B458" s="5">
        <v>150978860</v>
      </c>
      <c r="C458" s="5"/>
      <c r="E458" s="20" t="s">
        <v>918</v>
      </c>
      <c r="F458" s="20" t="s">
        <v>917</v>
      </c>
      <c r="G458" s="5"/>
      <c r="H458" s="5" t="str">
        <f t="shared" si="15"/>
        <v>សាន ភារំ</v>
      </c>
      <c r="I458" s="20" t="s">
        <v>869</v>
      </c>
      <c r="J458" s="5" t="s">
        <v>862</v>
      </c>
      <c r="K458" s="5" t="s">
        <v>862</v>
      </c>
      <c r="L458" s="22" t="s">
        <v>846</v>
      </c>
      <c r="O458" s="12">
        <f t="shared" si="14"/>
        <v>150978860</v>
      </c>
    </row>
    <row r="459" spans="1:15" x14ac:dyDescent="0.65">
      <c r="A459" s="4">
        <v>457</v>
      </c>
      <c r="B459" s="5" t="s">
        <v>916</v>
      </c>
      <c r="C459" s="5"/>
      <c r="E459" s="20" t="s">
        <v>915</v>
      </c>
      <c r="F459" s="20" t="s">
        <v>914</v>
      </c>
      <c r="G459" s="5"/>
      <c r="H459" s="5" t="str">
        <f t="shared" si="15"/>
        <v>ភី ភាព</v>
      </c>
      <c r="I459" s="20" t="s">
        <v>869</v>
      </c>
      <c r="J459" s="5" t="s">
        <v>862</v>
      </c>
      <c r="K459" s="5" t="s">
        <v>862</v>
      </c>
      <c r="L459" s="22" t="s">
        <v>576</v>
      </c>
      <c r="O459" s="12" t="str">
        <f t="shared" si="14"/>
        <v>150657933</v>
      </c>
    </row>
    <row r="460" spans="1:15" x14ac:dyDescent="0.65">
      <c r="A460" s="4">
        <v>458</v>
      </c>
      <c r="B460" s="5" t="s">
        <v>913</v>
      </c>
      <c r="C460" s="5"/>
      <c r="E460" s="20" t="s">
        <v>912</v>
      </c>
      <c r="F460" s="20" t="s">
        <v>911</v>
      </c>
      <c r="G460" s="5"/>
      <c r="H460" s="5" t="str">
        <f t="shared" si="15"/>
        <v>វី ភក្ដី</v>
      </c>
      <c r="I460" s="20" t="s">
        <v>869</v>
      </c>
      <c r="J460" s="5" t="s">
        <v>862</v>
      </c>
      <c r="K460" s="5" t="s">
        <v>862</v>
      </c>
      <c r="L460" s="22" t="s">
        <v>847</v>
      </c>
      <c r="O460" s="12" t="str">
        <f t="shared" si="14"/>
        <v>150962779</v>
      </c>
    </row>
    <row r="461" spans="1:15" x14ac:dyDescent="0.65">
      <c r="A461" s="4">
        <v>459</v>
      </c>
      <c r="B461" s="5" t="s">
        <v>910</v>
      </c>
      <c r="C461" s="5"/>
      <c r="E461" s="20" t="s">
        <v>909</v>
      </c>
      <c r="F461" s="20" t="s">
        <v>908</v>
      </c>
      <c r="G461" s="5"/>
      <c r="H461" s="5" t="str">
        <f t="shared" si="15"/>
        <v>ជន ប៊ុនថៃ</v>
      </c>
      <c r="I461" s="20" t="s">
        <v>869</v>
      </c>
      <c r="J461" s="5" t="s">
        <v>862</v>
      </c>
      <c r="K461" s="5" t="s">
        <v>862</v>
      </c>
      <c r="L461" s="22" t="s">
        <v>848</v>
      </c>
      <c r="O461" s="12" t="str">
        <f t="shared" si="14"/>
        <v>34403704</v>
      </c>
    </row>
    <row r="462" spans="1:15" x14ac:dyDescent="0.65">
      <c r="A462" s="4">
        <v>460</v>
      </c>
      <c r="B462" s="5">
        <v>150978923</v>
      </c>
      <c r="C462" s="5"/>
      <c r="E462" s="20" t="s">
        <v>907</v>
      </c>
      <c r="F462" s="20" t="s">
        <v>906</v>
      </c>
      <c r="G462" s="5"/>
      <c r="H462" s="5" t="str">
        <f t="shared" si="15"/>
        <v>សេង ចន្តា</v>
      </c>
      <c r="I462" s="20" t="s">
        <v>869</v>
      </c>
      <c r="J462" s="5" t="s">
        <v>862</v>
      </c>
      <c r="K462" s="5" t="s">
        <v>862</v>
      </c>
      <c r="L462" s="22" t="s">
        <v>905</v>
      </c>
      <c r="O462" s="12">
        <f t="shared" si="14"/>
        <v>150978923</v>
      </c>
    </row>
    <row r="463" spans="1:15" x14ac:dyDescent="0.65">
      <c r="A463" s="4">
        <v>461</v>
      </c>
      <c r="B463" s="5">
        <v>62035704</v>
      </c>
      <c r="C463" s="5"/>
      <c r="E463" s="20" t="s">
        <v>904</v>
      </c>
      <c r="F463" s="20" t="s">
        <v>903</v>
      </c>
      <c r="G463" s="5"/>
      <c r="H463" s="5" t="str">
        <f t="shared" si="15"/>
        <v>ជាង ជាតិ</v>
      </c>
      <c r="I463" s="20" t="s">
        <v>869</v>
      </c>
      <c r="J463" s="5" t="s">
        <v>862</v>
      </c>
      <c r="K463" s="5" t="s">
        <v>862</v>
      </c>
      <c r="L463" s="22" t="s">
        <v>849</v>
      </c>
      <c r="O463" s="12">
        <f t="shared" si="14"/>
        <v>62035704</v>
      </c>
    </row>
    <row r="464" spans="1:15" x14ac:dyDescent="0.65">
      <c r="A464" s="4">
        <v>462</v>
      </c>
      <c r="B464" s="5" t="s">
        <v>902</v>
      </c>
      <c r="C464" s="5"/>
      <c r="E464" s="20" t="s">
        <v>894</v>
      </c>
      <c r="F464" s="20" t="s">
        <v>901</v>
      </c>
      <c r="G464" s="5"/>
      <c r="H464" s="5" t="str">
        <f t="shared" si="15"/>
        <v>វណ្ណា ឃាន</v>
      </c>
      <c r="I464" s="20" t="s">
        <v>869</v>
      </c>
      <c r="J464" s="5" t="s">
        <v>862</v>
      </c>
      <c r="K464" s="5" t="s">
        <v>862</v>
      </c>
      <c r="L464" s="22" t="s">
        <v>850</v>
      </c>
      <c r="O464" s="12" t="str">
        <f t="shared" si="14"/>
        <v>061528362</v>
      </c>
    </row>
    <row r="465" spans="1:15" x14ac:dyDescent="0.65">
      <c r="A465" s="4">
        <v>463</v>
      </c>
      <c r="B465" s="5" t="s">
        <v>900</v>
      </c>
      <c r="C465" s="5"/>
      <c r="E465" s="20" t="s">
        <v>899</v>
      </c>
      <c r="F465" s="20" t="s">
        <v>898</v>
      </c>
      <c r="G465" s="5"/>
      <c r="H465" s="5" t="str">
        <f t="shared" si="15"/>
        <v>សូត្រ នឿន</v>
      </c>
      <c r="I465" s="20" t="s">
        <v>863</v>
      </c>
      <c r="J465" s="5" t="s">
        <v>862</v>
      </c>
      <c r="K465" s="5" t="s">
        <v>862</v>
      </c>
      <c r="L465" s="22" t="s">
        <v>842</v>
      </c>
      <c r="O465" s="12" t="str">
        <f t="shared" si="14"/>
        <v>IDR00040</v>
      </c>
    </row>
    <row r="466" spans="1:15" x14ac:dyDescent="0.65">
      <c r="A466" s="4">
        <v>464</v>
      </c>
      <c r="B466" s="5">
        <v>61918909</v>
      </c>
      <c r="C466" s="5"/>
      <c r="E466" s="20" t="s">
        <v>892</v>
      </c>
      <c r="F466" s="20" t="s">
        <v>897</v>
      </c>
      <c r="G466" s="5"/>
      <c r="H466" s="5" t="str">
        <f t="shared" si="15"/>
        <v>ចក់ សុភាព</v>
      </c>
      <c r="I466" s="20" t="s">
        <v>863</v>
      </c>
      <c r="J466" s="5" t="s">
        <v>862</v>
      </c>
      <c r="K466" s="5" t="s">
        <v>862</v>
      </c>
      <c r="L466" s="22" t="s">
        <v>851</v>
      </c>
      <c r="O466" s="12">
        <f t="shared" si="14"/>
        <v>61918909</v>
      </c>
    </row>
    <row r="467" spans="1:15" x14ac:dyDescent="0.65">
      <c r="A467" s="4">
        <v>465</v>
      </c>
      <c r="B467" s="5">
        <v>62094147</v>
      </c>
      <c r="C467" s="5"/>
      <c r="E467" s="20" t="s">
        <v>876</v>
      </c>
      <c r="F467" s="20" t="s">
        <v>896</v>
      </c>
      <c r="G467" s="5"/>
      <c r="H467" s="5" t="str">
        <f t="shared" si="15"/>
        <v>យ៉ុង យ៉ុន</v>
      </c>
      <c r="I467" s="20" t="s">
        <v>869</v>
      </c>
      <c r="J467" s="5" t="s">
        <v>862</v>
      </c>
      <c r="K467" s="5" t="s">
        <v>862</v>
      </c>
      <c r="L467" s="22" t="s">
        <v>852</v>
      </c>
      <c r="O467" s="12">
        <f t="shared" si="14"/>
        <v>62094147</v>
      </c>
    </row>
    <row r="468" spans="1:15" x14ac:dyDescent="0.65">
      <c r="A468" s="4">
        <v>466</v>
      </c>
      <c r="B468" s="5" t="s">
        <v>895</v>
      </c>
      <c r="C468" s="5"/>
      <c r="E468" s="20" t="s">
        <v>894</v>
      </c>
      <c r="F468" s="20" t="s">
        <v>893</v>
      </c>
      <c r="G468" s="5"/>
      <c r="H468" s="5" t="str">
        <f t="shared" si="15"/>
        <v>វណ្ណា ហឿន</v>
      </c>
      <c r="I468" s="20" t="s">
        <v>863</v>
      </c>
      <c r="J468" s="5" t="s">
        <v>862</v>
      </c>
      <c r="K468" s="5" t="s">
        <v>862</v>
      </c>
      <c r="L468" s="22" t="s">
        <v>853</v>
      </c>
      <c r="O468" s="12" t="str">
        <f t="shared" si="14"/>
        <v>IDR00107</v>
      </c>
    </row>
    <row r="469" spans="1:15" x14ac:dyDescent="0.65">
      <c r="A469" s="4">
        <v>467</v>
      </c>
      <c r="B469" s="5">
        <v>61617320</v>
      </c>
      <c r="C469" s="5"/>
      <c r="E469" s="20" t="s">
        <v>892</v>
      </c>
      <c r="F469" s="20" t="s">
        <v>891</v>
      </c>
      <c r="G469" s="5"/>
      <c r="H469" s="5" t="str">
        <f t="shared" si="15"/>
        <v>ចក់ កំសត់</v>
      </c>
      <c r="I469" s="20" t="s">
        <v>863</v>
      </c>
      <c r="J469" s="5" t="s">
        <v>862</v>
      </c>
      <c r="K469" s="5" t="s">
        <v>862</v>
      </c>
      <c r="L469" s="22" t="s">
        <v>854</v>
      </c>
      <c r="O469" s="12">
        <f t="shared" si="14"/>
        <v>61617320</v>
      </c>
    </row>
    <row r="470" spans="1:15" x14ac:dyDescent="0.65">
      <c r="A470" s="4">
        <v>468</v>
      </c>
      <c r="B470" s="5" t="s">
        <v>890</v>
      </c>
      <c r="C470" s="5"/>
      <c r="E470" s="20" t="s">
        <v>889</v>
      </c>
      <c r="F470" s="20" t="s">
        <v>888</v>
      </c>
      <c r="G470" s="5"/>
      <c r="H470" s="5" t="str">
        <f t="shared" si="15"/>
        <v>បុល ស្រីធា</v>
      </c>
      <c r="I470" s="20" t="s">
        <v>863</v>
      </c>
      <c r="J470" s="5" t="s">
        <v>862</v>
      </c>
      <c r="K470" s="5" t="s">
        <v>862</v>
      </c>
      <c r="L470" s="22" t="s">
        <v>855</v>
      </c>
      <c r="O470" s="12" t="str">
        <f t="shared" si="14"/>
        <v>070362556</v>
      </c>
    </row>
    <row r="471" spans="1:15" x14ac:dyDescent="0.65">
      <c r="A471" s="4">
        <v>469</v>
      </c>
      <c r="B471" s="5" t="s">
        <v>887</v>
      </c>
      <c r="C471" s="5"/>
      <c r="E471" s="20" t="s">
        <v>886</v>
      </c>
      <c r="F471" s="20" t="s">
        <v>885</v>
      </c>
      <c r="G471" s="5"/>
      <c r="H471" s="5" t="str">
        <f t="shared" si="15"/>
        <v>ជឹម សុគុន</v>
      </c>
      <c r="I471" s="20" t="s">
        <v>869</v>
      </c>
      <c r="J471" s="5" t="s">
        <v>862</v>
      </c>
      <c r="K471" s="5" t="s">
        <v>862</v>
      </c>
      <c r="L471" s="22" t="s">
        <v>884</v>
      </c>
      <c r="O471" s="12" t="str">
        <f t="shared" si="14"/>
        <v>IDR00038</v>
      </c>
    </row>
    <row r="472" spans="1:15" x14ac:dyDescent="0.65">
      <c r="A472" s="4">
        <v>470</v>
      </c>
      <c r="B472" s="6" t="s">
        <v>883</v>
      </c>
      <c r="C472" s="5"/>
      <c r="E472" s="20" t="s">
        <v>882</v>
      </c>
      <c r="F472" s="26" t="s">
        <v>881</v>
      </c>
      <c r="G472" s="5"/>
      <c r="H472" s="5" t="str">
        <f t="shared" si="15"/>
        <v>គ្រី ស្រីនុត</v>
      </c>
      <c r="I472" s="20" t="s">
        <v>863</v>
      </c>
      <c r="J472" s="5" t="s">
        <v>862</v>
      </c>
      <c r="K472" s="5" t="s">
        <v>862</v>
      </c>
      <c r="L472" s="24" t="s">
        <v>856</v>
      </c>
      <c r="O472" s="12" t="str">
        <f t="shared" si="14"/>
        <v>IDR00108</v>
      </c>
    </row>
    <row r="473" spans="1:15" x14ac:dyDescent="0.65">
      <c r="A473" s="4">
        <v>471</v>
      </c>
      <c r="B473" s="6" t="s">
        <v>880</v>
      </c>
      <c r="C473" s="5"/>
      <c r="E473" s="20" t="s">
        <v>879</v>
      </c>
      <c r="F473" s="26" t="s">
        <v>878</v>
      </c>
      <c r="G473" s="5"/>
      <c r="H473" s="5" t="str">
        <f t="shared" si="15"/>
        <v>ជឿន សិត</v>
      </c>
      <c r="I473" s="20" t="s">
        <v>869</v>
      </c>
      <c r="J473" s="5" t="s">
        <v>862</v>
      </c>
      <c r="K473" s="5" t="s">
        <v>862</v>
      </c>
      <c r="L473" s="24" t="s">
        <v>857</v>
      </c>
      <c r="O473" s="12" t="str">
        <f t="shared" si="14"/>
        <v>IDR00041</v>
      </c>
    </row>
    <row r="474" spans="1:15" x14ac:dyDescent="0.65">
      <c r="A474" s="4">
        <v>472</v>
      </c>
      <c r="B474" s="5" t="s">
        <v>877</v>
      </c>
      <c r="C474" s="5"/>
      <c r="E474" s="20" t="s">
        <v>876</v>
      </c>
      <c r="F474" s="20" t="s">
        <v>875</v>
      </c>
      <c r="G474" s="5"/>
      <c r="H474" s="5" t="str">
        <f t="shared" si="15"/>
        <v>យ៉ុង ស្រីពៅ</v>
      </c>
      <c r="I474" s="20" t="s">
        <v>863</v>
      </c>
      <c r="J474" s="5" t="s">
        <v>862</v>
      </c>
      <c r="K474" s="5" t="s">
        <v>862</v>
      </c>
      <c r="L474" s="22" t="s">
        <v>858</v>
      </c>
      <c r="O474" s="12" t="str">
        <f t="shared" si="14"/>
        <v>IDR00109</v>
      </c>
    </row>
    <row r="475" spans="1:15" x14ac:dyDescent="0.65">
      <c r="A475" s="4">
        <v>473</v>
      </c>
      <c r="B475" s="5" t="s">
        <v>874</v>
      </c>
      <c r="C475" s="5"/>
      <c r="E475" s="20" t="s">
        <v>873</v>
      </c>
      <c r="F475" s="20" t="s">
        <v>872</v>
      </c>
      <c r="G475" s="5"/>
      <c r="H475" s="5" t="str">
        <f t="shared" si="15"/>
        <v>ម៉ៅ វណ្ណា</v>
      </c>
      <c r="I475" s="20" t="s">
        <v>869</v>
      </c>
      <c r="J475" s="5" t="s">
        <v>862</v>
      </c>
      <c r="K475" s="5" t="s">
        <v>862</v>
      </c>
      <c r="L475" s="22" t="s">
        <v>859</v>
      </c>
      <c r="O475" s="12" t="str">
        <f t="shared" si="14"/>
        <v>IDR00043</v>
      </c>
    </row>
    <row r="476" spans="1:15" x14ac:dyDescent="0.65">
      <c r="A476" s="4">
        <v>474</v>
      </c>
      <c r="B476" s="5">
        <v>160389647</v>
      </c>
      <c r="C476" s="5"/>
      <c r="E476" s="20" t="s">
        <v>871</v>
      </c>
      <c r="F476" s="20" t="s">
        <v>870</v>
      </c>
      <c r="G476" s="5"/>
      <c r="H476" s="5" t="str">
        <f t="shared" si="15"/>
        <v>សុក ចូច</v>
      </c>
      <c r="I476" s="20" t="s">
        <v>869</v>
      </c>
      <c r="J476" s="5" t="s">
        <v>862</v>
      </c>
      <c r="K476" s="5" t="s">
        <v>862</v>
      </c>
      <c r="L476" s="22" t="s">
        <v>728</v>
      </c>
      <c r="O476" s="12">
        <f t="shared" si="14"/>
        <v>160389647</v>
      </c>
    </row>
    <row r="477" spans="1:15" x14ac:dyDescent="0.65">
      <c r="A477" s="4">
        <v>475</v>
      </c>
      <c r="B477" s="5" t="s">
        <v>868</v>
      </c>
      <c r="C477" s="5"/>
      <c r="E477" s="20" t="s">
        <v>867</v>
      </c>
      <c r="F477" s="20" t="s">
        <v>866</v>
      </c>
      <c r="G477" s="5"/>
      <c r="H477" s="5" t="str">
        <f t="shared" si="15"/>
        <v>សែម មុំ</v>
      </c>
      <c r="I477" s="20" t="s">
        <v>863</v>
      </c>
      <c r="J477" s="5" t="s">
        <v>862</v>
      </c>
      <c r="K477" s="5" t="s">
        <v>862</v>
      </c>
      <c r="L477" s="22" t="s">
        <v>860</v>
      </c>
      <c r="O477" s="12" t="str">
        <f t="shared" si="14"/>
        <v>180838374</v>
      </c>
    </row>
    <row r="478" spans="1:15" x14ac:dyDescent="0.65">
      <c r="A478" s="4">
        <v>476</v>
      </c>
      <c r="B478" s="5">
        <v>150938068</v>
      </c>
      <c r="C478" s="5"/>
      <c r="E478" s="20" t="s">
        <v>865</v>
      </c>
      <c r="F478" s="20" t="s">
        <v>864</v>
      </c>
      <c r="G478" s="5"/>
      <c r="H478" s="5" t="str">
        <f t="shared" si="15"/>
        <v>សេន រីកា</v>
      </c>
      <c r="I478" s="20" t="s">
        <v>863</v>
      </c>
      <c r="J478" s="5" t="s">
        <v>862</v>
      </c>
      <c r="K478" s="5" t="s">
        <v>862</v>
      </c>
      <c r="L478" s="22" t="s">
        <v>861</v>
      </c>
      <c r="O478" s="12">
        <f t="shared" si="14"/>
        <v>150938068</v>
      </c>
    </row>
    <row r="479" spans="1:15" x14ac:dyDescent="0.65">
      <c r="A479" s="4">
        <v>477</v>
      </c>
      <c r="B479" s="5">
        <v>1506616131</v>
      </c>
      <c r="E479" s="18" t="s">
        <v>1889</v>
      </c>
      <c r="F479" s="18" t="s">
        <v>940</v>
      </c>
      <c r="H479" s="4" t="str">
        <f t="shared" si="15"/>
        <v>អ៊ុន លាប</v>
      </c>
      <c r="I479" s="20" t="s">
        <v>869</v>
      </c>
      <c r="J479" s="5" t="s">
        <v>862</v>
      </c>
      <c r="K479" s="5" t="s">
        <v>862</v>
      </c>
      <c r="L479" s="18" t="s">
        <v>1888</v>
      </c>
      <c r="O479" s="15">
        <f t="shared" si="14"/>
        <v>1506616131</v>
      </c>
    </row>
    <row r="480" spans="1:15" x14ac:dyDescent="0.65">
      <c r="A480" s="4">
        <v>478</v>
      </c>
      <c r="B480" s="5">
        <v>150523520</v>
      </c>
      <c r="E480" s="18" t="s">
        <v>1892</v>
      </c>
      <c r="F480" s="18" t="s">
        <v>1890</v>
      </c>
      <c r="H480" s="4" t="str">
        <f t="shared" si="15"/>
        <v>ឆាំ ឆើត</v>
      </c>
      <c r="I480" s="20" t="s">
        <v>869</v>
      </c>
      <c r="J480" s="5" t="s">
        <v>862</v>
      </c>
      <c r="K480" s="5" t="s">
        <v>862</v>
      </c>
      <c r="L480" s="18" t="s">
        <v>1891</v>
      </c>
      <c r="O480" s="15">
        <f t="shared" si="14"/>
        <v>150523520</v>
      </c>
    </row>
    <row r="481" spans="1:1" x14ac:dyDescent="0.65">
      <c r="A481" s="4">
        <v>479</v>
      </c>
    </row>
  </sheetData>
  <mergeCells count="3">
    <mergeCell ref="A1:A2"/>
    <mergeCell ref="B1:D1"/>
    <mergeCell ref="E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Latex_Staff 02-23</vt:lpstr>
      <vt:lpstr>Staff 02-23</vt:lpstr>
      <vt:lpstr>Latex_Staff (2)</vt:lpstr>
      <vt:lpstr>Latex_Staff</vt:lpstr>
      <vt:lpstr>Sheet1</vt:lpstr>
      <vt:lpstr>Staff</vt:lpstr>
      <vt:lpstr>Tax_List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Vanndy Lamuth</cp:lastModifiedBy>
  <dcterms:created xsi:type="dcterms:W3CDTF">2022-12-05T09:54:54Z</dcterms:created>
  <dcterms:modified xsi:type="dcterms:W3CDTF">2023-06-22T03:58:45Z</dcterms:modified>
</cp:coreProperties>
</file>