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HRAVYA.000\Desktop\DSP\New folder\Final project\"/>
    </mc:Choice>
  </mc:AlternateContent>
  <xr:revisionPtr revIDLastSave="0" documentId="13_ncr:1_{D51DCCD7-5433-4D29-9EE0-47995B3BB1DA}" xr6:coauthVersionLast="45" xr6:coauthVersionMax="45" xr10:uidLastSave="{00000000-0000-0000-0000-000000000000}"/>
  <bookViews>
    <workbookView xWindow="-120" yWindow="-120" windowWidth="20730" windowHeight="11160" xr2:uid="{EF9FF878-BF95-4896-A433-CD5F0262D149}"/>
  </bookViews>
  <sheets>
    <sheet name="Test Results" sheetId="2" r:id="rId1"/>
    <sheet name="Train-Val_Images" sheetId="3" r:id="rId2"/>
    <sheet name="Count" sheetId="4" r:id="rId3"/>
  </sheets>
  <definedNames>
    <definedName name="_xlnm._FilterDatabase" localSheetId="0" hidden="1">'Test Results'!$A$1:$M$68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2" i="2"/>
  <c r="M27" i="2"/>
  <c r="M26" i="2"/>
  <c r="M23" i="2"/>
  <c r="M22" i="2"/>
  <c r="M15" i="2"/>
  <c r="M14" i="2"/>
  <c r="M19" i="2"/>
  <c r="M11" i="2"/>
  <c r="M10" i="2"/>
  <c r="M18" i="2"/>
  <c r="L11" i="3"/>
  <c r="L10" i="3"/>
  <c r="L8" i="3"/>
  <c r="L7" i="3"/>
  <c r="L5" i="3"/>
  <c r="L4" i="3"/>
  <c r="K11" i="3"/>
  <c r="K10" i="3"/>
  <c r="K7" i="3"/>
  <c r="K4" i="3"/>
  <c r="K8" i="3"/>
  <c r="K5" i="3"/>
  <c r="L27" i="2"/>
  <c r="L26" i="2"/>
  <c r="L23" i="2"/>
  <c r="L22" i="2"/>
  <c r="L19" i="2"/>
  <c r="L18" i="2"/>
  <c r="L15" i="2"/>
  <c r="L14" i="2"/>
  <c r="L11" i="2"/>
  <c r="L10" i="2"/>
  <c r="M33" i="2" l="1"/>
  <c r="N33" i="2"/>
  <c r="N34" i="2"/>
  <c r="M34" i="2"/>
  <c r="N11" i="2"/>
  <c r="N18" i="2"/>
  <c r="N10" i="2"/>
  <c r="N19" i="2"/>
  <c r="N14" i="2"/>
  <c r="N15" i="2"/>
  <c r="N27" i="2"/>
  <c r="N26" i="2"/>
  <c r="N23" i="2"/>
  <c r="N22" i="2"/>
  <c r="I64" i="2"/>
  <c r="I65" i="2"/>
  <c r="I66" i="2"/>
  <c r="I67" i="2"/>
  <c r="I68" i="2"/>
  <c r="N35" i="2" l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2" i="2"/>
  <c r="L6" i="2" l="1"/>
  <c r="M6" i="2" s="1"/>
  <c r="L5" i="2"/>
  <c r="M5" i="2" s="1"/>
</calcChain>
</file>

<file path=xl/sharedStrings.xml><?xml version="1.0" encoding="utf-8"?>
<sst xmlns="http://schemas.openxmlformats.org/spreadsheetml/2006/main" count="1604" uniqueCount="392">
  <si>
    <t>ImageNo.</t>
  </si>
  <si>
    <t>Activity</t>
  </si>
  <si>
    <t>image001</t>
  </si>
  <si>
    <t>image002</t>
  </si>
  <si>
    <t>image003</t>
  </si>
  <si>
    <t>image004</t>
  </si>
  <si>
    <t>image005</t>
  </si>
  <si>
    <t>image006</t>
  </si>
  <si>
    <t>image007</t>
  </si>
  <si>
    <t>image008</t>
  </si>
  <si>
    <t>image009</t>
  </si>
  <si>
    <t>image010</t>
  </si>
  <si>
    <t>image011</t>
  </si>
  <si>
    <t>image012</t>
  </si>
  <si>
    <t>image013</t>
  </si>
  <si>
    <t>image014</t>
  </si>
  <si>
    <t>image015</t>
  </si>
  <si>
    <t>image016</t>
  </si>
  <si>
    <t>image017</t>
  </si>
  <si>
    <t>image018</t>
  </si>
  <si>
    <t>image019</t>
  </si>
  <si>
    <t>image020</t>
  </si>
  <si>
    <t>image021</t>
  </si>
  <si>
    <t>image022</t>
  </si>
  <si>
    <t>image023</t>
  </si>
  <si>
    <t>image024</t>
  </si>
  <si>
    <t>image025</t>
  </si>
  <si>
    <t>image026</t>
  </si>
  <si>
    <t>image027</t>
  </si>
  <si>
    <t>image028</t>
  </si>
  <si>
    <t>image029</t>
  </si>
  <si>
    <t>image030</t>
  </si>
  <si>
    <t>image031</t>
  </si>
  <si>
    <t>image032</t>
  </si>
  <si>
    <t>image033</t>
  </si>
  <si>
    <t>image034</t>
  </si>
  <si>
    <t>image035</t>
  </si>
  <si>
    <t>image036</t>
  </si>
  <si>
    <t>image037</t>
  </si>
  <si>
    <t>image038</t>
  </si>
  <si>
    <t>image039</t>
  </si>
  <si>
    <t>image040</t>
  </si>
  <si>
    <t>image041</t>
  </si>
  <si>
    <t>image042</t>
  </si>
  <si>
    <t>image043</t>
  </si>
  <si>
    <t>image044</t>
  </si>
  <si>
    <t>image045</t>
  </si>
  <si>
    <t>image046</t>
  </si>
  <si>
    <t>image047</t>
  </si>
  <si>
    <t>image048</t>
  </si>
  <si>
    <t>image049</t>
  </si>
  <si>
    <t>image050</t>
  </si>
  <si>
    <t>image051</t>
  </si>
  <si>
    <t>image052</t>
  </si>
  <si>
    <t>image053</t>
  </si>
  <si>
    <t>image054</t>
  </si>
  <si>
    <t>image055</t>
  </si>
  <si>
    <t>image056</t>
  </si>
  <si>
    <t>image057</t>
  </si>
  <si>
    <t>image058</t>
  </si>
  <si>
    <t>image059</t>
  </si>
  <si>
    <t>image060</t>
  </si>
  <si>
    <t>image061</t>
  </si>
  <si>
    <t>image062</t>
  </si>
  <si>
    <t>Clean</t>
  </si>
  <si>
    <t>Suspicious</t>
  </si>
  <si>
    <t>image063</t>
  </si>
  <si>
    <t>image064</t>
  </si>
  <si>
    <t>image065</t>
  </si>
  <si>
    <t>image066</t>
  </si>
  <si>
    <t>image067</t>
  </si>
  <si>
    <t>Male/ Female</t>
  </si>
  <si>
    <t>Specs ?</t>
  </si>
  <si>
    <t>New in Test</t>
  </si>
  <si>
    <t>Yes</t>
  </si>
  <si>
    <t>Female</t>
  </si>
  <si>
    <t>Male</t>
  </si>
  <si>
    <t>Specs</t>
  </si>
  <si>
    <t>No specs</t>
  </si>
  <si>
    <t>No</t>
  </si>
  <si>
    <t>Result</t>
  </si>
  <si>
    <t>Model Output</t>
  </si>
  <si>
    <t>Prediction cutoff 0.5</t>
  </si>
  <si>
    <t>Image</t>
  </si>
  <si>
    <t>Male/Female</t>
  </si>
  <si>
    <t>clean_1101.jpg</t>
  </si>
  <si>
    <t>clean_1102.jpg</t>
  </si>
  <si>
    <t>clean_1103.jpg</t>
  </si>
  <si>
    <t>clean_1104.jpg</t>
  </si>
  <si>
    <t>clean_1105.jpg</t>
  </si>
  <si>
    <t>clean_1106.jpg</t>
  </si>
  <si>
    <t>clean_1107.jpg</t>
  </si>
  <si>
    <t>clean_1108.jpg</t>
  </si>
  <si>
    <t>clean_1109.jpg</t>
  </si>
  <si>
    <t>clean_1110.jpg</t>
  </si>
  <si>
    <t>clean_1111.jpg</t>
  </si>
  <si>
    <t>clean_1112.jpg</t>
  </si>
  <si>
    <t>clean_1113.jpg</t>
  </si>
  <si>
    <t>clean_1114.jpg</t>
  </si>
  <si>
    <t>clean_1115.jpg</t>
  </si>
  <si>
    <t>clean_1116.jpg</t>
  </si>
  <si>
    <t>clean_1117.jpg</t>
  </si>
  <si>
    <t>clean_1118.jpg</t>
  </si>
  <si>
    <t>clean_1119.jpg</t>
  </si>
  <si>
    <t>clean_1120.jpg</t>
  </si>
  <si>
    <t>clean_1121.jpg</t>
  </si>
  <si>
    <t>clean_1122.jpg</t>
  </si>
  <si>
    <t>clean_1123.jpg</t>
  </si>
  <si>
    <t>clean_1124.jpg</t>
  </si>
  <si>
    <t>clean_1125.jpg</t>
  </si>
  <si>
    <t>clean_1126.jpg</t>
  </si>
  <si>
    <t>clean_1127.jpg</t>
  </si>
  <si>
    <t>clean_1128.jpg</t>
  </si>
  <si>
    <t>clean_1129.jpg</t>
  </si>
  <si>
    <t>clean_1130.jpg</t>
  </si>
  <si>
    <t>clean_1131.jpg</t>
  </si>
  <si>
    <t>clean_1132.jpg</t>
  </si>
  <si>
    <t>clean_1133.jpg</t>
  </si>
  <si>
    <t>clean_1134.jpg</t>
  </si>
  <si>
    <t>clean_1135.jpg</t>
  </si>
  <si>
    <t>clean_1136.jpg</t>
  </si>
  <si>
    <t>clean_1137.jpg</t>
  </si>
  <si>
    <t>clean_1138.jpg</t>
  </si>
  <si>
    <t>clean_1139.jpg</t>
  </si>
  <si>
    <t>clean_1140.jpg</t>
  </si>
  <si>
    <t>clean_1141.jpg</t>
  </si>
  <si>
    <t>clean_1142.jpg</t>
  </si>
  <si>
    <t>clean_1143.jpg</t>
  </si>
  <si>
    <t>clean_1144.jpg</t>
  </si>
  <si>
    <t>clean_1145.jpg</t>
  </si>
  <si>
    <t>clean_1149.jpg</t>
  </si>
  <si>
    <t>clean_1151.jpg</t>
  </si>
  <si>
    <t>clean_1153.jpg</t>
  </si>
  <si>
    <t>clean_1154.jpg</t>
  </si>
  <si>
    <t>clean_1155.jpg</t>
  </si>
  <si>
    <t>clean_1156.jpg</t>
  </si>
  <si>
    <t>clean_1158.jpg</t>
  </si>
  <si>
    <t>clean_1159.jpg</t>
  </si>
  <si>
    <t>clean_1160.jpg</t>
  </si>
  <si>
    <t>clean_1161.jpg</t>
  </si>
  <si>
    <t>clean_1162.jpg</t>
  </si>
  <si>
    <t>clean_1163.jpg</t>
  </si>
  <si>
    <t>clean_1164.jpg</t>
  </si>
  <si>
    <t>clean_1165.jpg</t>
  </si>
  <si>
    <t>clean_1166.jpg</t>
  </si>
  <si>
    <t>clean_1170.jpg</t>
  </si>
  <si>
    <t>clean_1175.jpg</t>
  </si>
  <si>
    <t>clean_1176.jpg</t>
  </si>
  <si>
    <t>clean_1177.jpg</t>
  </si>
  <si>
    <t>clean_1178.jpg</t>
  </si>
  <si>
    <t>clean_1179.jpg</t>
  </si>
  <si>
    <t>clean_1180.jpg</t>
  </si>
  <si>
    <t>clean_1181.jpg</t>
  </si>
  <si>
    <t>clean_1182.jpg</t>
  </si>
  <si>
    <t>clean_1183.jpg</t>
  </si>
  <si>
    <t>clean_1190.jpg</t>
  </si>
  <si>
    <t>clean_1191.jpg</t>
  </si>
  <si>
    <t>clean_1192.jpg</t>
  </si>
  <si>
    <t>clean_1193.jpg</t>
  </si>
  <si>
    <t>clean_1194.jpg</t>
  </si>
  <si>
    <t>clean_1195.jpg</t>
  </si>
  <si>
    <t>clean_1197.jpg</t>
  </si>
  <si>
    <t>clean_1198.jpg</t>
  </si>
  <si>
    <t>clean_1199.jpg</t>
  </si>
  <si>
    <t>clean_1200.jpg</t>
  </si>
  <si>
    <t>clean_1201(5).jpg</t>
  </si>
  <si>
    <t>clean_1201(6).jpg</t>
  </si>
  <si>
    <t>clean_1201(7).jpg</t>
  </si>
  <si>
    <t>clean_1201(8).jpg</t>
  </si>
  <si>
    <t>clean_1201(9).jpg</t>
  </si>
  <si>
    <t>clean_1201.jpg</t>
  </si>
  <si>
    <t>clean_1202(1).jpg</t>
  </si>
  <si>
    <t>clean_1202(3).jpg</t>
  </si>
  <si>
    <t>clean_1202.jpg</t>
  </si>
  <si>
    <t>clean_1203(1).jpg</t>
  </si>
  <si>
    <t>clean_1203(2).jpg</t>
  </si>
  <si>
    <t>clean_1203(3).jpg</t>
  </si>
  <si>
    <t>clean_1204(1).jpg</t>
  </si>
  <si>
    <t>clean_1204(2).jpg</t>
  </si>
  <si>
    <t>clean_1204(3).jpg</t>
  </si>
  <si>
    <t>clean_1204(4).jpg</t>
  </si>
  <si>
    <t>clean_1204(5).jpg</t>
  </si>
  <si>
    <t>clean_1204(6).jpg</t>
  </si>
  <si>
    <t>clean_1204(7).jpg</t>
  </si>
  <si>
    <t>clean_1204(8).jpg</t>
  </si>
  <si>
    <t>clean_1210.jpg</t>
  </si>
  <si>
    <t>clean_1211.jpg</t>
  </si>
  <si>
    <t>clean_1212.jpg</t>
  </si>
  <si>
    <t>clean_1222.jpg</t>
  </si>
  <si>
    <t>suspicious_1100.jpg</t>
  </si>
  <si>
    <t>suspicious_1101.jpg</t>
  </si>
  <si>
    <t>suspicious_1102.jpg</t>
  </si>
  <si>
    <t>suspicious_1103.jpg</t>
  </si>
  <si>
    <t>suspicious_1104.jpg</t>
  </si>
  <si>
    <t>suspicious_1105.jpg</t>
  </si>
  <si>
    <t>suspicious_1106.jpg</t>
  </si>
  <si>
    <t>suspicious_1107.jpg</t>
  </si>
  <si>
    <t>suspicious_1111.jpg</t>
  </si>
  <si>
    <t>suspicious_1112.jpg</t>
  </si>
  <si>
    <t>suspicious_1113.jpg</t>
  </si>
  <si>
    <t>suspicious_1114.jpg</t>
  </si>
  <si>
    <t>suspicious_1115.jpg</t>
  </si>
  <si>
    <t>suspicious_1116.jpg</t>
  </si>
  <si>
    <t>suspicious_1117.jpg</t>
  </si>
  <si>
    <t>suspicious_1118.jpg</t>
  </si>
  <si>
    <t>suspicious_1119.jpg</t>
  </si>
  <si>
    <t>suspicious_1120.jpg</t>
  </si>
  <si>
    <t>suspicious_1121.jpg</t>
  </si>
  <si>
    <t>suspicious_1122.jpg</t>
  </si>
  <si>
    <t>suspicious_1123.jpg</t>
  </si>
  <si>
    <t>suspicious_1124.jpg</t>
  </si>
  <si>
    <t>suspicious_1125.jpg</t>
  </si>
  <si>
    <t>suspicious_1126.jpg</t>
  </si>
  <si>
    <t>suspicious_1127.jpg</t>
  </si>
  <si>
    <t>suspicious_1128.jpg</t>
  </si>
  <si>
    <t>suspicious_1129.jpg</t>
  </si>
  <si>
    <t>suspicious_1130.jpg</t>
  </si>
  <si>
    <t>suspicious_1131.jpg</t>
  </si>
  <si>
    <t>suspicious_1132.jpg</t>
  </si>
  <si>
    <t>suspicious_1133.jpg</t>
  </si>
  <si>
    <t>suspicious_1134.jpg</t>
  </si>
  <si>
    <t>suspicious_1135.jpg</t>
  </si>
  <si>
    <t>suspicious_1136.jpg</t>
  </si>
  <si>
    <t>suspicious_1137.jpg</t>
  </si>
  <si>
    <t>suspicious_1138.jpg</t>
  </si>
  <si>
    <t>suspicious_1139.jpg</t>
  </si>
  <si>
    <t>suspicious_1140.jpg</t>
  </si>
  <si>
    <t>suspicious_1141.jpg</t>
  </si>
  <si>
    <t>suspicious_1142.jpg</t>
  </si>
  <si>
    <t>suspicious_1144.jpg</t>
  </si>
  <si>
    <t>suspicious_1145.jpg</t>
  </si>
  <si>
    <t>suspicious_1146.jpg</t>
  </si>
  <si>
    <t>suspicious_1147.jpg</t>
  </si>
  <si>
    <t>suspicious_1148.jpg</t>
  </si>
  <si>
    <t>suspicious_1149.jpg</t>
  </si>
  <si>
    <t>suspicious_1150.jpg</t>
  </si>
  <si>
    <t>suspicious_1152.jpg</t>
  </si>
  <si>
    <t>suspicious_1153.jpg</t>
  </si>
  <si>
    <t>suspicious_1154.jpg</t>
  </si>
  <si>
    <t>suspicious_1155.jpg</t>
  </si>
  <si>
    <t>suspicious_1156.jpg</t>
  </si>
  <si>
    <t>suspicious_1157.jpg</t>
  </si>
  <si>
    <t>suspicious_1158.jpg</t>
  </si>
  <si>
    <t>suspicious_1159.jpg</t>
  </si>
  <si>
    <t>suspicious_1160.jpg</t>
  </si>
  <si>
    <t>suspicious_1163.jpg</t>
  </si>
  <si>
    <t>suspicious_1164.jpg</t>
  </si>
  <si>
    <t>suspicious_1165.jpg</t>
  </si>
  <si>
    <t>suspicious_1166.jpg</t>
  </si>
  <si>
    <t>suspicious_1167.jpg</t>
  </si>
  <si>
    <t>suspicious_1168.jpg</t>
  </si>
  <si>
    <t>suspicious_1169.jpg</t>
  </si>
  <si>
    <t>suspicious_1170.jpg</t>
  </si>
  <si>
    <t>suspicious_1172.jpg</t>
  </si>
  <si>
    <t>suspicious_1173.jpg</t>
  </si>
  <si>
    <t>suspicious_1174.jpg</t>
  </si>
  <si>
    <t>suspicious_1175.jpg</t>
  </si>
  <si>
    <t>suspicious_1176.jpg</t>
  </si>
  <si>
    <t>suspicious_1177.jpg</t>
  </si>
  <si>
    <t>suspicious_1178.jpg</t>
  </si>
  <si>
    <t>suspicious_1179.jpg</t>
  </si>
  <si>
    <t>suspicious_1180.jpg</t>
  </si>
  <si>
    <t>suspicious_1181.jpg</t>
  </si>
  <si>
    <t>suspicious_1182.jpg</t>
  </si>
  <si>
    <t>suspicious_1183.jpg</t>
  </si>
  <si>
    <t>suspicious_1186.jpg</t>
  </si>
  <si>
    <t>suspicious_1187.jpg</t>
  </si>
  <si>
    <t>suspicious_1189.jpg</t>
  </si>
  <si>
    <t>suspicious_1190.jpg</t>
  </si>
  <si>
    <t>suspicious_1191.jpg</t>
  </si>
  <si>
    <t>suspicious_1192.jpg</t>
  </si>
  <si>
    <t>suspicious_1193.jpg</t>
  </si>
  <si>
    <t>suspicious_1194.jpg</t>
  </si>
  <si>
    <t>suspicious_1195.jpg</t>
  </si>
  <si>
    <t>suspicious_1196.jpg</t>
  </si>
  <si>
    <t>suspicious_1197.jpg</t>
  </si>
  <si>
    <t>suspicious_1198.jpg</t>
  </si>
  <si>
    <t>suspicious_1199.jpg</t>
  </si>
  <si>
    <t>suspicious_1200.jpg</t>
  </si>
  <si>
    <t>suspicious_1201.jpg</t>
  </si>
  <si>
    <t>suspicious_1202.jpg</t>
  </si>
  <si>
    <t>suspicious_1203.jpg</t>
  </si>
  <si>
    <t>suspicious_1204.jpg</t>
  </si>
  <si>
    <t>suspicious_1205.jpg</t>
  </si>
  <si>
    <t>suspicious_1206.jpg</t>
  </si>
  <si>
    <t>suspicious_1208.jpg</t>
  </si>
  <si>
    <t>suspicious_1209.jpg</t>
  </si>
  <si>
    <t>suspicious_1210.jpg</t>
  </si>
  <si>
    <t>suspicious_1211.jpg</t>
  </si>
  <si>
    <t>suspicious_1212.jpg</t>
  </si>
  <si>
    <t>suspicious_1213.jpg</t>
  </si>
  <si>
    <t>suspicious_1214.jpg</t>
  </si>
  <si>
    <t>suspicious_1215.jpg</t>
  </si>
  <si>
    <t>suspicious_1216.jpg</t>
  </si>
  <si>
    <t>suspicious_1217.jpg</t>
  </si>
  <si>
    <t>suspicious_1219.jpg</t>
  </si>
  <si>
    <t>suspicious_1220.jpg</t>
  </si>
  <si>
    <t>suspicious_1221.jpg</t>
  </si>
  <si>
    <t>suspicious_1222.jpg</t>
  </si>
  <si>
    <t>suspicious_1223.jpg</t>
  </si>
  <si>
    <t>suspicious_1225.jpg</t>
  </si>
  <si>
    <t>suspicious_1228.jpg</t>
  </si>
  <si>
    <t>suspicious_1229.jpg</t>
  </si>
  <si>
    <t>suspicious_1231.jpg</t>
  </si>
  <si>
    <t>suspicious_1233.jpg</t>
  </si>
  <si>
    <t>suspicious_1234.jpg</t>
  </si>
  <si>
    <t>suspicious_1235.jpg</t>
  </si>
  <si>
    <t>suspicious_1236.jpg</t>
  </si>
  <si>
    <t>suspicious_1237.jpg</t>
  </si>
  <si>
    <t>suspicious_1238.jpg</t>
  </si>
  <si>
    <t>suspicious_1239.jpg</t>
  </si>
  <si>
    <t>suspicious_1240.jpg</t>
  </si>
  <si>
    <t>suspicious_1241.jpg</t>
  </si>
  <si>
    <t>suspicious_1242.jpg</t>
  </si>
  <si>
    <t>suspicious_1244.jpg</t>
  </si>
  <si>
    <t>suspicious_1245.jpg</t>
  </si>
  <si>
    <t>suspicious_1246.jpg</t>
  </si>
  <si>
    <t>suspicious_1247.jpg</t>
  </si>
  <si>
    <t>suspicious_1248.jpg</t>
  </si>
  <si>
    <t>suspicious_1249.jpg</t>
  </si>
  <si>
    <t>suspicious_1250.jpg</t>
  </si>
  <si>
    <t>suspicious_1251.jpg</t>
  </si>
  <si>
    <t>suspicious_1252.jpg</t>
  </si>
  <si>
    <t>suspicious_1253.jpg</t>
  </si>
  <si>
    <t>suspicious_1254.jpg</t>
  </si>
  <si>
    <t>suspicious_1255.jpg</t>
  </si>
  <si>
    <t>suspicious_1256.jpg</t>
  </si>
  <si>
    <t>suspicious_1257.jpg</t>
  </si>
  <si>
    <t>suspicious_1258.jpg</t>
  </si>
  <si>
    <t>suspicious_1259.jpg</t>
  </si>
  <si>
    <t>suspicious_1260.jpg</t>
  </si>
  <si>
    <t>suspicious_1261.jpg</t>
  </si>
  <si>
    <t>suspicious_1262.jpg</t>
  </si>
  <si>
    <t>suspicious_1263.jpg</t>
  </si>
  <si>
    <t>suspicious_1264.jpg</t>
  </si>
  <si>
    <t>suspicious_1265.jpg</t>
  </si>
  <si>
    <t>suspicious_1266.jpg</t>
  </si>
  <si>
    <t>suspicious_1267.jpg</t>
  </si>
  <si>
    <t>suspicious_1268.jpg</t>
  </si>
  <si>
    <t>suspicious_1270.jpg</t>
  </si>
  <si>
    <t>suspicious_1271.jpg</t>
  </si>
  <si>
    <t>suspicious_1272.jpg</t>
  </si>
  <si>
    <t>suspicious_1273.jpg</t>
  </si>
  <si>
    <t>suspicious_1274.jpg</t>
  </si>
  <si>
    <t>suspicious_1275.jpg</t>
  </si>
  <si>
    <t>suspicious_1276.jpg</t>
  </si>
  <si>
    <t>suspicious_1277.jpg</t>
  </si>
  <si>
    <t>suspicious_1278.jpg</t>
  </si>
  <si>
    <t>suspicious_1279.jpg</t>
  </si>
  <si>
    <t>suspicious_1280.jpg</t>
  </si>
  <si>
    <t>suspicious_1281.jpg</t>
  </si>
  <si>
    <t>suspicious_1282.jpg</t>
  </si>
  <si>
    <t>suspicious_1283.jpg</t>
  </si>
  <si>
    <t>suspicious_1284.jpg</t>
  </si>
  <si>
    <t>suspicious_1285.jpg</t>
  </si>
  <si>
    <t>suspicious_1286.jpg</t>
  </si>
  <si>
    <t>suspicious_1287.jpg</t>
  </si>
  <si>
    <t>suspicious_1291(1).jpg</t>
  </si>
  <si>
    <t>suspicious_1291(2).jpg</t>
  </si>
  <si>
    <t>suspicious_1291(3).jpg</t>
  </si>
  <si>
    <t>suspicious_1291(4).jpg</t>
  </si>
  <si>
    <t>suspicious_1291(5).jpg</t>
  </si>
  <si>
    <t>suspicious_1292.jpg</t>
  </si>
  <si>
    <t>suspicious_1295.jpg</t>
  </si>
  <si>
    <t>Total Images</t>
  </si>
  <si>
    <t>New</t>
  </si>
  <si>
    <t>Old</t>
  </si>
  <si>
    <t>Background different in Test?</t>
  </si>
  <si>
    <t>New Background</t>
  </si>
  <si>
    <t>Old Background</t>
  </si>
  <si>
    <t>Row Labels</t>
  </si>
  <si>
    <t>TRUE</t>
  </si>
  <si>
    <t>Grand Total</t>
  </si>
  <si>
    <t>Count of Male/ Female</t>
  </si>
  <si>
    <t>Count of Activity</t>
  </si>
  <si>
    <t>Count of New in Test</t>
  </si>
  <si>
    <t>Count of Specs ?</t>
  </si>
  <si>
    <t>Count of Background different in Test?</t>
  </si>
  <si>
    <t>Specs?</t>
  </si>
  <si>
    <t>Gender</t>
  </si>
  <si>
    <t>Confusion Matrix</t>
  </si>
  <si>
    <t>Predicted</t>
  </si>
  <si>
    <t>Actual</t>
  </si>
  <si>
    <t>Accuracy</t>
  </si>
  <si>
    <t>Metric</t>
  </si>
  <si>
    <t>Actual Count</t>
  </si>
  <si>
    <t>Predeicted Count</t>
  </si>
  <si>
    <t>Predicted %</t>
  </si>
  <si>
    <t>Cutoff</t>
  </si>
  <si>
    <t>Change column L1 to see the variations in prediction</t>
  </si>
  <si>
    <t>0.5 is same as the one which we have used in code.</t>
  </si>
  <si>
    <t>New in Test?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</si>
</sst>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9" fontId="3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9" fontId="3" fillId="0" borderId="1" xfId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9" fontId="3" fillId="0" borderId="0" xfId="1" applyFont="1" applyBorder="1" applyAlignment="1">
      <alignment horizontal="center"/>
    </xf>
    <xf numFmtId="9" fontId="3" fillId="0" borderId="0" xfId="1" applyFont="1" applyAlignment="1">
      <alignment horizontal="center"/>
    </xf>
    <xf numFmtId="0" fontId="3" fillId="3" borderId="0" xfId="0" applyFont="1" applyFill="1"/>
    <xf numFmtId="0" fontId="3" fillId="0" borderId="2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tiwari" refreshedDate="43784.650071643518" createdVersion="6" refreshedVersion="6" minRefreshableVersion="3" recordCount="68" xr:uid="{D84093FB-BF46-4510-BFB1-C0FD112F88E9}">
  <cacheSource type="worksheet">
    <worksheetSource ref="B1:I1048576" sheet="Test Results"/>
  </cacheSource>
  <cacheFields count="8">
    <cacheField name="Activity" numFmtId="0">
      <sharedItems containsBlank="1" count="3">
        <s v="Clean"/>
        <s v="Suspicious"/>
        <m/>
      </sharedItems>
    </cacheField>
    <cacheField name="New in Test" numFmtId="0">
      <sharedItems containsBlank="1" count="3">
        <s v="Yes"/>
        <s v="No"/>
        <m/>
      </sharedItems>
    </cacheField>
    <cacheField name="Male/ Female" numFmtId="0">
      <sharedItems containsBlank="1" count="3">
        <s v="Female"/>
        <s v="Male"/>
        <m/>
      </sharedItems>
    </cacheField>
    <cacheField name="Specs ?" numFmtId="0">
      <sharedItems containsBlank="1" count="3">
        <s v="No specs"/>
        <s v="Specs"/>
        <m/>
      </sharedItems>
    </cacheField>
    <cacheField name="Background different in Test?" numFmtId="0">
      <sharedItems containsBlank="1" count="3">
        <s v="Yes"/>
        <s v="No"/>
        <m/>
      </sharedItems>
    </cacheField>
    <cacheField name="Model Output" numFmtId="0">
      <sharedItems containsString="0" containsBlank="1" containsNumber="1" minValue="4.9933599999999996E-3" maxValue="0.99971193000000003"/>
    </cacheField>
    <cacheField name="Prediction cutoff 0.5" numFmtId="0">
      <sharedItems containsBlank="1"/>
    </cacheField>
    <cacheField name="Result" numFmtId="0">
      <sharedItems containsBlank="1" count="3">
        <b v="0"/>
        <b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">
  <r>
    <x v="0"/>
    <x v="0"/>
    <x v="0"/>
    <x v="0"/>
    <x v="0"/>
    <n v="0.92277246999999996"/>
    <s v="Suspicious"/>
    <x v="0"/>
  </r>
  <r>
    <x v="0"/>
    <x v="0"/>
    <x v="0"/>
    <x v="0"/>
    <x v="0"/>
    <n v="0.84168540000000003"/>
    <s v="Suspicious"/>
    <x v="0"/>
  </r>
  <r>
    <x v="0"/>
    <x v="0"/>
    <x v="0"/>
    <x v="0"/>
    <x v="0"/>
    <n v="0.35200006"/>
    <s v="Clean"/>
    <x v="1"/>
  </r>
  <r>
    <x v="1"/>
    <x v="0"/>
    <x v="0"/>
    <x v="0"/>
    <x v="0"/>
    <n v="0.99123969999999995"/>
    <s v="Suspicious"/>
    <x v="1"/>
  </r>
  <r>
    <x v="1"/>
    <x v="0"/>
    <x v="0"/>
    <x v="0"/>
    <x v="0"/>
    <n v="0.99360013000000003"/>
    <s v="Suspicious"/>
    <x v="1"/>
  </r>
  <r>
    <x v="1"/>
    <x v="0"/>
    <x v="0"/>
    <x v="0"/>
    <x v="0"/>
    <n v="0.94149709999999998"/>
    <s v="Suspicious"/>
    <x v="1"/>
  </r>
  <r>
    <x v="1"/>
    <x v="0"/>
    <x v="0"/>
    <x v="0"/>
    <x v="0"/>
    <n v="0.95280414999999996"/>
    <s v="Suspicious"/>
    <x v="1"/>
  </r>
  <r>
    <x v="1"/>
    <x v="0"/>
    <x v="0"/>
    <x v="0"/>
    <x v="0"/>
    <n v="0.23785940999999999"/>
    <s v="Clean"/>
    <x v="0"/>
  </r>
  <r>
    <x v="1"/>
    <x v="0"/>
    <x v="0"/>
    <x v="0"/>
    <x v="0"/>
    <n v="0.99872620000000001"/>
    <s v="Suspicious"/>
    <x v="1"/>
  </r>
  <r>
    <x v="1"/>
    <x v="0"/>
    <x v="0"/>
    <x v="0"/>
    <x v="0"/>
    <n v="0.71609040000000002"/>
    <s v="Suspicious"/>
    <x v="1"/>
  </r>
  <r>
    <x v="0"/>
    <x v="0"/>
    <x v="0"/>
    <x v="0"/>
    <x v="0"/>
    <n v="0.50237989999999999"/>
    <s v="Suspicious"/>
    <x v="0"/>
  </r>
  <r>
    <x v="0"/>
    <x v="0"/>
    <x v="0"/>
    <x v="0"/>
    <x v="0"/>
    <n v="0.58254147000000001"/>
    <s v="Suspicious"/>
    <x v="0"/>
  </r>
  <r>
    <x v="0"/>
    <x v="0"/>
    <x v="0"/>
    <x v="0"/>
    <x v="0"/>
    <n v="2.6986400000000001E-2"/>
    <s v="Clean"/>
    <x v="1"/>
  </r>
  <r>
    <x v="0"/>
    <x v="0"/>
    <x v="0"/>
    <x v="0"/>
    <x v="0"/>
    <n v="0.98321400000000003"/>
    <s v="Suspicious"/>
    <x v="0"/>
  </r>
  <r>
    <x v="0"/>
    <x v="0"/>
    <x v="0"/>
    <x v="0"/>
    <x v="0"/>
    <n v="0.89378524000000004"/>
    <s v="Suspicious"/>
    <x v="0"/>
  </r>
  <r>
    <x v="0"/>
    <x v="0"/>
    <x v="0"/>
    <x v="0"/>
    <x v="0"/>
    <n v="0.31395957000000002"/>
    <s v="Clean"/>
    <x v="1"/>
  </r>
  <r>
    <x v="0"/>
    <x v="0"/>
    <x v="0"/>
    <x v="0"/>
    <x v="0"/>
    <n v="0.99060630000000005"/>
    <s v="Suspicious"/>
    <x v="0"/>
  </r>
  <r>
    <x v="0"/>
    <x v="0"/>
    <x v="0"/>
    <x v="0"/>
    <x v="0"/>
    <n v="4.9933599999999996E-3"/>
    <s v="Clean"/>
    <x v="1"/>
  </r>
  <r>
    <x v="0"/>
    <x v="0"/>
    <x v="0"/>
    <x v="0"/>
    <x v="0"/>
    <n v="0.87691249999999998"/>
    <s v="Suspicious"/>
    <x v="0"/>
  </r>
  <r>
    <x v="0"/>
    <x v="1"/>
    <x v="0"/>
    <x v="1"/>
    <x v="1"/>
    <n v="0.91515650000000004"/>
    <s v="Suspicious"/>
    <x v="0"/>
  </r>
  <r>
    <x v="0"/>
    <x v="1"/>
    <x v="0"/>
    <x v="1"/>
    <x v="1"/>
    <n v="0.97623705999999999"/>
    <s v="Suspicious"/>
    <x v="0"/>
  </r>
  <r>
    <x v="0"/>
    <x v="1"/>
    <x v="0"/>
    <x v="1"/>
    <x v="1"/>
    <n v="4.0366119999999998E-2"/>
    <s v="Clean"/>
    <x v="1"/>
  </r>
  <r>
    <x v="1"/>
    <x v="1"/>
    <x v="0"/>
    <x v="1"/>
    <x v="1"/>
    <n v="0.98355305000000004"/>
    <s v="Suspicious"/>
    <x v="1"/>
  </r>
  <r>
    <x v="1"/>
    <x v="1"/>
    <x v="0"/>
    <x v="1"/>
    <x v="1"/>
    <n v="0.99140172999999998"/>
    <s v="Suspicious"/>
    <x v="1"/>
  </r>
  <r>
    <x v="1"/>
    <x v="1"/>
    <x v="1"/>
    <x v="0"/>
    <x v="1"/>
    <n v="0.20718227"/>
    <s v="Clean"/>
    <x v="0"/>
  </r>
  <r>
    <x v="1"/>
    <x v="1"/>
    <x v="1"/>
    <x v="0"/>
    <x v="1"/>
    <n v="0.95170359999999998"/>
    <s v="Suspicious"/>
    <x v="1"/>
  </r>
  <r>
    <x v="0"/>
    <x v="1"/>
    <x v="0"/>
    <x v="0"/>
    <x v="1"/>
    <n v="0.95402693999999999"/>
    <s v="Suspicious"/>
    <x v="0"/>
  </r>
  <r>
    <x v="0"/>
    <x v="1"/>
    <x v="0"/>
    <x v="0"/>
    <x v="1"/>
    <n v="8.1461299999999997E-3"/>
    <s v="Clean"/>
    <x v="1"/>
  </r>
  <r>
    <x v="1"/>
    <x v="1"/>
    <x v="0"/>
    <x v="1"/>
    <x v="1"/>
    <n v="0.99677199999999999"/>
    <s v="Suspicious"/>
    <x v="1"/>
  </r>
  <r>
    <x v="1"/>
    <x v="1"/>
    <x v="0"/>
    <x v="0"/>
    <x v="1"/>
    <n v="7.3645879999999997E-2"/>
    <s v="Clean"/>
    <x v="0"/>
  </r>
  <r>
    <x v="0"/>
    <x v="1"/>
    <x v="0"/>
    <x v="1"/>
    <x v="0"/>
    <n v="4.2552069999999997E-2"/>
    <s v="Clean"/>
    <x v="1"/>
  </r>
  <r>
    <x v="1"/>
    <x v="1"/>
    <x v="0"/>
    <x v="1"/>
    <x v="0"/>
    <n v="0.72736906999999995"/>
    <s v="Suspicious"/>
    <x v="1"/>
  </r>
  <r>
    <x v="0"/>
    <x v="1"/>
    <x v="0"/>
    <x v="1"/>
    <x v="0"/>
    <n v="0.9710742"/>
    <s v="Suspicious"/>
    <x v="0"/>
  </r>
  <r>
    <x v="1"/>
    <x v="1"/>
    <x v="0"/>
    <x v="0"/>
    <x v="1"/>
    <n v="0.72125010000000001"/>
    <s v="Suspicious"/>
    <x v="1"/>
  </r>
  <r>
    <x v="1"/>
    <x v="0"/>
    <x v="1"/>
    <x v="0"/>
    <x v="0"/>
    <n v="0.84800344999999999"/>
    <s v="Suspicious"/>
    <x v="1"/>
  </r>
  <r>
    <x v="1"/>
    <x v="0"/>
    <x v="1"/>
    <x v="0"/>
    <x v="0"/>
    <n v="0.97883249999999999"/>
    <s v="Suspicious"/>
    <x v="1"/>
  </r>
  <r>
    <x v="1"/>
    <x v="0"/>
    <x v="1"/>
    <x v="0"/>
    <x v="0"/>
    <n v="0.97571439999999998"/>
    <s v="Suspicious"/>
    <x v="1"/>
  </r>
  <r>
    <x v="1"/>
    <x v="0"/>
    <x v="1"/>
    <x v="0"/>
    <x v="0"/>
    <n v="0.91407459999999996"/>
    <s v="Suspicious"/>
    <x v="1"/>
  </r>
  <r>
    <x v="1"/>
    <x v="1"/>
    <x v="1"/>
    <x v="0"/>
    <x v="1"/>
    <n v="0.99908410000000003"/>
    <s v="Suspicious"/>
    <x v="1"/>
  </r>
  <r>
    <x v="1"/>
    <x v="1"/>
    <x v="0"/>
    <x v="1"/>
    <x v="1"/>
    <n v="0.99550384000000003"/>
    <s v="Suspicious"/>
    <x v="1"/>
  </r>
  <r>
    <x v="1"/>
    <x v="1"/>
    <x v="1"/>
    <x v="0"/>
    <x v="1"/>
    <n v="0.99900717000000006"/>
    <s v="Suspicious"/>
    <x v="1"/>
  </r>
  <r>
    <x v="1"/>
    <x v="1"/>
    <x v="0"/>
    <x v="0"/>
    <x v="1"/>
    <n v="0.99434730000000005"/>
    <s v="Suspicious"/>
    <x v="1"/>
  </r>
  <r>
    <x v="1"/>
    <x v="1"/>
    <x v="1"/>
    <x v="0"/>
    <x v="1"/>
    <n v="3.4037810000000002E-2"/>
    <s v="Clean"/>
    <x v="0"/>
  </r>
  <r>
    <x v="0"/>
    <x v="1"/>
    <x v="1"/>
    <x v="0"/>
    <x v="1"/>
    <n v="2.295318E-2"/>
    <s v="Clean"/>
    <x v="1"/>
  </r>
  <r>
    <x v="1"/>
    <x v="1"/>
    <x v="1"/>
    <x v="0"/>
    <x v="1"/>
    <n v="0.94570816000000002"/>
    <s v="Suspicious"/>
    <x v="1"/>
  </r>
  <r>
    <x v="1"/>
    <x v="1"/>
    <x v="0"/>
    <x v="1"/>
    <x v="1"/>
    <n v="2.3231720000000001E-2"/>
    <s v="Clean"/>
    <x v="0"/>
  </r>
  <r>
    <x v="1"/>
    <x v="1"/>
    <x v="0"/>
    <x v="1"/>
    <x v="1"/>
    <n v="1.8328629999999999E-2"/>
    <s v="Clean"/>
    <x v="0"/>
  </r>
  <r>
    <x v="0"/>
    <x v="1"/>
    <x v="0"/>
    <x v="1"/>
    <x v="0"/>
    <n v="0.82435334000000005"/>
    <s v="Suspicious"/>
    <x v="0"/>
  </r>
  <r>
    <x v="0"/>
    <x v="1"/>
    <x v="1"/>
    <x v="0"/>
    <x v="1"/>
    <n v="0.26979209999999998"/>
    <s v="Clean"/>
    <x v="1"/>
  </r>
  <r>
    <x v="0"/>
    <x v="1"/>
    <x v="0"/>
    <x v="1"/>
    <x v="1"/>
    <n v="1.859924E-2"/>
    <s v="Clean"/>
    <x v="1"/>
  </r>
  <r>
    <x v="1"/>
    <x v="1"/>
    <x v="0"/>
    <x v="1"/>
    <x v="1"/>
    <n v="0.8879766"/>
    <s v="Suspicious"/>
    <x v="1"/>
  </r>
  <r>
    <x v="0"/>
    <x v="1"/>
    <x v="0"/>
    <x v="1"/>
    <x v="1"/>
    <n v="0.99559370000000003"/>
    <s v="Suspicious"/>
    <x v="0"/>
  </r>
  <r>
    <x v="0"/>
    <x v="1"/>
    <x v="0"/>
    <x v="1"/>
    <x v="1"/>
    <n v="0.99900823999999999"/>
    <s v="Suspicious"/>
    <x v="0"/>
  </r>
  <r>
    <x v="0"/>
    <x v="1"/>
    <x v="0"/>
    <x v="0"/>
    <x v="1"/>
    <n v="0.96135619999999999"/>
    <s v="Suspicious"/>
    <x v="0"/>
  </r>
  <r>
    <x v="1"/>
    <x v="1"/>
    <x v="0"/>
    <x v="0"/>
    <x v="1"/>
    <n v="0.97080529999999998"/>
    <s v="Suspicious"/>
    <x v="1"/>
  </r>
  <r>
    <x v="1"/>
    <x v="1"/>
    <x v="0"/>
    <x v="0"/>
    <x v="1"/>
    <n v="0.94676280000000002"/>
    <s v="Suspicious"/>
    <x v="1"/>
  </r>
  <r>
    <x v="1"/>
    <x v="1"/>
    <x v="0"/>
    <x v="0"/>
    <x v="1"/>
    <n v="0.99418419999999996"/>
    <s v="Suspicious"/>
    <x v="1"/>
  </r>
  <r>
    <x v="1"/>
    <x v="1"/>
    <x v="0"/>
    <x v="0"/>
    <x v="1"/>
    <n v="0.99971193000000003"/>
    <s v="Suspicious"/>
    <x v="1"/>
  </r>
  <r>
    <x v="1"/>
    <x v="1"/>
    <x v="0"/>
    <x v="0"/>
    <x v="1"/>
    <n v="1.155513E-2"/>
    <s v="Clean"/>
    <x v="0"/>
  </r>
  <r>
    <x v="0"/>
    <x v="1"/>
    <x v="0"/>
    <x v="1"/>
    <x v="1"/>
    <n v="0.12358049"/>
    <s v="Clean"/>
    <x v="1"/>
  </r>
  <r>
    <x v="1"/>
    <x v="1"/>
    <x v="0"/>
    <x v="1"/>
    <x v="1"/>
    <n v="3.1903149999999998E-2"/>
    <s v="Clean"/>
    <x v="0"/>
  </r>
  <r>
    <x v="1"/>
    <x v="1"/>
    <x v="0"/>
    <x v="0"/>
    <x v="1"/>
    <n v="6.3071959999999996E-2"/>
    <s v="Clean"/>
    <x v="0"/>
  </r>
  <r>
    <x v="0"/>
    <x v="0"/>
    <x v="1"/>
    <x v="0"/>
    <x v="0"/>
    <n v="0.98401015999999997"/>
    <s v="Suspicious"/>
    <x v="0"/>
  </r>
  <r>
    <x v="1"/>
    <x v="0"/>
    <x v="1"/>
    <x v="0"/>
    <x v="0"/>
    <n v="1.8829789999999999E-2"/>
    <s v="Clean"/>
    <x v="0"/>
  </r>
  <r>
    <x v="1"/>
    <x v="0"/>
    <x v="1"/>
    <x v="0"/>
    <x v="0"/>
    <n v="0.95585244999999996"/>
    <s v="Suspicious"/>
    <x v="1"/>
  </r>
  <r>
    <x v="1"/>
    <x v="0"/>
    <x v="1"/>
    <x v="0"/>
    <x v="0"/>
    <n v="0.90828710000000001"/>
    <s v="Suspicious"/>
    <x v="1"/>
  </r>
  <r>
    <x v="0"/>
    <x v="0"/>
    <x v="1"/>
    <x v="0"/>
    <x v="0"/>
    <n v="0.92940820000000002"/>
    <s v="Suspicious"/>
    <x v="0"/>
  </r>
  <r>
    <x v="2"/>
    <x v="2"/>
    <x v="2"/>
    <x v="2"/>
    <x v="2"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9F326C-C8C2-4FF4-9534-8940D4AE071A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1:B34" firstHeaderRow="1" firstDataRow="1" firstDataCol="1" rowPageCount="1" colPageCount="1"/>
  <pivotFields count="8">
    <pivotField showAll="0">
      <items count="4">
        <item x="0"/>
        <item x="1"/>
        <item x="2"/>
        <item t="default"/>
      </items>
    </pivotField>
    <pivotField showAll="0">
      <items count="4">
        <item x="1"/>
        <item x="0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axis="axisRow" dataField="1" showAll="0">
      <items count="4">
        <item x="1"/>
        <item x="0"/>
        <item x="2"/>
        <item t="default"/>
      </items>
    </pivotField>
    <pivotField showAll="0"/>
    <pivotField showAll="0"/>
    <pivotField axis="axisPage" showAll="0">
      <items count="4">
        <item x="0"/>
        <item x="1"/>
        <item x="2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Items count="1">
    <i/>
  </colItems>
  <pageFields count="1">
    <pageField fld="7" item="1" hier="-1"/>
  </pageFields>
  <dataFields count="1">
    <dataField name="Count of Background different in Test?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A92EE0-80D2-4114-A3CB-D288C297F519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4:B27" firstHeaderRow="1" firstDataRow="1" firstDataCol="1" rowPageCount="1" colPageCount="1"/>
  <pivotFields count="8">
    <pivotField showAll="0">
      <items count="4">
        <item x="0"/>
        <item x="1"/>
        <item x="2"/>
        <item t="default"/>
      </items>
    </pivotField>
    <pivotField showAll="0">
      <items count="4">
        <item x="1"/>
        <item x="0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axis="axisRow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Items count="1">
    <i/>
  </colItems>
  <pageFields count="1">
    <pageField fld="7" item="1" hier="-1"/>
  </pageFields>
  <dataFields count="1">
    <dataField name="Count of Specs ?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A2DF6E-179A-4547-BB21-1210556F0453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7:B20" firstHeaderRow="1" firstDataRow="1" firstDataCol="1" rowPageCount="1" colPageCount="1"/>
  <pivotFields count="8">
    <pivotField showAll="0">
      <items count="4">
        <item x="0"/>
        <item x="1"/>
        <item x="2"/>
        <item t="default"/>
      </items>
    </pivotField>
    <pivotField axis="axisRow" dataField="1" showAll="0">
      <items count="4">
        <item x="1"/>
        <item x="0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Items count="1">
    <i/>
  </colItems>
  <pageFields count="1">
    <pageField fld="7" item="1" hier="-1"/>
  </pageFields>
  <dataFields count="1">
    <dataField name="Count of New in Test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05A191-9AC4-4FA6-A6A1-0A0150F6DF9F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0:B13" firstHeaderRow="1" firstDataRow="1" firstDataCol="1" rowPageCount="1" colPageCount="1"/>
  <pivotFields count="8">
    <pivotField showAll="0">
      <items count="4">
        <item x="0"/>
        <item x="1"/>
        <item x="2"/>
        <item t="default"/>
      </items>
    </pivotField>
    <pivotField showAll="0">
      <items count="4">
        <item x="1"/>
        <item x="0"/>
        <item x="2"/>
        <item t="default"/>
      </items>
    </pivotField>
    <pivotField axis="axisRow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7" item="1" hier="-1"/>
  </pageFields>
  <dataFields count="1">
    <dataField name="Count of Male/ Femal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8F50FE-8CDA-4832-81AC-B5D0F20AFB0C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6" firstHeaderRow="1" firstDataRow="1" firstDataCol="1" rowPageCount="1" colPageCount="1"/>
  <pivotFields count="8">
    <pivotField axis="axisRow" dataField="1" showAll="0">
      <items count="4">
        <item x="0"/>
        <item x="1"/>
        <item x="2"/>
        <item t="default"/>
      </items>
    </pivotField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Items count="1">
    <i/>
  </colItems>
  <pageFields count="1">
    <pageField fld="7" item="1" hier="-1"/>
  </pageFields>
  <dataFields count="1">
    <dataField name="Count of Activit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7B0BD-452F-4665-9810-346E35CB15B4}">
  <sheetPr codeName="Sheet1"/>
  <dimension ref="A1:O68"/>
  <sheetViews>
    <sheetView tabSelected="1" zoomScaleNormal="100" workbookViewId="0">
      <selection activeCell="I12" sqref="I12"/>
    </sheetView>
  </sheetViews>
  <sheetFormatPr defaultColWidth="8.7109375" defaultRowHeight="12.75" x14ac:dyDescent="0.2"/>
  <cols>
    <col min="1" max="1" width="18" style="2" customWidth="1"/>
    <col min="2" max="2" width="8.7109375" style="2"/>
    <col min="3" max="4" width="18" style="2" customWidth="1"/>
    <col min="5" max="5" width="13.140625" style="2" customWidth="1"/>
    <col min="6" max="6" width="9.85546875" style="2" customWidth="1"/>
    <col min="7" max="7" width="10.85546875" style="2" bestFit="1" customWidth="1"/>
    <col min="8" max="8" width="9.42578125" style="2" bestFit="1" customWidth="1"/>
    <col min="9" max="10" width="8.7109375" style="2"/>
    <col min="11" max="11" width="9.42578125" style="2" customWidth="1"/>
    <col min="12" max="12" width="12.28515625" style="2" customWidth="1"/>
    <col min="13" max="13" width="11" style="2" customWidth="1"/>
    <col min="14" max="14" width="10.28515625" style="2" customWidth="1"/>
    <col min="15" max="15" width="14" style="3" customWidth="1"/>
    <col min="16" max="16384" width="8.7109375" style="2"/>
  </cols>
  <sheetData>
    <row r="1" spans="1:15" x14ac:dyDescent="0.2">
      <c r="A1" s="9" t="s">
        <v>0</v>
      </c>
      <c r="B1" s="9" t="s">
        <v>1</v>
      </c>
      <c r="C1" s="9" t="s">
        <v>73</v>
      </c>
      <c r="D1" s="9" t="s">
        <v>71</v>
      </c>
      <c r="E1" s="9" t="s">
        <v>72</v>
      </c>
      <c r="F1" s="9" t="s">
        <v>367</v>
      </c>
      <c r="G1" s="9" t="s">
        <v>81</v>
      </c>
      <c r="H1" s="9" t="s">
        <v>82</v>
      </c>
      <c r="I1" s="9" t="s">
        <v>80</v>
      </c>
      <c r="K1" s="1" t="s">
        <v>388</v>
      </c>
      <c r="L1" s="16">
        <v>0.5</v>
      </c>
      <c r="M1" s="1" t="s">
        <v>389</v>
      </c>
    </row>
    <row r="2" spans="1:15" x14ac:dyDescent="0.2">
      <c r="A2" s="7" t="s">
        <v>2</v>
      </c>
      <c r="B2" s="7" t="s">
        <v>64</v>
      </c>
      <c r="C2" s="7" t="s">
        <v>74</v>
      </c>
      <c r="D2" s="7" t="s">
        <v>75</v>
      </c>
      <c r="E2" s="7" t="s">
        <v>78</v>
      </c>
      <c r="F2" s="7" t="s">
        <v>74</v>
      </c>
      <c r="G2" s="7">
        <v>0.92277246999999996</v>
      </c>
      <c r="H2" s="7" t="str">
        <f>IF(G2&gt;$L$1,"Suspicious","Clean")</f>
        <v>Suspicious</v>
      </c>
      <c r="I2" s="7" t="b">
        <f t="shared" ref="I2:I33" si="0">EXACT(B2,H2)</f>
        <v>0</v>
      </c>
      <c r="M2" s="2" t="s">
        <v>390</v>
      </c>
    </row>
    <row r="3" spans="1:15" x14ac:dyDescent="0.2">
      <c r="A3" s="7" t="s">
        <v>3</v>
      </c>
      <c r="B3" s="7" t="s">
        <v>64</v>
      </c>
      <c r="C3" s="7" t="s">
        <v>74</v>
      </c>
      <c r="D3" s="7" t="s">
        <v>75</v>
      </c>
      <c r="E3" s="7" t="s">
        <v>78</v>
      </c>
      <c r="F3" s="7" t="s">
        <v>74</v>
      </c>
      <c r="G3" s="7">
        <v>0.84168540000000003</v>
      </c>
      <c r="H3" s="7" t="str">
        <f t="shared" ref="H3:H66" si="1">IF(G3&gt;$L$1,"Suspicious","Clean")</f>
        <v>Suspicious</v>
      </c>
      <c r="I3" s="7" t="b">
        <f t="shared" si="0"/>
        <v>0</v>
      </c>
    </row>
    <row r="4" spans="1:15" x14ac:dyDescent="0.2">
      <c r="A4" s="7" t="s">
        <v>4</v>
      </c>
      <c r="B4" s="7" t="s">
        <v>64</v>
      </c>
      <c r="C4" s="7" t="s">
        <v>74</v>
      </c>
      <c r="D4" s="7" t="s">
        <v>75</v>
      </c>
      <c r="E4" s="7" t="s">
        <v>78</v>
      </c>
      <c r="F4" s="7" t="s">
        <v>74</v>
      </c>
      <c r="G4" s="7">
        <v>0.35200006</v>
      </c>
      <c r="H4" s="7" t="str">
        <f t="shared" si="1"/>
        <v>Clean</v>
      </c>
      <c r="I4" s="7" t="b">
        <f t="shared" si="0"/>
        <v>1</v>
      </c>
      <c r="K4" s="7" t="s">
        <v>364</v>
      </c>
      <c r="L4" s="7">
        <v>67</v>
      </c>
      <c r="M4" s="7"/>
    </row>
    <row r="5" spans="1:15" x14ac:dyDescent="0.2">
      <c r="A5" s="7" t="s">
        <v>5</v>
      </c>
      <c r="B5" s="7" t="s">
        <v>65</v>
      </c>
      <c r="C5" s="7" t="s">
        <v>74</v>
      </c>
      <c r="D5" s="7" t="s">
        <v>75</v>
      </c>
      <c r="E5" s="7" t="s">
        <v>78</v>
      </c>
      <c r="F5" s="7" t="s">
        <v>74</v>
      </c>
      <c r="G5" s="7">
        <v>0.99123969999999995</v>
      </c>
      <c r="H5" s="7" t="str">
        <f t="shared" si="1"/>
        <v>Suspicious</v>
      </c>
      <c r="I5" s="7" t="b">
        <f t="shared" si="0"/>
        <v>1</v>
      </c>
      <c r="K5" s="7" t="b">
        <v>1</v>
      </c>
      <c r="L5" s="7">
        <f>COUNTIF(I2:I68,TRUE)</f>
        <v>39</v>
      </c>
      <c r="M5" s="10">
        <f>L5/L4</f>
        <v>0.58208955223880599</v>
      </c>
      <c r="O5" s="2"/>
    </row>
    <row r="6" spans="1:15" x14ac:dyDescent="0.2">
      <c r="A6" s="7" t="s">
        <v>6</v>
      </c>
      <c r="B6" s="7" t="s">
        <v>65</v>
      </c>
      <c r="C6" s="7" t="s">
        <v>74</v>
      </c>
      <c r="D6" s="7" t="s">
        <v>75</v>
      </c>
      <c r="E6" s="7" t="s">
        <v>78</v>
      </c>
      <c r="F6" s="7" t="s">
        <v>74</v>
      </c>
      <c r="G6" s="7">
        <v>0.99360013000000003</v>
      </c>
      <c r="H6" s="7" t="str">
        <f t="shared" si="1"/>
        <v>Suspicious</v>
      </c>
      <c r="I6" s="7" t="b">
        <f t="shared" si="0"/>
        <v>1</v>
      </c>
      <c r="K6" s="7" t="b">
        <v>0</v>
      </c>
      <c r="L6" s="7">
        <f>COUNTIF(I2:I68,FALSE)</f>
        <v>28</v>
      </c>
      <c r="M6" s="10">
        <f>L6/L4</f>
        <v>0.41791044776119401</v>
      </c>
      <c r="O6" s="2"/>
    </row>
    <row r="7" spans="1:15" x14ac:dyDescent="0.2">
      <c r="A7" s="7" t="s">
        <v>7</v>
      </c>
      <c r="B7" s="7" t="s">
        <v>65</v>
      </c>
      <c r="C7" s="7" t="s">
        <v>74</v>
      </c>
      <c r="D7" s="7" t="s">
        <v>75</v>
      </c>
      <c r="E7" s="7" t="s">
        <v>78</v>
      </c>
      <c r="F7" s="7" t="s">
        <v>74</v>
      </c>
      <c r="G7" s="7">
        <v>0.94149709999999998</v>
      </c>
      <c r="H7" s="7" t="str">
        <f t="shared" si="1"/>
        <v>Suspicious</v>
      </c>
      <c r="I7" s="7" t="b">
        <f t="shared" si="0"/>
        <v>1</v>
      </c>
    </row>
    <row r="8" spans="1:15" x14ac:dyDescent="0.2">
      <c r="A8" s="7" t="s">
        <v>8</v>
      </c>
      <c r="B8" s="7" t="s">
        <v>65</v>
      </c>
      <c r="C8" s="7" t="s">
        <v>74</v>
      </c>
      <c r="D8" s="7" t="s">
        <v>75</v>
      </c>
      <c r="E8" s="7" t="s">
        <v>78</v>
      </c>
      <c r="F8" s="7" t="s">
        <v>74</v>
      </c>
      <c r="G8" s="7">
        <v>0.95280414999999996</v>
      </c>
      <c r="H8" s="7" t="str">
        <f t="shared" si="1"/>
        <v>Suspicious</v>
      </c>
      <c r="I8" s="7" t="b">
        <f t="shared" si="0"/>
        <v>1</v>
      </c>
      <c r="K8" s="9" t="s">
        <v>384</v>
      </c>
      <c r="L8" s="9" t="s">
        <v>385</v>
      </c>
      <c r="M8" s="9" t="s">
        <v>386</v>
      </c>
      <c r="N8" s="9" t="s">
        <v>387</v>
      </c>
      <c r="O8" s="2"/>
    </row>
    <row r="9" spans="1:15" x14ac:dyDescent="0.2">
      <c r="A9" s="7" t="s">
        <v>9</v>
      </c>
      <c r="B9" s="7" t="s">
        <v>65</v>
      </c>
      <c r="C9" s="7" t="s">
        <v>74</v>
      </c>
      <c r="D9" s="7" t="s">
        <v>75</v>
      </c>
      <c r="E9" s="7" t="s">
        <v>78</v>
      </c>
      <c r="F9" s="7" t="s">
        <v>74</v>
      </c>
      <c r="G9" s="7">
        <v>0.23785940999999999</v>
      </c>
      <c r="H9" s="7" t="str">
        <f t="shared" si="1"/>
        <v>Clean</v>
      </c>
      <c r="I9" s="7" t="b">
        <f t="shared" si="0"/>
        <v>0</v>
      </c>
      <c r="K9" s="11" t="s">
        <v>379</v>
      </c>
      <c r="L9" s="12"/>
      <c r="M9" s="12"/>
      <c r="N9" s="12"/>
      <c r="O9" s="2"/>
    </row>
    <row r="10" spans="1:15" x14ac:dyDescent="0.2">
      <c r="A10" s="7" t="s">
        <v>10</v>
      </c>
      <c r="B10" s="7" t="s">
        <v>65</v>
      </c>
      <c r="C10" s="7" t="s">
        <v>74</v>
      </c>
      <c r="D10" s="7" t="s">
        <v>75</v>
      </c>
      <c r="E10" s="7" t="s">
        <v>78</v>
      </c>
      <c r="F10" s="7" t="s">
        <v>74</v>
      </c>
      <c r="G10" s="7">
        <v>0.99872620000000001</v>
      </c>
      <c r="H10" s="7" t="str">
        <f t="shared" si="1"/>
        <v>Suspicious</v>
      </c>
      <c r="I10" s="7" t="b">
        <f t="shared" si="0"/>
        <v>1</v>
      </c>
      <c r="K10" s="7" t="s">
        <v>76</v>
      </c>
      <c r="L10" s="7">
        <f>COUNTIF(D:D,"Male")</f>
        <v>17</v>
      </c>
      <c r="M10" s="7">
        <f>VLOOKUP(K10,Count!A11:B12,2,FALSE)</f>
        <v>12</v>
      </c>
      <c r="N10" s="10">
        <f>M10/L10</f>
        <v>0.70588235294117652</v>
      </c>
      <c r="O10" s="2"/>
    </row>
    <row r="11" spans="1:15" x14ac:dyDescent="0.2">
      <c r="A11" s="7" t="s">
        <v>11</v>
      </c>
      <c r="B11" s="7" t="s">
        <v>65</v>
      </c>
      <c r="C11" s="7" t="s">
        <v>74</v>
      </c>
      <c r="D11" s="7" t="s">
        <v>75</v>
      </c>
      <c r="E11" s="7" t="s">
        <v>78</v>
      </c>
      <c r="F11" s="7" t="s">
        <v>74</v>
      </c>
      <c r="G11" s="7">
        <v>0.71609040000000002</v>
      </c>
      <c r="H11" s="7" t="str">
        <f t="shared" si="1"/>
        <v>Suspicious</v>
      </c>
      <c r="I11" s="7" t="b">
        <f t="shared" si="0"/>
        <v>1</v>
      </c>
      <c r="K11" s="7" t="s">
        <v>75</v>
      </c>
      <c r="L11" s="7">
        <f>COUNTIF(D:D,"Female")</f>
        <v>50</v>
      </c>
      <c r="M11" s="7">
        <f>VLOOKUP(K11,Count!A11:B12,2,FALSE)</f>
        <v>27</v>
      </c>
      <c r="N11" s="10">
        <f>M11/L11</f>
        <v>0.54</v>
      </c>
      <c r="O11" s="2"/>
    </row>
    <row r="12" spans="1:15" x14ac:dyDescent="0.2">
      <c r="A12" s="7" t="s">
        <v>12</v>
      </c>
      <c r="B12" s="7" t="s">
        <v>64</v>
      </c>
      <c r="C12" s="7" t="s">
        <v>74</v>
      </c>
      <c r="D12" s="7" t="s">
        <v>75</v>
      </c>
      <c r="E12" s="7" t="s">
        <v>78</v>
      </c>
      <c r="F12" s="7" t="s">
        <v>74</v>
      </c>
      <c r="G12" s="7">
        <v>0.50237989999999999</v>
      </c>
      <c r="H12" s="7" t="str">
        <f t="shared" si="1"/>
        <v>Suspicious</v>
      </c>
      <c r="I12" s="7" t="b">
        <f t="shared" si="0"/>
        <v>0</v>
      </c>
      <c r="K12" s="13"/>
      <c r="L12" s="13"/>
      <c r="M12" s="13"/>
      <c r="N12" s="14"/>
      <c r="O12" s="2"/>
    </row>
    <row r="13" spans="1:15" x14ac:dyDescent="0.2">
      <c r="A13" s="7" t="s">
        <v>13</v>
      </c>
      <c r="B13" s="7" t="s">
        <v>64</v>
      </c>
      <c r="C13" s="7" t="s">
        <v>74</v>
      </c>
      <c r="D13" s="7" t="s">
        <v>75</v>
      </c>
      <c r="E13" s="7" t="s">
        <v>78</v>
      </c>
      <c r="F13" s="7" t="s">
        <v>74</v>
      </c>
      <c r="G13" s="7">
        <v>0.58254147000000001</v>
      </c>
      <c r="H13" s="7" t="str">
        <f t="shared" si="1"/>
        <v>Suspicious</v>
      </c>
      <c r="I13" s="7" t="b">
        <f t="shared" si="0"/>
        <v>0</v>
      </c>
      <c r="K13" s="11" t="s">
        <v>378</v>
      </c>
      <c r="L13" s="12"/>
      <c r="M13" s="12"/>
      <c r="N13" s="15"/>
      <c r="O13" s="2"/>
    </row>
    <row r="14" spans="1:15" x14ac:dyDescent="0.2">
      <c r="A14" s="7" t="s">
        <v>14</v>
      </c>
      <c r="B14" s="7" t="s">
        <v>64</v>
      </c>
      <c r="C14" s="7" t="s">
        <v>74</v>
      </c>
      <c r="D14" s="7" t="s">
        <v>75</v>
      </c>
      <c r="E14" s="7" t="s">
        <v>78</v>
      </c>
      <c r="F14" s="7" t="s">
        <v>74</v>
      </c>
      <c r="G14" s="7">
        <v>2.6986400000000001E-2</v>
      </c>
      <c r="H14" s="7" t="str">
        <f t="shared" si="1"/>
        <v>Clean</v>
      </c>
      <c r="I14" s="7" t="b">
        <f t="shared" si="0"/>
        <v>1</v>
      </c>
      <c r="K14" s="7" t="s">
        <v>77</v>
      </c>
      <c r="L14" s="7">
        <f>COUNTIF(E:E,"Specs")</f>
        <v>19</v>
      </c>
      <c r="M14" s="7">
        <f>VLOOKUP(K14,Count!A25:B26,2,0)</f>
        <v>10</v>
      </c>
      <c r="N14" s="10">
        <f>M14/L14</f>
        <v>0.52631578947368418</v>
      </c>
      <c r="O14" s="2"/>
    </row>
    <row r="15" spans="1:15" x14ac:dyDescent="0.2">
      <c r="A15" s="7" t="s">
        <v>15</v>
      </c>
      <c r="B15" s="7" t="s">
        <v>64</v>
      </c>
      <c r="C15" s="7" t="s">
        <v>74</v>
      </c>
      <c r="D15" s="7" t="s">
        <v>75</v>
      </c>
      <c r="E15" s="7" t="s">
        <v>78</v>
      </c>
      <c r="F15" s="7" t="s">
        <v>74</v>
      </c>
      <c r="G15" s="7">
        <v>0.98321400000000003</v>
      </c>
      <c r="H15" s="7" t="str">
        <f t="shared" si="1"/>
        <v>Suspicious</v>
      </c>
      <c r="I15" s="7" t="b">
        <f t="shared" si="0"/>
        <v>0</v>
      </c>
      <c r="K15" s="7" t="s">
        <v>78</v>
      </c>
      <c r="L15" s="7">
        <f>COUNTIF(E:E,"No specs")</f>
        <v>48</v>
      </c>
      <c r="M15" s="7">
        <f>VLOOKUP(K15,Count!A25:B26,2,0)</f>
        <v>29</v>
      </c>
      <c r="N15" s="10">
        <f>M15/L15</f>
        <v>0.60416666666666663</v>
      </c>
      <c r="O15" s="2"/>
    </row>
    <row r="16" spans="1:15" x14ac:dyDescent="0.2">
      <c r="A16" s="7" t="s">
        <v>16</v>
      </c>
      <c r="B16" s="7" t="s">
        <v>64</v>
      </c>
      <c r="C16" s="7" t="s">
        <v>74</v>
      </c>
      <c r="D16" s="7" t="s">
        <v>75</v>
      </c>
      <c r="E16" s="7" t="s">
        <v>78</v>
      </c>
      <c r="F16" s="7" t="s">
        <v>74</v>
      </c>
      <c r="G16" s="7">
        <v>0.89378524000000004</v>
      </c>
      <c r="H16" s="7" t="str">
        <f t="shared" si="1"/>
        <v>Suspicious</v>
      </c>
      <c r="I16" s="7" t="b">
        <f t="shared" si="0"/>
        <v>0</v>
      </c>
      <c r="K16" s="13"/>
      <c r="L16" s="13"/>
      <c r="M16" s="13"/>
      <c r="N16" s="14"/>
      <c r="O16" s="2"/>
    </row>
    <row r="17" spans="1:15" x14ac:dyDescent="0.2">
      <c r="A17" s="7" t="s">
        <v>17</v>
      </c>
      <c r="B17" s="7" t="s">
        <v>64</v>
      </c>
      <c r="C17" s="7" t="s">
        <v>74</v>
      </c>
      <c r="D17" s="7" t="s">
        <v>75</v>
      </c>
      <c r="E17" s="7" t="s">
        <v>78</v>
      </c>
      <c r="F17" s="7" t="s">
        <v>74</v>
      </c>
      <c r="G17" s="7">
        <v>0.31395957000000002</v>
      </c>
      <c r="H17" s="7" t="str">
        <f t="shared" si="1"/>
        <v>Clean</v>
      </c>
      <c r="I17" s="7" t="b">
        <f t="shared" si="0"/>
        <v>1</v>
      </c>
      <c r="K17" s="11" t="s">
        <v>1</v>
      </c>
      <c r="L17" s="12"/>
      <c r="M17" s="12"/>
      <c r="N17" s="15"/>
      <c r="O17" s="2"/>
    </row>
    <row r="18" spans="1:15" x14ac:dyDescent="0.2">
      <c r="A18" s="7" t="s">
        <v>18</v>
      </c>
      <c r="B18" s="7" t="s">
        <v>64</v>
      </c>
      <c r="C18" s="7" t="s">
        <v>74</v>
      </c>
      <c r="D18" s="7" t="s">
        <v>75</v>
      </c>
      <c r="E18" s="7" t="s">
        <v>78</v>
      </c>
      <c r="F18" s="7" t="s">
        <v>74</v>
      </c>
      <c r="G18" s="7">
        <v>0.99060630000000005</v>
      </c>
      <c r="H18" s="7" t="str">
        <f t="shared" si="1"/>
        <v>Suspicious</v>
      </c>
      <c r="I18" s="7" t="b">
        <f t="shared" si="0"/>
        <v>0</v>
      </c>
      <c r="K18" s="7" t="s">
        <v>64</v>
      </c>
      <c r="L18" s="7">
        <f>COUNTIF(B:B,"Clean")</f>
        <v>29</v>
      </c>
      <c r="M18" s="7">
        <f>VLOOKUP(K18,Count!A3:B5,2,0)</f>
        <v>11</v>
      </c>
      <c r="N18" s="10">
        <f>M18/L18</f>
        <v>0.37931034482758619</v>
      </c>
      <c r="O18" s="2"/>
    </row>
    <row r="19" spans="1:15" x14ac:dyDescent="0.2">
      <c r="A19" s="7" t="s">
        <v>19</v>
      </c>
      <c r="B19" s="7" t="s">
        <v>64</v>
      </c>
      <c r="C19" s="7" t="s">
        <v>74</v>
      </c>
      <c r="D19" s="7" t="s">
        <v>75</v>
      </c>
      <c r="E19" s="7" t="s">
        <v>78</v>
      </c>
      <c r="F19" s="7" t="s">
        <v>74</v>
      </c>
      <c r="G19" s="7">
        <v>4.9933599999999996E-3</v>
      </c>
      <c r="H19" s="7" t="str">
        <f t="shared" si="1"/>
        <v>Clean</v>
      </c>
      <c r="I19" s="7" t="b">
        <f t="shared" si="0"/>
        <v>1</v>
      </c>
      <c r="K19" s="7" t="s">
        <v>65</v>
      </c>
      <c r="L19" s="7">
        <f>COUNTIF(B:B,"Suspicious")</f>
        <v>38</v>
      </c>
      <c r="M19" s="7">
        <f>VLOOKUP(K19,Count!A3:B5,2,0)</f>
        <v>28</v>
      </c>
      <c r="N19" s="10">
        <f>M19/L19</f>
        <v>0.73684210526315785</v>
      </c>
      <c r="O19" s="2"/>
    </row>
    <row r="20" spans="1:15" x14ac:dyDescent="0.2">
      <c r="A20" s="7" t="s">
        <v>20</v>
      </c>
      <c r="B20" s="7" t="s">
        <v>64</v>
      </c>
      <c r="C20" s="7" t="s">
        <v>74</v>
      </c>
      <c r="D20" s="7" t="s">
        <v>75</v>
      </c>
      <c r="E20" s="7" t="s">
        <v>78</v>
      </c>
      <c r="F20" s="7" t="s">
        <v>74</v>
      </c>
      <c r="G20" s="7">
        <v>0.87691249999999998</v>
      </c>
      <c r="H20" s="7" t="str">
        <f t="shared" si="1"/>
        <v>Suspicious</v>
      </c>
      <c r="I20" s="7" t="b">
        <f t="shared" si="0"/>
        <v>0</v>
      </c>
      <c r="K20" s="13"/>
      <c r="L20" s="13"/>
      <c r="M20" s="13"/>
      <c r="N20" s="14"/>
      <c r="O20" s="2"/>
    </row>
    <row r="21" spans="1:15" x14ac:dyDescent="0.2">
      <c r="A21" s="7" t="s">
        <v>21</v>
      </c>
      <c r="B21" s="7" t="s">
        <v>64</v>
      </c>
      <c r="C21" s="7" t="s">
        <v>79</v>
      </c>
      <c r="D21" s="7" t="s">
        <v>75</v>
      </c>
      <c r="E21" s="7" t="s">
        <v>77</v>
      </c>
      <c r="F21" s="7" t="s">
        <v>79</v>
      </c>
      <c r="G21" s="7">
        <v>0.91515650000000004</v>
      </c>
      <c r="H21" s="7" t="str">
        <f t="shared" si="1"/>
        <v>Suspicious</v>
      </c>
      <c r="I21" s="7" t="b">
        <f t="shared" si="0"/>
        <v>0</v>
      </c>
      <c r="K21" s="11" t="s">
        <v>391</v>
      </c>
      <c r="L21" s="12"/>
      <c r="M21" s="12"/>
      <c r="N21" s="15"/>
      <c r="O21" s="2"/>
    </row>
    <row r="22" spans="1:15" x14ac:dyDescent="0.2">
      <c r="A22" s="7" t="s">
        <v>22</v>
      </c>
      <c r="B22" s="7" t="s">
        <v>64</v>
      </c>
      <c r="C22" s="7" t="s">
        <v>79</v>
      </c>
      <c r="D22" s="7" t="s">
        <v>75</v>
      </c>
      <c r="E22" s="7" t="s">
        <v>77</v>
      </c>
      <c r="F22" s="7" t="s">
        <v>79</v>
      </c>
      <c r="G22" s="7">
        <v>0.97623705999999999</v>
      </c>
      <c r="H22" s="7" t="str">
        <f t="shared" si="1"/>
        <v>Suspicious</v>
      </c>
      <c r="I22" s="7" t="b">
        <f t="shared" si="0"/>
        <v>0</v>
      </c>
      <c r="K22" s="7" t="s">
        <v>365</v>
      </c>
      <c r="L22" s="7">
        <f>COUNTIF(C:C,"Yes")</f>
        <v>28</v>
      </c>
      <c r="M22" s="7">
        <f>VLOOKUP("Yes",Count!A18:B19,2,0)</f>
        <v>16</v>
      </c>
      <c r="N22" s="10">
        <f>M22/L22</f>
        <v>0.5714285714285714</v>
      </c>
      <c r="O22" s="2"/>
    </row>
    <row r="23" spans="1:15" x14ac:dyDescent="0.2">
      <c r="A23" s="7" t="s">
        <v>23</v>
      </c>
      <c r="B23" s="7" t="s">
        <v>64</v>
      </c>
      <c r="C23" s="7" t="s">
        <v>79</v>
      </c>
      <c r="D23" s="7" t="s">
        <v>75</v>
      </c>
      <c r="E23" s="7" t="s">
        <v>77</v>
      </c>
      <c r="F23" s="7" t="s">
        <v>79</v>
      </c>
      <c r="G23" s="7">
        <v>4.0366119999999998E-2</v>
      </c>
      <c r="H23" s="7" t="str">
        <f t="shared" si="1"/>
        <v>Clean</v>
      </c>
      <c r="I23" s="7" t="b">
        <f t="shared" si="0"/>
        <v>1</v>
      </c>
      <c r="K23" s="7" t="s">
        <v>366</v>
      </c>
      <c r="L23" s="7">
        <f>COUNTIF(C:C,"No")</f>
        <v>39</v>
      </c>
      <c r="M23" s="7">
        <f>VLOOKUP("No",Count!A18:B19,2,0)</f>
        <v>23</v>
      </c>
      <c r="N23" s="10">
        <f>M23/L23</f>
        <v>0.58974358974358976</v>
      </c>
      <c r="O23" s="2"/>
    </row>
    <row r="24" spans="1:15" x14ac:dyDescent="0.2">
      <c r="A24" s="7" t="s">
        <v>24</v>
      </c>
      <c r="B24" s="7" t="s">
        <v>65</v>
      </c>
      <c r="C24" s="7" t="s">
        <v>79</v>
      </c>
      <c r="D24" s="7" t="s">
        <v>75</v>
      </c>
      <c r="E24" s="7" t="s">
        <v>77</v>
      </c>
      <c r="F24" s="7" t="s">
        <v>79</v>
      </c>
      <c r="G24" s="7">
        <v>0.98355305000000004</v>
      </c>
      <c r="H24" s="7" t="str">
        <f t="shared" si="1"/>
        <v>Suspicious</v>
      </c>
      <c r="I24" s="7" t="b">
        <f t="shared" si="0"/>
        <v>1</v>
      </c>
      <c r="K24" s="13"/>
      <c r="L24" s="13"/>
      <c r="M24" s="13"/>
      <c r="N24" s="14"/>
      <c r="O24" s="2"/>
    </row>
    <row r="25" spans="1:15" x14ac:dyDescent="0.2">
      <c r="A25" s="7" t="s">
        <v>25</v>
      </c>
      <c r="B25" s="7" t="s">
        <v>65</v>
      </c>
      <c r="C25" s="7" t="s">
        <v>79</v>
      </c>
      <c r="D25" s="7" t="s">
        <v>75</v>
      </c>
      <c r="E25" s="7" t="s">
        <v>77</v>
      </c>
      <c r="F25" s="7" t="s">
        <v>79</v>
      </c>
      <c r="G25" s="7">
        <v>0.99140172999999998</v>
      </c>
      <c r="H25" s="7" t="str">
        <f t="shared" si="1"/>
        <v>Suspicious</v>
      </c>
      <c r="I25" s="7" t="b">
        <f t="shared" si="0"/>
        <v>1</v>
      </c>
      <c r="K25" s="11" t="s">
        <v>367</v>
      </c>
      <c r="L25" s="12"/>
      <c r="M25" s="12"/>
      <c r="N25" s="15"/>
    </row>
    <row r="26" spans="1:15" x14ac:dyDescent="0.2">
      <c r="A26" s="7" t="s">
        <v>26</v>
      </c>
      <c r="B26" s="7" t="s">
        <v>65</v>
      </c>
      <c r="C26" s="7" t="s">
        <v>79</v>
      </c>
      <c r="D26" s="7" t="s">
        <v>76</v>
      </c>
      <c r="E26" s="7" t="s">
        <v>78</v>
      </c>
      <c r="F26" s="7" t="s">
        <v>79</v>
      </c>
      <c r="G26" s="7">
        <v>0.20718227</v>
      </c>
      <c r="H26" s="7" t="str">
        <f t="shared" si="1"/>
        <v>Clean</v>
      </c>
      <c r="I26" s="7" t="b">
        <f t="shared" si="0"/>
        <v>0</v>
      </c>
      <c r="K26" s="7" t="s">
        <v>368</v>
      </c>
      <c r="L26" s="7">
        <f>COUNTIF(F:F,"Yes")</f>
        <v>32</v>
      </c>
      <c r="M26" s="7">
        <f>VLOOKUP("Yes",Count!A32:B33,2,0)</f>
        <v>18</v>
      </c>
      <c r="N26" s="10">
        <f>M26/L26</f>
        <v>0.5625</v>
      </c>
    </row>
    <row r="27" spans="1:15" x14ac:dyDescent="0.2">
      <c r="A27" s="7" t="s">
        <v>27</v>
      </c>
      <c r="B27" s="7" t="s">
        <v>65</v>
      </c>
      <c r="C27" s="7" t="s">
        <v>79</v>
      </c>
      <c r="D27" s="7" t="s">
        <v>76</v>
      </c>
      <c r="E27" s="7" t="s">
        <v>78</v>
      </c>
      <c r="F27" s="7" t="s">
        <v>79</v>
      </c>
      <c r="G27" s="7">
        <v>0.95170359999999998</v>
      </c>
      <c r="H27" s="7" t="str">
        <f t="shared" si="1"/>
        <v>Suspicious</v>
      </c>
      <c r="I27" s="7" t="b">
        <f t="shared" si="0"/>
        <v>1</v>
      </c>
      <c r="K27" s="7" t="s">
        <v>369</v>
      </c>
      <c r="L27" s="7">
        <f>COUNTIF(F:F,"No")</f>
        <v>35</v>
      </c>
      <c r="M27" s="7">
        <f>VLOOKUP("No",Count!A32:B33,2,0)</f>
        <v>21</v>
      </c>
      <c r="N27" s="10">
        <f>M27/L27</f>
        <v>0.6</v>
      </c>
    </row>
    <row r="28" spans="1:15" x14ac:dyDescent="0.2">
      <c r="A28" s="7" t="s">
        <v>28</v>
      </c>
      <c r="B28" s="7" t="s">
        <v>64</v>
      </c>
      <c r="C28" s="7" t="s">
        <v>79</v>
      </c>
      <c r="D28" s="7" t="s">
        <v>75</v>
      </c>
      <c r="E28" s="7" t="s">
        <v>78</v>
      </c>
      <c r="F28" s="7" t="s">
        <v>79</v>
      </c>
      <c r="G28" s="7">
        <v>0.95402693999999999</v>
      </c>
      <c r="H28" s="7" t="str">
        <f t="shared" si="1"/>
        <v>Suspicious</v>
      </c>
      <c r="I28" s="7" t="b">
        <f t="shared" si="0"/>
        <v>0</v>
      </c>
      <c r="K28" s="12"/>
      <c r="L28" s="12"/>
      <c r="M28" s="12"/>
      <c r="N28" s="12"/>
    </row>
    <row r="29" spans="1:15" x14ac:dyDescent="0.2">
      <c r="A29" s="7" t="s">
        <v>29</v>
      </c>
      <c r="B29" s="7" t="s">
        <v>64</v>
      </c>
      <c r="C29" s="7" t="s">
        <v>79</v>
      </c>
      <c r="D29" s="7" t="s">
        <v>75</v>
      </c>
      <c r="E29" s="7" t="s">
        <v>78</v>
      </c>
      <c r="F29" s="7" t="s">
        <v>79</v>
      </c>
      <c r="G29" s="7">
        <v>8.1461299999999997E-3</v>
      </c>
      <c r="H29" s="7" t="str">
        <f t="shared" si="1"/>
        <v>Clean</v>
      </c>
      <c r="I29" s="7" t="b">
        <f t="shared" si="0"/>
        <v>1</v>
      </c>
      <c r="K29" s="12"/>
      <c r="L29" s="12"/>
      <c r="M29" s="12"/>
      <c r="N29" s="15"/>
    </row>
    <row r="30" spans="1:15" x14ac:dyDescent="0.2">
      <c r="A30" s="7" t="s">
        <v>30</v>
      </c>
      <c r="B30" s="7" t="s">
        <v>65</v>
      </c>
      <c r="C30" s="7" t="s">
        <v>79</v>
      </c>
      <c r="D30" s="7" t="s">
        <v>75</v>
      </c>
      <c r="E30" s="7" t="s">
        <v>77</v>
      </c>
      <c r="F30" s="7" t="s">
        <v>79</v>
      </c>
      <c r="G30" s="7">
        <v>0.99677199999999999</v>
      </c>
      <c r="H30" s="7" t="str">
        <f t="shared" si="1"/>
        <v>Suspicious</v>
      </c>
      <c r="I30" s="7" t="b">
        <f t="shared" si="0"/>
        <v>1</v>
      </c>
      <c r="K30" s="21" t="s">
        <v>380</v>
      </c>
      <c r="L30" s="21"/>
      <c r="M30" s="21"/>
      <c r="N30" s="21"/>
    </row>
    <row r="31" spans="1:15" x14ac:dyDescent="0.2">
      <c r="A31" s="7" t="s">
        <v>31</v>
      </c>
      <c r="B31" s="7" t="s">
        <v>65</v>
      </c>
      <c r="C31" s="7" t="s">
        <v>79</v>
      </c>
      <c r="D31" s="7" t="s">
        <v>75</v>
      </c>
      <c r="E31" s="7" t="s">
        <v>78</v>
      </c>
      <c r="F31" s="7" t="s">
        <v>79</v>
      </c>
      <c r="G31" s="7">
        <v>7.3645879999999997E-2</v>
      </c>
      <c r="H31" s="7" t="str">
        <f t="shared" si="1"/>
        <v>Clean</v>
      </c>
      <c r="I31" s="7" t="b">
        <f t="shared" si="0"/>
        <v>0</v>
      </c>
      <c r="K31" s="7"/>
      <c r="L31" s="7"/>
      <c r="M31" s="19" t="s">
        <v>381</v>
      </c>
      <c r="N31" s="19"/>
    </row>
    <row r="32" spans="1:15" x14ac:dyDescent="0.2">
      <c r="A32" s="7" t="s">
        <v>32</v>
      </c>
      <c r="B32" s="7" t="s">
        <v>64</v>
      </c>
      <c r="C32" s="7" t="s">
        <v>79</v>
      </c>
      <c r="D32" s="7" t="s">
        <v>75</v>
      </c>
      <c r="E32" s="7" t="s">
        <v>77</v>
      </c>
      <c r="F32" s="7" t="s">
        <v>74</v>
      </c>
      <c r="G32" s="7">
        <v>4.2552069999999997E-2</v>
      </c>
      <c r="H32" s="7" t="str">
        <f t="shared" si="1"/>
        <v>Clean</v>
      </c>
      <c r="I32" s="7" t="b">
        <f t="shared" si="0"/>
        <v>1</v>
      </c>
      <c r="K32" s="7"/>
      <c r="L32" s="7"/>
      <c r="M32" s="8" t="s">
        <v>64</v>
      </c>
      <c r="N32" s="8" t="s">
        <v>65</v>
      </c>
    </row>
    <row r="33" spans="1:14" x14ac:dyDescent="0.2">
      <c r="A33" s="7" t="s">
        <v>33</v>
      </c>
      <c r="B33" s="7" t="s">
        <v>65</v>
      </c>
      <c r="C33" s="7" t="s">
        <v>79</v>
      </c>
      <c r="D33" s="7" t="s">
        <v>75</v>
      </c>
      <c r="E33" s="7" t="s">
        <v>77</v>
      </c>
      <c r="F33" s="7" t="s">
        <v>74</v>
      </c>
      <c r="G33" s="7">
        <v>0.72736906999999995</v>
      </c>
      <c r="H33" s="7" t="str">
        <f t="shared" si="1"/>
        <v>Suspicious</v>
      </c>
      <c r="I33" s="7" t="b">
        <f t="shared" si="0"/>
        <v>1</v>
      </c>
      <c r="K33" s="20" t="s">
        <v>382</v>
      </c>
      <c r="L33" s="8" t="s">
        <v>64</v>
      </c>
      <c r="M33" s="7">
        <f>COUNTIFS(B:B,"Clean",H:H,"Clean")</f>
        <v>11</v>
      </c>
      <c r="N33" s="7">
        <f>COUNTIFS(B:B,"Clean",H:H,"Suspicious")</f>
        <v>18</v>
      </c>
    </row>
    <row r="34" spans="1:14" x14ac:dyDescent="0.2">
      <c r="A34" s="7" t="s">
        <v>34</v>
      </c>
      <c r="B34" s="7" t="s">
        <v>64</v>
      </c>
      <c r="C34" s="7" t="s">
        <v>79</v>
      </c>
      <c r="D34" s="7" t="s">
        <v>75</v>
      </c>
      <c r="E34" s="7" t="s">
        <v>77</v>
      </c>
      <c r="F34" s="7" t="s">
        <v>74</v>
      </c>
      <c r="G34" s="7">
        <v>0.9710742</v>
      </c>
      <c r="H34" s="7" t="str">
        <f t="shared" si="1"/>
        <v>Suspicious</v>
      </c>
      <c r="I34" s="7" t="b">
        <f t="shared" ref="I34:I65" si="2">EXACT(B34,H34)</f>
        <v>0</v>
      </c>
      <c r="K34" s="20"/>
      <c r="L34" s="8" t="s">
        <v>65</v>
      </c>
      <c r="M34" s="7">
        <f>COUNTIFS(B:B,"Suspicious",H:H,"Clean")</f>
        <v>10</v>
      </c>
      <c r="N34" s="7">
        <f>COUNTIFS(B:B,"Suspicious",H:H,"Suspicious")</f>
        <v>28</v>
      </c>
    </row>
    <row r="35" spans="1:14" x14ac:dyDescent="0.2">
      <c r="A35" s="7" t="s">
        <v>35</v>
      </c>
      <c r="B35" s="7" t="s">
        <v>65</v>
      </c>
      <c r="C35" s="7" t="s">
        <v>79</v>
      </c>
      <c r="D35" s="7" t="s">
        <v>75</v>
      </c>
      <c r="E35" s="7" t="s">
        <v>78</v>
      </c>
      <c r="F35" s="7" t="s">
        <v>79</v>
      </c>
      <c r="G35" s="7">
        <v>0.72125010000000001</v>
      </c>
      <c r="H35" s="7" t="str">
        <f t="shared" si="1"/>
        <v>Suspicious</v>
      </c>
      <c r="I35" s="7" t="b">
        <f t="shared" si="2"/>
        <v>1</v>
      </c>
      <c r="K35" s="7"/>
      <c r="L35" s="7"/>
      <c r="M35" s="8" t="s">
        <v>383</v>
      </c>
      <c r="N35" s="10">
        <f>(M33+N34)/67</f>
        <v>0.58208955223880599</v>
      </c>
    </row>
    <row r="36" spans="1:14" x14ac:dyDescent="0.2">
      <c r="A36" s="7" t="s">
        <v>36</v>
      </c>
      <c r="B36" s="7" t="s">
        <v>65</v>
      </c>
      <c r="C36" s="7" t="s">
        <v>74</v>
      </c>
      <c r="D36" s="7" t="s">
        <v>76</v>
      </c>
      <c r="E36" s="7" t="s">
        <v>78</v>
      </c>
      <c r="F36" s="7" t="s">
        <v>74</v>
      </c>
      <c r="G36" s="7">
        <v>0.84800344999999999</v>
      </c>
      <c r="H36" s="7" t="str">
        <f t="shared" si="1"/>
        <v>Suspicious</v>
      </c>
      <c r="I36" s="7" t="b">
        <f t="shared" si="2"/>
        <v>1</v>
      </c>
    </row>
    <row r="37" spans="1:14" x14ac:dyDescent="0.2">
      <c r="A37" s="7" t="s">
        <v>37</v>
      </c>
      <c r="B37" s="7" t="s">
        <v>65</v>
      </c>
      <c r="C37" s="7" t="s">
        <v>74</v>
      </c>
      <c r="D37" s="7" t="s">
        <v>76</v>
      </c>
      <c r="E37" s="7" t="s">
        <v>78</v>
      </c>
      <c r="F37" s="7" t="s">
        <v>74</v>
      </c>
      <c r="G37" s="7">
        <v>0.97883249999999999</v>
      </c>
      <c r="H37" s="7" t="str">
        <f t="shared" si="1"/>
        <v>Suspicious</v>
      </c>
      <c r="I37" s="7" t="b">
        <f t="shared" si="2"/>
        <v>1</v>
      </c>
    </row>
    <row r="38" spans="1:14" x14ac:dyDescent="0.2">
      <c r="A38" s="7" t="s">
        <v>38</v>
      </c>
      <c r="B38" s="7" t="s">
        <v>65</v>
      </c>
      <c r="C38" s="7" t="s">
        <v>74</v>
      </c>
      <c r="D38" s="7" t="s">
        <v>76</v>
      </c>
      <c r="E38" s="7" t="s">
        <v>78</v>
      </c>
      <c r="F38" s="7" t="s">
        <v>74</v>
      </c>
      <c r="G38" s="7">
        <v>0.97571439999999998</v>
      </c>
      <c r="H38" s="7" t="str">
        <f t="shared" si="1"/>
        <v>Suspicious</v>
      </c>
      <c r="I38" s="7" t="b">
        <f t="shared" si="2"/>
        <v>1</v>
      </c>
    </row>
    <row r="39" spans="1:14" x14ac:dyDescent="0.2">
      <c r="A39" s="7" t="s">
        <v>39</v>
      </c>
      <c r="B39" s="7" t="s">
        <v>65</v>
      </c>
      <c r="C39" s="7" t="s">
        <v>74</v>
      </c>
      <c r="D39" s="7" t="s">
        <v>76</v>
      </c>
      <c r="E39" s="7" t="s">
        <v>78</v>
      </c>
      <c r="F39" s="7" t="s">
        <v>74</v>
      </c>
      <c r="G39" s="7">
        <v>0.91407459999999996</v>
      </c>
      <c r="H39" s="7" t="str">
        <f t="shared" si="1"/>
        <v>Suspicious</v>
      </c>
      <c r="I39" s="7" t="b">
        <f t="shared" si="2"/>
        <v>1</v>
      </c>
    </row>
    <row r="40" spans="1:14" x14ac:dyDescent="0.2">
      <c r="A40" s="7" t="s">
        <v>40</v>
      </c>
      <c r="B40" s="7" t="s">
        <v>65</v>
      </c>
      <c r="C40" s="7" t="s">
        <v>79</v>
      </c>
      <c r="D40" s="7" t="s">
        <v>76</v>
      </c>
      <c r="E40" s="7" t="s">
        <v>78</v>
      </c>
      <c r="F40" s="7" t="s">
        <v>79</v>
      </c>
      <c r="G40" s="7">
        <v>0.99908410000000003</v>
      </c>
      <c r="H40" s="7" t="str">
        <f t="shared" si="1"/>
        <v>Suspicious</v>
      </c>
      <c r="I40" s="7" t="b">
        <f t="shared" si="2"/>
        <v>1</v>
      </c>
    </row>
    <row r="41" spans="1:14" x14ac:dyDescent="0.2">
      <c r="A41" s="7" t="s">
        <v>41</v>
      </c>
      <c r="B41" s="7" t="s">
        <v>65</v>
      </c>
      <c r="C41" s="7" t="s">
        <v>79</v>
      </c>
      <c r="D41" s="7" t="s">
        <v>75</v>
      </c>
      <c r="E41" s="7" t="s">
        <v>77</v>
      </c>
      <c r="F41" s="7" t="s">
        <v>79</v>
      </c>
      <c r="G41" s="7">
        <v>0.99550384000000003</v>
      </c>
      <c r="H41" s="7" t="str">
        <f t="shared" si="1"/>
        <v>Suspicious</v>
      </c>
      <c r="I41" s="7" t="b">
        <f t="shared" si="2"/>
        <v>1</v>
      </c>
    </row>
    <row r="42" spans="1:14" x14ac:dyDescent="0.2">
      <c r="A42" s="7" t="s">
        <v>42</v>
      </c>
      <c r="B42" s="7" t="s">
        <v>65</v>
      </c>
      <c r="C42" s="7" t="s">
        <v>79</v>
      </c>
      <c r="D42" s="7" t="s">
        <v>76</v>
      </c>
      <c r="E42" s="7" t="s">
        <v>78</v>
      </c>
      <c r="F42" s="7" t="s">
        <v>79</v>
      </c>
      <c r="G42" s="7">
        <v>0.99900717000000006</v>
      </c>
      <c r="H42" s="7" t="str">
        <f t="shared" si="1"/>
        <v>Suspicious</v>
      </c>
      <c r="I42" s="7" t="b">
        <f t="shared" si="2"/>
        <v>1</v>
      </c>
    </row>
    <row r="43" spans="1:14" x14ac:dyDescent="0.2">
      <c r="A43" s="7" t="s">
        <v>43</v>
      </c>
      <c r="B43" s="7" t="s">
        <v>65</v>
      </c>
      <c r="C43" s="7" t="s">
        <v>79</v>
      </c>
      <c r="D43" s="7" t="s">
        <v>75</v>
      </c>
      <c r="E43" s="7" t="s">
        <v>78</v>
      </c>
      <c r="F43" s="7" t="s">
        <v>79</v>
      </c>
      <c r="G43" s="7">
        <v>0.99434730000000005</v>
      </c>
      <c r="H43" s="7" t="str">
        <f t="shared" si="1"/>
        <v>Suspicious</v>
      </c>
      <c r="I43" s="7" t="b">
        <f t="shared" si="2"/>
        <v>1</v>
      </c>
    </row>
    <row r="44" spans="1:14" x14ac:dyDescent="0.2">
      <c r="A44" s="7" t="s">
        <v>44</v>
      </c>
      <c r="B44" s="7" t="s">
        <v>65</v>
      </c>
      <c r="C44" s="7" t="s">
        <v>79</v>
      </c>
      <c r="D44" s="7" t="s">
        <v>76</v>
      </c>
      <c r="E44" s="7" t="s">
        <v>78</v>
      </c>
      <c r="F44" s="7" t="s">
        <v>79</v>
      </c>
      <c r="G44" s="7">
        <v>3.4037810000000002E-2</v>
      </c>
      <c r="H44" s="7" t="str">
        <f t="shared" si="1"/>
        <v>Clean</v>
      </c>
      <c r="I44" s="7" t="b">
        <f t="shared" si="2"/>
        <v>0</v>
      </c>
    </row>
    <row r="45" spans="1:14" x14ac:dyDescent="0.2">
      <c r="A45" s="7" t="s">
        <v>45</v>
      </c>
      <c r="B45" s="7" t="s">
        <v>64</v>
      </c>
      <c r="C45" s="7" t="s">
        <v>79</v>
      </c>
      <c r="D45" s="7" t="s">
        <v>76</v>
      </c>
      <c r="E45" s="7" t="s">
        <v>78</v>
      </c>
      <c r="F45" s="7" t="s">
        <v>79</v>
      </c>
      <c r="G45" s="7">
        <v>2.295318E-2</v>
      </c>
      <c r="H45" s="7" t="str">
        <f t="shared" si="1"/>
        <v>Clean</v>
      </c>
      <c r="I45" s="7" t="b">
        <f t="shared" si="2"/>
        <v>1</v>
      </c>
    </row>
    <row r="46" spans="1:14" x14ac:dyDescent="0.2">
      <c r="A46" s="7" t="s">
        <v>46</v>
      </c>
      <c r="B46" s="7" t="s">
        <v>65</v>
      </c>
      <c r="C46" s="7" t="s">
        <v>79</v>
      </c>
      <c r="D46" s="7" t="s">
        <v>76</v>
      </c>
      <c r="E46" s="7" t="s">
        <v>78</v>
      </c>
      <c r="F46" s="7" t="s">
        <v>79</v>
      </c>
      <c r="G46" s="7">
        <v>0.94570816000000002</v>
      </c>
      <c r="H46" s="7" t="str">
        <f t="shared" si="1"/>
        <v>Suspicious</v>
      </c>
      <c r="I46" s="7" t="b">
        <f t="shared" si="2"/>
        <v>1</v>
      </c>
    </row>
    <row r="47" spans="1:14" x14ac:dyDescent="0.2">
      <c r="A47" s="7" t="s">
        <v>47</v>
      </c>
      <c r="B47" s="7" t="s">
        <v>65</v>
      </c>
      <c r="C47" s="7" t="s">
        <v>79</v>
      </c>
      <c r="D47" s="7" t="s">
        <v>75</v>
      </c>
      <c r="E47" s="7" t="s">
        <v>77</v>
      </c>
      <c r="F47" s="7" t="s">
        <v>79</v>
      </c>
      <c r="G47" s="7">
        <v>2.3231720000000001E-2</v>
      </c>
      <c r="H47" s="7" t="str">
        <f t="shared" si="1"/>
        <v>Clean</v>
      </c>
      <c r="I47" s="7" t="b">
        <f t="shared" si="2"/>
        <v>0</v>
      </c>
    </row>
    <row r="48" spans="1:14" x14ac:dyDescent="0.2">
      <c r="A48" s="7" t="s">
        <v>48</v>
      </c>
      <c r="B48" s="7" t="s">
        <v>65</v>
      </c>
      <c r="C48" s="7" t="s">
        <v>79</v>
      </c>
      <c r="D48" s="7" t="s">
        <v>75</v>
      </c>
      <c r="E48" s="7" t="s">
        <v>77</v>
      </c>
      <c r="F48" s="7" t="s">
        <v>79</v>
      </c>
      <c r="G48" s="7">
        <v>1.8328629999999999E-2</v>
      </c>
      <c r="H48" s="7" t="str">
        <f t="shared" si="1"/>
        <v>Clean</v>
      </c>
      <c r="I48" s="7" t="b">
        <f t="shared" si="2"/>
        <v>0</v>
      </c>
    </row>
    <row r="49" spans="1:9" x14ac:dyDescent="0.2">
      <c r="A49" s="7" t="s">
        <v>49</v>
      </c>
      <c r="B49" s="7" t="s">
        <v>64</v>
      </c>
      <c r="C49" s="7" t="s">
        <v>79</v>
      </c>
      <c r="D49" s="7" t="s">
        <v>75</v>
      </c>
      <c r="E49" s="7" t="s">
        <v>77</v>
      </c>
      <c r="F49" s="7" t="s">
        <v>74</v>
      </c>
      <c r="G49" s="7">
        <v>0.82435334000000005</v>
      </c>
      <c r="H49" s="7" t="str">
        <f t="shared" si="1"/>
        <v>Suspicious</v>
      </c>
      <c r="I49" s="7" t="b">
        <f t="shared" si="2"/>
        <v>0</v>
      </c>
    </row>
    <row r="50" spans="1:9" x14ac:dyDescent="0.2">
      <c r="A50" s="7" t="s">
        <v>50</v>
      </c>
      <c r="B50" s="7" t="s">
        <v>64</v>
      </c>
      <c r="C50" s="7" t="s">
        <v>79</v>
      </c>
      <c r="D50" s="7" t="s">
        <v>76</v>
      </c>
      <c r="E50" s="7" t="s">
        <v>78</v>
      </c>
      <c r="F50" s="7" t="s">
        <v>79</v>
      </c>
      <c r="G50" s="7">
        <v>0.26979209999999998</v>
      </c>
      <c r="H50" s="7" t="str">
        <f t="shared" si="1"/>
        <v>Clean</v>
      </c>
      <c r="I50" s="7" t="b">
        <f t="shared" si="2"/>
        <v>1</v>
      </c>
    </row>
    <row r="51" spans="1:9" x14ac:dyDescent="0.2">
      <c r="A51" s="7" t="s">
        <v>51</v>
      </c>
      <c r="B51" s="7" t="s">
        <v>64</v>
      </c>
      <c r="C51" s="7" t="s">
        <v>79</v>
      </c>
      <c r="D51" s="7" t="s">
        <v>75</v>
      </c>
      <c r="E51" s="7" t="s">
        <v>77</v>
      </c>
      <c r="F51" s="7" t="s">
        <v>79</v>
      </c>
      <c r="G51" s="7">
        <v>1.859924E-2</v>
      </c>
      <c r="H51" s="7" t="str">
        <f t="shared" si="1"/>
        <v>Clean</v>
      </c>
      <c r="I51" s="7" t="b">
        <f t="shared" si="2"/>
        <v>1</v>
      </c>
    </row>
    <row r="52" spans="1:9" x14ac:dyDescent="0.2">
      <c r="A52" s="7" t="s">
        <v>52</v>
      </c>
      <c r="B52" s="7" t="s">
        <v>65</v>
      </c>
      <c r="C52" s="7" t="s">
        <v>79</v>
      </c>
      <c r="D52" s="7" t="s">
        <v>75</v>
      </c>
      <c r="E52" s="7" t="s">
        <v>77</v>
      </c>
      <c r="F52" s="7" t="s">
        <v>79</v>
      </c>
      <c r="G52" s="7">
        <v>0.8879766</v>
      </c>
      <c r="H52" s="7" t="str">
        <f t="shared" si="1"/>
        <v>Suspicious</v>
      </c>
      <c r="I52" s="7" t="b">
        <f t="shared" si="2"/>
        <v>1</v>
      </c>
    </row>
    <row r="53" spans="1:9" x14ac:dyDescent="0.2">
      <c r="A53" s="7" t="s">
        <v>53</v>
      </c>
      <c r="B53" s="7" t="s">
        <v>64</v>
      </c>
      <c r="C53" s="7" t="s">
        <v>79</v>
      </c>
      <c r="D53" s="7" t="s">
        <v>75</v>
      </c>
      <c r="E53" s="7" t="s">
        <v>77</v>
      </c>
      <c r="F53" s="7" t="s">
        <v>79</v>
      </c>
      <c r="G53" s="7">
        <v>0.99559370000000003</v>
      </c>
      <c r="H53" s="7" t="str">
        <f t="shared" si="1"/>
        <v>Suspicious</v>
      </c>
      <c r="I53" s="7" t="b">
        <f t="shared" si="2"/>
        <v>0</v>
      </c>
    </row>
    <row r="54" spans="1:9" x14ac:dyDescent="0.2">
      <c r="A54" s="7" t="s">
        <v>54</v>
      </c>
      <c r="B54" s="7" t="s">
        <v>64</v>
      </c>
      <c r="C54" s="7" t="s">
        <v>79</v>
      </c>
      <c r="D54" s="7" t="s">
        <v>75</v>
      </c>
      <c r="E54" s="7" t="s">
        <v>77</v>
      </c>
      <c r="F54" s="7" t="s">
        <v>79</v>
      </c>
      <c r="G54" s="7">
        <v>0.99900823999999999</v>
      </c>
      <c r="H54" s="7" t="str">
        <f t="shared" si="1"/>
        <v>Suspicious</v>
      </c>
      <c r="I54" s="7" t="b">
        <f t="shared" si="2"/>
        <v>0</v>
      </c>
    </row>
    <row r="55" spans="1:9" x14ac:dyDescent="0.2">
      <c r="A55" s="7" t="s">
        <v>55</v>
      </c>
      <c r="B55" s="7" t="s">
        <v>64</v>
      </c>
      <c r="C55" s="7" t="s">
        <v>79</v>
      </c>
      <c r="D55" s="7" t="s">
        <v>75</v>
      </c>
      <c r="E55" s="7" t="s">
        <v>78</v>
      </c>
      <c r="F55" s="7" t="s">
        <v>79</v>
      </c>
      <c r="G55" s="7">
        <v>0.96135619999999999</v>
      </c>
      <c r="H55" s="7" t="str">
        <f t="shared" si="1"/>
        <v>Suspicious</v>
      </c>
      <c r="I55" s="7" t="b">
        <f t="shared" si="2"/>
        <v>0</v>
      </c>
    </row>
    <row r="56" spans="1:9" x14ac:dyDescent="0.2">
      <c r="A56" s="7" t="s">
        <v>56</v>
      </c>
      <c r="B56" s="7" t="s">
        <v>65</v>
      </c>
      <c r="C56" s="7" t="s">
        <v>79</v>
      </c>
      <c r="D56" s="7" t="s">
        <v>75</v>
      </c>
      <c r="E56" s="7" t="s">
        <v>78</v>
      </c>
      <c r="F56" s="7" t="s">
        <v>79</v>
      </c>
      <c r="G56" s="7">
        <v>0.97080529999999998</v>
      </c>
      <c r="H56" s="7" t="str">
        <f t="shared" si="1"/>
        <v>Suspicious</v>
      </c>
      <c r="I56" s="7" t="b">
        <f t="shared" si="2"/>
        <v>1</v>
      </c>
    </row>
    <row r="57" spans="1:9" x14ac:dyDescent="0.2">
      <c r="A57" s="7" t="s">
        <v>57</v>
      </c>
      <c r="B57" s="7" t="s">
        <v>65</v>
      </c>
      <c r="C57" s="7" t="s">
        <v>79</v>
      </c>
      <c r="D57" s="7" t="s">
        <v>75</v>
      </c>
      <c r="E57" s="7" t="s">
        <v>78</v>
      </c>
      <c r="F57" s="7" t="s">
        <v>79</v>
      </c>
      <c r="G57" s="7">
        <v>0.94676280000000002</v>
      </c>
      <c r="H57" s="7" t="str">
        <f t="shared" si="1"/>
        <v>Suspicious</v>
      </c>
      <c r="I57" s="7" t="b">
        <f t="shared" si="2"/>
        <v>1</v>
      </c>
    </row>
    <row r="58" spans="1:9" x14ac:dyDescent="0.2">
      <c r="A58" s="7" t="s">
        <v>58</v>
      </c>
      <c r="B58" s="7" t="s">
        <v>65</v>
      </c>
      <c r="C58" s="7" t="s">
        <v>79</v>
      </c>
      <c r="D58" s="7" t="s">
        <v>75</v>
      </c>
      <c r="E58" s="7" t="s">
        <v>78</v>
      </c>
      <c r="F58" s="7" t="s">
        <v>79</v>
      </c>
      <c r="G58" s="7">
        <v>0.99418419999999996</v>
      </c>
      <c r="H58" s="7" t="str">
        <f t="shared" si="1"/>
        <v>Suspicious</v>
      </c>
      <c r="I58" s="7" t="b">
        <f t="shared" si="2"/>
        <v>1</v>
      </c>
    </row>
    <row r="59" spans="1:9" x14ac:dyDescent="0.2">
      <c r="A59" s="7" t="s">
        <v>59</v>
      </c>
      <c r="B59" s="7" t="s">
        <v>65</v>
      </c>
      <c r="C59" s="7" t="s">
        <v>79</v>
      </c>
      <c r="D59" s="7" t="s">
        <v>75</v>
      </c>
      <c r="E59" s="7" t="s">
        <v>78</v>
      </c>
      <c r="F59" s="7" t="s">
        <v>79</v>
      </c>
      <c r="G59" s="7">
        <v>0.99971193000000003</v>
      </c>
      <c r="H59" s="7" t="str">
        <f t="shared" si="1"/>
        <v>Suspicious</v>
      </c>
      <c r="I59" s="7" t="b">
        <f t="shared" si="2"/>
        <v>1</v>
      </c>
    </row>
    <row r="60" spans="1:9" x14ac:dyDescent="0.2">
      <c r="A60" s="7" t="s">
        <v>60</v>
      </c>
      <c r="B60" s="7" t="s">
        <v>65</v>
      </c>
      <c r="C60" s="7" t="s">
        <v>79</v>
      </c>
      <c r="D60" s="7" t="s">
        <v>75</v>
      </c>
      <c r="E60" s="7" t="s">
        <v>78</v>
      </c>
      <c r="F60" s="7" t="s">
        <v>79</v>
      </c>
      <c r="G60" s="7">
        <v>1.155513E-2</v>
      </c>
      <c r="H60" s="7" t="str">
        <f t="shared" si="1"/>
        <v>Clean</v>
      </c>
      <c r="I60" s="7" t="b">
        <f t="shared" si="2"/>
        <v>0</v>
      </c>
    </row>
    <row r="61" spans="1:9" x14ac:dyDescent="0.2">
      <c r="A61" s="7" t="s">
        <v>61</v>
      </c>
      <c r="B61" s="7" t="s">
        <v>64</v>
      </c>
      <c r="C61" s="7" t="s">
        <v>79</v>
      </c>
      <c r="D61" s="7" t="s">
        <v>75</v>
      </c>
      <c r="E61" s="7" t="s">
        <v>77</v>
      </c>
      <c r="F61" s="7" t="s">
        <v>79</v>
      </c>
      <c r="G61" s="7">
        <v>0.12358049</v>
      </c>
      <c r="H61" s="7" t="str">
        <f t="shared" si="1"/>
        <v>Clean</v>
      </c>
      <c r="I61" s="7" t="b">
        <f t="shared" si="2"/>
        <v>1</v>
      </c>
    </row>
    <row r="62" spans="1:9" x14ac:dyDescent="0.2">
      <c r="A62" s="7" t="s">
        <v>62</v>
      </c>
      <c r="B62" s="7" t="s">
        <v>65</v>
      </c>
      <c r="C62" s="7" t="s">
        <v>79</v>
      </c>
      <c r="D62" s="7" t="s">
        <v>75</v>
      </c>
      <c r="E62" s="7" t="s">
        <v>77</v>
      </c>
      <c r="F62" s="7" t="s">
        <v>79</v>
      </c>
      <c r="G62" s="7">
        <v>3.1903149999999998E-2</v>
      </c>
      <c r="H62" s="7" t="str">
        <f t="shared" si="1"/>
        <v>Clean</v>
      </c>
      <c r="I62" s="7" t="b">
        <f t="shared" si="2"/>
        <v>0</v>
      </c>
    </row>
    <row r="63" spans="1:9" x14ac:dyDescent="0.2">
      <c r="A63" s="7" t="s">
        <v>63</v>
      </c>
      <c r="B63" s="7" t="s">
        <v>65</v>
      </c>
      <c r="C63" s="7" t="s">
        <v>79</v>
      </c>
      <c r="D63" s="7" t="s">
        <v>75</v>
      </c>
      <c r="E63" s="7" t="s">
        <v>78</v>
      </c>
      <c r="F63" s="7" t="s">
        <v>79</v>
      </c>
      <c r="G63" s="7">
        <v>6.3071959999999996E-2</v>
      </c>
      <c r="H63" s="7" t="str">
        <f t="shared" si="1"/>
        <v>Clean</v>
      </c>
      <c r="I63" s="7" t="b">
        <f t="shared" si="2"/>
        <v>0</v>
      </c>
    </row>
    <row r="64" spans="1:9" x14ac:dyDescent="0.2">
      <c r="A64" s="7" t="s">
        <v>66</v>
      </c>
      <c r="B64" s="7" t="s">
        <v>64</v>
      </c>
      <c r="C64" s="7" t="s">
        <v>74</v>
      </c>
      <c r="D64" s="7" t="s">
        <v>76</v>
      </c>
      <c r="E64" s="7" t="s">
        <v>78</v>
      </c>
      <c r="F64" s="7" t="s">
        <v>74</v>
      </c>
      <c r="G64" s="7">
        <v>0.98401015999999997</v>
      </c>
      <c r="H64" s="7" t="str">
        <f t="shared" si="1"/>
        <v>Suspicious</v>
      </c>
      <c r="I64" s="7" t="b">
        <f t="shared" si="2"/>
        <v>0</v>
      </c>
    </row>
    <row r="65" spans="1:9" x14ac:dyDescent="0.2">
      <c r="A65" s="7" t="s">
        <v>67</v>
      </c>
      <c r="B65" s="7" t="s">
        <v>65</v>
      </c>
      <c r="C65" s="7" t="s">
        <v>74</v>
      </c>
      <c r="D65" s="7" t="s">
        <v>76</v>
      </c>
      <c r="E65" s="7" t="s">
        <v>78</v>
      </c>
      <c r="F65" s="7" t="s">
        <v>74</v>
      </c>
      <c r="G65" s="7">
        <v>1.8829789999999999E-2</v>
      </c>
      <c r="H65" s="7" t="str">
        <f t="shared" si="1"/>
        <v>Clean</v>
      </c>
      <c r="I65" s="7" t="b">
        <f t="shared" si="2"/>
        <v>0</v>
      </c>
    </row>
    <row r="66" spans="1:9" x14ac:dyDescent="0.2">
      <c r="A66" s="7" t="s">
        <v>68</v>
      </c>
      <c r="B66" s="7" t="s">
        <v>65</v>
      </c>
      <c r="C66" s="7" t="s">
        <v>74</v>
      </c>
      <c r="D66" s="7" t="s">
        <v>76</v>
      </c>
      <c r="E66" s="7" t="s">
        <v>78</v>
      </c>
      <c r="F66" s="7" t="s">
        <v>74</v>
      </c>
      <c r="G66" s="7">
        <v>0.95585244999999996</v>
      </c>
      <c r="H66" s="7" t="str">
        <f t="shared" si="1"/>
        <v>Suspicious</v>
      </c>
      <c r="I66" s="7" t="b">
        <f t="shared" ref="I66:I68" si="3">EXACT(B66,H66)</f>
        <v>1</v>
      </c>
    </row>
    <row r="67" spans="1:9" x14ac:dyDescent="0.2">
      <c r="A67" s="7" t="s">
        <v>69</v>
      </c>
      <c r="B67" s="7" t="s">
        <v>65</v>
      </c>
      <c r="C67" s="7" t="s">
        <v>74</v>
      </c>
      <c r="D67" s="7" t="s">
        <v>76</v>
      </c>
      <c r="E67" s="7" t="s">
        <v>78</v>
      </c>
      <c r="F67" s="7" t="s">
        <v>74</v>
      </c>
      <c r="G67" s="7">
        <v>0.90828710000000001</v>
      </c>
      <c r="H67" s="7" t="str">
        <f t="shared" ref="H67:H68" si="4">IF(G67&gt;$L$1,"Suspicious","Clean")</f>
        <v>Suspicious</v>
      </c>
      <c r="I67" s="7" t="b">
        <f t="shared" si="3"/>
        <v>1</v>
      </c>
    </row>
    <row r="68" spans="1:9" x14ac:dyDescent="0.2">
      <c r="A68" s="7" t="s">
        <v>70</v>
      </c>
      <c r="B68" s="7" t="s">
        <v>64</v>
      </c>
      <c r="C68" s="7" t="s">
        <v>74</v>
      </c>
      <c r="D68" s="7" t="s">
        <v>76</v>
      </c>
      <c r="E68" s="7" t="s">
        <v>78</v>
      </c>
      <c r="F68" s="7" t="s">
        <v>74</v>
      </c>
      <c r="G68" s="7">
        <v>0.92940820000000002</v>
      </c>
      <c r="H68" s="7" t="str">
        <f t="shared" si="4"/>
        <v>Suspicious</v>
      </c>
      <c r="I68" s="7" t="b">
        <f t="shared" si="3"/>
        <v>0</v>
      </c>
    </row>
  </sheetData>
  <mergeCells count="3">
    <mergeCell ref="M31:N31"/>
    <mergeCell ref="K33:K34"/>
    <mergeCell ref="K30:N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CD421-BF65-4111-B747-3E5E668DF48A}">
  <dimension ref="A1:L280"/>
  <sheetViews>
    <sheetView zoomScaleNormal="100" workbookViewId="0">
      <selection activeCell="M15" sqref="M15"/>
    </sheetView>
  </sheetViews>
  <sheetFormatPr defaultColWidth="8.7109375" defaultRowHeight="12.75" x14ac:dyDescent="0.2"/>
  <cols>
    <col min="1" max="1" width="21.140625" style="2" bestFit="1" customWidth="1"/>
    <col min="2" max="2" width="10.140625" style="2" bestFit="1" customWidth="1"/>
    <col min="3" max="3" width="12.85546875" style="2" bestFit="1" customWidth="1"/>
    <col min="4" max="4" width="17.42578125" style="2" customWidth="1"/>
    <col min="5" max="9" width="8.7109375" style="2"/>
    <col min="10" max="10" width="10.42578125" style="2" bestFit="1" customWidth="1"/>
    <col min="11" max="16384" width="8.7109375" style="2"/>
  </cols>
  <sheetData>
    <row r="1" spans="1:12" x14ac:dyDescent="0.2">
      <c r="A1" s="18" t="s">
        <v>83</v>
      </c>
      <c r="B1" s="18" t="s">
        <v>1</v>
      </c>
      <c r="C1" s="18" t="s">
        <v>84</v>
      </c>
      <c r="D1" s="18" t="s">
        <v>72</v>
      </c>
    </row>
    <row r="2" spans="1:12" x14ac:dyDescent="0.2">
      <c r="A2" s="7" t="s">
        <v>85</v>
      </c>
      <c r="B2" s="7" t="s">
        <v>64</v>
      </c>
      <c r="C2" s="7" t="s">
        <v>75</v>
      </c>
      <c r="D2" s="7" t="s">
        <v>77</v>
      </c>
      <c r="J2" s="7" t="s">
        <v>364</v>
      </c>
      <c r="K2" s="7">
        <v>279</v>
      </c>
      <c r="L2" s="12"/>
    </row>
    <row r="3" spans="1:12" x14ac:dyDescent="0.2">
      <c r="A3" s="7" t="s">
        <v>86</v>
      </c>
      <c r="B3" s="7" t="s">
        <v>64</v>
      </c>
      <c r="C3" s="7" t="s">
        <v>75</v>
      </c>
      <c r="D3" s="7" t="s">
        <v>77</v>
      </c>
      <c r="J3" s="12"/>
      <c r="K3" s="12"/>
      <c r="L3" s="12"/>
    </row>
    <row r="4" spans="1:12" x14ac:dyDescent="0.2">
      <c r="A4" s="7" t="s">
        <v>87</v>
      </c>
      <c r="B4" s="7" t="s">
        <v>64</v>
      </c>
      <c r="C4" s="7" t="s">
        <v>75</v>
      </c>
      <c r="D4" s="7" t="s">
        <v>77</v>
      </c>
      <c r="J4" s="7" t="s">
        <v>76</v>
      </c>
      <c r="K4" s="17">
        <f>COUNTIF(C:C,"Male")</f>
        <v>91</v>
      </c>
      <c r="L4" s="10">
        <f>K4/K2</f>
        <v>0.32616487455197135</v>
      </c>
    </row>
    <row r="5" spans="1:12" x14ac:dyDescent="0.2">
      <c r="A5" s="7" t="s">
        <v>88</v>
      </c>
      <c r="B5" s="7" t="s">
        <v>64</v>
      </c>
      <c r="C5" s="7" t="s">
        <v>75</v>
      </c>
      <c r="D5" s="7" t="s">
        <v>78</v>
      </c>
      <c r="J5" s="7" t="s">
        <v>75</v>
      </c>
      <c r="K5" s="17">
        <f>COUNTIF(C:C,"Female")</f>
        <v>188</v>
      </c>
      <c r="L5" s="10">
        <f>K5/K2</f>
        <v>0.6738351254480287</v>
      </c>
    </row>
    <row r="6" spans="1:12" x14ac:dyDescent="0.2">
      <c r="A6" s="7" t="s">
        <v>89</v>
      </c>
      <c r="B6" s="7" t="s">
        <v>64</v>
      </c>
      <c r="C6" s="7" t="s">
        <v>75</v>
      </c>
      <c r="D6" s="7" t="s">
        <v>77</v>
      </c>
      <c r="J6" s="12"/>
      <c r="K6" s="12"/>
      <c r="L6" s="10"/>
    </row>
    <row r="7" spans="1:12" x14ac:dyDescent="0.2">
      <c r="A7" s="7" t="s">
        <v>90</v>
      </c>
      <c r="B7" s="7" t="s">
        <v>64</v>
      </c>
      <c r="C7" s="7" t="s">
        <v>75</v>
      </c>
      <c r="D7" s="7" t="s">
        <v>77</v>
      </c>
      <c r="J7" s="7" t="s">
        <v>77</v>
      </c>
      <c r="K7" s="17">
        <f>COUNTIF(D:D,"Specs")</f>
        <v>83</v>
      </c>
      <c r="L7" s="10">
        <f>K7/K2</f>
        <v>0.29749103942652327</v>
      </c>
    </row>
    <row r="8" spans="1:12" x14ac:dyDescent="0.2">
      <c r="A8" s="7" t="s">
        <v>91</v>
      </c>
      <c r="B8" s="7" t="s">
        <v>64</v>
      </c>
      <c r="C8" s="7" t="s">
        <v>75</v>
      </c>
      <c r="D8" s="7" t="s">
        <v>77</v>
      </c>
      <c r="J8" s="7" t="s">
        <v>78</v>
      </c>
      <c r="K8" s="17">
        <f>COUNTIF(D:D,"No specs")</f>
        <v>196</v>
      </c>
      <c r="L8" s="10">
        <f>K8/K2</f>
        <v>0.70250896057347667</v>
      </c>
    </row>
    <row r="9" spans="1:12" x14ac:dyDescent="0.2">
      <c r="A9" s="7" t="s">
        <v>92</v>
      </c>
      <c r="B9" s="7" t="s">
        <v>64</v>
      </c>
      <c r="C9" s="7" t="s">
        <v>75</v>
      </c>
      <c r="D9" s="7" t="s">
        <v>77</v>
      </c>
      <c r="J9" s="12"/>
      <c r="K9" s="12"/>
      <c r="L9" s="10"/>
    </row>
    <row r="10" spans="1:12" x14ac:dyDescent="0.2">
      <c r="A10" s="7" t="s">
        <v>93</v>
      </c>
      <c r="B10" s="7" t="s">
        <v>64</v>
      </c>
      <c r="C10" s="7" t="s">
        <v>75</v>
      </c>
      <c r="D10" s="7" t="s">
        <v>77</v>
      </c>
      <c r="J10" s="7" t="s">
        <v>64</v>
      </c>
      <c r="K10" s="17">
        <f>COUNTIF(B:B,"Clean")</f>
        <v>104</v>
      </c>
      <c r="L10" s="10">
        <f>K10/K2</f>
        <v>0.37275985663082439</v>
      </c>
    </row>
    <row r="11" spans="1:12" x14ac:dyDescent="0.2">
      <c r="A11" s="7" t="s">
        <v>94</v>
      </c>
      <c r="B11" s="7" t="s">
        <v>64</v>
      </c>
      <c r="C11" s="7" t="s">
        <v>76</v>
      </c>
      <c r="D11" s="7" t="s">
        <v>78</v>
      </c>
      <c r="J11" s="7" t="s">
        <v>65</v>
      </c>
      <c r="K11" s="17">
        <f>COUNTIF(B:B,"Suspicious")</f>
        <v>175</v>
      </c>
      <c r="L11" s="10">
        <f>K11/K2</f>
        <v>0.62724014336917566</v>
      </c>
    </row>
    <row r="12" spans="1:12" x14ac:dyDescent="0.2">
      <c r="A12" s="7" t="s">
        <v>95</v>
      </c>
      <c r="B12" s="7" t="s">
        <v>64</v>
      </c>
      <c r="C12" s="7" t="s">
        <v>75</v>
      </c>
      <c r="D12" s="7" t="s">
        <v>78</v>
      </c>
    </row>
    <row r="13" spans="1:12" x14ac:dyDescent="0.2">
      <c r="A13" s="7" t="s">
        <v>96</v>
      </c>
      <c r="B13" s="7" t="s">
        <v>64</v>
      </c>
      <c r="C13" s="7" t="s">
        <v>75</v>
      </c>
      <c r="D13" s="7" t="s">
        <v>77</v>
      </c>
    </row>
    <row r="14" spans="1:12" x14ac:dyDescent="0.2">
      <c r="A14" s="7" t="s">
        <v>97</v>
      </c>
      <c r="B14" s="7" t="s">
        <v>64</v>
      </c>
      <c r="C14" s="7" t="s">
        <v>75</v>
      </c>
      <c r="D14" s="7" t="s">
        <v>77</v>
      </c>
    </row>
    <row r="15" spans="1:12" x14ac:dyDescent="0.2">
      <c r="A15" s="7" t="s">
        <v>98</v>
      </c>
      <c r="B15" s="7" t="s">
        <v>64</v>
      </c>
      <c r="C15" s="7" t="s">
        <v>75</v>
      </c>
      <c r="D15" s="7" t="s">
        <v>78</v>
      </c>
    </row>
    <row r="16" spans="1:12" x14ac:dyDescent="0.2">
      <c r="A16" s="7" t="s">
        <v>99</v>
      </c>
      <c r="B16" s="7" t="s">
        <v>64</v>
      </c>
      <c r="C16" s="7" t="s">
        <v>75</v>
      </c>
      <c r="D16" s="7" t="s">
        <v>78</v>
      </c>
    </row>
    <row r="17" spans="1:4" x14ac:dyDescent="0.2">
      <c r="A17" s="7" t="s">
        <v>100</v>
      </c>
      <c r="B17" s="7" t="s">
        <v>64</v>
      </c>
      <c r="C17" s="7" t="s">
        <v>75</v>
      </c>
      <c r="D17" s="7" t="s">
        <v>77</v>
      </c>
    </row>
    <row r="18" spans="1:4" x14ac:dyDescent="0.2">
      <c r="A18" s="7" t="s">
        <v>101</v>
      </c>
      <c r="B18" s="7" t="s">
        <v>64</v>
      </c>
      <c r="C18" s="7" t="s">
        <v>75</v>
      </c>
      <c r="D18" s="7" t="s">
        <v>78</v>
      </c>
    </row>
    <row r="19" spans="1:4" x14ac:dyDescent="0.2">
      <c r="A19" s="7" t="s">
        <v>102</v>
      </c>
      <c r="B19" s="7" t="s">
        <v>64</v>
      </c>
      <c r="C19" s="7" t="s">
        <v>75</v>
      </c>
      <c r="D19" s="7" t="s">
        <v>78</v>
      </c>
    </row>
    <row r="20" spans="1:4" x14ac:dyDescent="0.2">
      <c r="A20" s="7" t="s">
        <v>103</v>
      </c>
      <c r="B20" s="7" t="s">
        <v>64</v>
      </c>
      <c r="C20" s="7" t="s">
        <v>75</v>
      </c>
      <c r="D20" s="7" t="s">
        <v>78</v>
      </c>
    </row>
    <row r="21" spans="1:4" x14ac:dyDescent="0.2">
      <c r="A21" s="7" t="s">
        <v>104</v>
      </c>
      <c r="B21" s="7" t="s">
        <v>64</v>
      </c>
      <c r="C21" s="7" t="s">
        <v>75</v>
      </c>
      <c r="D21" s="7" t="s">
        <v>77</v>
      </c>
    </row>
    <row r="22" spans="1:4" x14ac:dyDescent="0.2">
      <c r="A22" s="7" t="s">
        <v>105</v>
      </c>
      <c r="B22" s="7" t="s">
        <v>64</v>
      </c>
      <c r="C22" s="7" t="s">
        <v>75</v>
      </c>
      <c r="D22" s="7" t="s">
        <v>77</v>
      </c>
    </row>
    <row r="23" spans="1:4" x14ac:dyDescent="0.2">
      <c r="A23" s="7" t="s">
        <v>106</v>
      </c>
      <c r="B23" s="7" t="s">
        <v>64</v>
      </c>
      <c r="C23" s="7" t="s">
        <v>75</v>
      </c>
      <c r="D23" s="7" t="s">
        <v>77</v>
      </c>
    </row>
    <row r="24" spans="1:4" x14ac:dyDescent="0.2">
      <c r="A24" s="7" t="s">
        <v>107</v>
      </c>
      <c r="B24" s="7" t="s">
        <v>64</v>
      </c>
      <c r="C24" s="7" t="s">
        <v>75</v>
      </c>
      <c r="D24" s="7" t="s">
        <v>77</v>
      </c>
    </row>
    <row r="25" spans="1:4" x14ac:dyDescent="0.2">
      <c r="A25" s="7" t="s">
        <v>108</v>
      </c>
      <c r="B25" s="7" t="s">
        <v>64</v>
      </c>
      <c r="C25" s="7" t="s">
        <v>75</v>
      </c>
      <c r="D25" s="7" t="s">
        <v>78</v>
      </c>
    </row>
    <row r="26" spans="1:4" x14ac:dyDescent="0.2">
      <c r="A26" s="7" t="s">
        <v>109</v>
      </c>
      <c r="B26" s="7" t="s">
        <v>64</v>
      </c>
      <c r="C26" s="7" t="s">
        <v>75</v>
      </c>
      <c r="D26" s="7" t="s">
        <v>78</v>
      </c>
    </row>
    <row r="27" spans="1:4" x14ac:dyDescent="0.2">
      <c r="A27" s="7" t="s">
        <v>110</v>
      </c>
      <c r="B27" s="7" t="s">
        <v>64</v>
      </c>
      <c r="C27" s="7" t="s">
        <v>75</v>
      </c>
      <c r="D27" s="7" t="s">
        <v>78</v>
      </c>
    </row>
    <row r="28" spans="1:4" x14ac:dyDescent="0.2">
      <c r="A28" s="7" t="s">
        <v>111</v>
      </c>
      <c r="B28" s="7" t="s">
        <v>64</v>
      </c>
      <c r="C28" s="7" t="s">
        <v>75</v>
      </c>
      <c r="D28" s="7" t="s">
        <v>78</v>
      </c>
    </row>
    <row r="29" spans="1:4" x14ac:dyDescent="0.2">
      <c r="A29" s="7" t="s">
        <v>112</v>
      </c>
      <c r="B29" s="7" t="s">
        <v>64</v>
      </c>
      <c r="C29" s="7" t="s">
        <v>75</v>
      </c>
      <c r="D29" s="7" t="s">
        <v>78</v>
      </c>
    </row>
    <row r="30" spans="1:4" x14ac:dyDescent="0.2">
      <c r="A30" s="7" t="s">
        <v>113</v>
      </c>
      <c r="B30" s="7" t="s">
        <v>64</v>
      </c>
      <c r="C30" s="7" t="s">
        <v>75</v>
      </c>
      <c r="D30" s="7" t="s">
        <v>78</v>
      </c>
    </row>
    <row r="31" spans="1:4" x14ac:dyDescent="0.2">
      <c r="A31" s="7" t="s">
        <v>114</v>
      </c>
      <c r="B31" s="7" t="s">
        <v>64</v>
      </c>
      <c r="C31" s="7" t="s">
        <v>75</v>
      </c>
      <c r="D31" s="7" t="s">
        <v>77</v>
      </c>
    </row>
    <row r="32" spans="1:4" x14ac:dyDescent="0.2">
      <c r="A32" s="7" t="s">
        <v>115</v>
      </c>
      <c r="B32" s="7" t="s">
        <v>64</v>
      </c>
      <c r="C32" s="7" t="s">
        <v>75</v>
      </c>
      <c r="D32" s="7" t="s">
        <v>77</v>
      </c>
    </row>
    <row r="33" spans="1:4" x14ac:dyDescent="0.2">
      <c r="A33" s="7" t="s">
        <v>116</v>
      </c>
      <c r="B33" s="7" t="s">
        <v>64</v>
      </c>
      <c r="C33" s="7" t="s">
        <v>75</v>
      </c>
      <c r="D33" s="7" t="s">
        <v>77</v>
      </c>
    </row>
    <row r="34" spans="1:4" x14ac:dyDescent="0.2">
      <c r="A34" s="7" t="s">
        <v>117</v>
      </c>
      <c r="B34" s="7" t="s">
        <v>64</v>
      </c>
      <c r="C34" s="7" t="s">
        <v>75</v>
      </c>
      <c r="D34" s="7" t="s">
        <v>78</v>
      </c>
    </row>
    <row r="35" spans="1:4" x14ac:dyDescent="0.2">
      <c r="A35" s="7" t="s">
        <v>118</v>
      </c>
      <c r="B35" s="7" t="s">
        <v>64</v>
      </c>
      <c r="C35" s="7" t="s">
        <v>75</v>
      </c>
      <c r="D35" s="7" t="s">
        <v>77</v>
      </c>
    </row>
    <row r="36" spans="1:4" x14ac:dyDescent="0.2">
      <c r="A36" s="7" t="s">
        <v>119</v>
      </c>
      <c r="B36" s="7" t="s">
        <v>64</v>
      </c>
      <c r="C36" s="7" t="s">
        <v>75</v>
      </c>
      <c r="D36" s="7" t="s">
        <v>77</v>
      </c>
    </row>
    <row r="37" spans="1:4" x14ac:dyDescent="0.2">
      <c r="A37" s="7" t="s">
        <v>120</v>
      </c>
      <c r="B37" s="7" t="s">
        <v>64</v>
      </c>
      <c r="C37" s="7" t="s">
        <v>75</v>
      </c>
      <c r="D37" s="7" t="s">
        <v>77</v>
      </c>
    </row>
    <row r="38" spans="1:4" x14ac:dyDescent="0.2">
      <c r="A38" s="7" t="s">
        <v>121</v>
      </c>
      <c r="B38" s="7" t="s">
        <v>64</v>
      </c>
      <c r="C38" s="7" t="s">
        <v>75</v>
      </c>
      <c r="D38" s="7" t="s">
        <v>77</v>
      </c>
    </row>
    <row r="39" spans="1:4" x14ac:dyDescent="0.2">
      <c r="A39" s="7" t="s">
        <v>122</v>
      </c>
      <c r="B39" s="7" t="s">
        <v>64</v>
      </c>
      <c r="C39" s="7" t="s">
        <v>75</v>
      </c>
      <c r="D39" s="7" t="s">
        <v>78</v>
      </c>
    </row>
    <row r="40" spans="1:4" x14ac:dyDescent="0.2">
      <c r="A40" s="7" t="s">
        <v>123</v>
      </c>
      <c r="B40" s="7" t="s">
        <v>64</v>
      </c>
      <c r="C40" s="7" t="s">
        <v>75</v>
      </c>
      <c r="D40" s="7" t="s">
        <v>78</v>
      </c>
    </row>
    <row r="41" spans="1:4" x14ac:dyDescent="0.2">
      <c r="A41" s="7" t="s">
        <v>124</v>
      </c>
      <c r="B41" s="7" t="s">
        <v>64</v>
      </c>
      <c r="C41" s="7" t="s">
        <v>75</v>
      </c>
      <c r="D41" s="7" t="s">
        <v>78</v>
      </c>
    </row>
    <row r="42" spans="1:4" x14ac:dyDescent="0.2">
      <c r="A42" s="7" t="s">
        <v>125</v>
      </c>
      <c r="B42" s="7" t="s">
        <v>64</v>
      </c>
      <c r="C42" s="7" t="s">
        <v>75</v>
      </c>
      <c r="D42" s="7" t="s">
        <v>78</v>
      </c>
    </row>
    <row r="43" spans="1:4" x14ac:dyDescent="0.2">
      <c r="A43" s="7" t="s">
        <v>126</v>
      </c>
      <c r="B43" s="7" t="s">
        <v>64</v>
      </c>
      <c r="C43" s="7" t="s">
        <v>75</v>
      </c>
      <c r="D43" s="7" t="s">
        <v>78</v>
      </c>
    </row>
    <row r="44" spans="1:4" x14ac:dyDescent="0.2">
      <c r="A44" s="7" t="s">
        <v>127</v>
      </c>
      <c r="B44" s="7" t="s">
        <v>64</v>
      </c>
      <c r="C44" s="7" t="s">
        <v>75</v>
      </c>
      <c r="D44" s="7" t="s">
        <v>78</v>
      </c>
    </row>
    <row r="45" spans="1:4" x14ac:dyDescent="0.2">
      <c r="A45" s="7" t="s">
        <v>128</v>
      </c>
      <c r="B45" s="7" t="s">
        <v>64</v>
      </c>
      <c r="C45" s="7" t="s">
        <v>75</v>
      </c>
      <c r="D45" s="7" t="s">
        <v>77</v>
      </c>
    </row>
    <row r="46" spans="1:4" x14ac:dyDescent="0.2">
      <c r="A46" s="7" t="s">
        <v>129</v>
      </c>
      <c r="B46" s="7" t="s">
        <v>64</v>
      </c>
      <c r="C46" s="7" t="s">
        <v>75</v>
      </c>
      <c r="D46" s="7" t="s">
        <v>78</v>
      </c>
    </row>
    <row r="47" spans="1:4" x14ac:dyDescent="0.2">
      <c r="A47" s="7" t="s">
        <v>130</v>
      </c>
      <c r="B47" s="7" t="s">
        <v>64</v>
      </c>
      <c r="C47" s="7" t="s">
        <v>75</v>
      </c>
      <c r="D47" s="7" t="s">
        <v>78</v>
      </c>
    </row>
    <row r="48" spans="1:4" x14ac:dyDescent="0.2">
      <c r="A48" s="7" t="s">
        <v>131</v>
      </c>
      <c r="B48" s="7" t="s">
        <v>64</v>
      </c>
      <c r="C48" s="7" t="s">
        <v>76</v>
      </c>
      <c r="D48" s="7" t="s">
        <v>78</v>
      </c>
    </row>
    <row r="49" spans="1:4" x14ac:dyDescent="0.2">
      <c r="A49" s="7" t="s">
        <v>132</v>
      </c>
      <c r="B49" s="7" t="s">
        <v>64</v>
      </c>
      <c r="C49" s="7" t="s">
        <v>75</v>
      </c>
      <c r="D49" s="7" t="s">
        <v>78</v>
      </c>
    </row>
    <row r="50" spans="1:4" x14ac:dyDescent="0.2">
      <c r="A50" s="7" t="s">
        <v>133</v>
      </c>
      <c r="B50" s="7" t="s">
        <v>64</v>
      </c>
      <c r="C50" s="7" t="s">
        <v>76</v>
      </c>
      <c r="D50" s="7" t="s">
        <v>78</v>
      </c>
    </row>
    <row r="51" spans="1:4" x14ac:dyDescent="0.2">
      <c r="A51" s="7" t="s">
        <v>134</v>
      </c>
      <c r="B51" s="7" t="s">
        <v>64</v>
      </c>
      <c r="C51" s="7" t="s">
        <v>76</v>
      </c>
      <c r="D51" s="7" t="s">
        <v>78</v>
      </c>
    </row>
    <row r="52" spans="1:4" x14ac:dyDescent="0.2">
      <c r="A52" s="7" t="s">
        <v>135</v>
      </c>
      <c r="B52" s="7" t="s">
        <v>64</v>
      </c>
      <c r="C52" s="7" t="s">
        <v>76</v>
      </c>
      <c r="D52" s="7" t="s">
        <v>78</v>
      </c>
    </row>
    <row r="53" spans="1:4" x14ac:dyDescent="0.2">
      <c r="A53" s="7" t="s">
        <v>136</v>
      </c>
      <c r="B53" s="7" t="s">
        <v>64</v>
      </c>
      <c r="C53" s="7" t="s">
        <v>76</v>
      </c>
      <c r="D53" s="7" t="s">
        <v>78</v>
      </c>
    </row>
    <row r="54" spans="1:4" x14ac:dyDescent="0.2">
      <c r="A54" s="7" t="s">
        <v>137</v>
      </c>
      <c r="B54" s="7" t="s">
        <v>64</v>
      </c>
      <c r="C54" s="7" t="s">
        <v>76</v>
      </c>
      <c r="D54" s="7" t="s">
        <v>78</v>
      </c>
    </row>
    <row r="55" spans="1:4" x14ac:dyDescent="0.2">
      <c r="A55" s="7" t="s">
        <v>138</v>
      </c>
      <c r="B55" s="7" t="s">
        <v>64</v>
      </c>
      <c r="C55" s="7" t="s">
        <v>76</v>
      </c>
      <c r="D55" s="7" t="s">
        <v>78</v>
      </c>
    </row>
    <row r="56" spans="1:4" x14ac:dyDescent="0.2">
      <c r="A56" s="7" t="s">
        <v>139</v>
      </c>
      <c r="B56" s="7" t="s">
        <v>64</v>
      </c>
      <c r="C56" s="7" t="s">
        <v>76</v>
      </c>
      <c r="D56" s="7" t="s">
        <v>78</v>
      </c>
    </row>
    <row r="57" spans="1:4" x14ac:dyDescent="0.2">
      <c r="A57" s="7" t="s">
        <v>140</v>
      </c>
      <c r="B57" s="7" t="s">
        <v>64</v>
      </c>
      <c r="C57" s="7" t="s">
        <v>75</v>
      </c>
      <c r="D57" s="7" t="s">
        <v>78</v>
      </c>
    </row>
    <row r="58" spans="1:4" x14ac:dyDescent="0.2">
      <c r="A58" s="7" t="s">
        <v>141</v>
      </c>
      <c r="B58" s="7" t="s">
        <v>64</v>
      </c>
      <c r="C58" s="7" t="s">
        <v>76</v>
      </c>
      <c r="D58" s="7" t="s">
        <v>78</v>
      </c>
    </row>
    <row r="59" spans="1:4" x14ac:dyDescent="0.2">
      <c r="A59" s="7" t="s">
        <v>142</v>
      </c>
      <c r="B59" s="7" t="s">
        <v>64</v>
      </c>
      <c r="C59" s="7" t="s">
        <v>76</v>
      </c>
      <c r="D59" s="7" t="s">
        <v>78</v>
      </c>
    </row>
    <row r="60" spans="1:4" x14ac:dyDescent="0.2">
      <c r="A60" s="7" t="s">
        <v>143</v>
      </c>
      <c r="B60" s="7" t="s">
        <v>64</v>
      </c>
      <c r="C60" s="7" t="s">
        <v>75</v>
      </c>
      <c r="D60" s="7" t="s">
        <v>78</v>
      </c>
    </row>
    <row r="61" spans="1:4" x14ac:dyDescent="0.2">
      <c r="A61" s="7" t="s">
        <v>144</v>
      </c>
      <c r="B61" s="7" t="s">
        <v>64</v>
      </c>
      <c r="C61" s="7" t="s">
        <v>75</v>
      </c>
      <c r="D61" s="7" t="s">
        <v>78</v>
      </c>
    </row>
    <row r="62" spans="1:4" x14ac:dyDescent="0.2">
      <c r="A62" s="7" t="s">
        <v>145</v>
      </c>
      <c r="B62" s="7" t="s">
        <v>64</v>
      </c>
      <c r="C62" s="7" t="s">
        <v>76</v>
      </c>
      <c r="D62" s="7" t="s">
        <v>78</v>
      </c>
    </row>
    <row r="63" spans="1:4" x14ac:dyDescent="0.2">
      <c r="A63" s="7" t="s">
        <v>146</v>
      </c>
      <c r="B63" s="7" t="s">
        <v>64</v>
      </c>
      <c r="C63" s="7" t="s">
        <v>76</v>
      </c>
      <c r="D63" s="7" t="s">
        <v>78</v>
      </c>
    </row>
    <row r="64" spans="1:4" x14ac:dyDescent="0.2">
      <c r="A64" s="7" t="s">
        <v>147</v>
      </c>
      <c r="B64" s="7" t="s">
        <v>64</v>
      </c>
      <c r="C64" s="7" t="s">
        <v>76</v>
      </c>
      <c r="D64" s="7" t="s">
        <v>78</v>
      </c>
    </row>
    <row r="65" spans="1:4" x14ac:dyDescent="0.2">
      <c r="A65" s="7" t="s">
        <v>148</v>
      </c>
      <c r="B65" s="7" t="s">
        <v>64</v>
      </c>
      <c r="C65" s="7" t="s">
        <v>76</v>
      </c>
      <c r="D65" s="7" t="s">
        <v>78</v>
      </c>
    </row>
    <row r="66" spans="1:4" x14ac:dyDescent="0.2">
      <c r="A66" s="7" t="s">
        <v>149</v>
      </c>
      <c r="B66" s="7" t="s">
        <v>64</v>
      </c>
      <c r="C66" s="7" t="s">
        <v>76</v>
      </c>
      <c r="D66" s="7" t="s">
        <v>78</v>
      </c>
    </row>
    <row r="67" spans="1:4" x14ac:dyDescent="0.2">
      <c r="A67" s="7" t="s">
        <v>150</v>
      </c>
      <c r="B67" s="7" t="s">
        <v>64</v>
      </c>
      <c r="C67" s="7" t="s">
        <v>75</v>
      </c>
      <c r="D67" s="7" t="s">
        <v>77</v>
      </c>
    </row>
    <row r="68" spans="1:4" x14ac:dyDescent="0.2">
      <c r="A68" s="7" t="s">
        <v>151</v>
      </c>
      <c r="B68" s="7" t="s">
        <v>64</v>
      </c>
      <c r="C68" s="7" t="s">
        <v>75</v>
      </c>
      <c r="D68" s="7" t="s">
        <v>77</v>
      </c>
    </row>
    <row r="69" spans="1:4" x14ac:dyDescent="0.2">
      <c r="A69" s="7" t="s">
        <v>152</v>
      </c>
      <c r="B69" s="7" t="s">
        <v>64</v>
      </c>
      <c r="C69" s="7" t="s">
        <v>76</v>
      </c>
      <c r="D69" s="7" t="s">
        <v>78</v>
      </c>
    </row>
    <row r="70" spans="1:4" x14ac:dyDescent="0.2">
      <c r="A70" s="7" t="s">
        <v>153</v>
      </c>
      <c r="B70" s="7" t="s">
        <v>64</v>
      </c>
      <c r="C70" s="7" t="s">
        <v>76</v>
      </c>
      <c r="D70" s="7" t="s">
        <v>78</v>
      </c>
    </row>
    <row r="71" spans="1:4" x14ac:dyDescent="0.2">
      <c r="A71" s="7" t="s">
        <v>154</v>
      </c>
      <c r="B71" s="7" t="s">
        <v>64</v>
      </c>
      <c r="C71" s="7" t="s">
        <v>76</v>
      </c>
      <c r="D71" s="7" t="s">
        <v>78</v>
      </c>
    </row>
    <row r="72" spans="1:4" x14ac:dyDescent="0.2">
      <c r="A72" s="7" t="s">
        <v>155</v>
      </c>
      <c r="B72" s="7" t="s">
        <v>64</v>
      </c>
      <c r="C72" s="7" t="s">
        <v>76</v>
      </c>
      <c r="D72" s="7" t="s">
        <v>78</v>
      </c>
    </row>
    <row r="73" spans="1:4" x14ac:dyDescent="0.2">
      <c r="A73" s="7" t="s">
        <v>156</v>
      </c>
      <c r="B73" s="7" t="s">
        <v>64</v>
      </c>
      <c r="C73" s="7" t="s">
        <v>76</v>
      </c>
      <c r="D73" s="7" t="s">
        <v>78</v>
      </c>
    </row>
    <row r="74" spans="1:4" x14ac:dyDescent="0.2">
      <c r="A74" s="7" t="s">
        <v>157</v>
      </c>
      <c r="B74" s="7" t="s">
        <v>64</v>
      </c>
      <c r="C74" s="7" t="s">
        <v>75</v>
      </c>
      <c r="D74" s="7" t="s">
        <v>78</v>
      </c>
    </row>
    <row r="75" spans="1:4" x14ac:dyDescent="0.2">
      <c r="A75" s="7" t="s">
        <v>158</v>
      </c>
      <c r="B75" s="7" t="s">
        <v>64</v>
      </c>
      <c r="C75" s="7" t="s">
        <v>75</v>
      </c>
      <c r="D75" s="7" t="s">
        <v>78</v>
      </c>
    </row>
    <row r="76" spans="1:4" x14ac:dyDescent="0.2">
      <c r="A76" s="7" t="s">
        <v>159</v>
      </c>
      <c r="B76" s="7" t="s">
        <v>64</v>
      </c>
      <c r="C76" s="7" t="s">
        <v>75</v>
      </c>
      <c r="D76" s="7" t="s">
        <v>77</v>
      </c>
    </row>
    <row r="77" spans="1:4" x14ac:dyDescent="0.2">
      <c r="A77" s="7" t="s">
        <v>160</v>
      </c>
      <c r="B77" s="7" t="s">
        <v>64</v>
      </c>
      <c r="C77" s="7" t="s">
        <v>75</v>
      </c>
      <c r="D77" s="7" t="s">
        <v>78</v>
      </c>
    </row>
    <row r="78" spans="1:4" x14ac:dyDescent="0.2">
      <c r="A78" s="7" t="s">
        <v>161</v>
      </c>
      <c r="B78" s="7" t="s">
        <v>64</v>
      </c>
      <c r="C78" s="7" t="s">
        <v>75</v>
      </c>
      <c r="D78" s="7" t="s">
        <v>77</v>
      </c>
    </row>
    <row r="79" spans="1:4" x14ac:dyDescent="0.2">
      <c r="A79" s="7" t="s">
        <v>162</v>
      </c>
      <c r="B79" s="7" t="s">
        <v>64</v>
      </c>
      <c r="C79" s="7" t="s">
        <v>75</v>
      </c>
      <c r="D79" s="7" t="s">
        <v>77</v>
      </c>
    </row>
    <row r="80" spans="1:4" x14ac:dyDescent="0.2">
      <c r="A80" s="7" t="s">
        <v>163</v>
      </c>
      <c r="B80" s="7" t="s">
        <v>64</v>
      </c>
      <c r="C80" s="7" t="s">
        <v>75</v>
      </c>
      <c r="D80" s="7" t="s">
        <v>77</v>
      </c>
    </row>
    <row r="81" spans="1:4" x14ac:dyDescent="0.2">
      <c r="A81" s="7" t="s">
        <v>164</v>
      </c>
      <c r="B81" s="7" t="s">
        <v>64</v>
      </c>
      <c r="C81" s="7" t="s">
        <v>76</v>
      </c>
      <c r="D81" s="7" t="s">
        <v>78</v>
      </c>
    </row>
    <row r="82" spans="1:4" x14ac:dyDescent="0.2">
      <c r="A82" s="7" t="s">
        <v>165</v>
      </c>
      <c r="B82" s="7" t="s">
        <v>64</v>
      </c>
      <c r="C82" s="7" t="s">
        <v>75</v>
      </c>
      <c r="D82" s="7" t="s">
        <v>78</v>
      </c>
    </row>
    <row r="83" spans="1:4" x14ac:dyDescent="0.2">
      <c r="A83" s="7" t="s">
        <v>166</v>
      </c>
      <c r="B83" s="7" t="s">
        <v>64</v>
      </c>
      <c r="C83" s="7" t="s">
        <v>75</v>
      </c>
      <c r="D83" s="7" t="s">
        <v>78</v>
      </c>
    </row>
    <row r="84" spans="1:4" x14ac:dyDescent="0.2">
      <c r="A84" s="7" t="s">
        <v>167</v>
      </c>
      <c r="B84" s="7" t="s">
        <v>64</v>
      </c>
      <c r="C84" s="7" t="s">
        <v>75</v>
      </c>
      <c r="D84" s="7" t="s">
        <v>78</v>
      </c>
    </row>
    <row r="85" spans="1:4" x14ac:dyDescent="0.2">
      <c r="A85" s="7" t="s">
        <v>168</v>
      </c>
      <c r="B85" s="7" t="s">
        <v>64</v>
      </c>
      <c r="C85" s="7" t="s">
        <v>75</v>
      </c>
      <c r="D85" s="7" t="s">
        <v>78</v>
      </c>
    </row>
    <row r="86" spans="1:4" x14ac:dyDescent="0.2">
      <c r="A86" s="7" t="s">
        <v>169</v>
      </c>
      <c r="B86" s="7" t="s">
        <v>64</v>
      </c>
      <c r="C86" s="7" t="s">
        <v>75</v>
      </c>
      <c r="D86" s="7" t="s">
        <v>78</v>
      </c>
    </row>
    <row r="87" spans="1:4" x14ac:dyDescent="0.2">
      <c r="A87" s="7" t="s">
        <v>170</v>
      </c>
      <c r="B87" s="7" t="s">
        <v>64</v>
      </c>
      <c r="C87" s="7" t="s">
        <v>75</v>
      </c>
      <c r="D87" s="7" t="s">
        <v>78</v>
      </c>
    </row>
    <row r="88" spans="1:4" x14ac:dyDescent="0.2">
      <c r="A88" s="7" t="s">
        <v>171</v>
      </c>
      <c r="B88" s="7" t="s">
        <v>64</v>
      </c>
      <c r="C88" s="7" t="s">
        <v>75</v>
      </c>
      <c r="D88" s="7" t="s">
        <v>78</v>
      </c>
    </row>
    <row r="89" spans="1:4" x14ac:dyDescent="0.2">
      <c r="A89" s="7" t="s">
        <v>172</v>
      </c>
      <c r="B89" s="7" t="s">
        <v>64</v>
      </c>
      <c r="C89" s="7" t="s">
        <v>75</v>
      </c>
      <c r="D89" s="7" t="s">
        <v>78</v>
      </c>
    </row>
    <row r="90" spans="1:4" x14ac:dyDescent="0.2">
      <c r="A90" s="7" t="s">
        <v>173</v>
      </c>
      <c r="B90" s="7" t="s">
        <v>64</v>
      </c>
      <c r="C90" s="7" t="s">
        <v>75</v>
      </c>
      <c r="D90" s="7" t="s">
        <v>77</v>
      </c>
    </row>
    <row r="91" spans="1:4" x14ac:dyDescent="0.2">
      <c r="A91" s="7" t="s">
        <v>174</v>
      </c>
      <c r="B91" s="7" t="s">
        <v>64</v>
      </c>
      <c r="C91" s="7" t="s">
        <v>76</v>
      </c>
      <c r="D91" s="7" t="s">
        <v>78</v>
      </c>
    </row>
    <row r="92" spans="1:4" x14ac:dyDescent="0.2">
      <c r="A92" s="7" t="s">
        <v>175</v>
      </c>
      <c r="B92" s="7" t="s">
        <v>64</v>
      </c>
      <c r="C92" s="7" t="s">
        <v>76</v>
      </c>
      <c r="D92" s="7" t="s">
        <v>78</v>
      </c>
    </row>
    <row r="93" spans="1:4" x14ac:dyDescent="0.2">
      <c r="A93" s="7" t="s">
        <v>176</v>
      </c>
      <c r="B93" s="7" t="s">
        <v>64</v>
      </c>
      <c r="C93" s="7" t="s">
        <v>76</v>
      </c>
      <c r="D93" s="7" t="s">
        <v>78</v>
      </c>
    </row>
    <row r="94" spans="1:4" x14ac:dyDescent="0.2">
      <c r="A94" s="7" t="s">
        <v>177</v>
      </c>
      <c r="B94" s="7" t="s">
        <v>64</v>
      </c>
      <c r="C94" s="7" t="s">
        <v>76</v>
      </c>
      <c r="D94" s="7" t="s">
        <v>78</v>
      </c>
    </row>
    <row r="95" spans="1:4" x14ac:dyDescent="0.2">
      <c r="A95" s="7" t="s">
        <v>178</v>
      </c>
      <c r="B95" s="7" t="s">
        <v>64</v>
      </c>
      <c r="C95" s="7" t="s">
        <v>76</v>
      </c>
      <c r="D95" s="7" t="s">
        <v>78</v>
      </c>
    </row>
    <row r="96" spans="1:4" x14ac:dyDescent="0.2">
      <c r="A96" s="7" t="s">
        <v>179</v>
      </c>
      <c r="B96" s="7" t="s">
        <v>64</v>
      </c>
      <c r="C96" s="7" t="s">
        <v>76</v>
      </c>
      <c r="D96" s="7" t="s">
        <v>78</v>
      </c>
    </row>
    <row r="97" spans="1:4" x14ac:dyDescent="0.2">
      <c r="A97" s="7" t="s">
        <v>180</v>
      </c>
      <c r="B97" s="7" t="s">
        <v>64</v>
      </c>
      <c r="C97" s="7" t="s">
        <v>76</v>
      </c>
      <c r="D97" s="7" t="s">
        <v>78</v>
      </c>
    </row>
    <row r="98" spans="1:4" x14ac:dyDescent="0.2">
      <c r="A98" s="7" t="s">
        <v>181</v>
      </c>
      <c r="B98" s="7" t="s">
        <v>64</v>
      </c>
      <c r="C98" s="7" t="s">
        <v>76</v>
      </c>
      <c r="D98" s="7" t="s">
        <v>78</v>
      </c>
    </row>
    <row r="99" spans="1:4" x14ac:dyDescent="0.2">
      <c r="A99" s="7" t="s">
        <v>182</v>
      </c>
      <c r="B99" s="7" t="s">
        <v>64</v>
      </c>
      <c r="C99" s="7" t="s">
        <v>76</v>
      </c>
      <c r="D99" s="7" t="s">
        <v>78</v>
      </c>
    </row>
    <row r="100" spans="1:4" x14ac:dyDescent="0.2">
      <c r="A100" s="7" t="s">
        <v>183</v>
      </c>
      <c r="B100" s="7" t="s">
        <v>64</v>
      </c>
      <c r="C100" s="7" t="s">
        <v>76</v>
      </c>
      <c r="D100" s="7" t="s">
        <v>78</v>
      </c>
    </row>
    <row r="101" spans="1:4" x14ac:dyDescent="0.2">
      <c r="A101" s="7" t="s">
        <v>184</v>
      </c>
      <c r="B101" s="7" t="s">
        <v>64</v>
      </c>
      <c r="C101" s="7" t="s">
        <v>76</v>
      </c>
      <c r="D101" s="7" t="s">
        <v>78</v>
      </c>
    </row>
    <row r="102" spans="1:4" x14ac:dyDescent="0.2">
      <c r="A102" s="7" t="s">
        <v>185</v>
      </c>
      <c r="B102" s="7" t="s">
        <v>64</v>
      </c>
      <c r="C102" s="7" t="s">
        <v>75</v>
      </c>
      <c r="D102" s="7" t="s">
        <v>77</v>
      </c>
    </row>
    <row r="103" spans="1:4" x14ac:dyDescent="0.2">
      <c r="A103" s="7" t="s">
        <v>186</v>
      </c>
      <c r="B103" s="7" t="s">
        <v>64</v>
      </c>
      <c r="C103" s="7" t="s">
        <v>75</v>
      </c>
      <c r="D103" s="7" t="s">
        <v>77</v>
      </c>
    </row>
    <row r="104" spans="1:4" x14ac:dyDescent="0.2">
      <c r="A104" s="7" t="s">
        <v>187</v>
      </c>
      <c r="B104" s="7" t="s">
        <v>64</v>
      </c>
      <c r="C104" s="7" t="s">
        <v>75</v>
      </c>
      <c r="D104" s="7" t="s">
        <v>77</v>
      </c>
    </row>
    <row r="105" spans="1:4" x14ac:dyDescent="0.2">
      <c r="A105" s="7" t="s">
        <v>188</v>
      </c>
      <c r="B105" s="7" t="s">
        <v>64</v>
      </c>
      <c r="C105" s="7" t="s">
        <v>75</v>
      </c>
      <c r="D105" s="7" t="s">
        <v>77</v>
      </c>
    </row>
    <row r="106" spans="1:4" x14ac:dyDescent="0.2">
      <c r="A106" s="7" t="s">
        <v>189</v>
      </c>
      <c r="B106" s="7" t="s">
        <v>65</v>
      </c>
      <c r="C106" s="7" t="s">
        <v>75</v>
      </c>
      <c r="D106" s="7" t="s">
        <v>78</v>
      </c>
    </row>
    <row r="107" spans="1:4" x14ac:dyDescent="0.2">
      <c r="A107" s="7" t="s">
        <v>190</v>
      </c>
      <c r="B107" s="7" t="s">
        <v>65</v>
      </c>
      <c r="C107" s="7" t="s">
        <v>76</v>
      </c>
      <c r="D107" s="7" t="s">
        <v>78</v>
      </c>
    </row>
    <row r="108" spans="1:4" x14ac:dyDescent="0.2">
      <c r="A108" s="7" t="s">
        <v>191</v>
      </c>
      <c r="B108" s="7" t="s">
        <v>65</v>
      </c>
      <c r="C108" s="7" t="s">
        <v>75</v>
      </c>
      <c r="D108" s="7" t="s">
        <v>77</v>
      </c>
    </row>
    <row r="109" spans="1:4" x14ac:dyDescent="0.2">
      <c r="A109" s="7" t="s">
        <v>192</v>
      </c>
      <c r="B109" s="7" t="s">
        <v>65</v>
      </c>
      <c r="C109" s="7" t="s">
        <v>75</v>
      </c>
      <c r="D109" s="7" t="s">
        <v>78</v>
      </c>
    </row>
    <row r="110" spans="1:4" x14ac:dyDescent="0.2">
      <c r="A110" s="7" t="s">
        <v>193</v>
      </c>
      <c r="B110" s="7" t="s">
        <v>65</v>
      </c>
      <c r="C110" s="7" t="s">
        <v>76</v>
      </c>
      <c r="D110" s="7" t="s">
        <v>78</v>
      </c>
    </row>
    <row r="111" spans="1:4" x14ac:dyDescent="0.2">
      <c r="A111" s="7" t="s">
        <v>194</v>
      </c>
      <c r="B111" s="7" t="s">
        <v>65</v>
      </c>
      <c r="C111" s="7" t="s">
        <v>75</v>
      </c>
      <c r="D111" s="7" t="s">
        <v>78</v>
      </c>
    </row>
    <row r="112" spans="1:4" x14ac:dyDescent="0.2">
      <c r="A112" s="7" t="s">
        <v>195</v>
      </c>
      <c r="B112" s="7" t="s">
        <v>65</v>
      </c>
      <c r="C112" s="7" t="s">
        <v>75</v>
      </c>
      <c r="D112" s="7" t="s">
        <v>77</v>
      </c>
    </row>
    <row r="113" spans="1:4" x14ac:dyDescent="0.2">
      <c r="A113" s="7" t="s">
        <v>196</v>
      </c>
      <c r="B113" s="7" t="s">
        <v>65</v>
      </c>
      <c r="C113" s="7" t="s">
        <v>75</v>
      </c>
      <c r="D113" s="7" t="s">
        <v>77</v>
      </c>
    </row>
    <row r="114" spans="1:4" x14ac:dyDescent="0.2">
      <c r="A114" s="7" t="s">
        <v>197</v>
      </c>
      <c r="B114" s="7" t="s">
        <v>65</v>
      </c>
      <c r="C114" s="7" t="s">
        <v>75</v>
      </c>
      <c r="D114" s="7" t="s">
        <v>77</v>
      </c>
    </row>
    <row r="115" spans="1:4" x14ac:dyDescent="0.2">
      <c r="A115" s="7" t="s">
        <v>198</v>
      </c>
      <c r="B115" s="7" t="s">
        <v>65</v>
      </c>
      <c r="C115" s="7" t="s">
        <v>75</v>
      </c>
      <c r="D115" s="7" t="s">
        <v>77</v>
      </c>
    </row>
    <row r="116" spans="1:4" x14ac:dyDescent="0.2">
      <c r="A116" s="7" t="s">
        <v>199</v>
      </c>
      <c r="B116" s="7" t="s">
        <v>65</v>
      </c>
      <c r="C116" s="7" t="s">
        <v>75</v>
      </c>
      <c r="D116" s="7" t="s">
        <v>77</v>
      </c>
    </row>
    <row r="117" spans="1:4" x14ac:dyDescent="0.2">
      <c r="A117" s="7" t="s">
        <v>200</v>
      </c>
      <c r="B117" s="7" t="s">
        <v>65</v>
      </c>
      <c r="C117" s="7" t="s">
        <v>75</v>
      </c>
      <c r="D117" s="7" t="s">
        <v>77</v>
      </c>
    </row>
    <row r="118" spans="1:4" x14ac:dyDescent="0.2">
      <c r="A118" s="7" t="s">
        <v>201</v>
      </c>
      <c r="B118" s="7" t="s">
        <v>65</v>
      </c>
      <c r="C118" s="7" t="s">
        <v>75</v>
      </c>
      <c r="D118" s="7" t="s">
        <v>77</v>
      </c>
    </row>
    <row r="119" spans="1:4" x14ac:dyDescent="0.2">
      <c r="A119" s="7" t="s">
        <v>202</v>
      </c>
      <c r="B119" s="7" t="s">
        <v>65</v>
      </c>
      <c r="C119" s="7" t="s">
        <v>75</v>
      </c>
      <c r="D119" s="7" t="s">
        <v>77</v>
      </c>
    </row>
    <row r="120" spans="1:4" x14ac:dyDescent="0.2">
      <c r="A120" s="7" t="s">
        <v>203</v>
      </c>
      <c r="B120" s="7" t="s">
        <v>65</v>
      </c>
      <c r="C120" s="7" t="s">
        <v>75</v>
      </c>
      <c r="D120" s="7" t="s">
        <v>77</v>
      </c>
    </row>
    <row r="121" spans="1:4" x14ac:dyDescent="0.2">
      <c r="A121" s="7" t="s">
        <v>204</v>
      </c>
      <c r="B121" s="7" t="s">
        <v>65</v>
      </c>
      <c r="C121" s="7" t="s">
        <v>75</v>
      </c>
      <c r="D121" s="7" t="s">
        <v>78</v>
      </c>
    </row>
    <row r="122" spans="1:4" x14ac:dyDescent="0.2">
      <c r="A122" s="7" t="s">
        <v>205</v>
      </c>
      <c r="B122" s="7" t="s">
        <v>65</v>
      </c>
      <c r="C122" s="7" t="s">
        <v>75</v>
      </c>
      <c r="D122" s="7" t="s">
        <v>78</v>
      </c>
    </row>
    <row r="123" spans="1:4" x14ac:dyDescent="0.2">
      <c r="A123" s="7" t="s">
        <v>206</v>
      </c>
      <c r="B123" s="7" t="s">
        <v>65</v>
      </c>
      <c r="C123" s="7" t="s">
        <v>75</v>
      </c>
      <c r="D123" s="7" t="s">
        <v>78</v>
      </c>
    </row>
    <row r="124" spans="1:4" x14ac:dyDescent="0.2">
      <c r="A124" s="7" t="s">
        <v>207</v>
      </c>
      <c r="B124" s="7" t="s">
        <v>65</v>
      </c>
      <c r="C124" s="7" t="s">
        <v>75</v>
      </c>
      <c r="D124" s="7" t="s">
        <v>78</v>
      </c>
    </row>
    <row r="125" spans="1:4" x14ac:dyDescent="0.2">
      <c r="A125" s="7" t="s">
        <v>208</v>
      </c>
      <c r="B125" s="7" t="s">
        <v>65</v>
      </c>
      <c r="C125" s="7" t="s">
        <v>75</v>
      </c>
      <c r="D125" s="7" t="s">
        <v>78</v>
      </c>
    </row>
    <row r="126" spans="1:4" x14ac:dyDescent="0.2">
      <c r="A126" s="7" t="s">
        <v>209</v>
      </c>
      <c r="B126" s="7" t="s">
        <v>65</v>
      </c>
      <c r="C126" s="7" t="s">
        <v>75</v>
      </c>
      <c r="D126" s="7" t="s">
        <v>78</v>
      </c>
    </row>
    <row r="127" spans="1:4" x14ac:dyDescent="0.2">
      <c r="A127" s="7" t="s">
        <v>210</v>
      </c>
      <c r="B127" s="7" t="s">
        <v>65</v>
      </c>
      <c r="C127" s="7" t="s">
        <v>75</v>
      </c>
      <c r="D127" s="7" t="s">
        <v>77</v>
      </c>
    </row>
    <row r="128" spans="1:4" x14ac:dyDescent="0.2">
      <c r="A128" s="7" t="s">
        <v>211</v>
      </c>
      <c r="B128" s="7" t="s">
        <v>65</v>
      </c>
      <c r="C128" s="7" t="s">
        <v>75</v>
      </c>
      <c r="D128" s="7" t="s">
        <v>77</v>
      </c>
    </row>
    <row r="129" spans="1:4" x14ac:dyDescent="0.2">
      <c r="A129" s="7" t="s">
        <v>212</v>
      </c>
      <c r="B129" s="7" t="s">
        <v>65</v>
      </c>
      <c r="C129" s="7" t="s">
        <v>75</v>
      </c>
      <c r="D129" s="7" t="s">
        <v>77</v>
      </c>
    </row>
    <row r="130" spans="1:4" x14ac:dyDescent="0.2">
      <c r="A130" s="7" t="s">
        <v>213</v>
      </c>
      <c r="B130" s="7" t="s">
        <v>65</v>
      </c>
      <c r="C130" s="7" t="s">
        <v>75</v>
      </c>
      <c r="D130" s="7" t="s">
        <v>77</v>
      </c>
    </row>
    <row r="131" spans="1:4" x14ac:dyDescent="0.2">
      <c r="A131" s="7" t="s">
        <v>214</v>
      </c>
      <c r="B131" s="7" t="s">
        <v>65</v>
      </c>
      <c r="C131" s="7" t="s">
        <v>75</v>
      </c>
      <c r="D131" s="7" t="s">
        <v>77</v>
      </c>
    </row>
    <row r="132" spans="1:4" x14ac:dyDescent="0.2">
      <c r="A132" s="7" t="s">
        <v>215</v>
      </c>
      <c r="B132" s="7" t="s">
        <v>65</v>
      </c>
      <c r="C132" s="7" t="s">
        <v>75</v>
      </c>
      <c r="D132" s="7" t="s">
        <v>77</v>
      </c>
    </row>
    <row r="133" spans="1:4" x14ac:dyDescent="0.2">
      <c r="A133" s="7" t="s">
        <v>216</v>
      </c>
      <c r="B133" s="7" t="s">
        <v>65</v>
      </c>
      <c r="C133" s="7" t="s">
        <v>75</v>
      </c>
      <c r="D133" s="7" t="s">
        <v>77</v>
      </c>
    </row>
    <row r="134" spans="1:4" x14ac:dyDescent="0.2">
      <c r="A134" s="7" t="s">
        <v>217</v>
      </c>
      <c r="B134" s="7" t="s">
        <v>65</v>
      </c>
      <c r="C134" s="7" t="s">
        <v>75</v>
      </c>
      <c r="D134" s="7" t="s">
        <v>77</v>
      </c>
    </row>
    <row r="135" spans="1:4" x14ac:dyDescent="0.2">
      <c r="A135" s="7" t="s">
        <v>218</v>
      </c>
      <c r="B135" s="7" t="s">
        <v>65</v>
      </c>
      <c r="C135" s="7" t="s">
        <v>75</v>
      </c>
      <c r="D135" s="7" t="s">
        <v>77</v>
      </c>
    </row>
    <row r="136" spans="1:4" x14ac:dyDescent="0.2">
      <c r="A136" s="7" t="s">
        <v>219</v>
      </c>
      <c r="B136" s="7" t="s">
        <v>65</v>
      </c>
      <c r="C136" s="7" t="s">
        <v>75</v>
      </c>
      <c r="D136" s="7" t="s">
        <v>77</v>
      </c>
    </row>
    <row r="137" spans="1:4" x14ac:dyDescent="0.2">
      <c r="A137" s="7" t="s">
        <v>220</v>
      </c>
      <c r="B137" s="7" t="s">
        <v>65</v>
      </c>
      <c r="C137" s="7" t="s">
        <v>75</v>
      </c>
      <c r="D137" s="7" t="s">
        <v>77</v>
      </c>
    </row>
    <row r="138" spans="1:4" x14ac:dyDescent="0.2">
      <c r="A138" s="7" t="s">
        <v>221</v>
      </c>
      <c r="B138" s="7" t="s">
        <v>65</v>
      </c>
      <c r="C138" s="7" t="s">
        <v>75</v>
      </c>
      <c r="D138" s="7" t="s">
        <v>78</v>
      </c>
    </row>
    <row r="139" spans="1:4" x14ac:dyDescent="0.2">
      <c r="A139" s="7" t="s">
        <v>222</v>
      </c>
      <c r="B139" s="7" t="s">
        <v>65</v>
      </c>
      <c r="C139" s="7" t="s">
        <v>75</v>
      </c>
      <c r="D139" s="7" t="s">
        <v>78</v>
      </c>
    </row>
    <row r="140" spans="1:4" x14ac:dyDescent="0.2">
      <c r="A140" s="7" t="s">
        <v>223</v>
      </c>
      <c r="B140" s="7" t="s">
        <v>65</v>
      </c>
      <c r="C140" s="7" t="s">
        <v>75</v>
      </c>
      <c r="D140" s="7" t="s">
        <v>78</v>
      </c>
    </row>
    <row r="141" spans="1:4" x14ac:dyDescent="0.2">
      <c r="A141" s="7" t="s">
        <v>224</v>
      </c>
      <c r="B141" s="7" t="s">
        <v>65</v>
      </c>
      <c r="C141" s="7" t="s">
        <v>75</v>
      </c>
      <c r="D141" s="7" t="s">
        <v>78</v>
      </c>
    </row>
    <row r="142" spans="1:4" x14ac:dyDescent="0.2">
      <c r="A142" s="7" t="s">
        <v>225</v>
      </c>
      <c r="B142" s="7" t="s">
        <v>65</v>
      </c>
      <c r="C142" s="7" t="s">
        <v>75</v>
      </c>
      <c r="D142" s="7" t="s">
        <v>78</v>
      </c>
    </row>
    <row r="143" spans="1:4" x14ac:dyDescent="0.2">
      <c r="A143" s="7" t="s">
        <v>226</v>
      </c>
      <c r="B143" s="7" t="s">
        <v>65</v>
      </c>
      <c r="C143" s="7" t="s">
        <v>75</v>
      </c>
      <c r="D143" s="7" t="s">
        <v>78</v>
      </c>
    </row>
    <row r="144" spans="1:4" x14ac:dyDescent="0.2">
      <c r="A144" s="7" t="s">
        <v>227</v>
      </c>
      <c r="B144" s="7" t="s">
        <v>65</v>
      </c>
      <c r="C144" s="7" t="s">
        <v>75</v>
      </c>
      <c r="D144" s="7" t="s">
        <v>78</v>
      </c>
    </row>
    <row r="145" spans="1:4" x14ac:dyDescent="0.2">
      <c r="A145" s="7" t="s">
        <v>228</v>
      </c>
      <c r="B145" s="7" t="s">
        <v>65</v>
      </c>
      <c r="C145" s="7" t="s">
        <v>75</v>
      </c>
      <c r="D145" s="7" t="s">
        <v>77</v>
      </c>
    </row>
    <row r="146" spans="1:4" x14ac:dyDescent="0.2">
      <c r="A146" s="7" t="s">
        <v>229</v>
      </c>
      <c r="B146" s="7" t="s">
        <v>65</v>
      </c>
      <c r="C146" s="7" t="s">
        <v>75</v>
      </c>
      <c r="D146" s="7" t="s">
        <v>77</v>
      </c>
    </row>
    <row r="147" spans="1:4" x14ac:dyDescent="0.2">
      <c r="A147" s="7" t="s">
        <v>230</v>
      </c>
      <c r="B147" s="7" t="s">
        <v>65</v>
      </c>
      <c r="C147" s="7" t="s">
        <v>75</v>
      </c>
      <c r="D147" s="7" t="s">
        <v>77</v>
      </c>
    </row>
    <row r="148" spans="1:4" x14ac:dyDescent="0.2">
      <c r="A148" s="7" t="s">
        <v>231</v>
      </c>
      <c r="B148" s="7" t="s">
        <v>65</v>
      </c>
      <c r="C148" s="7" t="s">
        <v>75</v>
      </c>
      <c r="D148" s="7" t="s">
        <v>77</v>
      </c>
    </row>
    <row r="149" spans="1:4" x14ac:dyDescent="0.2">
      <c r="A149" s="7" t="s">
        <v>232</v>
      </c>
      <c r="B149" s="7" t="s">
        <v>65</v>
      </c>
      <c r="C149" s="7" t="s">
        <v>75</v>
      </c>
      <c r="D149" s="7" t="s">
        <v>77</v>
      </c>
    </row>
    <row r="150" spans="1:4" x14ac:dyDescent="0.2">
      <c r="A150" s="7" t="s">
        <v>233</v>
      </c>
      <c r="B150" s="7" t="s">
        <v>65</v>
      </c>
      <c r="C150" s="7" t="s">
        <v>75</v>
      </c>
      <c r="D150" s="7" t="s">
        <v>78</v>
      </c>
    </row>
    <row r="151" spans="1:4" x14ac:dyDescent="0.2">
      <c r="A151" s="7" t="s">
        <v>234</v>
      </c>
      <c r="B151" s="7" t="s">
        <v>65</v>
      </c>
      <c r="C151" s="7" t="s">
        <v>75</v>
      </c>
      <c r="D151" s="7" t="s">
        <v>78</v>
      </c>
    </row>
    <row r="152" spans="1:4" x14ac:dyDescent="0.2">
      <c r="A152" s="7" t="s">
        <v>235</v>
      </c>
      <c r="B152" s="7" t="s">
        <v>65</v>
      </c>
      <c r="C152" s="7" t="s">
        <v>75</v>
      </c>
      <c r="D152" s="7" t="s">
        <v>78</v>
      </c>
    </row>
    <row r="153" spans="1:4" x14ac:dyDescent="0.2">
      <c r="A153" s="7" t="s">
        <v>236</v>
      </c>
      <c r="B153" s="7" t="s">
        <v>65</v>
      </c>
      <c r="C153" s="7" t="s">
        <v>75</v>
      </c>
      <c r="D153" s="7" t="s">
        <v>78</v>
      </c>
    </row>
    <row r="154" spans="1:4" x14ac:dyDescent="0.2">
      <c r="A154" s="7" t="s">
        <v>237</v>
      </c>
      <c r="B154" s="7" t="s">
        <v>65</v>
      </c>
      <c r="C154" s="7" t="s">
        <v>75</v>
      </c>
      <c r="D154" s="7" t="s">
        <v>78</v>
      </c>
    </row>
    <row r="155" spans="1:4" x14ac:dyDescent="0.2">
      <c r="A155" s="7" t="s">
        <v>238</v>
      </c>
      <c r="B155" s="7" t="s">
        <v>65</v>
      </c>
      <c r="C155" s="7" t="s">
        <v>75</v>
      </c>
      <c r="D155" s="7" t="s">
        <v>77</v>
      </c>
    </row>
    <row r="156" spans="1:4" x14ac:dyDescent="0.2">
      <c r="A156" s="7" t="s">
        <v>239</v>
      </c>
      <c r="B156" s="7" t="s">
        <v>65</v>
      </c>
      <c r="C156" s="7" t="s">
        <v>75</v>
      </c>
      <c r="D156" s="7" t="s">
        <v>78</v>
      </c>
    </row>
    <row r="157" spans="1:4" x14ac:dyDescent="0.2">
      <c r="A157" s="7" t="s">
        <v>240</v>
      </c>
      <c r="B157" s="7" t="s">
        <v>65</v>
      </c>
      <c r="C157" s="7" t="s">
        <v>75</v>
      </c>
      <c r="D157" s="7" t="s">
        <v>78</v>
      </c>
    </row>
    <row r="158" spans="1:4" x14ac:dyDescent="0.2">
      <c r="A158" s="7" t="s">
        <v>241</v>
      </c>
      <c r="B158" s="7" t="s">
        <v>65</v>
      </c>
      <c r="C158" s="7" t="s">
        <v>75</v>
      </c>
      <c r="D158" s="7" t="s">
        <v>78</v>
      </c>
    </row>
    <row r="159" spans="1:4" x14ac:dyDescent="0.2">
      <c r="A159" s="7" t="s">
        <v>242</v>
      </c>
      <c r="B159" s="7" t="s">
        <v>65</v>
      </c>
      <c r="C159" s="7" t="s">
        <v>75</v>
      </c>
      <c r="D159" s="7" t="s">
        <v>77</v>
      </c>
    </row>
    <row r="160" spans="1:4" x14ac:dyDescent="0.2">
      <c r="A160" s="7" t="s">
        <v>243</v>
      </c>
      <c r="B160" s="7" t="s">
        <v>65</v>
      </c>
      <c r="C160" s="7" t="s">
        <v>75</v>
      </c>
      <c r="D160" s="7" t="s">
        <v>78</v>
      </c>
    </row>
    <row r="161" spans="1:4" x14ac:dyDescent="0.2">
      <c r="A161" s="7" t="s">
        <v>244</v>
      </c>
      <c r="B161" s="7" t="s">
        <v>65</v>
      </c>
      <c r="C161" s="7" t="s">
        <v>75</v>
      </c>
      <c r="D161" s="7" t="s">
        <v>78</v>
      </c>
    </row>
    <row r="162" spans="1:4" x14ac:dyDescent="0.2">
      <c r="A162" s="7" t="s">
        <v>245</v>
      </c>
      <c r="B162" s="7" t="s">
        <v>65</v>
      </c>
      <c r="C162" s="7" t="s">
        <v>76</v>
      </c>
      <c r="D162" s="7" t="s">
        <v>78</v>
      </c>
    </row>
    <row r="163" spans="1:4" x14ac:dyDescent="0.2">
      <c r="A163" s="7" t="s">
        <v>246</v>
      </c>
      <c r="B163" s="7" t="s">
        <v>65</v>
      </c>
      <c r="C163" s="7" t="s">
        <v>76</v>
      </c>
      <c r="D163" s="7" t="s">
        <v>78</v>
      </c>
    </row>
    <row r="164" spans="1:4" x14ac:dyDescent="0.2">
      <c r="A164" s="7" t="s">
        <v>247</v>
      </c>
      <c r="B164" s="7" t="s">
        <v>65</v>
      </c>
      <c r="C164" s="7" t="s">
        <v>76</v>
      </c>
      <c r="D164" s="7" t="s">
        <v>78</v>
      </c>
    </row>
    <row r="165" spans="1:4" x14ac:dyDescent="0.2">
      <c r="A165" s="7" t="s">
        <v>248</v>
      </c>
      <c r="B165" s="7" t="s">
        <v>65</v>
      </c>
      <c r="C165" s="7" t="s">
        <v>76</v>
      </c>
      <c r="D165" s="7" t="s">
        <v>78</v>
      </c>
    </row>
    <row r="166" spans="1:4" x14ac:dyDescent="0.2">
      <c r="A166" s="7" t="s">
        <v>249</v>
      </c>
      <c r="B166" s="7" t="s">
        <v>65</v>
      </c>
      <c r="C166" s="7" t="s">
        <v>75</v>
      </c>
      <c r="D166" s="7" t="s">
        <v>78</v>
      </c>
    </row>
    <row r="167" spans="1:4" x14ac:dyDescent="0.2">
      <c r="A167" s="7" t="s">
        <v>250</v>
      </c>
      <c r="B167" s="7" t="s">
        <v>65</v>
      </c>
      <c r="C167" s="7" t="s">
        <v>76</v>
      </c>
      <c r="D167" s="7" t="s">
        <v>78</v>
      </c>
    </row>
    <row r="168" spans="1:4" x14ac:dyDescent="0.2">
      <c r="A168" s="7" t="s">
        <v>251</v>
      </c>
      <c r="B168" s="7" t="s">
        <v>65</v>
      </c>
      <c r="C168" s="7" t="s">
        <v>76</v>
      </c>
      <c r="D168" s="7" t="s">
        <v>78</v>
      </c>
    </row>
    <row r="169" spans="1:4" x14ac:dyDescent="0.2">
      <c r="A169" s="7" t="s">
        <v>252</v>
      </c>
      <c r="B169" s="7" t="s">
        <v>65</v>
      </c>
      <c r="C169" s="7" t="s">
        <v>76</v>
      </c>
      <c r="D169" s="7" t="s">
        <v>78</v>
      </c>
    </row>
    <row r="170" spans="1:4" x14ac:dyDescent="0.2">
      <c r="A170" s="7" t="s">
        <v>253</v>
      </c>
      <c r="B170" s="7" t="s">
        <v>65</v>
      </c>
      <c r="C170" s="7" t="s">
        <v>76</v>
      </c>
      <c r="D170" s="7" t="s">
        <v>78</v>
      </c>
    </row>
    <row r="171" spans="1:4" x14ac:dyDescent="0.2">
      <c r="A171" s="7" t="s">
        <v>254</v>
      </c>
      <c r="B171" s="7" t="s">
        <v>65</v>
      </c>
      <c r="C171" s="7" t="s">
        <v>76</v>
      </c>
      <c r="D171" s="7" t="s">
        <v>78</v>
      </c>
    </row>
    <row r="172" spans="1:4" x14ac:dyDescent="0.2">
      <c r="A172" s="7" t="s">
        <v>255</v>
      </c>
      <c r="B172" s="7" t="s">
        <v>65</v>
      </c>
      <c r="C172" s="7" t="s">
        <v>76</v>
      </c>
      <c r="D172" s="7" t="s">
        <v>78</v>
      </c>
    </row>
    <row r="173" spans="1:4" x14ac:dyDescent="0.2">
      <c r="A173" s="7" t="s">
        <v>256</v>
      </c>
      <c r="B173" s="7" t="s">
        <v>65</v>
      </c>
      <c r="C173" s="7" t="s">
        <v>76</v>
      </c>
      <c r="D173" s="7" t="s">
        <v>78</v>
      </c>
    </row>
    <row r="174" spans="1:4" x14ac:dyDescent="0.2">
      <c r="A174" s="7" t="s">
        <v>257</v>
      </c>
      <c r="B174" s="7" t="s">
        <v>65</v>
      </c>
      <c r="C174" s="7" t="s">
        <v>76</v>
      </c>
      <c r="D174" s="7" t="s">
        <v>78</v>
      </c>
    </row>
    <row r="175" spans="1:4" x14ac:dyDescent="0.2">
      <c r="A175" s="7" t="s">
        <v>258</v>
      </c>
      <c r="B175" s="7" t="s">
        <v>65</v>
      </c>
      <c r="C175" s="7" t="s">
        <v>76</v>
      </c>
      <c r="D175" s="7" t="s">
        <v>78</v>
      </c>
    </row>
    <row r="176" spans="1:4" x14ac:dyDescent="0.2">
      <c r="A176" s="7" t="s">
        <v>259</v>
      </c>
      <c r="B176" s="7" t="s">
        <v>65</v>
      </c>
      <c r="C176" s="7" t="s">
        <v>76</v>
      </c>
      <c r="D176" s="7" t="s">
        <v>78</v>
      </c>
    </row>
    <row r="177" spans="1:4" x14ac:dyDescent="0.2">
      <c r="A177" s="7" t="s">
        <v>260</v>
      </c>
      <c r="B177" s="7" t="s">
        <v>65</v>
      </c>
      <c r="C177" s="7" t="s">
        <v>76</v>
      </c>
      <c r="D177" s="7" t="s">
        <v>78</v>
      </c>
    </row>
    <row r="178" spans="1:4" x14ac:dyDescent="0.2">
      <c r="A178" s="7" t="s">
        <v>261</v>
      </c>
      <c r="B178" s="7" t="s">
        <v>65</v>
      </c>
      <c r="C178" s="7" t="s">
        <v>76</v>
      </c>
      <c r="D178" s="7" t="s">
        <v>78</v>
      </c>
    </row>
    <row r="179" spans="1:4" x14ac:dyDescent="0.2">
      <c r="A179" s="7" t="s">
        <v>262</v>
      </c>
      <c r="B179" s="7" t="s">
        <v>65</v>
      </c>
      <c r="C179" s="7" t="s">
        <v>76</v>
      </c>
      <c r="D179" s="7" t="s">
        <v>78</v>
      </c>
    </row>
    <row r="180" spans="1:4" x14ac:dyDescent="0.2">
      <c r="A180" s="7" t="s">
        <v>263</v>
      </c>
      <c r="B180" s="7" t="s">
        <v>65</v>
      </c>
      <c r="C180" s="7" t="s">
        <v>76</v>
      </c>
      <c r="D180" s="7" t="s">
        <v>78</v>
      </c>
    </row>
    <row r="181" spans="1:4" x14ac:dyDescent="0.2">
      <c r="A181" s="7" t="s">
        <v>264</v>
      </c>
      <c r="B181" s="7" t="s">
        <v>65</v>
      </c>
      <c r="C181" s="7" t="s">
        <v>76</v>
      </c>
      <c r="D181" s="7" t="s">
        <v>78</v>
      </c>
    </row>
    <row r="182" spans="1:4" x14ac:dyDescent="0.2">
      <c r="A182" s="7" t="s">
        <v>265</v>
      </c>
      <c r="B182" s="7" t="s">
        <v>65</v>
      </c>
      <c r="C182" s="7" t="s">
        <v>75</v>
      </c>
      <c r="D182" s="7" t="s">
        <v>78</v>
      </c>
    </row>
    <row r="183" spans="1:4" x14ac:dyDescent="0.2">
      <c r="A183" s="7" t="s">
        <v>266</v>
      </c>
      <c r="B183" s="7" t="s">
        <v>65</v>
      </c>
      <c r="C183" s="7" t="s">
        <v>75</v>
      </c>
      <c r="D183" s="7" t="s">
        <v>78</v>
      </c>
    </row>
    <row r="184" spans="1:4" x14ac:dyDescent="0.2">
      <c r="A184" s="7" t="s">
        <v>267</v>
      </c>
      <c r="B184" s="7" t="s">
        <v>65</v>
      </c>
      <c r="C184" s="7" t="s">
        <v>75</v>
      </c>
      <c r="D184" s="7" t="s">
        <v>78</v>
      </c>
    </row>
    <row r="185" spans="1:4" x14ac:dyDescent="0.2">
      <c r="A185" s="7" t="s">
        <v>268</v>
      </c>
      <c r="B185" s="7" t="s">
        <v>65</v>
      </c>
      <c r="C185" s="7" t="s">
        <v>75</v>
      </c>
      <c r="D185" s="7" t="s">
        <v>78</v>
      </c>
    </row>
    <row r="186" spans="1:4" x14ac:dyDescent="0.2">
      <c r="A186" s="7" t="s">
        <v>269</v>
      </c>
      <c r="B186" s="7" t="s">
        <v>65</v>
      </c>
      <c r="C186" s="7" t="s">
        <v>75</v>
      </c>
      <c r="D186" s="7" t="s">
        <v>78</v>
      </c>
    </row>
    <row r="187" spans="1:4" x14ac:dyDescent="0.2">
      <c r="A187" s="7" t="s">
        <v>270</v>
      </c>
      <c r="B187" s="7" t="s">
        <v>65</v>
      </c>
      <c r="C187" s="7" t="s">
        <v>75</v>
      </c>
      <c r="D187" s="7" t="s">
        <v>78</v>
      </c>
    </row>
    <row r="188" spans="1:4" x14ac:dyDescent="0.2">
      <c r="A188" s="7" t="s">
        <v>271</v>
      </c>
      <c r="B188" s="7" t="s">
        <v>65</v>
      </c>
      <c r="C188" s="7" t="s">
        <v>75</v>
      </c>
      <c r="D188" s="7" t="s">
        <v>78</v>
      </c>
    </row>
    <row r="189" spans="1:4" x14ac:dyDescent="0.2">
      <c r="A189" s="7" t="s">
        <v>272</v>
      </c>
      <c r="B189" s="7" t="s">
        <v>65</v>
      </c>
      <c r="C189" s="7" t="s">
        <v>75</v>
      </c>
      <c r="D189" s="7" t="s">
        <v>78</v>
      </c>
    </row>
    <row r="190" spans="1:4" x14ac:dyDescent="0.2">
      <c r="A190" s="7" t="s">
        <v>273</v>
      </c>
      <c r="B190" s="7" t="s">
        <v>65</v>
      </c>
      <c r="C190" s="7" t="s">
        <v>75</v>
      </c>
      <c r="D190" s="7" t="s">
        <v>78</v>
      </c>
    </row>
    <row r="191" spans="1:4" x14ac:dyDescent="0.2">
      <c r="A191" s="7" t="s">
        <v>274</v>
      </c>
      <c r="B191" s="7" t="s">
        <v>65</v>
      </c>
      <c r="C191" s="7" t="s">
        <v>75</v>
      </c>
      <c r="D191" s="7" t="s">
        <v>78</v>
      </c>
    </row>
    <row r="192" spans="1:4" x14ac:dyDescent="0.2">
      <c r="A192" s="7" t="s">
        <v>275</v>
      </c>
      <c r="B192" s="7" t="s">
        <v>65</v>
      </c>
      <c r="C192" s="7" t="s">
        <v>75</v>
      </c>
      <c r="D192" s="7" t="s">
        <v>77</v>
      </c>
    </row>
    <row r="193" spans="1:4" x14ac:dyDescent="0.2">
      <c r="A193" s="7" t="s">
        <v>276</v>
      </c>
      <c r="B193" s="7" t="s">
        <v>65</v>
      </c>
      <c r="C193" s="7" t="s">
        <v>75</v>
      </c>
      <c r="D193" s="7" t="s">
        <v>78</v>
      </c>
    </row>
    <row r="194" spans="1:4" x14ac:dyDescent="0.2">
      <c r="A194" s="7" t="s">
        <v>277</v>
      </c>
      <c r="B194" s="7" t="s">
        <v>65</v>
      </c>
      <c r="C194" s="7" t="s">
        <v>75</v>
      </c>
      <c r="D194" s="7" t="s">
        <v>78</v>
      </c>
    </row>
    <row r="195" spans="1:4" x14ac:dyDescent="0.2">
      <c r="A195" s="7" t="s">
        <v>278</v>
      </c>
      <c r="B195" s="7" t="s">
        <v>65</v>
      </c>
      <c r="C195" s="7" t="s">
        <v>76</v>
      </c>
      <c r="D195" s="7" t="s">
        <v>78</v>
      </c>
    </row>
    <row r="196" spans="1:4" x14ac:dyDescent="0.2">
      <c r="A196" s="7" t="s">
        <v>279</v>
      </c>
      <c r="B196" s="7" t="s">
        <v>65</v>
      </c>
      <c r="C196" s="7" t="s">
        <v>76</v>
      </c>
      <c r="D196" s="7" t="s">
        <v>78</v>
      </c>
    </row>
    <row r="197" spans="1:4" x14ac:dyDescent="0.2">
      <c r="A197" s="7" t="s">
        <v>280</v>
      </c>
      <c r="B197" s="7" t="s">
        <v>65</v>
      </c>
      <c r="C197" s="7" t="s">
        <v>76</v>
      </c>
      <c r="D197" s="7" t="s">
        <v>78</v>
      </c>
    </row>
    <row r="198" spans="1:4" x14ac:dyDescent="0.2">
      <c r="A198" s="7" t="s">
        <v>281</v>
      </c>
      <c r="B198" s="7" t="s">
        <v>65</v>
      </c>
      <c r="C198" s="7" t="s">
        <v>75</v>
      </c>
      <c r="D198" s="7" t="s">
        <v>78</v>
      </c>
    </row>
    <row r="199" spans="1:4" x14ac:dyDescent="0.2">
      <c r="A199" s="7" t="s">
        <v>282</v>
      </c>
      <c r="B199" s="7" t="s">
        <v>65</v>
      </c>
      <c r="C199" s="7" t="s">
        <v>76</v>
      </c>
      <c r="D199" s="7" t="s">
        <v>78</v>
      </c>
    </row>
    <row r="200" spans="1:4" x14ac:dyDescent="0.2">
      <c r="A200" s="7" t="s">
        <v>283</v>
      </c>
      <c r="B200" s="7" t="s">
        <v>65</v>
      </c>
      <c r="C200" s="7" t="s">
        <v>76</v>
      </c>
      <c r="D200" s="7" t="s">
        <v>78</v>
      </c>
    </row>
    <row r="201" spans="1:4" x14ac:dyDescent="0.2">
      <c r="A201" s="7" t="s">
        <v>284</v>
      </c>
      <c r="B201" s="7" t="s">
        <v>65</v>
      </c>
      <c r="C201" s="7" t="s">
        <v>76</v>
      </c>
      <c r="D201" s="7" t="s">
        <v>78</v>
      </c>
    </row>
    <row r="202" spans="1:4" x14ac:dyDescent="0.2">
      <c r="A202" s="7" t="s">
        <v>285</v>
      </c>
      <c r="B202" s="7" t="s">
        <v>65</v>
      </c>
      <c r="C202" s="7" t="s">
        <v>76</v>
      </c>
      <c r="D202" s="7" t="s">
        <v>78</v>
      </c>
    </row>
    <row r="203" spans="1:4" x14ac:dyDescent="0.2">
      <c r="A203" s="7" t="s">
        <v>286</v>
      </c>
      <c r="B203" s="7" t="s">
        <v>65</v>
      </c>
      <c r="C203" s="7" t="s">
        <v>76</v>
      </c>
      <c r="D203" s="7" t="s">
        <v>78</v>
      </c>
    </row>
    <row r="204" spans="1:4" x14ac:dyDescent="0.2">
      <c r="A204" s="7" t="s">
        <v>287</v>
      </c>
      <c r="B204" s="7" t="s">
        <v>65</v>
      </c>
      <c r="C204" s="7" t="s">
        <v>76</v>
      </c>
      <c r="D204" s="7" t="s">
        <v>78</v>
      </c>
    </row>
    <row r="205" spans="1:4" x14ac:dyDescent="0.2">
      <c r="A205" s="7" t="s">
        <v>288</v>
      </c>
      <c r="B205" s="7" t="s">
        <v>65</v>
      </c>
      <c r="C205" s="7" t="s">
        <v>76</v>
      </c>
      <c r="D205" s="7" t="s">
        <v>78</v>
      </c>
    </row>
    <row r="206" spans="1:4" x14ac:dyDescent="0.2">
      <c r="A206" s="7" t="s">
        <v>289</v>
      </c>
      <c r="B206" s="7" t="s">
        <v>65</v>
      </c>
      <c r="C206" s="7" t="s">
        <v>76</v>
      </c>
      <c r="D206" s="7" t="s">
        <v>78</v>
      </c>
    </row>
    <row r="207" spans="1:4" x14ac:dyDescent="0.2">
      <c r="A207" s="7" t="s">
        <v>290</v>
      </c>
      <c r="B207" s="7" t="s">
        <v>65</v>
      </c>
      <c r="C207" s="7" t="s">
        <v>76</v>
      </c>
      <c r="D207" s="7" t="s">
        <v>78</v>
      </c>
    </row>
    <row r="208" spans="1:4" x14ac:dyDescent="0.2">
      <c r="A208" s="7" t="s">
        <v>291</v>
      </c>
      <c r="B208" s="7" t="s">
        <v>65</v>
      </c>
      <c r="C208" s="7" t="s">
        <v>76</v>
      </c>
      <c r="D208" s="7" t="s">
        <v>78</v>
      </c>
    </row>
    <row r="209" spans="1:4" x14ac:dyDescent="0.2">
      <c r="A209" s="7" t="s">
        <v>292</v>
      </c>
      <c r="B209" s="7" t="s">
        <v>65</v>
      </c>
      <c r="C209" s="7" t="s">
        <v>76</v>
      </c>
      <c r="D209" s="7" t="s">
        <v>78</v>
      </c>
    </row>
    <row r="210" spans="1:4" x14ac:dyDescent="0.2">
      <c r="A210" s="7" t="s">
        <v>293</v>
      </c>
      <c r="B210" s="7" t="s">
        <v>65</v>
      </c>
      <c r="C210" s="7" t="s">
        <v>76</v>
      </c>
      <c r="D210" s="7" t="s">
        <v>78</v>
      </c>
    </row>
    <row r="211" spans="1:4" x14ac:dyDescent="0.2">
      <c r="A211" s="7" t="s">
        <v>294</v>
      </c>
      <c r="B211" s="7" t="s">
        <v>65</v>
      </c>
      <c r="C211" s="7" t="s">
        <v>76</v>
      </c>
      <c r="D211" s="7" t="s">
        <v>78</v>
      </c>
    </row>
    <row r="212" spans="1:4" x14ac:dyDescent="0.2">
      <c r="A212" s="7" t="s">
        <v>295</v>
      </c>
      <c r="B212" s="7" t="s">
        <v>65</v>
      </c>
      <c r="C212" s="7" t="s">
        <v>76</v>
      </c>
      <c r="D212" s="7" t="s">
        <v>78</v>
      </c>
    </row>
    <row r="213" spans="1:4" x14ac:dyDescent="0.2">
      <c r="A213" s="7" t="s">
        <v>296</v>
      </c>
      <c r="B213" s="7" t="s">
        <v>65</v>
      </c>
      <c r="C213" s="7" t="s">
        <v>76</v>
      </c>
      <c r="D213" s="7" t="s">
        <v>78</v>
      </c>
    </row>
    <row r="214" spans="1:4" x14ac:dyDescent="0.2">
      <c r="A214" s="7" t="s">
        <v>297</v>
      </c>
      <c r="B214" s="7" t="s">
        <v>65</v>
      </c>
      <c r="C214" s="7" t="s">
        <v>76</v>
      </c>
      <c r="D214" s="7" t="s">
        <v>78</v>
      </c>
    </row>
    <row r="215" spans="1:4" x14ac:dyDescent="0.2">
      <c r="A215" s="7" t="s">
        <v>298</v>
      </c>
      <c r="B215" s="7" t="s">
        <v>65</v>
      </c>
      <c r="C215" s="7" t="s">
        <v>76</v>
      </c>
      <c r="D215" s="7" t="s">
        <v>78</v>
      </c>
    </row>
    <row r="216" spans="1:4" x14ac:dyDescent="0.2">
      <c r="A216" s="7" t="s">
        <v>299</v>
      </c>
      <c r="B216" s="7" t="s">
        <v>65</v>
      </c>
      <c r="C216" s="7" t="s">
        <v>76</v>
      </c>
      <c r="D216" s="7" t="s">
        <v>78</v>
      </c>
    </row>
    <row r="217" spans="1:4" x14ac:dyDescent="0.2">
      <c r="A217" s="7" t="s">
        <v>300</v>
      </c>
      <c r="B217" s="7" t="s">
        <v>65</v>
      </c>
      <c r="C217" s="7" t="s">
        <v>76</v>
      </c>
      <c r="D217" s="7" t="s">
        <v>78</v>
      </c>
    </row>
    <row r="218" spans="1:4" x14ac:dyDescent="0.2">
      <c r="A218" s="7" t="s">
        <v>301</v>
      </c>
      <c r="B218" s="7" t="s">
        <v>65</v>
      </c>
      <c r="C218" s="7" t="s">
        <v>76</v>
      </c>
      <c r="D218" s="7" t="s">
        <v>78</v>
      </c>
    </row>
    <row r="219" spans="1:4" x14ac:dyDescent="0.2">
      <c r="A219" s="7" t="s">
        <v>302</v>
      </c>
      <c r="B219" s="7" t="s">
        <v>65</v>
      </c>
      <c r="C219" s="7" t="s">
        <v>76</v>
      </c>
      <c r="D219" s="7" t="s">
        <v>78</v>
      </c>
    </row>
    <row r="220" spans="1:4" x14ac:dyDescent="0.2">
      <c r="A220" s="7" t="s">
        <v>303</v>
      </c>
      <c r="B220" s="7" t="s">
        <v>65</v>
      </c>
      <c r="C220" s="7" t="s">
        <v>76</v>
      </c>
      <c r="D220" s="7" t="s">
        <v>78</v>
      </c>
    </row>
    <row r="221" spans="1:4" x14ac:dyDescent="0.2">
      <c r="A221" s="7" t="s">
        <v>304</v>
      </c>
      <c r="B221" s="7" t="s">
        <v>65</v>
      </c>
      <c r="C221" s="7" t="s">
        <v>76</v>
      </c>
      <c r="D221" s="7" t="s">
        <v>78</v>
      </c>
    </row>
    <row r="222" spans="1:4" x14ac:dyDescent="0.2">
      <c r="A222" s="7" t="s">
        <v>305</v>
      </c>
      <c r="B222" s="7" t="s">
        <v>65</v>
      </c>
      <c r="C222" s="7" t="s">
        <v>76</v>
      </c>
      <c r="D222" s="7" t="s">
        <v>78</v>
      </c>
    </row>
    <row r="223" spans="1:4" x14ac:dyDescent="0.2">
      <c r="A223" s="7" t="s">
        <v>306</v>
      </c>
      <c r="B223" s="7" t="s">
        <v>65</v>
      </c>
      <c r="C223" s="7" t="s">
        <v>76</v>
      </c>
      <c r="D223" s="7" t="s">
        <v>78</v>
      </c>
    </row>
    <row r="224" spans="1:4" x14ac:dyDescent="0.2">
      <c r="A224" s="7" t="s">
        <v>307</v>
      </c>
      <c r="B224" s="7" t="s">
        <v>65</v>
      </c>
      <c r="C224" s="7" t="s">
        <v>76</v>
      </c>
      <c r="D224" s="7" t="s">
        <v>78</v>
      </c>
    </row>
    <row r="225" spans="1:4" x14ac:dyDescent="0.2">
      <c r="A225" s="7" t="s">
        <v>308</v>
      </c>
      <c r="B225" s="7" t="s">
        <v>65</v>
      </c>
      <c r="C225" s="7" t="s">
        <v>75</v>
      </c>
      <c r="D225" s="7" t="s">
        <v>78</v>
      </c>
    </row>
    <row r="226" spans="1:4" x14ac:dyDescent="0.2">
      <c r="A226" s="7" t="s">
        <v>309</v>
      </c>
      <c r="B226" s="7" t="s">
        <v>65</v>
      </c>
      <c r="C226" s="7" t="s">
        <v>75</v>
      </c>
      <c r="D226" s="7" t="s">
        <v>77</v>
      </c>
    </row>
    <row r="227" spans="1:4" x14ac:dyDescent="0.2">
      <c r="A227" s="7" t="s">
        <v>310</v>
      </c>
      <c r="B227" s="7" t="s">
        <v>65</v>
      </c>
      <c r="C227" s="7" t="s">
        <v>75</v>
      </c>
      <c r="D227" s="7" t="s">
        <v>77</v>
      </c>
    </row>
    <row r="228" spans="1:4" x14ac:dyDescent="0.2">
      <c r="A228" s="7" t="s">
        <v>311</v>
      </c>
      <c r="B228" s="7" t="s">
        <v>65</v>
      </c>
      <c r="C228" s="7" t="s">
        <v>75</v>
      </c>
      <c r="D228" s="7" t="s">
        <v>77</v>
      </c>
    </row>
    <row r="229" spans="1:4" x14ac:dyDescent="0.2">
      <c r="A229" s="7" t="s">
        <v>312</v>
      </c>
      <c r="B229" s="7" t="s">
        <v>65</v>
      </c>
      <c r="C229" s="7" t="s">
        <v>75</v>
      </c>
      <c r="D229" s="7" t="s">
        <v>77</v>
      </c>
    </row>
    <row r="230" spans="1:4" x14ac:dyDescent="0.2">
      <c r="A230" s="7" t="s">
        <v>313</v>
      </c>
      <c r="B230" s="7" t="s">
        <v>65</v>
      </c>
      <c r="C230" s="7" t="s">
        <v>75</v>
      </c>
      <c r="D230" s="7" t="s">
        <v>77</v>
      </c>
    </row>
    <row r="231" spans="1:4" x14ac:dyDescent="0.2">
      <c r="A231" s="7" t="s">
        <v>314</v>
      </c>
      <c r="B231" s="7" t="s">
        <v>65</v>
      </c>
      <c r="C231" s="7" t="s">
        <v>75</v>
      </c>
      <c r="D231" s="7" t="s">
        <v>77</v>
      </c>
    </row>
    <row r="232" spans="1:4" x14ac:dyDescent="0.2">
      <c r="A232" s="7" t="s">
        <v>315</v>
      </c>
      <c r="B232" s="7" t="s">
        <v>65</v>
      </c>
      <c r="C232" s="7" t="s">
        <v>75</v>
      </c>
      <c r="D232" s="7" t="s">
        <v>77</v>
      </c>
    </row>
    <row r="233" spans="1:4" x14ac:dyDescent="0.2">
      <c r="A233" s="7" t="s">
        <v>316</v>
      </c>
      <c r="B233" s="7" t="s">
        <v>65</v>
      </c>
      <c r="C233" s="7" t="s">
        <v>75</v>
      </c>
      <c r="D233" s="7" t="s">
        <v>77</v>
      </c>
    </row>
    <row r="234" spans="1:4" x14ac:dyDescent="0.2">
      <c r="A234" s="7" t="s">
        <v>317</v>
      </c>
      <c r="B234" s="7" t="s">
        <v>65</v>
      </c>
      <c r="C234" s="7" t="s">
        <v>75</v>
      </c>
      <c r="D234" s="7" t="s">
        <v>77</v>
      </c>
    </row>
    <row r="235" spans="1:4" x14ac:dyDescent="0.2">
      <c r="A235" s="7" t="s">
        <v>318</v>
      </c>
      <c r="B235" s="7" t="s">
        <v>65</v>
      </c>
      <c r="C235" s="7" t="s">
        <v>75</v>
      </c>
      <c r="D235" s="7" t="s">
        <v>77</v>
      </c>
    </row>
    <row r="236" spans="1:4" x14ac:dyDescent="0.2">
      <c r="A236" s="7" t="s">
        <v>319</v>
      </c>
      <c r="B236" s="7" t="s">
        <v>65</v>
      </c>
      <c r="C236" s="7" t="s">
        <v>75</v>
      </c>
      <c r="D236" s="7" t="s">
        <v>77</v>
      </c>
    </row>
    <row r="237" spans="1:4" x14ac:dyDescent="0.2">
      <c r="A237" s="7" t="s">
        <v>320</v>
      </c>
      <c r="B237" s="7" t="s">
        <v>65</v>
      </c>
      <c r="C237" s="7" t="s">
        <v>75</v>
      </c>
      <c r="D237" s="7" t="s">
        <v>77</v>
      </c>
    </row>
    <row r="238" spans="1:4" x14ac:dyDescent="0.2">
      <c r="A238" s="7" t="s">
        <v>321</v>
      </c>
      <c r="B238" s="7" t="s">
        <v>65</v>
      </c>
      <c r="C238" s="7" t="s">
        <v>75</v>
      </c>
      <c r="D238" s="7" t="s">
        <v>77</v>
      </c>
    </row>
    <row r="239" spans="1:4" x14ac:dyDescent="0.2">
      <c r="A239" s="7" t="s">
        <v>322</v>
      </c>
      <c r="B239" s="7" t="s">
        <v>65</v>
      </c>
      <c r="C239" s="7" t="s">
        <v>75</v>
      </c>
      <c r="D239" s="7" t="s">
        <v>77</v>
      </c>
    </row>
    <row r="240" spans="1:4" x14ac:dyDescent="0.2">
      <c r="A240" s="7" t="s">
        <v>323</v>
      </c>
      <c r="B240" s="7" t="s">
        <v>65</v>
      </c>
      <c r="C240" s="7" t="s">
        <v>75</v>
      </c>
      <c r="D240" s="7" t="s">
        <v>77</v>
      </c>
    </row>
    <row r="241" spans="1:4" x14ac:dyDescent="0.2">
      <c r="A241" s="7" t="s">
        <v>324</v>
      </c>
      <c r="B241" s="7" t="s">
        <v>65</v>
      </c>
      <c r="C241" s="7" t="s">
        <v>75</v>
      </c>
      <c r="D241" s="7" t="s">
        <v>77</v>
      </c>
    </row>
    <row r="242" spans="1:4" x14ac:dyDescent="0.2">
      <c r="A242" s="7" t="s">
        <v>325</v>
      </c>
      <c r="B242" s="7" t="s">
        <v>65</v>
      </c>
      <c r="C242" s="7" t="s">
        <v>75</v>
      </c>
      <c r="D242" s="7" t="s">
        <v>78</v>
      </c>
    </row>
    <row r="243" spans="1:4" x14ac:dyDescent="0.2">
      <c r="A243" s="7" t="s">
        <v>326</v>
      </c>
      <c r="B243" s="7" t="s">
        <v>65</v>
      </c>
      <c r="C243" s="7" t="s">
        <v>75</v>
      </c>
      <c r="D243" s="7" t="s">
        <v>78</v>
      </c>
    </row>
    <row r="244" spans="1:4" x14ac:dyDescent="0.2">
      <c r="A244" s="7" t="s">
        <v>327</v>
      </c>
      <c r="B244" s="7" t="s">
        <v>65</v>
      </c>
      <c r="C244" s="7" t="s">
        <v>75</v>
      </c>
      <c r="D244" s="7" t="s">
        <v>78</v>
      </c>
    </row>
    <row r="245" spans="1:4" x14ac:dyDescent="0.2">
      <c r="A245" s="7" t="s">
        <v>328</v>
      </c>
      <c r="B245" s="7" t="s">
        <v>65</v>
      </c>
      <c r="C245" s="7" t="s">
        <v>75</v>
      </c>
      <c r="D245" s="7" t="s">
        <v>78</v>
      </c>
    </row>
    <row r="246" spans="1:4" x14ac:dyDescent="0.2">
      <c r="A246" s="7" t="s">
        <v>329</v>
      </c>
      <c r="B246" s="7" t="s">
        <v>65</v>
      </c>
      <c r="C246" s="7" t="s">
        <v>75</v>
      </c>
      <c r="D246" s="7" t="s">
        <v>78</v>
      </c>
    </row>
    <row r="247" spans="1:4" x14ac:dyDescent="0.2">
      <c r="A247" s="7" t="s">
        <v>330</v>
      </c>
      <c r="B247" s="7" t="s">
        <v>65</v>
      </c>
      <c r="C247" s="7" t="s">
        <v>75</v>
      </c>
      <c r="D247" s="7" t="s">
        <v>78</v>
      </c>
    </row>
    <row r="248" spans="1:4" x14ac:dyDescent="0.2">
      <c r="A248" s="7" t="s">
        <v>331</v>
      </c>
      <c r="B248" s="7" t="s">
        <v>65</v>
      </c>
      <c r="C248" s="7" t="s">
        <v>75</v>
      </c>
      <c r="D248" s="7" t="s">
        <v>78</v>
      </c>
    </row>
    <row r="249" spans="1:4" x14ac:dyDescent="0.2">
      <c r="A249" s="7" t="s">
        <v>332</v>
      </c>
      <c r="B249" s="7" t="s">
        <v>65</v>
      </c>
      <c r="C249" s="7" t="s">
        <v>75</v>
      </c>
      <c r="D249" s="7" t="s">
        <v>78</v>
      </c>
    </row>
    <row r="250" spans="1:4" x14ac:dyDescent="0.2">
      <c r="A250" s="7" t="s">
        <v>333</v>
      </c>
      <c r="B250" s="7" t="s">
        <v>65</v>
      </c>
      <c r="C250" s="7" t="s">
        <v>75</v>
      </c>
      <c r="D250" s="7" t="s">
        <v>78</v>
      </c>
    </row>
    <row r="251" spans="1:4" x14ac:dyDescent="0.2">
      <c r="A251" s="7" t="s">
        <v>334</v>
      </c>
      <c r="B251" s="7" t="s">
        <v>65</v>
      </c>
      <c r="C251" s="7" t="s">
        <v>75</v>
      </c>
      <c r="D251" s="7" t="s">
        <v>78</v>
      </c>
    </row>
    <row r="252" spans="1:4" x14ac:dyDescent="0.2">
      <c r="A252" s="7" t="s">
        <v>335</v>
      </c>
      <c r="B252" s="7" t="s">
        <v>65</v>
      </c>
      <c r="C252" s="7" t="s">
        <v>75</v>
      </c>
      <c r="D252" s="7" t="s">
        <v>78</v>
      </c>
    </row>
    <row r="253" spans="1:4" x14ac:dyDescent="0.2">
      <c r="A253" s="7" t="s">
        <v>336</v>
      </c>
      <c r="B253" s="7" t="s">
        <v>65</v>
      </c>
      <c r="C253" s="7" t="s">
        <v>75</v>
      </c>
      <c r="D253" s="7" t="s">
        <v>78</v>
      </c>
    </row>
    <row r="254" spans="1:4" x14ac:dyDescent="0.2">
      <c r="A254" s="7" t="s">
        <v>337</v>
      </c>
      <c r="B254" s="7" t="s">
        <v>65</v>
      </c>
      <c r="C254" s="7" t="s">
        <v>75</v>
      </c>
      <c r="D254" s="7" t="s">
        <v>78</v>
      </c>
    </row>
    <row r="255" spans="1:4" x14ac:dyDescent="0.2">
      <c r="A255" s="7" t="s">
        <v>338</v>
      </c>
      <c r="B255" s="7" t="s">
        <v>65</v>
      </c>
      <c r="C255" s="7" t="s">
        <v>75</v>
      </c>
      <c r="D255" s="7" t="s">
        <v>78</v>
      </c>
    </row>
    <row r="256" spans="1:4" x14ac:dyDescent="0.2">
      <c r="A256" s="7" t="s">
        <v>339</v>
      </c>
      <c r="B256" s="7" t="s">
        <v>65</v>
      </c>
      <c r="C256" s="7" t="s">
        <v>75</v>
      </c>
      <c r="D256" s="7" t="s">
        <v>78</v>
      </c>
    </row>
    <row r="257" spans="1:4" x14ac:dyDescent="0.2">
      <c r="A257" s="7" t="s">
        <v>340</v>
      </c>
      <c r="B257" s="7" t="s">
        <v>65</v>
      </c>
      <c r="C257" s="7" t="s">
        <v>75</v>
      </c>
      <c r="D257" s="7" t="s">
        <v>78</v>
      </c>
    </row>
    <row r="258" spans="1:4" x14ac:dyDescent="0.2">
      <c r="A258" s="7" t="s">
        <v>341</v>
      </c>
      <c r="B258" s="7" t="s">
        <v>65</v>
      </c>
      <c r="C258" s="7" t="s">
        <v>75</v>
      </c>
      <c r="D258" s="7" t="s">
        <v>78</v>
      </c>
    </row>
    <row r="259" spans="1:4" x14ac:dyDescent="0.2">
      <c r="A259" s="7" t="s">
        <v>342</v>
      </c>
      <c r="B259" s="7" t="s">
        <v>65</v>
      </c>
      <c r="C259" s="7" t="s">
        <v>75</v>
      </c>
      <c r="D259" s="7" t="s">
        <v>78</v>
      </c>
    </row>
    <row r="260" spans="1:4" x14ac:dyDescent="0.2">
      <c r="A260" s="7" t="s">
        <v>343</v>
      </c>
      <c r="B260" s="7" t="s">
        <v>65</v>
      </c>
      <c r="C260" s="7" t="s">
        <v>75</v>
      </c>
      <c r="D260" s="7" t="s">
        <v>78</v>
      </c>
    </row>
    <row r="261" spans="1:4" x14ac:dyDescent="0.2">
      <c r="A261" s="7" t="s">
        <v>344</v>
      </c>
      <c r="B261" s="7" t="s">
        <v>65</v>
      </c>
      <c r="C261" s="7" t="s">
        <v>75</v>
      </c>
      <c r="D261" s="7" t="s">
        <v>78</v>
      </c>
    </row>
    <row r="262" spans="1:4" x14ac:dyDescent="0.2">
      <c r="A262" s="7" t="s">
        <v>345</v>
      </c>
      <c r="B262" s="7" t="s">
        <v>65</v>
      </c>
      <c r="C262" s="7" t="s">
        <v>75</v>
      </c>
      <c r="D262" s="7" t="s">
        <v>78</v>
      </c>
    </row>
    <row r="263" spans="1:4" x14ac:dyDescent="0.2">
      <c r="A263" s="7" t="s">
        <v>346</v>
      </c>
      <c r="B263" s="7" t="s">
        <v>65</v>
      </c>
      <c r="C263" s="7" t="s">
        <v>75</v>
      </c>
      <c r="D263" s="7" t="s">
        <v>78</v>
      </c>
    </row>
    <row r="264" spans="1:4" x14ac:dyDescent="0.2">
      <c r="A264" s="7" t="s">
        <v>347</v>
      </c>
      <c r="B264" s="7" t="s">
        <v>65</v>
      </c>
      <c r="C264" s="7" t="s">
        <v>75</v>
      </c>
      <c r="D264" s="7" t="s">
        <v>78</v>
      </c>
    </row>
    <row r="265" spans="1:4" x14ac:dyDescent="0.2">
      <c r="A265" s="7" t="s">
        <v>348</v>
      </c>
      <c r="B265" s="7" t="s">
        <v>65</v>
      </c>
      <c r="C265" s="7" t="s">
        <v>75</v>
      </c>
      <c r="D265" s="7" t="s">
        <v>78</v>
      </c>
    </row>
    <row r="266" spans="1:4" x14ac:dyDescent="0.2">
      <c r="A266" s="7" t="s">
        <v>349</v>
      </c>
      <c r="B266" s="7" t="s">
        <v>65</v>
      </c>
      <c r="C266" s="7" t="s">
        <v>75</v>
      </c>
      <c r="D266" s="7" t="s">
        <v>78</v>
      </c>
    </row>
    <row r="267" spans="1:4" x14ac:dyDescent="0.2">
      <c r="A267" s="7" t="s">
        <v>350</v>
      </c>
      <c r="B267" s="7" t="s">
        <v>65</v>
      </c>
      <c r="C267" s="7" t="s">
        <v>75</v>
      </c>
      <c r="D267" s="7" t="s">
        <v>78</v>
      </c>
    </row>
    <row r="268" spans="1:4" x14ac:dyDescent="0.2">
      <c r="A268" s="7" t="s">
        <v>351</v>
      </c>
      <c r="B268" s="7" t="s">
        <v>65</v>
      </c>
      <c r="C268" s="7" t="s">
        <v>75</v>
      </c>
      <c r="D268" s="7" t="s">
        <v>77</v>
      </c>
    </row>
    <row r="269" spans="1:4" x14ac:dyDescent="0.2">
      <c r="A269" s="7" t="s">
        <v>352</v>
      </c>
      <c r="B269" s="7" t="s">
        <v>65</v>
      </c>
      <c r="C269" s="7" t="s">
        <v>75</v>
      </c>
      <c r="D269" s="7" t="s">
        <v>77</v>
      </c>
    </row>
    <row r="270" spans="1:4" x14ac:dyDescent="0.2">
      <c r="A270" s="7" t="s">
        <v>353</v>
      </c>
      <c r="B270" s="7" t="s">
        <v>65</v>
      </c>
      <c r="C270" s="7" t="s">
        <v>75</v>
      </c>
      <c r="D270" s="7" t="s">
        <v>77</v>
      </c>
    </row>
    <row r="271" spans="1:4" x14ac:dyDescent="0.2">
      <c r="A271" s="7" t="s">
        <v>354</v>
      </c>
      <c r="B271" s="7" t="s">
        <v>65</v>
      </c>
      <c r="C271" s="7" t="s">
        <v>75</v>
      </c>
      <c r="D271" s="7" t="s">
        <v>77</v>
      </c>
    </row>
    <row r="272" spans="1:4" x14ac:dyDescent="0.2">
      <c r="A272" s="7" t="s">
        <v>355</v>
      </c>
      <c r="B272" s="7" t="s">
        <v>65</v>
      </c>
      <c r="C272" s="7" t="s">
        <v>75</v>
      </c>
      <c r="D272" s="7" t="s">
        <v>78</v>
      </c>
    </row>
    <row r="273" spans="1:4" x14ac:dyDescent="0.2">
      <c r="A273" s="7" t="s">
        <v>356</v>
      </c>
      <c r="B273" s="7" t="s">
        <v>65</v>
      </c>
      <c r="C273" s="7" t="s">
        <v>76</v>
      </c>
      <c r="D273" s="7" t="s">
        <v>78</v>
      </c>
    </row>
    <row r="274" spans="1:4" x14ac:dyDescent="0.2">
      <c r="A274" s="7" t="s">
        <v>357</v>
      </c>
      <c r="B274" s="7" t="s">
        <v>65</v>
      </c>
      <c r="C274" s="7" t="s">
        <v>76</v>
      </c>
      <c r="D274" s="7" t="s">
        <v>78</v>
      </c>
    </row>
    <row r="275" spans="1:4" x14ac:dyDescent="0.2">
      <c r="A275" s="7" t="s">
        <v>358</v>
      </c>
      <c r="B275" s="7" t="s">
        <v>65</v>
      </c>
      <c r="C275" s="7" t="s">
        <v>76</v>
      </c>
      <c r="D275" s="7" t="s">
        <v>78</v>
      </c>
    </row>
    <row r="276" spans="1:4" x14ac:dyDescent="0.2">
      <c r="A276" s="7" t="s">
        <v>359</v>
      </c>
      <c r="B276" s="7" t="s">
        <v>65</v>
      </c>
      <c r="C276" s="7" t="s">
        <v>76</v>
      </c>
      <c r="D276" s="7" t="s">
        <v>78</v>
      </c>
    </row>
    <row r="277" spans="1:4" x14ac:dyDescent="0.2">
      <c r="A277" s="7" t="s">
        <v>360</v>
      </c>
      <c r="B277" s="7" t="s">
        <v>65</v>
      </c>
      <c r="C277" s="7" t="s">
        <v>76</v>
      </c>
      <c r="D277" s="7" t="s">
        <v>78</v>
      </c>
    </row>
    <row r="278" spans="1:4" x14ac:dyDescent="0.2">
      <c r="A278" s="7" t="s">
        <v>361</v>
      </c>
      <c r="B278" s="7" t="s">
        <v>65</v>
      </c>
      <c r="C278" s="7" t="s">
        <v>76</v>
      </c>
      <c r="D278" s="7" t="s">
        <v>78</v>
      </c>
    </row>
    <row r="279" spans="1:4" x14ac:dyDescent="0.2">
      <c r="A279" s="7" t="s">
        <v>362</v>
      </c>
      <c r="B279" s="7" t="s">
        <v>65</v>
      </c>
      <c r="C279" s="7" t="s">
        <v>76</v>
      </c>
      <c r="D279" s="7" t="s">
        <v>78</v>
      </c>
    </row>
    <row r="280" spans="1:4" x14ac:dyDescent="0.2">
      <c r="A280" s="7" t="s">
        <v>363</v>
      </c>
      <c r="B280" s="7" t="s">
        <v>65</v>
      </c>
      <c r="C280" s="7" t="s">
        <v>76</v>
      </c>
      <c r="D280" s="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113FF-9527-4844-A571-020711EBCC6D}">
  <dimension ref="A1:C34"/>
  <sheetViews>
    <sheetView workbookViewId="0">
      <selection sqref="A1:B1048576"/>
    </sheetView>
  </sheetViews>
  <sheetFormatPr defaultRowHeight="15" x14ac:dyDescent="0.25"/>
  <cols>
    <col min="1" max="1" width="12.42578125" bestFit="1" customWidth="1"/>
    <col min="2" max="2" width="33.7109375" bestFit="1" customWidth="1"/>
  </cols>
  <sheetData>
    <row r="1" spans="1:3" x14ac:dyDescent="0.25">
      <c r="A1" s="4" t="s">
        <v>80</v>
      </c>
      <c r="B1" t="s">
        <v>371</v>
      </c>
    </row>
    <row r="3" spans="1:3" x14ac:dyDescent="0.25">
      <c r="A3" s="4" t="s">
        <v>370</v>
      </c>
      <c r="B3" t="s">
        <v>374</v>
      </c>
    </row>
    <row r="4" spans="1:3" x14ac:dyDescent="0.25">
      <c r="A4" s="5" t="s">
        <v>64</v>
      </c>
      <c r="B4" s="6">
        <v>11</v>
      </c>
    </row>
    <row r="5" spans="1:3" x14ac:dyDescent="0.25">
      <c r="A5" s="5" t="s">
        <v>65</v>
      </c>
      <c r="B5" s="6">
        <v>28</v>
      </c>
    </row>
    <row r="6" spans="1:3" x14ac:dyDescent="0.25">
      <c r="A6" s="5" t="s">
        <v>372</v>
      </c>
      <c r="B6" s="6">
        <v>39</v>
      </c>
    </row>
    <row r="8" spans="1:3" x14ac:dyDescent="0.25">
      <c r="A8" s="4" t="s">
        <v>80</v>
      </c>
      <c r="B8" t="s">
        <v>371</v>
      </c>
    </row>
    <row r="10" spans="1:3" x14ac:dyDescent="0.25">
      <c r="A10" s="4" t="s">
        <v>370</v>
      </c>
      <c r="B10" t="s">
        <v>373</v>
      </c>
      <c r="C10" s="4"/>
    </row>
    <row r="11" spans="1:3" x14ac:dyDescent="0.25">
      <c r="A11" s="5" t="s">
        <v>75</v>
      </c>
      <c r="B11" s="6">
        <v>27</v>
      </c>
    </row>
    <row r="12" spans="1:3" x14ac:dyDescent="0.25">
      <c r="A12" s="5" t="s">
        <v>76</v>
      </c>
      <c r="B12" s="6">
        <v>12</v>
      </c>
    </row>
    <row r="13" spans="1:3" x14ac:dyDescent="0.25">
      <c r="A13" s="5" t="s">
        <v>372</v>
      </c>
      <c r="B13" s="6">
        <v>39</v>
      </c>
    </row>
    <row r="15" spans="1:3" x14ac:dyDescent="0.25">
      <c r="A15" s="4" t="s">
        <v>80</v>
      </c>
      <c r="B15" t="s">
        <v>371</v>
      </c>
    </row>
    <row r="17" spans="1:3" x14ac:dyDescent="0.25">
      <c r="A17" s="4" t="s">
        <v>370</v>
      </c>
      <c r="B17" t="s">
        <v>375</v>
      </c>
      <c r="C17" s="4"/>
    </row>
    <row r="18" spans="1:3" x14ac:dyDescent="0.25">
      <c r="A18" s="5" t="s">
        <v>79</v>
      </c>
      <c r="B18" s="6">
        <v>23</v>
      </c>
    </row>
    <row r="19" spans="1:3" x14ac:dyDescent="0.25">
      <c r="A19" s="5" t="s">
        <v>74</v>
      </c>
      <c r="B19" s="6">
        <v>16</v>
      </c>
    </row>
    <row r="20" spans="1:3" x14ac:dyDescent="0.25">
      <c r="A20" s="5" t="s">
        <v>372</v>
      </c>
      <c r="B20" s="6">
        <v>39</v>
      </c>
    </row>
    <row r="22" spans="1:3" x14ac:dyDescent="0.25">
      <c r="A22" s="4" t="s">
        <v>80</v>
      </c>
      <c r="B22" t="s">
        <v>371</v>
      </c>
    </row>
    <row r="24" spans="1:3" x14ac:dyDescent="0.25">
      <c r="A24" s="4" t="s">
        <v>370</v>
      </c>
      <c r="B24" t="s">
        <v>376</v>
      </c>
      <c r="C24" s="4"/>
    </row>
    <row r="25" spans="1:3" x14ac:dyDescent="0.25">
      <c r="A25" s="5" t="s">
        <v>78</v>
      </c>
      <c r="B25" s="6">
        <v>29</v>
      </c>
    </row>
    <row r="26" spans="1:3" x14ac:dyDescent="0.25">
      <c r="A26" s="5" t="s">
        <v>77</v>
      </c>
      <c r="B26" s="6">
        <v>10</v>
      </c>
    </row>
    <row r="27" spans="1:3" x14ac:dyDescent="0.25">
      <c r="A27" s="5" t="s">
        <v>372</v>
      </c>
      <c r="B27" s="6">
        <v>39</v>
      </c>
    </row>
    <row r="29" spans="1:3" x14ac:dyDescent="0.25">
      <c r="A29" s="4" t="s">
        <v>80</v>
      </c>
      <c r="B29" t="s">
        <v>371</v>
      </c>
    </row>
    <row r="31" spans="1:3" x14ac:dyDescent="0.25">
      <c r="A31" s="4" t="s">
        <v>370</v>
      </c>
      <c r="B31" t="s">
        <v>377</v>
      </c>
      <c r="C31" s="4"/>
    </row>
    <row r="32" spans="1:3" x14ac:dyDescent="0.25">
      <c r="A32" s="5" t="s">
        <v>79</v>
      </c>
      <c r="B32" s="6">
        <v>21</v>
      </c>
    </row>
    <row r="33" spans="1:2" x14ac:dyDescent="0.25">
      <c r="A33" s="5" t="s">
        <v>74</v>
      </c>
      <c r="B33" s="6">
        <v>18</v>
      </c>
    </row>
    <row r="34" spans="1:2" x14ac:dyDescent="0.25">
      <c r="A34" s="5" t="s">
        <v>372</v>
      </c>
      <c r="B34" s="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Results</vt:lpstr>
      <vt:lpstr>Train-Val_Images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ktiwari</dc:creator>
  <cp:lastModifiedBy>shravya katukuri</cp:lastModifiedBy>
  <dcterms:created xsi:type="dcterms:W3CDTF">2019-11-14T03:20:21Z</dcterms:created>
  <dcterms:modified xsi:type="dcterms:W3CDTF">2019-11-17T02:59:55Z</dcterms:modified>
</cp:coreProperties>
</file>