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320" yWindow="-45" windowWidth="11055" windowHeight="11760"/>
  </bookViews>
  <sheets>
    <sheet name="Crowdfunding" sheetId="1" r:id="rId1"/>
    <sheet name="pivot table" sheetId="2" r:id="rId2"/>
    <sheet name="pivot2" sheetId="7" r:id="rId3"/>
    <sheet name="goal analysis" sheetId="8" r:id="rId4"/>
    <sheet name="statical analysis" sheetId="9" r:id="rId5"/>
  </sheets>
  <definedNames>
    <definedName name="_xlnm._FilterDatabase" localSheetId="0" hidden="1">Crowdfunding!$A$1:$Y$1001</definedName>
    <definedName name="data">Crowdfunding!$A$1:$T$1001</definedName>
    <definedName name="fb">'statical analysis'!$E$2:$E$365</definedName>
    <definedName name="sb">'statical analysis'!$B$2:$B$565</definedName>
  </definedNames>
  <calcPr calcId="145621" concurrentCalc="0"/>
  <pivotCaches>
    <pivotCache cacheId="0" r:id="rId6"/>
    <pivotCache cacheId="1" r:id="rId7"/>
    <pivotCache cacheId="2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K20" i="9"/>
  <c r="K19" i="9"/>
  <c r="K18" i="9"/>
  <c r="K17" i="9"/>
  <c r="K16" i="9"/>
  <c r="K15" i="9"/>
  <c r="C2" i="8"/>
  <c r="B2" i="8"/>
  <c r="D2" i="8"/>
  <c r="E2" i="8"/>
  <c r="G2" i="8"/>
  <c r="H2" i="8"/>
  <c r="C3" i="8"/>
  <c r="B3" i="8"/>
  <c r="D3" i="8"/>
  <c r="E3" i="8"/>
  <c r="G3" i="8"/>
  <c r="H3" i="8"/>
  <c r="C4" i="8"/>
  <c r="B4" i="8"/>
  <c r="D4" i="8"/>
  <c r="E4" i="8"/>
  <c r="G4" i="8"/>
  <c r="H4" i="8"/>
  <c r="C5" i="8"/>
  <c r="B5" i="8"/>
  <c r="D5" i="8"/>
  <c r="E5" i="8"/>
  <c r="G5" i="8"/>
  <c r="H5" i="8"/>
  <c r="C6" i="8"/>
  <c r="B6" i="8"/>
  <c r="D6" i="8"/>
  <c r="E6" i="8"/>
  <c r="G6" i="8"/>
  <c r="H6" i="8"/>
  <c r="C7" i="8"/>
  <c r="B7" i="8"/>
  <c r="D7" i="8"/>
  <c r="E7" i="8"/>
  <c r="G7" i="8"/>
  <c r="H7" i="8"/>
  <c r="C8" i="8"/>
  <c r="B8" i="8"/>
  <c r="D8" i="8"/>
  <c r="E8" i="8"/>
  <c r="G8" i="8"/>
  <c r="H8" i="8"/>
  <c r="C9" i="8"/>
  <c r="B9" i="8"/>
  <c r="D9" i="8"/>
  <c r="E9" i="8"/>
  <c r="G9" i="8"/>
  <c r="H9" i="8"/>
  <c r="C10" i="8"/>
  <c r="B10" i="8"/>
  <c r="D10" i="8"/>
  <c r="E10" i="8"/>
  <c r="G10" i="8"/>
  <c r="H10" i="8"/>
  <c r="C11" i="8"/>
  <c r="B11" i="8"/>
  <c r="D11" i="8"/>
  <c r="E11" i="8"/>
  <c r="G11" i="8"/>
  <c r="H11" i="8"/>
  <c r="C12" i="8"/>
  <c r="B12" i="8"/>
  <c r="D12" i="8"/>
  <c r="E12" i="8"/>
  <c r="G12" i="8"/>
  <c r="H12" i="8"/>
  <c r="C13" i="8"/>
  <c r="B13" i="8"/>
  <c r="D13" i="8"/>
  <c r="E13" i="8"/>
  <c r="G13" i="8"/>
  <c r="H13" i="8"/>
  <c r="F3" i="8"/>
  <c r="F4" i="8"/>
  <c r="F5" i="8"/>
  <c r="F6" i="8"/>
  <c r="F7" i="8"/>
  <c r="F8" i="8"/>
  <c r="F9" i="8"/>
  <c r="F10" i="8"/>
  <c r="F11" i="8"/>
  <c r="F12" i="8"/>
  <c r="F13" i="8"/>
  <c r="F2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<sst xmlns="http://schemas.openxmlformats.org/spreadsheetml/2006/main" count="10028" uniqueCount="2122">
  <si>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</si>
  <si>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</si>
  <si>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</si>
  <si>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</si>
  <si>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</si>
  <si>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</si>
  <si>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</si>
  <si>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</si>
  <si>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</si>
  <si>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</si>
  <si>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</si>
  <si>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</si>
  <si>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</si>
  <si>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</si>
  <si>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</si>
  <si>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</si>
  <si>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</si>
  <si>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</si>
  <si>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</si>
  <si>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</si>
  <si>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</si>
  <si>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</si>
  <si>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</si>
  <si>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</si>
  <si>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</si>
  <si>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</si>
  <si>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</si>
  <si>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</si>
  <si>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</si>
  <si>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</si>
  <si>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</si>
  <si>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</si>
  <si>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</si>
  <si>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</si>
  <si>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</si>
  <si>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</si>
  <si>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</si>
  <si>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</si>
  <si>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</si>
  <si>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</si>
  <si>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</si>
  <si>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</si>
  <si>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</si>
  <si>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</si>
  <si>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</si>
  <si>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</si>
  <si>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</si>
  <si>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</si>
  <si>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</si>
  <si>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</si>
  <si>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</si>
  <si>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</si>
  <si>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</si>
  <si>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</si>
  <si>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</si>
  <si>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</si>
  <si>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</si>
  <si>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</si>
  <si>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</si>
  <si>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</si>
  <si>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</si>
  <si>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</si>
  <si>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</si>
  <si>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</si>
  <si>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</si>
  <si>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</si>
  <si>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</si>
  <si>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</si>
  <si>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</si>
  <si>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</si>
  <si>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</si>
  <si>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</si>
  <si>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</si>
  <si>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</si>
  <si>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</si>
  <si>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</si>
  <si>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</si>
  <si>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</si>
  <si>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</si>
  <si>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</si>
  <si>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</si>
  <si>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</si>
  <si>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</si>
  <si>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</si>
  <si>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</si>
  <si>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</si>
  <si>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</si>
  <si>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</si>
  <si>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</si>
  <si>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</si>
  <si>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</si>
  <si>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</si>
  <si>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</si>
  <si>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</si>
  <si>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</si>
  <si>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</si>
  <si>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</si>
  <si>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</si>
  <si>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</si>
  <si>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</si>
  <si>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</si>
  <si>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</si>
  <si>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</si>
  <si>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</si>
  <si>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</si>
  <si>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</si>
  <si>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</si>
  <si>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</si>
  <si>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</si>
  <si>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</si>
  <si>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</si>
  <si>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</si>
  <si>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</si>
  <si>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</si>
  <si>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</si>
  <si>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</si>
  <si>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</si>
  <si>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</si>
  <si>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</si>
  <si>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</si>
  <si>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</si>
  <si>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</si>
  <si>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</si>
  <si>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</si>
  <si>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</si>
  <si>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</si>
  <si>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</si>
  <si>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</si>
  <si>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</si>
  <si>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</si>
  <si>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</si>
  <si>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</si>
  <si>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</si>
  <si>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</si>
  <si>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</si>
  <si>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</si>
  <si>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</si>
  <si>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</si>
  <si>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</si>
  <si>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</si>
  <si>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</si>
  <si>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</si>
  <si>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</si>
  <si>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</si>
  <si>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</si>
  <si>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</si>
  <si>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</si>
  <si>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</si>
  <si>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</si>
  <si>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</si>
  <si>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</si>
  <si>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</si>
  <si>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</si>
  <si>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</si>
  <si>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</si>
  <si>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</si>
  <si>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</si>
  <si>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</si>
  <si>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</si>
  <si>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</si>
  <si>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</si>
  <si>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</si>
  <si>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</si>
  <si>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</si>
  <si>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</si>
  <si>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</si>
  <si>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</si>
  <si>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</si>
  <si>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</si>
  <si>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</si>
  <si>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</si>
  <si>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</si>
  <si>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</si>
  <si>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</si>
  <si>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</si>
  <si>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</si>
  <si>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</si>
  <si>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</si>
  <si>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</si>
  <si>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</si>
  <si>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</si>
  <si>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</si>
  <si>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</si>
  <si>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</si>
  <si>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</si>
  <si>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</si>
  <si>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</si>
  <si>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</si>
  <si>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</si>
  <si>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</si>
  <si>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</si>
  <si>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</si>
  <si>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</si>
  <si>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</si>
  <si>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</si>
  <si>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</si>
  <si>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</si>
  <si>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</si>
  <si>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</si>
  <si>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</si>
  <si>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</si>
  <si>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</si>
  <si>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</si>
  <si>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</si>
  <si>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</si>
  <si>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</si>
  <si>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</si>
  <si>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</si>
  <si>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</si>
  <si>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</si>
  <si>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</si>
  <si>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</si>
  <si>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</si>
  <si>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</si>
  <si>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</si>
  <si>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</si>
  <si>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</si>
  <si>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</si>
  <si>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</si>
  <si>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</si>
  <si>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</si>
  <si>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</si>
  <si>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</si>
  <si>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</si>
  <si>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</si>
  <si>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</si>
  <si>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</si>
  <si>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</si>
  <si>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</si>
  <si>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</si>
  <si>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</si>
  <si>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</si>
  <si>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</si>
  <si>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</si>
  <si>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</si>
  <si>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</si>
  <si>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</si>
  <si>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</si>
  <si>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</si>
  <si>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</si>
  <si>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</si>
  <si>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</si>
  <si>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</si>
  <si>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</si>
  <si>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</si>
  <si>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</si>
  <si>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</si>
  <si>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</si>
  <si>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</si>
  <si>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</si>
  <si>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</si>
  <si>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</si>
  <si>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</si>
  <si>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</si>
  <si>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</si>
  <si>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</si>
  <si>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</si>
  <si>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</si>
  <si>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</si>
  <si>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</si>
  <si>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</si>
  <si>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</si>
  <si>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</si>
  <si>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</si>
  <si>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</si>
  <si>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</si>
  <si>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</si>
  <si>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</si>
  <si>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</si>
  <si>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</si>
  <si>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</si>
  <si>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</si>
  <si>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</si>
  <si>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</si>
  <si>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</si>
  <si>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</si>
  <si>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</si>
  <si>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</si>
  <si>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</si>
  <si>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</si>
  <si>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</si>
  <si>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</si>
  <si>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</si>
  <si>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</si>
  <si>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</si>
  <si>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</si>
  <si>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</si>
  <si>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</si>
  <si>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</si>
  <si>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</si>
  <si>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</si>
  <si>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</si>
  <si>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</si>
  <si>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</si>
  <si>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</si>
  <si>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</si>
  <si>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</si>
  <si>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</si>
  <si>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</si>
  <si>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</si>
  <si>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</si>
  <si>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</si>
  <si>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</si>
  <si>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</si>
  <si>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</si>
  <si>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</si>
  <si>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</si>
  <si>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</si>
  <si>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</si>
  <si>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</si>
  <si>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</si>
  <si>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</si>
  <si>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</si>
  <si>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</si>
  <si>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</si>
  <si>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</si>
  <si>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</si>
  <si>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</si>
  <si>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</si>
  <si>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</si>
  <si>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</si>
  <si>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</si>
  <si>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</si>
  <si>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</si>
  <si>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</si>
  <si>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</si>
  <si>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</si>
  <si>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</si>
  <si>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</si>
  <si>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</si>
  <si>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</si>
  <si>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</si>
  <si>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</si>
  <si>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</si>
  <si>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</si>
  <si>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</si>
  <si>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</si>
  <si>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</si>
  <si>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</si>
  <si>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</si>
  <si>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</si>
  <si>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</si>
  <si>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</si>
  <si>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</si>
  <si>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</si>
  <si>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</si>
  <si>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</si>
  <si>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</si>
  <si>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</si>
  <si>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</si>
  <si>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</si>
  <si>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</si>
  <si>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</si>
  <si>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</si>
  <si>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</si>
  <si>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</si>
  <si>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</si>
  <si>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</si>
  <si>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</si>
  <si>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</si>
  <si>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</si>
  <si>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</si>
  <si>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</si>
  <si>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</si>
  <si>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</si>
  <si>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</si>
  <si>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</si>
  <si>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</si>
  <si>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</si>
  <si>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</si>
  <si>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</si>
  <si>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</si>
  <si>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</si>
  <si>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</si>
  <si>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</si>
  <si>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</si>
  <si>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</si>
  <si>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</si>
  <si>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</si>
  <si>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</si>
  <si>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</si>
  <si>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</si>
  <si>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</si>
  <si>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</si>
  <si>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</si>
  <si>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</si>
  <si>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</si>
  <si>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</si>
  <si>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</si>
  <si>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</si>
  <si>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</si>
  <si>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</si>
  <si>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</si>
  <si>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</si>
  <si>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</si>
  <si>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</si>
  <si>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</si>
  <si>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</si>
  <si>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</si>
  <si>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</si>
  <si>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</si>
  <si>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</si>
  <si>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</si>
  <si>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</si>
  <si>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</si>
  <si>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</si>
  <si>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</si>
  <si>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</si>
  <si>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</si>
  <si>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</si>
  <si>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</si>
  <si>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</si>
  <si>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</si>
  <si>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</si>
  <si>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</si>
  <si>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</si>
  <si>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</si>
  <si>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</si>
  <si>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</si>
  <si>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</si>
  <si>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</si>
  <si>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</si>
  <si>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</si>
  <si>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</si>
  <si>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</si>
  <si>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</si>
  <si>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</si>
  <si>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</si>
  <si>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</si>
  <si>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</si>
  <si>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</si>
  <si>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</si>
  <si>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</si>
  <si>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</si>
  <si>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</si>
  <si>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</si>
  <si>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</si>
  <si>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</si>
  <si>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</si>
  <si>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</si>
  <si>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</si>
  <si>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</si>
  <si>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</si>
  <si>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</si>
  <si>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</si>
  <si>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</si>
  <si>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</si>
  <si>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</si>
  <si>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</si>
  <si>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</si>
  <si>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</si>
  <si>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</si>
  <si>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</si>
  <si>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</si>
  <si>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</si>
  <si>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</si>
  <si>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</si>
  <si>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</si>
  <si>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</si>
  <si>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</si>
  <si>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</si>
  <si>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</si>
  <si>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</si>
  <si>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</si>
  <si>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</si>
  <si>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</si>
  <si>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</si>
  <si>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</si>
  <si>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</si>
  <si>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</si>
  <si>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</si>
  <si>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</si>
  <si>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</si>
  <si>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</si>
  <si>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</si>
  <si>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</si>
  <si>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</si>
  <si>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</si>
  <si>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</si>
  <si>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</si>
  <si>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</si>
  <si>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</si>
  <si>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</si>
  <si>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</si>
  <si>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</si>
  <si>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</si>
  <si>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</si>
  <si>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</si>
  <si>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</si>
  <si>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</si>
  <si>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</si>
  <si>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</si>
  <si>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</si>
  <si>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</si>
  <si>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</si>
  <si>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</si>
  <si>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</si>
  <si>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</si>
  <si>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</si>
  <si>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</si>
  <si>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</si>
  <si>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</si>
  <si>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</si>
  <si>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</si>
  <si>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</si>
  <si>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</si>
  <si>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</si>
  <si>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</si>
  <si>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</si>
  <si>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</si>
  <si>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</si>
  <si>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</si>
  <si>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</si>
  <si>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</si>
  <si>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</si>
  <si>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</si>
  <si>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</si>
  <si>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</si>
  <si>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</si>
  <si>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</si>
  <si>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</si>
  <si>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</si>
  <si>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</si>
  <si>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</si>
  <si>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</si>
  <si>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</si>
  <si>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</si>
  <si>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</si>
  <si>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</si>
  <si>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</si>
  <si>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</si>
  <si>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</si>
  <si>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</si>
  <si>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</si>
  <si>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</si>
  <si>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</si>
  <si>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</si>
  <si>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</si>
  <si>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</si>
  <si>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</si>
  <si>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</si>
  <si>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</si>
  <si>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</si>
  <si>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</si>
  <si>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</si>
  <si>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</si>
  <si>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</si>
  <si>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</si>
  <si>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</si>
  <si>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</si>
  <si>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</si>
  <si>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</si>
  <si>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</si>
  <si>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</si>
  <si>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</si>
  <si>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</si>
  <si>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</si>
  <si>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</si>
  <si>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</si>
  <si>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</si>
  <si>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</si>
  <si>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</si>
  <si>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</si>
  <si>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</si>
  <si>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</si>
  <si>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</si>
  <si>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</si>
  <si>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</si>
  <si>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</si>
  <si>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</si>
  <si>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</si>
  <si>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</si>
  <si>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</si>
  <si>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</si>
  <si>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</si>
  <si>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</si>
  <si>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</si>
  <si>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</si>
  <si>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</si>
  <si>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</si>
  <si>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</si>
  <si>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</si>
  <si>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</si>
  <si>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</si>
  <si>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</si>
  <si>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</si>
  <si>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</si>
  <si>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</si>
  <si>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</si>
  <si>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</si>
  <si>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</si>
  <si>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</si>
  <si>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</si>
  <si>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</si>
  <si>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</si>
  <si>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</si>
  <si>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</si>
  <si>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</si>
  <si>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</si>
  <si>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</si>
  <si>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</si>
  <si>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</si>
  <si>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</si>
  <si>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</si>
  <si>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</si>
  <si>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</si>
  <si>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</si>
  <si>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</si>
  <si>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</si>
  <si>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</si>
  <si>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</si>
  <si>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</si>
  <si>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</si>
  <si>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</si>
  <si>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</si>
  <si>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</si>
  <si>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</si>
  <si>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</si>
  <si>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</si>
  <si>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</si>
  <si>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</si>
  <si>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</si>
  <si>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</si>
  <si>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</si>
  <si>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</si>
  <si>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</si>
  <si>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</si>
  <si>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</si>
  <si>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</si>
  <si>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</si>
  <si>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</si>
  <si>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</si>
  <si>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</si>
  <si>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</si>
  <si>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</si>
  <si>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</si>
  <si>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</si>
  <si>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</si>
  <si>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</si>
  <si>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</si>
  <si>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</si>
  <si>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</si>
  <si>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</si>
  <si>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</si>
  <si>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</si>
  <si>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</si>
  <si>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</si>
  <si>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</si>
  <si>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</si>
  <si>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</si>
  <si>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</si>
  <si>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</si>
  <si>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</si>
  <si>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</si>
  <si>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</si>
  <si>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</si>
  <si>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</si>
  <si>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</si>
  <si>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</si>
  <si>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</si>
  <si>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</si>
  <si>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</si>
  <si>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</si>
  <si>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</si>
  <si>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</si>
  <si>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</si>
  <si>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</si>
  <si>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</si>
  <si>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</si>
  <si>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</si>
  <si>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</si>
  <si>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</si>
  <si>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</si>
  <si>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</si>
  <si>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</si>
  <si>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</si>
  <si>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</si>
  <si>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</si>
  <si>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</si>
  <si>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</si>
  <si>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</si>
  <si>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</si>
  <si>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</si>
  <si>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</si>
  <si>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</si>
  <si>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</si>
  <si>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</si>
  <si>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</si>
  <si>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</si>
  <si>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</si>
  <si>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</si>
  <si>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</si>
  <si>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</si>
  <si>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</si>
  <si>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</si>
  <si>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</si>
  <si>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</si>
  <si>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</si>
  <si>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</si>
  <si>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</si>
  <si>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</si>
  <si>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</si>
  <si>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</si>
  <si>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</si>
  <si>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</si>
  <si>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</si>
  <si>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</si>
  <si>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</si>
  <si>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</si>
  <si>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</si>
  <si>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</si>
  <si>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</si>
  <si>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</si>
  <si>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</si>
  <si>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</si>
  <si>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</si>
  <si>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</si>
  <si>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</si>
  <si>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</si>
  <si>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</si>
  <si>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</si>
  <si>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</si>
  <si>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</si>
  <si>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</si>
  <si>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</si>
  <si>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</si>
  <si>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</si>
  <si>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</si>
  <si>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</si>
  <si>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</si>
  <si>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</si>
  <si>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</si>
  <si>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</si>
  <si>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</si>
  <si>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</si>
  <si>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</si>
  <si>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</si>
  <si>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</si>
  <si>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</si>
  <si>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</si>
  <si>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</si>
  <si>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</si>
  <si>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</si>
  <si>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</si>
  <si>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</si>
  <si>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</si>
  <si>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</si>
  <si>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</si>
  <si>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</si>
  <si>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</si>
  <si>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</si>
  <si>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</si>
  <si>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</si>
  <si>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</si>
  <si>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</si>
  <si>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</si>
  <si>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</si>
  <si>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</si>
  <si>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</si>
  <si>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</si>
  <si>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</si>
  <si>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</si>
  <si>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</si>
  <si>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</si>
  <si>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</si>
  <si>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</si>
  <si>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</si>
  <si>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</si>
  <si>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</si>
  <si>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</si>
  <si>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</si>
  <si>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</si>
  <si>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</si>
  <si>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</si>
  <si>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</si>
  <si>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</si>
  <si>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</si>
  <si>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</si>
  <si>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</si>
  <si>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</si>
  <si>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</si>
  <si>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</si>
  <si>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</si>
  <si>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</si>
  <si>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</si>
  <si>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</si>
  <si>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</si>
  <si>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</si>
  <si>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</si>
  <si>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</si>
  <si>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</si>
  <si>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</si>
  <si>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</si>
  <si>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</si>
  <si>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</si>
  <si>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</si>
  <si>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</si>
  <si>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</si>
  <si>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</si>
  <si>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</si>
  <si>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</si>
  <si>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</si>
  <si>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</si>
  <si>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</si>
  <si>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</si>
  <si>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</si>
  <si>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</si>
  <si>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</si>
  <si>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</si>
  <si>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</si>
  <si>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</si>
  <si>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</si>
  <si>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</si>
  <si>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</si>
  <si>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</si>
  <si>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</si>
  <si>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</si>
  <si>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</si>
  <si>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</si>
  <si>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</si>
  <si>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</si>
  <si>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</si>
  <si>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</si>
  <si>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</si>
  <si>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</si>
  <si>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</si>
  <si>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</si>
  <si>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</si>
  <si>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</si>
  <si>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</si>
  <si>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</si>
  <si>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</si>
  <si>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</si>
  <si>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</si>
  <si>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</si>
  <si>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</si>
  <si>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</si>
  <si>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</si>
  <si>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</si>
  <si>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</si>
  <si>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</si>
  <si>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</si>
  <si>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</si>
  <si>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</si>
  <si>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</si>
  <si>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</si>
  <si>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</si>
  <si>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</si>
  <si>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</si>
  <si>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</si>
  <si>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</si>
  <si>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</si>
  <si>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</si>
  <si>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</si>
  <si>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</si>
  <si>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</si>
  <si>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</si>
  <si>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</si>
  <si>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</si>
  <si>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</si>
  <si>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</si>
  <si>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</si>
  <si>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</si>
  <si>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</si>
  <si>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</si>
  <si>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</si>
  <si>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</si>
  <si>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</si>
  <si>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</si>
  <si>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</si>
  <si>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</si>
  <si>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</si>
  <si>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</si>
  <si>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</si>
  <si>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</si>
  <si>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</si>
  <si>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</si>
  <si>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</si>
  <si>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</si>
  <si>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</si>
  <si>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</si>
  <si>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</si>
  <si>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</si>
  <si>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</si>
  <si>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</si>
  <si>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</si>
  <si>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</si>
  <si>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</si>
  <si>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</si>
  <si>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</si>
  <si>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</si>
  <si>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</si>
  <si>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</si>
  <si>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</si>
  <si>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</si>
  <si>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</si>
  <si>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</si>
  <si>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</si>
  <si>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</si>
  <si>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</si>
  <si>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</si>
  <si>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</si>
  <si>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</si>
  <si>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</si>
  <si>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</si>
  <si>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</si>
  <si>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</si>
  <si>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</si>
  <si>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</si>
  <si>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</si>
  <si>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</si>
  <si>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</si>
  <si>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</si>
  <si>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</si>
  <si>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</si>
  <si>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</si>
  <si>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</si>
  <si>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</si>
  <si>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</si>
  <si>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</si>
  <si>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</si>
  <si>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</si>
  <si>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</si>
  <si>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</si>
  <si>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</si>
  <si>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</si>
  <si>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</si>
  <si>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</si>
  <si>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</si>
  <si>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</si>
  <si>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</si>
  <si>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</si>
  <si>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</si>
  <si>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</si>
  <si>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</si>
  <si>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</si>
  <si>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</si>
  <si>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</si>
  <si>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</si>
  <si>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</si>
  <si>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</si>
  <si>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</si>
  <si>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</si>
  <si>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</si>
  <si>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</si>
  <si>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</si>
  <si>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</si>
  <si>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</si>
  <si>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</si>
  <si>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</si>
  <si>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</si>
  <si>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</si>
  <si>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</si>
  <si>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</si>
  <si>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</si>
  <si>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</si>
  <si>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</si>
  <si>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</si>
  <si>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</si>
  <si>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</si>
  <si>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</si>
  <si>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</si>
  <si>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</si>
  <si>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</si>
  <si>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</si>
  <si>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</si>
  <si>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</si>
  <si>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</si>
  <si>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</si>
  <si>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</si>
  <si>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</si>
  <si>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</si>
  <si>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</si>
  <si>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</si>
  <si>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</si>
  <si>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</si>
  <si>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</si>
  <si>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</si>
  <si>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</si>
  <si>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</si>
  <si>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</si>
  <si>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</si>
  <si>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</si>
  <si>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</si>
  <si>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</si>
  <si>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</si>
  <si>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</si>
  <si>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</si>
  <si>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</si>
  <si>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</si>
  <si>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</si>
  <si>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</si>
  <si>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</si>
  <si>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</si>
  <si>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</si>
  <si>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</si>
  <si>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</si>
  <si>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</si>
  <si>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</si>
  <si>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</si>
  <si>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</si>
  <si>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</si>
  <si>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</si>
  <si>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</si>
  <si>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</si>
  <si>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</si>
  <si>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</si>
  <si>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</si>
  <si>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</si>
  <si>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</si>
  <si>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</si>
  <si>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</si>
  <si>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</si>
  <si>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</si>
  <si>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</si>
  <si>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</si>
  <si>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</si>
  <si>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</si>
  <si>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</si>
  <si>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</si>
  <si>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</si>
  <si>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</si>
  <si>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</si>
  <si>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</si>
  <si>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</si>
  <si>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</si>
  <si>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</si>
  <si>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</si>
  <si>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</si>
  <si>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</si>
  <si>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</si>
  <si>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</si>
  <si>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</si>
  <si>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</si>
  <si>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</si>
  <si>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</si>
  <si>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</si>
  <si>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</si>
  <si>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</si>
  <si>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</si>
  <si>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</si>
  <si>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</si>
  <si>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</si>
  <si>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</si>
  <si>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</si>
  <si>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</si>
  <si>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</si>
  <si>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</si>
  <si>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</si>
  <si>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</si>
  <si>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</si>
  <si>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</si>
  <si>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</si>
  <si>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</si>
  <si>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</si>
  <si>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</si>
  <si>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</si>
  <si>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</si>
  <si>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</si>
  <si>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</si>
  <si>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</si>
  <si>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</si>
  <si>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</si>
  <si>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</si>
  <si>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</si>
  <si>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</si>
  <si>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</si>
  <si>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</si>
  <si>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</si>
  <si>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</si>
  <si>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</si>
  <si>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</si>
  <si>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</si>
  <si>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</si>
  <si>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</si>
  <si>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</si>
  <si>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</si>
  <si>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</si>
  <si>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</si>
  <si>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</si>
  <si>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</si>
  <si>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</si>
  <si>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</si>
  <si>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</si>
  <si>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</si>
  <si>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</si>
  <si>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</si>
  <si>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</si>
  <si>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</si>
  <si>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</si>
  <si>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</si>
  <si>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</si>
  <si>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</si>
  <si>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</si>
  <si>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</si>
  <si>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</si>
  <si>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</si>
  <si>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</si>
  <si>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</si>
  <si>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</si>
  <si>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</si>
  <si>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</si>
  <si>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</si>
  <si>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</si>
  <si>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</si>
  <si>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</si>
  <si>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</si>
  <si>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</si>
  <si>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</si>
  <si>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</si>
  <si>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</si>
  <si>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</si>
  <si>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</si>
  <si>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</si>
  <si>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</si>
  <si>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</si>
  <si>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</si>
  <si>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</si>
  <si>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</si>
  <si>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</si>
  <si>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</si>
  <si>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</si>
  <si>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</si>
  <si>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</si>
  <si>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</si>
  <si>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</si>
  <si>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</si>
  <si>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</si>
  <si>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</si>
  <si>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</si>
  <si>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</si>
  <si>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</si>
  <si>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</si>
  <si>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</si>
  <si>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</si>
  <si>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</si>
  <si>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</si>
  <si>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</si>
  <si>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</si>
  <si>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</si>
  <si>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</si>
  <si>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</si>
  <si>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</si>
  <si>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</si>
  <si>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</si>
  <si>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</si>
  <si>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</si>
  <si>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</si>
  <si>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</si>
  <si>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</si>
  <si>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</si>
  <si>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</si>
  <si>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</si>
  <si>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</si>
  <si>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</si>
  <si>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</si>
  <si>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</si>
  <si>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</si>
  <si>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</si>
  <si>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</si>
  <si>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</si>
  <si>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</si>
  <si>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</si>
  <si>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</si>
  <si>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</si>
  <si>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</si>
  <si>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</si>
  <si>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</si>
  <si>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</si>
  <si>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</si>
  <si>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</si>
  <si>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</si>
  <si>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</si>
  <si>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</si>
  <si>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</si>
  <si>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</si>
  <si>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</si>
  <si>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</si>
  <si>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</si>
  <si>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</si>
  <si>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</si>
  <si>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</si>
  <si>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</si>
  <si>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</si>
  <si>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</si>
  <si>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</si>
  <si>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</si>
  <si>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</si>
  <si>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</si>
  <si>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</si>
  <si>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</si>
  <si>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</si>
  <si>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</si>
  <si>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</si>
  <si>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</si>
  <si>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</si>
  <si>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</si>
  <si>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</si>
  <si>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</si>
  <si>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</si>
  <si>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</si>
  <si>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</si>
  <si>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</si>
  <si>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</si>
  <si>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</si>
  <si>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</si>
  <si>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</si>
  <si>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</si>
  <si>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</si>
  <si>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</si>
  <si>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</si>
  <si>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</si>
  <si>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</si>
  <si>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</si>
  <si>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</si>
  <si>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</si>
  <si>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</si>
  <si>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</si>
  <si>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</si>
  <si>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</si>
  <si>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</si>
  <si>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</si>
  <si>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</si>
  <si>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</si>
  <si>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</si>
  <si>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</si>
  <si>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</si>
  <si>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</si>
  <si>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</si>
  <si>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</si>
  <si>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</si>
  <si>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</si>
  <si>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</si>
  <si>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</si>
  <si>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</si>
  <si>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</si>
  <si>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</si>
  <si>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</si>
  <si>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</si>
  <si>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</si>
  <si>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</si>
  <si>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</si>
  <si>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</si>
  <si>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</si>
  <si>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</si>
  <si>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</si>
  <si>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</si>
  <si>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</si>
  <si>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</si>
  <si>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</si>
  <si>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</si>
  <si>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</si>
  <si>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</si>
  <si>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</si>
  <si>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</si>
  <si>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</si>
  <si>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</si>
  <si>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</si>
  <si>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</si>
  <si>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</si>
  <si>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</si>
  <si>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</si>
  <si>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</si>
  <si>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</si>
  <si>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</si>
  <si>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</si>
  <si>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</si>
  <si>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</si>
  <si>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</si>
  <si>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</si>
  <si>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</si>
  <si>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</si>
  <si>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</si>
  <si>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</si>
  <si>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</si>
  <si>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</si>
  <si>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</si>
  <si>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</si>
  <si>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</si>
  <si>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</si>
  <si>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</si>
  <si>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</si>
  <si>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</si>
  <si>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</si>
  <si>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</si>
  <si>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</si>
  <si>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</si>
  <si>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</si>
  <si>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</si>
  <si>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</si>
  <si>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</si>
  <si>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</si>
  <si>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</si>
  <si>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</si>
  <si>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</si>
  <si>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</si>
  <si>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</si>
  <si>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</si>
  <si>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</si>
  <si>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</si>
  <si>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</si>
  <si>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</si>
  <si>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</si>
  <si>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</si>
  <si>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</si>
  <si>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</si>
  <si>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</si>
  <si>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</si>
  <si>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</si>
  <si>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</si>
  <si>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</si>
  <si>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</si>
  <si>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</si>
  <si>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</si>
  <si>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</si>
  <si>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</si>
  <si>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</si>
  <si>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</si>
  <si>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</si>
  <si>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</si>
  <si>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</si>
  <si>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</si>
  <si>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</si>
  <si>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</si>
  <si>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</si>
  <si>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</si>
  <si>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</si>
  <si>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</si>
  <si>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</si>
  <si>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</si>
  <si>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</si>
  <si>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</si>
  <si>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</si>
  <si>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</si>
  <si>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</si>
  <si>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</si>
  <si>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</si>
  <si>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</si>
  <si>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</si>
  <si>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</si>
  <si>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</si>
  <si>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</si>
  <si>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</si>
  <si>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</si>
  <si>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</si>
  <si>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</si>
  <si>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</si>
  <si>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</si>
  <si>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</si>
  <si>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</si>
  <si>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</si>
  <si>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</si>
  <si>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</si>
  <si>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</si>
  <si>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</si>
  <si>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</si>
  <si>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</si>
  <si>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</si>
  <si>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</si>
  <si>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</si>
  <si>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</si>
  <si>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</si>
  <si>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</si>
  <si>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</si>
  <si>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</si>
  <si>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</si>
  <si>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</si>
  <si>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</si>
  <si>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</si>
  <si>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</si>
  <si>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</si>
  <si>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</si>
  <si>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</si>
  <si>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</si>
  <si>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</si>
  <si>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</si>
  <si>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</si>
  <si>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</si>
  <si>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</si>
  <si>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</si>
  <si>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</si>
  <si>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</si>
  <si>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</si>
  <si>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</si>
  <si>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</si>
  <si>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</si>
  <si>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</si>
  <si>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</si>
  <si>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</si>
  <si>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</si>
  <si>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</si>
  <si>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</si>
  <si>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</si>
  <si>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</si>
  <si>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</si>
  <si>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</si>
  <si>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</si>
  <si>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</si>
  <si>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</si>
  <si>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</si>
  <si>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</si>
  <si>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</si>
  <si>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</si>
  <si>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</si>
  <si>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</si>
  <si>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</si>
  <si>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</si>
  <si>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</si>
  <si>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</si>
  <si>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</si>
  <si>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</si>
  <si>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</si>
  <si>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</si>
  <si>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</si>
  <si>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</si>
  <si>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</si>
  <si>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</si>
  <si>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</si>
  <si>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</si>
  <si>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</si>
  <si>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</si>
  <si>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</si>
  <si>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</si>
  <si>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</si>
  <si>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</si>
  <si>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</si>
  <si>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</si>
  <si>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</si>
  <si>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</si>
  <si>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</si>
  <si>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</si>
  <si>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</si>
  <si>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</si>
  <si>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</si>
  <si>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</si>
  <si>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</si>
  <si>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</si>
  <si>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</si>
  <si>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</si>
  <si>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</si>
  <si>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</si>
  <si>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</si>
  <si>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</si>
  <si>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</si>
  <si>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</si>
  <si>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</si>
  <si>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</si>
  <si>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</si>
  <si>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</si>
  <si>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</si>
  <si>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</si>
  <si>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</si>
  <si>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</si>
  <si>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</si>
  <si>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</si>
  <si>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</si>
  <si>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</si>
  <si>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</si>
  <si>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</si>
  <si>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</si>
  <si>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</si>
  <si>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</si>
  <si>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</si>
  <si>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</si>
  <si>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</si>
  <si>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</si>
  <si>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</si>
  <si>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</si>
  <si>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</si>
  <si>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</si>
  <si>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</si>
  <si>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</si>
  <si>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</si>
  <si>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</si>
  <si>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</si>
  <si>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</si>
  <si>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</si>
  <si>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</si>
  <si>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</si>
  <si>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</si>
  <si>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</si>
  <si>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</si>
  <si>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</si>
  <si>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</si>
  <si>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</si>
  <si>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</si>
  <si>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</si>
  <si>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</si>
  <si>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</si>
  <si>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</si>
  <si>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</si>
  <si>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</si>
  <si>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</si>
  <si>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</si>
  <si>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</si>
  <si>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</si>
  <si>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</si>
  <si>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</si>
  <si>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</si>
  <si>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</si>
  <si>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</si>
  <si>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</si>
  <si>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</si>
  <si>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</si>
  <si>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</si>
  <si>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</si>
  <si>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</si>
  <si>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</si>
  <si>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</si>
  <si>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</si>
  <si>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</si>
  <si>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</si>
  <si>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</si>
  <si>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</si>
  <si>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</si>
  <si>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</si>
  <si>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</si>
  <si>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</si>
  <si>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</si>
  <si>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</si>
  <si>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</si>
  <si>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</si>
  <si>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</si>
  <si>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</si>
  <si>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</si>
  <si>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</si>
  <si>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</si>
  <si>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</si>
  <si>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</si>
  <si>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</si>
  <si>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</si>
  <si>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</si>
  <si>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</si>
  <si>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</si>
  <si>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</si>
  <si>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</si>
  <si>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</si>
  <si>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</si>
  <si>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</si>
  <si>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</si>
  <si>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</si>
  <si>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</si>
  <si>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</si>
  <si>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</si>
  <si>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</si>
  <si>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</si>
  <si>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</si>
  <si>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</si>
  <si>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</si>
  <si>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</si>
  <si>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</si>
  <si>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</si>
  <si>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</si>
  <si>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</si>
  <si>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</si>
  <si>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</si>
  <si>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</si>
  <si>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</si>
  <si>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</si>
  <si>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</si>
  <si>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</si>
  <si>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</si>
  <si>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</si>
  <si>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</si>
  <si>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</si>
  <si>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</si>
  <si>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</si>
  <si>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</si>
  <si>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</si>
  <si>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</si>
  <si>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</si>
  <si>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</si>
  <si>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</si>
  <si>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</si>
  <si>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</si>
  <si>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</si>
  <si>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</si>
  <si>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</si>
  <si>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</si>
  <si>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</si>
  <si>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</si>
  <si>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</si>
  <si>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</si>
  <si>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</si>
  <si>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</si>
  <si>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</si>
  <si>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</si>
  <si>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</si>
  <si>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</si>
  <si>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</si>
  <si>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</si>
  <si>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</si>
  <si>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</si>
  <si>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</si>
  <si>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</si>
  <si>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</si>
  <si>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</si>
  <si>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</si>
  <si>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</si>
  <si>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</si>
  <si>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</si>
  <si>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</si>
  <si>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</si>
  <si>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</si>
  <si>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</si>
  <si>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</si>
  <si>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</si>
  <si>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</si>
  <si>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</si>
  <si>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</si>
  <si>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</si>
  <si>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</si>
  <si>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</si>
  <si>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</si>
  <si>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</si>
  <si>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</si>
  <si>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</si>
  <si>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</si>
  <si>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</si>
  <si>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</si>
  <si>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</si>
  <si>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</si>
  <si>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</si>
  <si>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</si>
  <si>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</si>
  <si>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</si>
  <si>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</si>
  <si>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</si>
  <si>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</si>
  <si>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</si>
  <si>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</si>
  <si>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</si>
  <si>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</si>
  <si>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</si>
  <si>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</si>
  <si>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</si>
  <si>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</si>
  <si>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</si>
  <si>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</si>
  <si>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</si>
  <si>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</si>
  <si>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</si>
  <si>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</si>
  <si>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</si>
  <si>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</si>
  <si>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</si>
  <si>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</si>
  <si>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</si>
  <si>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</si>
  <si>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</si>
  <si>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</si>
  <si>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</si>
  <si>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</si>
  <si>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</si>
  <si>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</si>
  <si>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</si>
  <si>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</si>
  <si>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</si>
  <si>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</si>
  <si>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</si>
  <si>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</si>
  <si>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</si>
  <si>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</si>
  <si>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</si>
  <si>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</si>
  <si>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</si>
  <si>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</si>
  <si>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</si>
  <si>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</si>
  <si>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</si>
  <si>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</si>
  <si>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</si>
  <si>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</si>
  <si>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</si>
  <si>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</si>
  <si>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</si>
  <si>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</si>
  <si>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</si>
  <si>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</si>
  <si>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</si>
  <si>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</si>
  <si>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</si>
  <si>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</si>
  <si>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</si>
  <si>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</si>
  <si>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</si>
  <si>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</si>
  <si>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</si>
  <si>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</si>
  <si>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</si>
  <si>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</si>
  <si>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</si>
  <si>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</si>
  <si>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</si>
  <si>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</si>
  <si>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</si>
  <si>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</si>
  <si>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</si>
  <si>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</si>
  <si>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</si>
  <si>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</si>
  <si>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</si>
  <si>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</si>
  <si>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</si>
  <si>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</si>
  <si>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</si>
  <si>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</si>
  <si>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</si>
  <si>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</si>
  <si>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</si>
  <si>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</si>
  <si>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</si>
  <si>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</si>
  <si>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</si>
  <si>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</si>
  <si>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</si>
  <si>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</si>
  <si>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</si>
  <si>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</si>
  <si>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</si>
  <si>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</si>
  <si>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</si>
  <si>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</si>
  <si>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</si>
  <si>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</si>
  <si>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</si>
  <si>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</si>
  <si>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</si>
  <si>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</si>
  <si>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</si>
  <si>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</si>
  <si>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</si>
  <si>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</si>
  <si>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</si>
  <si>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</si>
  <si>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</si>
  <si>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</si>
  <si>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</si>
  <si>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</si>
  <si>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</si>
  <si>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</si>
  <si>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</si>
  <si>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</si>
  <si>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</si>
  <si>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</si>
  <si>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</si>
  <si>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</si>
  <si>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</si>
  <si>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</si>
  <si>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</si>
  <si>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</si>
  <si>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</si>
  <si>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</si>
  <si>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</si>
  <si>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</si>
  <si>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</si>
  <si>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</si>
  <si>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</si>
  <si>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</si>
  <si>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</si>
  <si>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</si>
  <si>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</si>
  <si>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</si>
  <si>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</si>
  <si>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</si>
  <si>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</si>
  <si>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</si>
  <si>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</si>
  <si>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</si>
  <si>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</si>
  <si>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</si>
  <si>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</si>
  <si>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</si>
  <si>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</si>
  <si>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</si>
  <si>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</si>
  <si>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</si>
  <si>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</si>
  <si>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</si>
  <si>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</si>
  <si>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</si>
  <si>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</si>
  <si>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</si>
  <si>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</si>
  <si>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</si>
  <si>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</si>
  <si>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</si>
  <si>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</si>
  <si>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</si>
  <si>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</si>
  <si>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</si>
  <si>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</si>
  <si>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</si>
  <si>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</si>
  <si>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</si>
  <si>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</si>
  <si>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</si>
  <si>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</si>
  <si>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</si>
  <si>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</si>
  <si>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</si>
  <si>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</si>
  <si>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</si>
  <si>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</si>
  <si>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</si>
  <si>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</si>
  <si>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</si>
  <si>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</si>
  <si>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</si>
  <si>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</si>
  <si>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</si>
  <si>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</si>
  <si>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</si>
  <si>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</si>
  <si>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</si>
  <si>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</si>
  <si>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</si>
  <si>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</si>
  <si>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</si>
  <si>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</si>
  <si>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</si>
  <si>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</si>
  <si>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</si>
  <si>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</si>
  <si>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</si>
  <si>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</si>
  <si>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</si>
  <si>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</si>
  <si>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</si>
  <si>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</si>
  <si>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</si>
  <si>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</si>
  <si>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</si>
  <si>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</si>
  <si>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</si>
  <si>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</si>
  <si>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</si>
  <si>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</si>
  <si>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</si>
  <si>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</si>
  <si>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</si>
  <si>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</si>
  <si>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</si>
  <si>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</si>
  <si>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</si>
  <si>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</si>
  <si>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</si>
  <si>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</si>
  <si>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</si>
  <si>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</si>
  <si>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</si>
  <si>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</si>
  <si>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</si>
  <si>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</si>
  <si>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</si>
  <si>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</si>
  <si>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</si>
  <si>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</si>
  <si>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</si>
  <si>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</si>
  <si>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</si>
  <si>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</si>
  <si>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</si>
  <si>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</si>
  <si>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</si>
  <si>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</si>
  <si>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</si>
  <si>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</si>
  <si>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</si>
  <si>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</si>
  <si>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</si>
  <si>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</si>
  <si>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</si>
  <si>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</si>
  <si>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</si>
  <si>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</si>
  <si>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</si>
  <si>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</si>
  <si>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</si>
  <si>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</si>
  <si>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</si>
  <si>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</si>
  <si>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</si>
  <si>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</si>
  <si>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</si>
  <si>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</si>
  <si>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</si>
  <si>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</si>
  <si>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</si>
  <si>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</si>
  <si>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</si>
  <si>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</si>
  <si>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</si>
  <si>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</si>
  <si>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</si>
  <si>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</si>
  <si>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</si>
  <si>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</si>
  <si>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</si>
  <si>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</si>
  <si>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</si>
  <si>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</si>
  <si>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</si>
  <si>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</si>
  <si>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</si>
  <si>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</si>
  <si>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</si>
  <si>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</si>
  <si>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</si>
  <si>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</si>
  <si>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</si>
  <si>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</si>
  <si>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</si>
  <si>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</si>
  <si>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</si>
  <si>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</si>
  <si>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</si>
  <si>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</si>
  <si>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</si>
  <si>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</si>
  <si>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</si>
  <si>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</si>
  <si>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</si>
  <si>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</si>
  <si>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</si>
  <si>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</si>
  <si>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</si>
  <si>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</si>
  <si>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</si>
  <si>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</si>
  <si>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</si>
  <si>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</si>
  <si>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</si>
  <si>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</si>
  <si>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</si>
  <si>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</si>
  <si>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</si>
  <si>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</si>
  <si>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</si>
  <si>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</si>
  <si>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</si>
  <si>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</si>
  <si>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</si>
  <si>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</si>
  <si>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</si>
  <si>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</si>
  <si>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</si>
  <si>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</si>
  <si>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</si>
  <si>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</si>
  <si>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</si>
  <si>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</si>
  <si>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</si>
  <si>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</si>
  <si>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</si>
  <si>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</si>
  <si>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</si>
  <si>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</si>
  <si>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</si>
  <si>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</si>
  <si>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</si>
  <si>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</si>
  <si>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</si>
  <si>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</si>
  <si>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</si>
  <si>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</si>
  <si>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</si>
  <si>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</si>
  <si>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</si>
  <si>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</si>
  <si>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</si>
  <si>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</si>
  <si>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</si>
  <si>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</si>
  <si>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</si>
  <si>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</si>
  <si>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</si>
  <si>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</si>
  <si>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</si>
  <si>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</si>
  <si>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</si>
  <si>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</si>
  <si>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</si>
  <si>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</si>
  <si>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</si>
  <si>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</si>
  <si>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</si>
  <si>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</si>
  <si>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</si>
  <si>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</si>
  <si>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</si>
  <si>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</si>
  <si>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</si>
  <si>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</si>
  <si>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</si>
  <si>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</si>
  <si>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</si>
  <si>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</si>
  <si>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</si>
  <si>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</si>
  <si>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</si>
  <si>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</si>
  <si>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</si>
  <si>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</si>
  <si>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</si>
  <si>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</si>
  <si>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</si>
  <si>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</si>
  <si>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</si>
  <si>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</si>
  <si>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</si>
  <si>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</si>
  <si>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</si>
  <si>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</si>
  <si>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</si>
  <si>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</si>
  <si>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</si>
  <si>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</si>
  <si>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</si>
  <si>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</si>
  <si>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</si>
  <si>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</si>
  <si>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</si>
  <si>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</si>
  <si>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</si>
  <si>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</si>
  <si>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</si>
  <si>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</si>
  <si>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</si>
  <si>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 </t>
  </si>
  <si>
    <t>percent found</t>
  </si>
  <si>
    <t>average donation</t>
  </si>
  <si>
    <t>Row Labels</t>
  </si>
  <si>
    <t>Grand Total</t>
  </si>
  <si>
    <t>Sum of backers_count</t>
  </si>
  <si>
    <t>Column Labels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</si>
  <si>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</si>
  <si>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</si>
  <si>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</si>
  <si>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</si>
  <si>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</si>
  <si>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</si>
  <si>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</si>
  <si>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</si>
  <si>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</si>
  <si>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</si>
  <si>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</si>
  <si>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</si>
  <si>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</si>
  <si>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</si>
  <si>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</si>
  <si>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</si>
  <si>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</si>
  <si>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</si>
  <si>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</si>
  <si>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</si>
  <si>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</si>
  <si>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</si>
  <si>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</si>
  <si>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</si>
  <si>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</si>
  <si>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</si>
  <si>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</si>
  <si>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</si>
  <si>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</si>
  <si>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</si>
  <si>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</si>
  <si>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</si>
  <si>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</si>
  <si>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</si>
  <si>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</si>
  <si>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</si>
  <si>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</si>
  <si>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</si>
  <si>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</si>
  <si>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</si>
  <si>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</si>
  <si>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</si>
  <si>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</si>
  <si>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</si>
  <si>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</si>
  <si>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</si>
  <si>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</si>
  <si>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</si>
  <si>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</si>
  <si>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</si>
  <si>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</si>
  <si>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</si>
  <si>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</si>
  <si>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</si>
  <si>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</si>
  <si>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</si>
  <si>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</si>
  <si>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</si>
  <si>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</si>
  <si>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</si>
  <si>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</si>
  <si>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</si>
  <si>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</si>
  <si>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</si>
  <si>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</si>
  <si>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</si>
  <si>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</si>
  <si>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</si>
  <si>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</si>
  <si>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</si>
  <si>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</si>
  <si>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</si>
  <si>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sucessful campaigns: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</si>
  <si>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</si>
  <si>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</si>
  <si>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</si>
  <si>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</si>
  <si>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</si>
  <si>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</si>
  <si>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unsucessful campaigns:</t>
  </si>
  <si>
    <t>Count of backers_count</t>
  </si>
  <si>
    <t>Average of backers_count2</t>
  </si>
  <si>
    <t>Max of backers_count2</t>
  </si>
  <si>
    <t>Min of backers_count2</t>
  </si>
  <si>
    <t>Var of backers_count2</t>
  </si>
  <si>
    <t>StdDev of backers_count2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</si>
</sst>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10" xfId="0" applyFont="1" applyBorder="1"/>
    <xf numFmtId="0" fontId="16" fillId="0" borderId="0" xfId="0" applyFont="1"/>
    <xf numFmtId="10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'pivot table'!$A$6:$A$24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'pivot table'!$B$6:$B$24</c:f>
              <c:numCache>
                <c:formatCode>General</c:formatCode>
                <c:ptCount val="18"/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'pivot table'!$A$6:$A$24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'pivot table'!$C$6:$C$24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'pivot table'!$A$6:$A$24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'pivot table'!$D$6:$D$24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62112"/>
        <c:axId val="109572096"/>
      </c:barChart>
      <c:catAx>
        <c:axId val="1095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72096"/>
        <c:crosses val="autoZero"/>
        <c:auto val="1"/>
        <c:lblAlgn val="ctr"/>
        <c:lblOffset val="100"/>
        <c:noMultiLvlLbl val="0"/>
      </c:catAx>
      <c:valAx>
        <c:axId val="1095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[CrowdfundingBook.xlsx]pivot2!PivotTable5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marker>
            <c:symbol val="none"/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marker>
            <c:symbol val="none"/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marker>
            <c:symbol val="none"/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marker>
            <c:symbol val="none"/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5904"/>
        <c:axId val="120594816"/>
      </c:lineChart>
      <c:catAx>
        <c:axId val="1207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94816"/>
        <c:crosses val="autoZero"/>
        <c:auto val="1"/>
        <c:lblAlgn val="ctr"/>
        <c:lblOffset val="100"/>
        <c:noMultiLvlLbl val="0"/>
      </c:catAx>
      <c:valAx>
        <c:axId val="120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Outcome Based on Goal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0.53</c:v>
                </c:pt>
                <c:pt idx="3">
                  <c:v>0.45</c:v>
                </c:pt>
                <c:pt idx="4">
                  <c:v>0.64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0.4</c:v>
                </c:pt>
                <c:pt idx="1">
                  <c:v>0.17</c:v>
                </c:pt>
                <c:pt idx="2">
                  <c:v>0.4</c:v>
                </c:pt>
                <c:pt idx="3">
                  <c:v>0.56000000000000005</c:v>
                </c:pt>
                <c:pt idx="4">
                  <c:v>0.32</c:v>
                </c:pt>
                <c:pt idx="5">
                  <c:v>0</c:v>
                </c:pt>
                <c:pt idx="6">
                  <c:v>0.22</c:v>
                </c:pt>
                <c:pt idx="7">
                  <c:v>0</c:v>
                </c:pt>
                <c:pt idx="8">
                  <c:v>0.25</c:v>
                </c:pt>
                <c:pt idx="9">
                  <c:v>0.22</c:v>
                </c:pt>
                <c:pt idx="10">
                  <c:v>0.28000000000000003</c:v>
                </c:pt>
                <c:pt idx="11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6.0000000000000005E-2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9.9999999999999992E-2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5216"/>
        <c:axId val="121146752"/>
      </c:lineChart>
      <c:catAx>
        <c:axId val="12114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146752"/>
        <c:crosses val="autoZero"/>
        <c:auto val="1"/>
        <c:lblAlgn val="ctr"/>
        <c:lblOffset val="100"/>
        <c:noMultiLvlLbl val="0"/>
      </c:catAx>
      <c:valAx>
        <c:axId val="1211467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11452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11</xdr:row>
      <xdr:rowOff>85726</xdr:rowOff>
    </xdr:from>
    <xdr:to>
      <xdr:col>16</xdr:col>
      <xdr:colOff>381000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114299</xdr:rowOff>
    </xdr:from>
    <xdr:to>
      <xdr:col>14</xdr:col>
      <xdr:colOff>676274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18</xdr:row>
      <xdr:rowOff>47625</xdr:rowOff>
    </xdr:from>
    <xdr:to>
      <xdr:col>6</xdr:col>
      <xdr:colOff>876300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itta" refreshedDate="44977.071980787034" createdVersion="4" refreshedVersion="4" minRefreshableVersion="3" recordCount="1000">
  <cacheSource type="worksheet">
    <worksheetSource ref="A1:R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ound" numFmtId="0">
      <sharedItems containsSemiMixedTypes="0" containsString="0" containsNumber="1" containsInteger="1" minValue="0" maxValue="168650" count="563">
        <n v="0"/>
        <n v="13160"/>
        <n v="34123"/>
        <n v="5595"/>
        <n v="10241"/>
        <n v="8638"/>
        <n v="6095"/>
        <n v="9341"/>
        <n v="50245"/>
        <n v="16136"/>
        <n v="16590"/>
        <n v="10442"/>
        <n v="11857"/>
        <n v="6404"/>
        <n v="6835"/>
        <n v="105065"/>
        <n v="5455"/>
        <n v="7350"/>
        <n v="139466"/>
        <n v="4725"/>
        <n v="63128"/>
        <n v="401"/>
        <n v="3239"/>
        <n v="6985"/>
        <n v="6078"/>
        <n v="6324"/>
        <n v="6191"/>
        <n v="77517"/>
        <n v="8941"/>
        <n v="547"/>
        <n v="5629"/>
        <n v="95562"/>
        <n v="6453"/>
        <n v="3556"/>
        <n v="5146"/>
        <n v="3493"/>
        <n v="3343"/>
        <n v="3432"/>
        <n v="2451"/>
        <n v="41797"/>
        <n v="12452"/>
        <n v="8305"/>
        <n v="45292"/>
        <n v="8808"/>
        <n v="30389"/>
        <n v="484"/>
        <n v="3422"/>
        <n v="7853"/>
        <n v="876"/>
        <n v="4906"/>
        <n v="9036"/>
        <n v="5912"/>
        <n v="21057"/>
        <n v="13973"/>
        <n v="10164"/>
        <n v="1530"/>
        <n v="5005"/>
        <n v="7716"/>
        <n v="5188"/>
        <n v="31775"/>
        <n v="5907"/>
        <n v="117"/>
        <n v="81813"/>
        <n v="10747"/>
        <n v="7351"/>
        <n v="8293"/>
        <n v="6722"/>
        <n v="51423"/>
        <n v="3029"/>
        <n v="10106"/>
        <n v="3027"/>
        <n v="7429"/>
        <n v="12253"/>
        <n v="7935"/>
        <n v="9137"/>
        <n v="11916"/>
        <n v="3623"/>
        <n v="951"/>
        <n v="5748"/>
        <n v="37172"/>
        <n v="54061"/>
        <n v="6962"/>
        <n v="3175"/>
        <n v="5325"/>
        <n v="1416"/>
        <n v="534"/>
        <n v="9485"/>
        <n v="2912"/>
        <n v="6774"/>
        <n v="1023"/>
        <n v="6502"/>
        <n v="1922"/>
        <n v="2619"/>
        <n v="34128"/>
        <n v="1037"/>
        <n v="1955"/>
        <n v="7432"/>
        <n v="134073"/>
        <n v="2540"/>
        <n v="22"/>
        <n v="4985"/>
        <n v="3034"/>
        <n v="5364"/>
        <n v="255"/>
        <n v="19879"/>
        <n v="3639"/>
        <n v="8204"/>
        <n v="75511"/>
        <n v="60935"/>
        <n v="4768"/>
        <n v="122793"/>
        <n v="114685"/>
        <n v="116736"/>
        <n v="168650"/>
        <n v="6950"/>
        <n v="78184"/>
        <n v="1616"/>
        <n v="41357"/>
        <n v="108418"/>
        <n v="12205"/>
        <n v="49513"/>
        <n v="4314"/>
        <n v="3257"/>
        <n v="2210"/>
        <n v="4200"/>
        <n v="83649"/>
        <n v="12924"/>
        <n v="67021"/>
        <n v="6609"/>
        <n v="96797"/>
        <n v="1823"/>
        <n v="140585"/>
        <n v="108598"/>
        <n v="7999"/>
        <n v="41851"/>
        <n v="27452"/>
        <n v="80198"/>
        <n v="7684"/>
        <n v="2423"/>
        <n v="2200"/>
        <n v="681"/>
        <n v="5522"/>
        <n v="7738"/>
        <n v="93724"/>
        <n v="3229"/>
        <n v="2329"/>
        <n v="7940"/>
        <n v="3288"/>
        <n v="11871"/>
        <n v="10149"/>
        <n v="164858"/>
        <n v="6903"/>
        <n v="106595"/>
        <n v="5263"/>
        <n v="3905"/>
        <n v="16235"/>
        <n v="2622"/>
        <n v="8424"/>
        <n v="8955"/>
        <n v="3635"/>
        <n v="3628"/>
        <n v="7856"/>
        <n v="119775"/>
        <n v="1131"/>
        <n v="82310"/>
        <n v="1208"/>
        <n v="5342"/>
        <n v="104249"/>
        <n v="2904"/>
        <n v="5519"/>
        <n v="6765"/>
        <n v="6099"/>
        <n v="5656"/>
        <n v="12036"/>
        <n v="676"/>
        <n v="5457"/>
        <n v="6913"/>
        <n v="12674"/>
        <n v="6419"/>
        <n v="7438"/>
        <n v="1537"/>
        <n v="11202"/>
        <n v="9369"/>
        <n v="5214"/>
        <n v="10573"/>
        <n v="6512"/>
        <n v="124245"/>
        <n v="6497"/>
        <n v="2726"/>
        <n v="78477"/>
        <n v="4548"/>
        <n v="33126"/>
        <n v="28630"/>
        <n v="11343"/>
        <n v="20696"/>
        <n v="2300"/>
        <n v="57338"/>
        <n v="24828"/>
        <n v="21564"/>
        <n v="55242"/>
        <n v="11707"/>
        <n v="20531"/>
        <n v="104361"/>
        <n v="1448"/>
        <n v="1953"/>
        <n v="7948"/>
        <n v="75432"/>
        <n v="4046"/>
        <n v="10055"/>
        <n v="3130"/>
        <n v="13647"/>
        <n v="10135"/>
        <n v="8858"/>
        <n v="9194"/>
        <n v="9343"/>
        <n v="66665"/>
        <n v="13424"/>
        <n v="141791"/>
        <n v="8875"/>
        <n v="1508"/>
        <n v="4449"/>
        <n v="7899"/>
        <n v="82379"/>
        <n v="17959"/>
        <n v="18352"/>
        <n v="2077"/>
        <n v="80988"/>
        <n v="2955"/>
        <n v="2138"/>
        <n v="30912"/>
        <n v="5983"/>
        <n v="10502"/>
        <n v="12872"/>
        <n v="105421"/>
        <n v="32283"/>
        <n v="8700"/>
        <n v="2929"/>
        <n v="361"/>
        <n v="11946"/>
        <n v="26669"/>
        <n v="1423"/>
        <n v="2375"/>
        <n v="5067"/>
        <n v="8513"/>
        <n v="22518"/>
        <n v="4717"/>
        <n v="25720"/>
        <n v="12378"/>
        <n v="1869"/>
        <n v="6527"/>
        <n v="72500"/>
        <n v="63454"/>
        <n v="5331"/>
        <n v="4738"/>
        <n v="8639"/>
        <n v="7803"/>
        <n v="33902"/>
        <n v="21404"/>
        <n v="6038"/>
        <n v="84906"/>
        <n v="1719"/>
        <n v="40554"/>
        <n v="10965"/>
        <n v="23820"/>
        <n v="4129"/>
        <n v="2784"/>
        <n v="6653"/>
        <n v="4728"/>
        <n v="6689"/>
        <n v="6789"/>
        <n v="3907"/>
        <n v="10606"/>
        <n v="1032"/>
        <n v="93803"/>
        <n v="9910"/>
        <n v="56"/>
        <n v="47421"/>
        <n v="86724"/>
        <n v="6363"/>
        <n v="139"/>
        <n v="2196"/>
        <n v="116637"/>
        <n v="5614"/>
        <n v="11184"/>
        <n v="10064"/>
        <n v="5589"/>
        <n v="20483"/>
        <n v="148874"/>
        <n v="21120"/>
        <n v="1489"/>
        <n v="3578"/>
        <n v="708"/>
        <n v="3102"/>
        <n v="2606"/>
        <n v="3461"/>
        <n v="5403"/>
        <n v="4644"/>
        <n v="6446"/>
        <n v="68486"/>
        <n v="9933"/>
        <n v="4897"/>
        <n v="14535"/>
        <n v="8797"/>
        <n v="4942"/>
        <n v="2670"/>
        <n v="11297"/>
        <n v="112974"/>
        <n v="54343"/>
        <n v="4908"/>
        <n v="7789"/>
        <n v="7267"/>
        <n v="5960"/>
        <n v="2166"/>
        <n v="1021"/>
        <n v="138832"/>
        <n v="8091"/>
        <n v="1407"/>
        <n v="99266"/>
        <n v="8065"/>
        <n v="62288"/>
        <n v="27605"/>
        <n v="64164"/>
        <n v="796"/>
        <n v="69"/>
        <n v="105778"/>
        <n v="42034"/>
        <n v="16855"/>
        <n v="4165"/>
        <n v="5954"/>
        <n v="5626"/>
        <n v="66688"/>
        <n v="76295"/>
        <n v="74979"/>
        <n v="67368"/>
        <n v="6718"/>
        <n v="20076"/>
        <n v="1042"/>
        <n v="62738"/>
        <n v="2878"/>
        <n v="3005"/>
        <n v="43067"/>
        <n v="7175"/>
        <n v="2042"/>
        <n v="136556"/>
        <n v="2445"/>
        <n v="814"/>
        <n v="14705"/>
        <n v="5988"/>
        <n v="5729"/>
        <n v="2096"/>
        <n v="7225"/>
        <n v="133069"/>
        <n v="56506"/>
        <n v="9149"/>
        <n v="6805"/>
        <n v="9508"/>
        <n v="984"/>
        <n v="124556"/>
        <n v="19590"/>
        <n v="1877"/>
        <n v="4182"/>
        <n v="18086"/>
        <n v="2684"/>
        <n v="13433"/>
        <n v="142936"/>
        <n v="6312"/>
        <n v="7119"/>
        <n v="5255"/>
        <n v="126220"/>
        <n v="59755"/>
        <n v="21527"/>
        <n v="2229"/>
        <n v="55914"/>
        <n v="13111"/>
        <n v="2709"/>
        <n v="5944"/>
        <n v="6200"/>
        <n v="6881"/>
        <n v="12480"/>
        <n v="9549"/>
        <n v="48"/>
        <n v="4558"/>
        <n v="2119"/>
        <n v="3122"/>
        <n v="68060"/>
        <n v="145957"/>
        <n v="39014"/>
        <n v="134328"/>
        <n v="1982"/>
        <n v="30186"/>
        <n v="4279"/>
        <n v="10320"/>
        <n v="4154"/>
        <n v="2058"/>
        <n v="13925"/>
        <n v="4274"/>
        <n v="143536"/>
        <n v="8353"/>
        <n v="8268"/>
        <n v="17"/>
        <n v="3657"/>
        <n v="27406"/>
        <n v="8350"/>
        <n v="2861"/>
        <n v="5785"/>
        <n v="4797"/>
        <n v="90047"/>
        <n v="67467"/>
        <n v="9204"/>
        <n v="94304"/>
        <n v="1328"/>
        <n v="12950"/>
        <n v="12313"/>
        <n v="12240"/>
        <n v="62780"/>
        <n v="6314"/>
        <n v="4927"/>
        <n v="4763"/>
        <n v="7365"/>
        <n v="48203"/>
        <n v="2996"/>
        <n v="8737"/>
        <n v="4296"/>
        <n v="137405"/>
        <n v="12220"/>
        <n v="2704"/>
        <n v="738"/>
        <n v="6910"/>
        <n v="4225"/>
        <n v="6288"/>
        <n v="7342"/>
        <n v="19986"/>
        <n v="48085"/>
        <n v="1775"/>
        <n v="8943"/>
        <n v="321"/>
        <n v="5881"/>
        <n v="3051"/>
        <n v="13635"/>
        <n v="6239"/>
        <n v="9446"/>
        <n v="11945"/>
        <n v="1676"/>
        <n v="732"/>
        <n v="3008"/>
        <n v="2367"/>
        <n v="6016"/>
        <n v="427"/>
        <n v="4387"/>
        <n v="7562"/>
        <n v="1148"/>
        <n v="74940"/>
        <n v="4461"/>
        <n v="2721"/>
        <n v="11850"/>
        <n v="137892"/>
        <n v="6964"/>
        <n v="10509"/>
        <n v="9373"/>
        <n v="134982"/>
        <n v="10540"/>
        <n v="22516"/>
        <n v="10350"/>
        <n v="9997"/>
        <n v="3834"/>
        <n v="8717"/>
        <n v="92956"/>
        <n v="3923"/>
        <n v="3928"/>
        <n v="133260"/>
        <n v="2490"/>
        <n v="6944"/>
        <n v="283"/>
        <n v="3891"/>
        <n v="6947"/>
        <n v="68187"/>
        <n v="4085"/>
        <n v="6474"/>
        <n v="7631"/>
        <n v="2217"/>
        <n v="6468"/>
        <n v="94402"/>
        <n v="23309"/>
        <n v="556"/>
        <n v="6158"/>
        <n v="2113"/>
        <n v="3033"/>
        <n v="517"/>
        <n v="3060"/>
        <n v="4015"/>
        <n v="10377"/>
        <n v="69515"/>
        <n v="2997"/>
        <n v="5939"/>
        <n v="123412"/>
        <n v="3292"/>
        <n v="37168"/>
        <n v="99268"/>
        <n v="4438"/>
        <n v="108601"/>
        <n v="2160"/>
        <n v="4689"/>
        <n v="329"/>
        <n v="6374"/>
        <n v="3908"/>
        <n v="21449"/>
        <n v="4758"/>
        <n v="7835"/>
        <n v="2370"/>
        <n v="133538"/>
        <n v="9520"/>
        <n v="3146"/>
        <n v="2134"/>
        <n v="5055"/>
        <n v="3464"/>
        <n v="83750"/>
        <n v="6821"/>
        <n v="5739"/>
        <n v="12510"/>
        <n v="70036"/>
        <n v="5221"/>
        <n v="4376"/>
        <n v="39040"/>
        <n v="2344"/>
        <n v="152892"/>
        <n v="3722"/>
        <n v="28986"/>
        <n v="6452"/>
        <n v="430"/>
        <n v="2583"/>
        <n v="102015"/>
        <n v="5080"/>
        <n v="3912"/>
        <n v="893"/>
        <n v="4469"/>
        <n v="3620"/>
        <n v="144556"/>
        <n v="113784"/>
        <n v="7063"/>
        <n v="2634"/>
        <n v="6981"/>
        <n v="1100"/>
        <n v="7057"/>
        <n v="9464"/>
        <n v="6301"/>
        <n v="11768"/>
        <n v="32738"/>
        <n v="5717"/>
        <n v="650"/>
        <n v="54824"/>
        <n v="2191"/>
        <n v="2966"/>
        <n v="8886"/>
        <n v="7641"/>
        <n v="26044"/>
        <n v="5241"/>
        <n v="59304"/>
        <n v="3410"/>
        <n v="7241"/>
        <n v="9590"/>
        <n v="1291"/>
        <n v="10123"/>
        <n v="55916"/>
      </sharedItems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itta" refreshedDate="44977.105529629633" createdVersion="4" refreshedVersion="4" minRefreshableVersion="3" recordCount="1001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ound" numFmtId="0">
      <sharedItems containsString="0" containsBlank="1" containsNumber="1" containsInteger="1" minValue="0" maxValue="2339"/>
    </cacheField>
    <cacheField name="outcome" numFmtId="0">
      <sharedItems containsBlank="1" count="6">
        <s v="failed"/>
        <s v="successful"/>
        <s v="live"/>
        <s v="canceled"/>
        <s v=" 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itta" refreshedDate="44977.621384143516" createdVersion="4" refreshedVersion="4" minRefreshableVersion="3" recordCount="1000">
  <cacheSource type="worksheet">
    <worksheetSource name="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ound" numFmtId="0">
      <sharedItems containsSemiMixedTypes="0" containsString="0" containsNumber="1" containsInteger="1" minValue="0" maxValue="2339"/>
    </cacheField>
    <cacheField name="outcome" numFmtId="0">
      <sharedItems count="5">
        <s v="failed"/>
        <s v="successful"/>
        <s v="live"/>
        <s v="canceled"/>
        <s v=" 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uitta" refreshedDate="44982.807087037036" createdVersion="4" refreshedVersion="4" minRefreshableVersion="3" recordCount="1001">
  <cacheSource type="worksheet">
    <worksheetSource ref="G1:H1048576" sheet="Crowdfunding"/>
  </cacheSource>
  <cacheFields count="2">
    <cacheField name="outcome" numFmtId="0">
      <sharedItems containsBlank="1" count="6">
        <s v="failed"/>
        <s v="successful"/>
        <s v="live"/>
        <s v="canceled"/>
        <s v=" 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s v="Pre-emptive tertiary standardization"/>
    <n v="100"/>
    <n v="0"/>
    <x v="0"/>
    <s v="failed"/>
    <n v="0"/>
    <m/>
    <s v="CA"/>
    <s v="CAD"/>
    <n v="1448690400"/>
    <n v="1450159200"/>
    <b v="0"/>
    <b v="0"/>
    <x v="0"/>
  </r>
  <r>
    <n v="1"/>
    <x v="1"/>
    <s v="Managed bottom-line architecture"/>
    <n v="1400"/>
    <n v="14560"/>
    <x v="1"/>
    <s v="successful"/>
    <n v="158"/>
    <m/>
    <s v="US"/>
    <s v="USD"/>
    <n v="1408424400"/>
    <n v="1408597200"/>
    <b v="0"/>
    <b v="1"/>
    <x v="1"/>
  </r>
  <r>
    <n v="2"/>
    <x v="2"/>
    <s v="Function-based leadingedge pricing structure"/>
    <n v="108400"/>
    <n v="142523"/>
    <x v="2"/>
    <s v="successful"/>
    <n v="1425"/>
    <m/>
    <s v="AU"/>
    <s v="AUD"/>
    <n v="1384668000"/>
    <n v="1384840800"/>
    <b v="0"/>
    <b v="0"/>
    <x v="2"/>
  </r>
  <r>
    <n v="3"/>
    <x v="3"/>
    <s v="Vision-oriented fresh-thinking conglomeration"/>
    <n v="4200"/>
    <n v="2477"/>
    <x v="0"/>
    <s v="failed"/>
    <n v="24"/>
    <m/>
    <s v="US"/>
    <s v="USD"/>
    <n v="1565499600"/>
    <n v="1568955600"/>
    <b v="0"/>
    <b v="0"/>
    <x v="1"/>
  </r>
  <r>
    <n v="4"/>
    <x v="4"/>
    <s v="Proactive foreground core"/>
    <n v="7600"/>
    <n v="5265"/>
    <x v="0"/>
    <s v="failed"/>
    <n v="53"/>
    <m/>
    <s v="US"/>
    <s v="USD"/>
    <n v="1547964000"/>
    <n v="1548309600"/>
    <b v="0"/>
    <b v="0"/>
    <x v="3"/>
  </r>
  <r>
    <n v="5"/>
    <x v="5"/>
    <s v="Open-source optimizing database"/>
    <n v="7600"/>
    <n v="13195"/>
    <x v="3"/>
    <s v="successful"/>
    <n v="174"/>
    <m/>
    <s v="DK"/>
    <s v="DKK"/>
    <n v="1346130000"/>
    <n v="1347080400"/>
    <b v="0"/>
    <b v="0"/>
    <x v="3"/>
  </r>
  <r>
    <n v="6"/>
    <x v="6"/>
    <s v="Operative upward-trending algorithm"/>
    <n v="5200"/>
    <n v="1090"/>
    <x v="0"/>
    <s v="failed"/>
    <n v="18"/>
    <m/>
    <s v="GB"/>
    <s v="GBP"/>
    <n v="1505278800"/>
    <n v="1505365200"/>
    <b v="0"/>
    <b v="0"/>
    <x v="4"/>
  </r>
  <r>
    <n v="7"/>
    <x v="7"/>
    <s v="Centralized cohesive challenge"/>
    <n v="4500"/>
    <n v="14741"/>
    <x v="4"/>
    <s v="successful"/>
    <n v="227"/>
    <m/>
    <s v="DK"/>
    <s v="DKK"/>
    <n v="1439442000"/>
    <n v="1439614800"/>
    <b v="0"/>
    <b v="0"/>
    <x v="3"/>
  </r>
  <r>
    <n v="8"/>
    <x v="8"/>
    <s v="Exclusive attitude-oriented intranet"/>
    <n v="110100"/>
    <n v="21946"/>
    <x v="0"/>
    <s v="live"/>
    <n v="708"/>
    <m/>
    <s v="DK"/>
    <s v="DKK"/>
    <n v="1281330000"/>
    <n v="1281502800"/>
    <b v="0"/>
    <b v="0"/>
    <x v="3"/>
  </r>
  <r>
    <n v="9"/>
    <x v="9"/>
    <s v="Open-source fresh-thinking model"/>
    <n v="6200"/>
    <n v="3208"/>
    <x v="0"/>
    <s v="failed"/>
    <n v="44"/>
    <m/>
    <s v="US"/>
    <s v="USD"/>
    <n v="1379566800"/>
    <n v="1383804000"/>
    <b v="0"/>
    <b v="0"/>
    <x v="5"/>
  </r>
  <r>
    <n v="10"/>
    <x v="10"/>
    <s v="Monitored empowering installation"/>
    <n v="5200"/>
    <n v="13838"/>
    <x v="5"/>
    <s v="successful"/>
    <n v="220"/>
    <m/>
    <s v="US"/>
    <s v="USD"/>
    <n v="1281762000"/>
    <n v="1285909200"/>
    <b v="0"/>
    <b v="0"/>
    <x v="6"/>
  </r>
  <r>
    <n v="11"/>
    <x v="11"/>
    <s v="Grass-roots zero administration system engine"/>
    <n v="6300"/>
    <n v="3030"/>
    <x v="0"/>
    <s v="failed"/>
    <n v="27"/>
    <m/>
    <s v="US"/>
    <s v="USD"/>
    <n v="1285045200"/>
    <n v="1285563600"/>
    <b v="0"/>
    <b v="1"/>
    <x v="3"/>
  </r>
  <r>
    <n v="12"/>
    <x v="12"/>
    <s v="Assimilated hybrid intranet"/>
    <n v="6300"/>
    <n v="5629"/>
    <x v="0"/>
    <s v="failed"/>
    <n v="55"/>
    <m/>
    <s v="US"/>
    <s v="USD"/>
    <n v="1571720400"/>
    <n v="1572411600"/>
    <b v="0"/>
    <b v="0"/>
    <x v="6"/>
  </r>
  <r>
    <n v="13"/>
    <x v="13"/>
    <s v="Multi-tiered directional open architecture"/>
    <n v="4200"/>
    <n v="10295"/>
    <x v="6"/>
    <s v="successful"/>
    <n v="98"/>
    <m/>
    <s v="US"/>
    <s v="USD"/>
    <n v="1465621200"/>
    <n v="1466658000"/>
    <b v="0"/>
    <b v="0"/>
    <x v="7"/>
  </r>
  <r>
    <n v="14"/>
    <x v="14"/>
    <s v="Cloned directional synergy"/>
    <n v="28200"/>
    <n v="18829"/>
    <x v="0"/>
    <s v="failed"/>
    <n v="200"/>
    <m/>
    <s v="US"/>
    <s v="USD"/>
    <n v="1331013600"/>
    <n v="1333342800"/>
    <b v="0"/>
    <b v="0"/>
    <x v="7"/>
  </r>
  <r>
    <n v="15"/>
    <x v="15"/>
    <s v="Extended eco-centric pricing structure"/>
    <n v="81200"/>
    <n v="38414"/>
    <x v="0"/>
    <s v="failed"/>
    <n v="452"/>
    <m/>
    <s v="US"/>
    <s v="USD"/>
    <n v="1575957600"/>
    <n v="1576303200"/>
    <b v="0"/>
    <b v="0"/>
    <x v="8"/>
  </r>
  <r>
    <n v="16"/>
    <x v="16"/>
    <s v="Cross-platform systemic adapter"/>
    <n v="1700"/>
    <n v="11041"/>
    <x v="7"/>
    <s v="successful"/>
    <n v="100"/>
    <m/>
    <s v="US"/>
    <s v="USD"/>
    <n v="1390370400"/>
    <n v="1392271200"/>
    <b v="0"/>
    <b v="0"/>
    <x v="9"/>
  </r>
  <r>
    <n v="17"/>
    <x v="17"/>
    <s v="Seamless 4thgeneration methodology"/>
    <n v="84600"/>
    <n v="134845"/>
    <x v="8"/>
    <s v="successful"/>
    <n v="1249"/>
    <m/>
    <s v="US"/>
    <s v="USD"/>
    <n v="1294812000"/>
    <n v="1294898400"/>
    <b v="0"/>
    <b v="0"/>
    <x v="10"/>
  </r>
  <r>
    <n v="18"/>
    <x v="18"/>
    <s v="Exclusive needs-based adapter"/>
    <n v="9100"/>
    <n v="6089"/>
    <x v="0"/>
    <s v="canceled"/>
    <n v="135"/>
    <m/>
    <s v="US"/>
    <s v="USD"/>
    <n v="1536382800"/>
    <n v="1537074000"/>
    <b v="0"/>
    <b v="0"/>
    <x v="3"/>
  </r>
  <r>
    <n v="19"/>
    <x v="19"/>
    <s v="Down-sized cohesive archive"/>
    <n v="62500"/>
    <n v="30331"/>
    <x v="0"/>
    <s v="failed"/>
    <n v="674"/>
    <m/>
    <s v="US"/>
    <s v="USD"/>
    <n v="1551679200"/>
    <n v="1553490000"/>
    <b v="0"/>
    <b v="1"/>
    <x v="3"/>
  </r>
  <r>
    <n v="20"/>
    <x v="20"/>
    <s v="Proactive composite alliance"/>
    <n v="131800"/>
    <n v="147936"/>
    <x v="9"/>
    <s v="successful"/>
    <n v="1396"/>
    <m/>
    <s v="US"/>
    <s v="USD"/>
    <n v="1406523600"/>
    <n v="1406523600"/>
    <b v="0"/>
    <b v="0"/>
    <x v="6"/>
  </r>
  <r>
    <n v="21"/>
    <x v="21"/>
    <s v="Re-engineered intangible definition"/>
    <n v="94000"/>
    <n v="38533"/>
    <x v="0"/>
    <s v="failed"/>
    <n v="558"/>
    <m/>
    <s v="US"/>
    <s v="USD"/>
    <n v="1313384400"/>
    <n v="1316322000"/>
    <b v="0"/>
    <b v="0"/>
    <x v="3"/>
  </r>
  <r>
    <n v="22"/>
    <x v="22"/>
    <s v="Enhanced dynamic definition"/>
    <n v="59100"/>
    <n v="75690"/>
    <x v="10"/>
    <s v="successful"/>
    <n v="890"/>
    <m/>
    <s v="US"/>
    <s v="USD"/>
    <n v="1522731600"/>
    <n v="1524027600"/>
    <b v="0"/>
    <b v="0"/>
    <x v="3"/>
  </r>
  <r>
    <n v="23"/>
    <x v="23"/>
    <s v="Devolved next generation adapter"/>
    <n v="4500"/>
    <n v="14942"/>
    <x v="11"/>
    <s v="successful"/>
    <n v="142"/>
    <m/>
    <s v="GB"/>
    <s v="GBP"/>
    <n v="1550124000"/>
    <n v="1554699600"/>
    <b v="0"/>
    <b v="0"/>
    <x v="4"/>
  </r>
  <r>
    <n v="24"/>
    <x v="24"/>
    <s v="Cross-platform intermediate frame"/>
    <n v="92400"/>
    <n v="104257"/>
    <x v="12"/>
    <s v="successful"/>
    <n v="2673"/>
    <m/>
    <s v="US"/>
    <s v="USD"/>
    <n v="1403326800"/>
    <n v="1403499600"/>
    <b v="0"/>
    <b v="0"/>
    <x v="8"/>
  </r>
  <r>
    <n v="25"/>
    <x v="25"/>
    <s v="Monitored impactful analyzer"/>
    <n v="5500"/>
    <n v="11904"/>
    <x v="13"/>
    <s v="successful"/>
    <n v="163"/>
    <m/>
    <s v="US"/>
    <s v="USD"/>
    <n v="1305694800"/>
    <n v="1307422800"/>
    <b v="0"/>
    <b v="1"/>
    <x v="11"/>
  </r>
  <r>
    <n v="26"/>
    <x v="26"/>
    <s v="Optional responsive customer loyalty"/>
    <n v="107500"/>
    <n v="51814"/>
    <x v="0"/>
    <s v="canceled"/>
    <n v="1480"/>
    <m/>
    <s v="US"/>
    <s v="USD"/>
    <n v="1533013200"/>
    <n v="1535346000"/>
    <b v="0"/>
    <b v="0"/>
    <x v="3"/>
  </r>
  <r>
    <n v="27"/>
    <x v="27"/>
    <s v="Diverse transitional migration"/>
    <n v="2000"/>
    <n v="1599"/>
    <x v="0"/>
    <s v="failed"/>
    <n v="15"/>
    <m/>
    <s v="US"/>
    <s v="USD"/>
    <n v="1443848400"/>
    <n v="1444539600"/>
    <b v="0"/>
    <b v="0"/>
    <x v="1"/>
  </r>
  <r>
    <n v="28"/>
    <x v="28"/>
    <s v="Synchronized global task-force"/>
    <n v="130800"/>
    <n v="137635"/>
    <x v="14"/>
    <s v="successful"/>
    <n v="2220"/>
    <m/>
    <s v="US"/>
    <s v="USD"/>
    <n v="1265695200"/>
    <n v="1267682400"/>
    <b v="0"/>
    <b v="1"/>
    <x v="3"/>
  </r>
  <r>
    <n v="29"/>
    <x v="29"/>
    <s v="Focused 6thgeneration forecast"/>
    <n v="45900"/>
    <n v="150965"/>
    <x v="15"/>
    <s v="successful"/>
    <n v="1606"/>
    <m/>
    <s v="CH"/>
    <s v="CHF"/>
    <n v="1532062800"/>
    <n v="1535518800"/>
    <b v="0"/>
    <b v="0"/>
    <x v="12"/>
  </r>
  <r>
    <n v="30"/>
    <x v="30"/>
    <s v="Down-sized analyzing challenge"/>
    <n v="9000"/>
    <n v="14455"/>
    <x v="16"/>
    <s v="successful"/>
    <n v="129"/>
    <m/>
    <s v="US"/>
    <s v="USD"/>
    <n v="1558674000"/>
    <n v="1559106000"/>
    <b v="0"/>
    <b v="0"/>
    <x v="10"/>
  </r>
  <r>
    <n v="31"/>
    <x v="31"/>
    <s v="Progressive needs-based focus group"/>
    <n v="3500"/>
    <n v="10850"/>
    <x v="17"/>
    <s v="successful"/>
    <n v="226"/>
    <m/>
    <s v="GB"/>
    <s v="GBP"/>
    <n v="1451973600"/>
    <n v="1454392800"/>
    <b v="0"/>
    <b v="0"/>
    <x v="11"/>
  </r>
  <r>
    <n v="32"/>
    <x v="32"/>
    <s v="Ergonomic 6thgeneration success"/>
    <n v="101000"/>
    <n v="87676"/>
    <x v="0"/>
    <s v="failed"/>
    <n v="2307"/>
    <m/>
    <s v="IT"/>
    <s v="EUR"/>
    <n v="1515564000"/>
    <n v="1517896800"/>
    <b v="0"/>
    <b v="0"/>
    <x v="4"/>
  </r>
  <r>
    <n v="33"/>
    <x v="33"/>
    <s v="Exclusive interactive approach"/>
    <n v="50200"/>
    <n v="189666"/>
    <x v="18"/>
    <s v="successful"/>
    <n v="5419"/>
    <m/>
    <s v="US"/>
    <s v="USD"/>
    <n v="1412485200"/>
    <n v="1415685600"/>
    <b v="0"/>
    <b v="0"/>
    <x v="3"/>
  </r>
  <r>
    <n v="34"/>
    <x v="34"/>
    <s v="Reverse-engineered asynchronous archive"/>
    <n v="9300"/>
    <n v="14025"/>
    <x v="19"/>
    <s v="successful"/>
    <n v="165"/>
    <m/>
    <s v="US"/>
    <s v="USD"/>
    <n v="1490245200"/>
    <n v="1490677200"/>
    <b v="0"/>
    <b v="0"/>
    <x v="4"/>
  </r>
  <r>
    <n v="35"/>
    <x v="35"/>
    <s v="Synergized intangible challenge"/>
    <n v="125500"/>
    <n v="188628"/>
    <x v="20"/>
    <s v="successful"/>
    <n v="1965"/>
    <m/>
    <s v="DK"/>
    <s v="DKK"/>
    <n v="1547877600"/>
    <n v="1551506400"/>
    <b v="0"/>
    <b v="1"/>
    <x v="6"/>
  </r>
  <r>
    <n v="36"/>
    <x v="36"/>
    <s v="Monitored multi-state encryption"/>
    <n v="700"/>
    <n v="1101"/>
    <x v="21"/>
    <s v="successful"/>
    <n v="16"/>
    <m/>
    <s v="US"/>
    <s v="USD"/>
    <n v="1298700000"/>
    <n v="1300856400"/>
    <b v="0"/>
    <b v="0"/>
    <x v="3"/>
  </r>
  <r>
    <n v="37"/>
    <x v="37"/>
    <s v="Profound attitude-oriented functionalities"/>
    <n v="8100"/>
    <n v="11339"/>
    <x v="22"/>
    <s v="successful"/>
    <n v="107"/>
    <m/>
    <s v="US"/>
    <s v="USD"/>
    <n v="1570338000"/>
    <n v="1573192800"/>
    <b v="0"/>
    <b v="1"/>
    <x v="13"/>
  </r>
  <r>
    <n v="38"/>
    <x v="38"/>
    <s v="Digitized client-driven database"/>
    <n v="3100"/>
    <n v="10085"/>
    <x v="23"/>
    <s v="successful"/>
    <n v="134"/>
    <m/>
    <s v="US"/>
    <s v="USD"/>
    <n v="1287378000"/>
    <n v="1287810000"/>
    <b v="0"/>
    <b v="0"/>
    <x v="14"/>
  </r>
  <r>
    <n v="39"/>
    <x v="39"/>
    <s v="Organized bi-directional function"/>
    <n v="9900"/>
    <n v="5027"/>
    <x v="0"/>
    <s v="failed"/>
    <n v="88"/>
    <m/>
    <s v="DK"/>
    <s v="DKK"/>
    <n v="1361772000"/>
    <n v="1362978000"/>
    <b v="0"/>
    <b v="0"/>
    <x v="3"/>
  </r>
  <r>
    <n v="40"/>
    <x v="40"/>
    <s v="Reduced stable middleware"/>
    <n v="8800"/>
    <n v="14878"/>
    <x v="24"/>
    <s v="successful"/>
    <n v="198"/>
    <m/>
    <s v="US"/>
    <s v="USD"/>
    <n v="1275714000"/>
    <n v="1277355600"/>
    <b v="0"/>
    <b v="1"/>
    <x v="8"/>
  </r>
  <r>
    <n v="41"/>
    <x v="41"/>
    <s v="Universal 5thgeneration neural-net"/>
    <n v="5600"/>
    <n v="11924"/>
    <x v="25"/>
    <s v="successful"/>
    <n v="111"/>
    <m/>
    <s v="IT"/>
    <s v="EUR"/>
    <n v="1346734800"/>
    <n v="1348981200"/>
    <b v="0"/>
    <b v="1"/>
    <x v="1"/>
  </r>
  <r>
    <n v="42"/>
    <x v="42"/>
    <s v="Virtual uniform frame"/>
    <n v="1800"/>
    <n v="7991"/>
    <x v="26"/>
    <s v="successful"/>
    <n v="222"/>
    <m/>
    <s v="US"/>
    <s v="USD"/>
    <n v="1309755600"/>
    <n v="1310533200"/>
    <b v="0"/>
    <b v="0"/>
    <x v="0"/>
  </r>
  <r>
    <n v="43"/>
    <x v="43"/>
    <s v="Profound explicit paradigm"/>
    <n v="90200"/>
    <n v="167717"/>
    <x v="27"/>
    <s v="successful"/>
    <n v="6212"/>
    <m/>
    <s v="US"/>
    <s v="USD"/>
    <n v="1406178000"/>
    <n v="1407560400"/>
    <b v="0"/>
    <b v="0"/>
    <x v="15"/>
  </r>
  <r>
    <n v="44"/>
    <x v="44"/>
    <s v="Visionary real-time groupware"/>
    <n v="1600"/>
    <n v="10541"/>
    <x v="28"/>
    <s v="successful"/>
    <n v="98"/>
    <m/>
    <s v="DK"/>
    <s v="DKK"/>
    <n v="1552798800"/>
    <n v="1552885200"/>
    <b v="0"/>
    <b v="0"/>
    <x v="13"/>
  </r>
  <r>
    <n v="45"/>
    <x v="45"/>
    <s v="Networked tertiary Graphical User Interface"/>
    <n v="9500"/>
    <n v="4530"/>
    <x v="0"/>
    <s v="failed"/>
    <n v="48"/>
    <m/>
    <s v="US"/>
    <s v="USD"/>
    <n v="1478062800"/>
    <n v="1479362400"/>
    <b v="0"/>
    <b v="1"/>
    <x v="3"/>
  </r>
  <r>
    <n v="46"/>
    <x v="46"/>
    <s v="Virtual grid-enabled task-force"/>
    <n v="3700"/>
    <n v="4247"/>
    <x v="29"/>
    <s v="successful"/>
    <n v="92"/>
    <m/>
    <s v="US"/>
    <s v="USD"/>
    <n v="1278565200"/>
    <n v="1280552400"/>
    <b v="0"/>
    <b v="0"/>
    <x v="1"/>
  </r>
  <r>
    <n v="47"/>
    <x v="47"/>
    <s v="Function-based multi-state software"/>
    <n v="1500"/>
    <n v="7129"/>
    <x v="30"/>
    <s v="successful"/>
    <n v="149"/>
    <m/>
    <s v="US"/>
    <s v="USD"/>
    <n v="1396069200"/>
    <n v="1398661200"/>
    <b v="0"/>
    <b v="0"/>
    <x v="3"/>
  </r>
  <r>
    <n v="48"/>
    <x v="48"/>
    <s v="Optimized leadingedge concept"/>
    <n v="33300"/>
    <n v="128862"/>
    <x v="31"/>
    <s v="successful"/>
    <n v="2431"/>
    <m/>
    <s v="US"/>
    <s v="USD"/>
    <n v="1435208400"/>
    <n v="1436245200"/>
    <b v="0"/>
    <b v="0"/>
    <x v="3"/>
  </r>
  <r>
    <n v="49"/>
    <x v="49"/>
    <s v="Sharable holistic interface"/>
    <n v="7200"/>
    <n v="13653"/>
    <x v="32"/>
    <s v="successful"/>
    <n v="303"/>
    <m/>
    <s v="US"/>
    <s v="USD"/>
    <n v="1571547600"/>
    <n v="1575439200"/>
    <b v="0"/>
    <b v="0"/>
    <x v="1"/>
  </r>
  <r>
    <n v="50"/>
    <x v="50"/>
    <s v="Down-sized system-worthy secured line"/>
    <n v="100"/>
    <n v="2"/>
    <x v="0"/>
    <s v="failed"/>
    <n v="1"/>
    <m/>
    <s v="IT"/>
    <s v="EUR"/>
    <n v="1375333200"/>
    <n v="1377752400"/>
    <b v="0"/>
    <b v="0"/>
    <x v="16"/>
  </r>
  <r>
    <n v="51"/>
    <x v="51"/>
    <s v="Inverse secondary infrastructure"/>
    <n v="158100"/>
    <n v="145243"/>
    <x v="0"/>
    <s v="failed"/>
    <n v="1467"/>
    <m/>
    <s v="GB"/>
    <s v="GBP"/>
    <n v="1332824400"/>
    <n v="1334206800"/>
    <b v="0"/>
    <b v="1"/>
    <x v="8"/>
  </r>
  <r>
    <n v="52"/>
    <x v="52"/>
    <s v="Organic foreground leverage"/>
    <n v="7200"/>
    <n v="2459"/>
    <x v="0"/>
    <s v="failed"/>
    <n v="75"/>
    <m/>
    <s v="US"/>
    <s v="USD"/>
    <n v="1284526800"/>
    <n v="1284872400"/>
    <b v="0"/>
    <b v="0"/>
    <x v="3"/>
  </r>
  <r>
    <n v="53"/>
    <x v="53"/>
    <s v="Reverse-engineered static concept"/>
    <n v="8800"/>
    <n v="12356"/>
    <x v="33"/>
    <s v="successful"/>
    <n v="209"/>
    <m/>
    <s v="US"/>
    <s v="USD"/>
    <n v="1400562000"/>
    <n v="1403931600"/>
    <b v="0"/>
    <b v="0"/>
    <x v="6"/>
  </r>
  <r>
    <n v="54"/>
    <x v="54"/>
    <s v="Multi-channeled neutral customer loyalty"/>
    <n v="6000"/>
    <n v="5392"/>
    <x v="0"/>
    <s v="failed"/>
    <n v="120"/>
    <m/>
    <s v="US"/>
    <s v="USD"/>
    <n v="1520748000"/>
    <n v="1521262800"/>
    <b v="0"/>
    <b v="0"/>
    <x v="8"/>
  </r>
  <r>
    <n v="55"/>
    <x v="55"/>
    <s v="Reverse-engineered bifurcated strategy"/>
    <n v="6600"/>
    <n v="11746"/>
    <x v="34"/>
    <s v="successful"/>
    <n v="131"/>
    <m/>
    <s v="US"/>
    <s v="USD"/>
    <n v="1532926800"/>
    <n v="1533358800"/>
    <b v="0"/>
    <b v="0"/>
    <x v="17"/>
  </r>
  <r>
    <n v="56"/>
    <x v="56"/>
    <s v="Horizontal context-sensitive knowledge user"/>
    <n v="8000"/>
    <n v="11493"/>
    <x v="35"/>
    <s v="successful"/>
    <n v="164"/>
    <m/>
    <s v="US"/>
    <s v="USD"/>
    <n v="1420869600"/>
    <n v="1421474400"/>
    <b v="0"/>
    <b v="0"/>
    <x v="8"/>
  </r>
  <r>
    <n v="57"/>
    <x v="57"/>
    <s v="Cross-group multi-state task-force"/>
    <n v="2900"/>
    <n v="6243"/>
    <x v="36"/>
    <s v="successful"/>
    <n v="201"/>
    <m/>
    <s v="US"/>
    <s v="USD"/>
    <n v="1504242000"/>
    <n v="1505278800"/>
    <b v="0"/>
    <b v="0"/>
    <x v="11"/>
  </r>
  <r>
    <n v="58"/>
    <x v="58"/>
    <s v="Expanded 3rdgeneration strategy"/>
    <n v="2700"/>
    <n v="6132"/>
    <x v="37"/>
    <s v="successful"/>
    <n v="211"/>
    <m/>
    <s v="US"/>
    <s v="USD"/>
    <n v="1442811600"/>
    <n v="1443934800"/>
    <b v="0"/>
    <b v="0"/>
    <x v="3"/>
  </r>
  <r>
    <n v="59"/>
    <x v="59"/>
    <s v="Assimilated real-time support"/>
    <n v="1400"/>
    <n v="3851"/>
    <x v="38"/>
    <s v="successful"/>
    <n v="128"/>
    <m/>
    <s v="US"/>
    <s v="USD"/>
    <n v="1497243600"/>
    <n v="1498539600"/>
    <b v="0"/>
    <b v="1"/>
    <x v="3"/>
  </r>
  <r>
    <n v="60"/>
    <x v="60"/>
    <s v="User-centric regional database"/>
    <n v="94200"/>
    <n v="135997"/>
    <x v="39"/>
    <s v="successful"/>
    <n v="1600"/>
    <m/>
    <s v="CA"/>
    <s v="CAD"/>
    <n v="1342501200"/>
    <n v="1342760400"/>
    <b v="0"/>
    <b v="0"/>
    <x v="3"/>
  </r>
  <r>
    <n v="61"/>
    <x v="61"/>
    <s v="Open-source zero administration complexity"/>
    <n v="199200"/>
    <n v="184750"/>
    <x v="0"/>
    <s v="failed"/>
    <n v="2253"/>
    <m/>
    <s v="CA"/>
    <s v="CAD"/>
    <n v="1298268000"/>
    <n v="1301720400"/>
    <b v="0"/>
    <b v="0"/>
    <x v="3"/>
  </r>
  <r>
    <n v="62"/>
    <x v="62"/>
    <s v="Organized incremental standardization"/>
    <n v="2000"/>
    <n v="14452"/>
    <x v="40"/>
    <s v="successful"/>
    <n v="249"/>
    <m/>
    <s v="US"/>
    <s v="USD"/>
    <n v="1433480400"/>
    <n v="1433566800"/>
    <b v="0"/>
    <b v="0"/>
    <x v="2"/>
  </r>
  <r>
    <n v="63"/>
    <x v="63"/>
    <s v="Assimilated didactic open system"/>
    <n v="4700"/>
    <n v="557"/>
    <x v="0"/>
    <s v="failed"/>
    <n v="5"/>
    <m/>
    <s v="US"/>
    <s v="USD"/>
    <n v="1493355600"/>
    <n v="1493874000"/>
    <b v="0"/>
    <b v="0"/>
    <x v="3"/>
  </r>
  <r>
    <n v="64"/>
    <x v="64"/>
    <s v="Vision-oriented logistical intranet"/>
    <n v="2800"/>
    <n v="2734"/>
    <x v="0"/>
    <s v="failed"/>
    <n v="38"/>
    <m/>
    <s v="US"/>
    <s v="USD"/>
    <n v="1530507600"/>
    <n v="1531803600"/>
    <b v="0"/>
    <b v="1"/>
    <x v="2"/>
  </r>
  <r>
    <n v="65"/>
    <x v="65"/>
    <s v="Mandatory incremental projection"/>
    <n v="6100"/>
    <n v="14405"/>
    <x v="41"/>
    <s v="successful"/>
    <n v="236"/>
    <m/>
    <s v="US"/>
    <s v="USD"/>
    <n v="1296108000"/>
    <n v="1296712800"/>
    <b v="0"/>
    <b v="0"/>
    <x v="3"/>
  </r>
  <r>
    <n v="66"/>
    <x v="66"/>
    <s v="Grass-roots needs-based encryption"/>
    <n v="2900"/>
    <n v="1307"/>
    <x v="0"/>
    <s v="failed"/>
    <n v="12"/>
    <m/>
    <s v="US"/>
    <s v="USD"/>
    <n v="1428469200"/>
    <n v="1428901200"/>
    <b v="0"/>
    <b v="1"/>
    <x v="3"/>
  </r>
  <r>
    <n v="67"/>
    <x v="67"/>
    <s v="Team-oriented 6thgeneration middleware"/>
    <n v="72600"/>
    <n v="117892"/>
    <x v="42"/>
    <s v="successful"/>
    <n v="4065"/>
    <m/>
    <s v="GB"/>
    <s v="GBP"/>
    <n v="1264399200"/>
    <n v="1264831200"/>
    <b v="0"/>
    <b v="1"/>
    <x v="8"/>
  </r>
  <r>
    <n v="68"/>
    <x v="68"/>
    <s v="Inverse multi-tasking installation"/>
    <n v="5700"/>
    <n v="14508"/>
    <x v="43"/>
    <s v="successful"/>
    <n v="246"/>
    <m/>
    <s v="IT"/>
    <s v="EUR"/>
    <n v="1501131600"/>
    <n v="1505192400"/>
    <b v="0"/>
    <b v="1"/>
    <x v="3"/>
  </r>
  <r>
    <n v="69"/>
    <x v="69"/>
    <s v="Switchable disintermediate moderator"/>
    <n v="7900"/>
    <n v="1901"/>
    <x v="0"/>
    <s v="canceled"/>
    <n v="17"/>
    <m/>
    <s v="US"/>
    <s v="USD"/>
    <n v="1292738400"/>
    <n v="1295676000"/>
    <b v="0"/>
    <b v="0"/>
    <x v="3"/>
  </r>
  <r>
    <n v="70"/>
    <x v="70"/>
    <s v="Re-engineered 24/7 task-force"/>
    <n v="128000"/>
    <n v="158389"/>
    <x v="44"/>
    <s v="successful"/>
    <n v="2475"/>
    <m/>
    <s v="IT"/>
    <s v="EUR"/>
    <n v="1288674000"/>
    <n v="1292911200"/>
    <b v="0"/>
    <b v="1"/>
    <x v="3"/>
  </r>
  <r>
    <n v="71"/>
    <x v="71"/>
    <s v="Organic object-oriented budgetary management"/>
    <n v="6000"/>
    <n v="6484"/>
    <x v="45"/>
    <s v="successful"/>
    <n v="76"/>
    <m/>
    <s v="US"/>
    <s v="USD"/>
    <n v="1575093600"/>
    <n v="1575439200"/>
    <b v="0"/>
    <b v="0"/>
    <x v="3"/>
  </r>
  <r>
    <n v="72"/>
    <x v="72"/>
    <s v="Seamless coherent parallelism"/>
    <n v="600"/>
    <n v="4022"/>
    <x v="46"/>
    <s v="successful"/>
    <n v="54"/>
    <m/>
    <s v="US"/>
    <s v="USD"/>
    <n v="1435726800"/>
    <n v="1438837200"/>
    <b v="0"/>
    <b v="0"/>
    <x v="10"/>
  </r>
  <r>
    <n v="73"/>
    <x v="73"/>
    <s v="Cross-platform even-keeled initiative"/>
    <n v="1400"/>
    <n v="9253"/>
    <x v="47"/>
    <s v="successful"/>
    <n v="88"/>
    <m/>
    <s v="US"/>
    <s v="USD"/>
    <n v="1480226400"/>
    <n v="1480485600"/>
    <b v="0"/>
    <b v="0"/>
    <x v="17"/>
  </r>
  <r>
    <n v="74"/>
    <x v="74"/>
    <s v="Progressive tertiary framework"/>
    <n v="3900"/>
    <n v="4776"/>
    <x v="48"/>
    <s v="successful"/>
    <n v="85"/>
    <m/>
    <s v="GB"/>
    <s v="GBP"/>
    <n v="1459054800"/>
    <n v="1459141200"/>
    <b v="0"/>
    <b v="0"/>
    <x v="16"/>
  </r>
  <r>
    <n v="75"/>
    <x v="75"/>
    <s v="Multi-layered dynamic protocol"/>
    <n v="9700"/>
    <n v="14606"/>
    <x v="49"/>
    <s v="successful"/>
    <n v="170"/>
    <m/>
    <s v="US"/>
    <s v="USD"/>
    <n v="1531630800"/>
    <n v="1532322000"/>
    <b v="0"/>
    <b v="0"/>
    <x v="14"/>
  </r>
  <r>
    <n v="76"/>
    <x v="76"/>
    <s v="Horizontal next generation function"/>
    <n v="122900"/>
    <n v="95993"/>
    <x v="0"/>
    <s v="failed"/>
    <n v="1684"/>
    <m/>
    <s v="US"/>
    <s v="USD"/>
    <n v="1421992800"/>
    <n v="1426222800"/>
    <b v="1"/>
    <b v="1"/>
    <x v="3"/>
  </r>
  <r>
    <n v="77"/>
    <x v="77"/>
    <s v="Pre-emptive impactful model"/>
    <n v="9500"/>
    <n v="4460"/>
    <x v="0"/>
    <s v="failed"/>
    <n v="56"/>
    <m/>
    <s v="US"/>
    <s v="USD"/>
    <n v="1285563600"/>
    <n v="1286773200"/>
    <b v="0"/>
    <b v="1"/>
    <x v="10"/>
  </r>
  <r>
    <n v="78"/>
    <x v="78"/>
    <s v="User-centric bifurcated knowledge user"/>
    <n v="4500"/>
    <n v="13536"/>
    <x v="50"/>
    <s v="successful"/>
    <n v="330"/>
    <m/>
    <s v="US"/>
    <s v="USD"/>
    <n v="1523854800"/>
    <n v="1523941200"/>
    <b v="0"/>
    <b v="0"/>
    <x v="18"/>
  </r>
  <r>
    <n v="79"/>
    <x v="79"/>
    <s v="Triple-buffered reciprocal project"/>
    <n v="57800"/>
    <n v="40228"/>
    <x v="0"/>
    <s v="failed"/>
    <n v="838"/>
    <m/>
    <s v="US"/>
    <s v="USD"/>
    <n v="1529125200"/>
    <n v="1529557200"/>
    <b v="0"/>
    <b v="0"/>
    <x v="3"/>
  </r>
  <r>
    <n v="80"/>
    <x v="80"/>
    <s v="Cross-platform needs-based approach"/>
    <n v="1100"/>
    <n v="7012"/>
    <x v="51"/>
    <s v="successful"/>
    <n v="127"/>
    <m/>
    <s v="US"/>
    <s v="USD"/>
    <n v="1503982800"/>
    <n v="1506574800"/>
    <b v="0"/>
    <b v="0"/>
    <x v="11"/>
  </r>
  <r>
    <n v="81"/>
    <x v="81"/>
    <s v="User-friendly static contingency"/>
    <n v="16800"/>
    <n v="37857"/>
    <x v="52"/>
    <s v="successful"/>
    <n v="411"/>
    <m/>
    <s v="US"/>
    <s v="USD"/>
    <n v="1511416800"/>
    <n v="1513576800"/>
    <b v="0"/>
    <b v="0"/>
    <x v="1"/>
  </r>
  <r>
    <n v="82"/>
    <x v="82"/>
    <s v="Reactive content-based framework"/>
    <n v="1000"/>
    <n v="14973"/>
    <x v="53"/>
    <s v="successful"/>
    <n v="180"/>
    <m/>
    <s v="GB"/>
    <s v="GBP"/>
    <n v="1547704800"/>
    <n v="1548309600"/>
    <b v="0"/>
    <b v="1"/>
    <x v="11"/>
  </r>
  <r>
    <n v="83"/>
    <x v="83"/>
    <s v="Realigned user-facing concept"/>
    <n v="106400"/>
    <n v="39996"/>
    <x v="0"/>
    <s v="failed"/>
    <n v="1000"/>
    <m/>
    <s v="US"/>
    <s v="USD"/>
    <n v="1469682000"/>
    <n v="1471582800"/>
    <b v="0"/>
    <b v="0"/>
    <x v="5"/>
  </r>
  <r>
    <n v="84"/>
    <x v="84"/>
    <s v="Public-key zero tolerance orchestration"/>
    <n v="31400"/>
    <n v="41564"/>
    <x v="54"/>
    <s v="successful"/>
    <n v="374"/>
    <m/>
    <s v="US"/>
    <s v="USD"/>
    <n v="1343451600"/>
    <n v="1344315600"/>
    <b v="0"/>
    <b v="0"/>
    <x v="8"/>
  </r>
  <r>
    <n v="85"/>
    <x v="85"/>
    <s v="Multi-tiered eco-centric architecture"/>
    <n v="4900"/>
    <n v="6430"/>
    <x v="55"/>
    <s v="successful"/>
    <n v="71"/>
    <m/>
    <s v="AU"/>
    <s v="AUD"/>
    <n v="1315717200"/>
    <n v="1316408400"/>
    <b v="0"/>
    <b v="0"/>
    <x v="7"/>
  </r>
  <r>
    <n v="86"/>
    <x v="86"/>
    <s v="Organic motivating firmware"/>
    <n v="7400"/>
    <n v="12405"/>
    <x v="56"/>
    <s v="successful"/>
    <n v="203"/>
    <m/>
    <s v="US"/>
    <s v="USD"/>
    <n v="1430715600"/>
    <n v="1431838800"/>
    <b v="1"/>
    <b v="0"/>
    <x v="3"/>
  </r>
  <r>
    <n v="87"/>
    <x v="87"/>
    <s v="Synergized 4thgeneration conglomeration"/>
    <n v="198500"/>
    <n v="123040"/>
    <x v="0"/>
    <s v="failed"/>
    <n v="1482"/>
    <m/>
    <s v="AU"/>
    <s v="AUD"/>
    <n v="1299564000"/>
    <n v="1300510800"/>
    <b v="0"/>
    <b v="1"/>
    <x v="1"/>
  </r>
  <r>
    <n v="88"/>
    <x v="88"/>
    <s v="Grass-roots fault-tolerant policy"/>
    <n v="4800"/>
    <n v="12516"/>
    <x v="57"/>
    <s v="successful"/>
    <n v="113"/>
    <m/>
    <s v="US"/>
    <s v="USD"/>
    <n v="1429160400"/>
    <n v="1431061200"/>
    <b v="0"/>
    <b v="0"/>
    <x v="18"/>
  </r>
  <r>
    <n v="89"/>
    <x v="89"/>
    <s v="Monitored scalable knowledgebase"/>
    <n v="3400"/>
    <n v="8588"/>
    <x v="58"/>
    <s v="successful"/>
    <n v="96"/>
    <m/>
    <s v="US"/>
    <s v="USD"/>
    <n v="1271307600"/>
    <n v="1271480400"/>
    <b v="0"/>
    <b v="0"/>
    <x v="3"/>
  </r>
  <r>
    <n v="90"/>
    <x v="90"/>
    <s v="Synergistic explicit parallelism"/>
    <n v="7800"/>
    <n v="6132"/>
    <x v="0"/>
    <s v="failed"/>
    <n v="106"/>
    <m/>
    <s v="US"/>
    <s v="USD"/>
    <n v="1456380000"/>
    <n v="1456380000"/>
    <b v="0"/>
    <b v="1"/>
    <x v="3"/>
  </r>
  <r>
    <n v="91"/>
    <x v="91"/>
    <s v="Enhanced systemic analyzer"/>
    <n v="154300"/>
    <n v="74688"/>
    <x v="0"/>
    <s v="failed"/>
    <n v="679"/>
    <m/>
    <s v="IT"/>
    <s v="EUR"/>
    <n v="1470459600"/>
    <n v="1472878800"/>
    <b v="0"/>
    <b v="0"/>
    <x v="18"/>
  </r>
  <r>
    <n v="92"/>
    <x v="92"/>
    <s v="Object-based analyzing knowledge user"/>
    <n v="20000"/>
    <n v="51775"/>
    <x v="59"/>
    <s v="successful"/>
    <n v="498"/>
    <m/>
    <s v="CH"/>
    <s v="CHF"/>
    <n v="1277269200"/>
    <n v="1277355600"/>
    <b v="0"/>
    <b v="1"/>
    <x v="11"/>
  </r>
  <r>
    <n v="93"/>
    <x v="93"/>
    <s v="Pre-emptive radical architecture"/>
    <n v="108800"/>
    <n v="65877"/>
    <x v="0"/>
    <s v="canceled"/>
    <n v="610"/>
    <m/>
    <s v="US"/>
    <s v="USD"/>
    <n v="1350709200"/>
    <n v="1351054800"/>
    <b v="0"/>
    <b v="1"/>
    <x v="3"/>
  </r>
  <r>
    <n v="94"/>
    <x v="94"/>
    <s v="Grass-roots web-enabled contingency"/>
    <n v="2900"/>
    <n v="8807"/>
    <x v="60"/>
    <s v="successful"/>
    <n v="180"/>
    <m/>
    <s v="GB"/>
    <s v="GBP"/>
    <n v="1554613200"/>
    <n v="1555563600"/>
    <b v="0"/>
    <b v="0"/>
    <x v="2"/>
  </r>
  <r>
    <n v="95"/>
    <x v="95"/>
    <s v="Stand-alone system-worthy standardization"/>
    <n v="900"/>
    <n v="1017"/>
    <x v="61"/>
    <s v="successful"/>
    <n v="27"/>
    <m/>
    <s v="US"/>
    <s v="USD"/>
    <n v="1571029200"/>
    <n v="1571634000"/>
    <b v="0"/>
    <b v="0"/>
    <x v="4"/>
  </r>
  <r>
    <n v="96"/>
    <x v="96"/>
    <s v="Down-sized systematic policy"/>
    <n v="69700"/>
    <n v="151513"/>
    <x v="62"/>
    <s v="successful"/>
    <n v="2331"/>
    <m/>
    <s v="US"/>
    <s v="USD"/>
    <n v="1299736800"/>
    <n v="1300856400"/>
    <b v="0"/>
    <b v="0"/>
    <x v="3"/>
  </r>
  <r>
    <n v="97"/>
    <x v="97"/>
    <s v="Cloned bi-directional architecture"/>
    <n v="1300"/>
    <n v="12047"/>
    <x v="63"/>
    <s v="successful"/>
    <n v="113"/>
    <m/>
    <s v="US"/>
    <s v="USD"/>
    <n v="1435208400"/>
    <n v="1439874000"/>
    <b v="0"/>
    <b v="0"/>
    <x v="0"/>
  </r>
  <r>
    <n v="98"/>
    <x v="98"/>
    <s v="Seamless transitional portal"/>
    <n v="97800"/>
    <n v="32951"/>
    <x v="0"/>
    <s v="failed"/>
    <n v="1220"/>
    <m/>
    <s v="AU"/>
    <s v="AUD"/>
    <n v="1437973200"/>
    <n v="1438318800"/>
    <b v="0"/>
    <b v="0"/>
    <x v="11"/>
  </r>
  <r>
    <n v="99"/>
    <x v="99"/>
    <s v="Fully-configurable motivating approach"/>
    <n v="7600"/>
    <n v="14951"/>
    <x v="64"/>
    <s v="successful"/>
    <n v="164"/>
    <m/>
    <s v="US"/>
    <s v="USD"/>
    <n v="1416895200"/>
    <n v="1419400800"/>
    <b v="0"/>
    <b v="0"/>
    <x v="3"/>
  </r>
  <r>
    <n v="100"/>
    <x v="100"/>
    <s v="Upgradable fault-tolerant approach"/>
    <n v="100"/>
    <n v="1"/>
    <x v="0"/>
    <s v="failed"/>
    <n v="1"/>
    <m/>
    <s v="US"/>
    <s v="USD"/>
    <n v="1319000400"/>
    <n v="1320555600"/>
    <b v="0"/>
    <b v="0"/>
    <x v="3"/>
  </r>
  <r>
    <n v="101"/>
    <x v="101"/>
    <s v="Reduced heuristic moratorium"/>
    <n v="900"/>
    <n v="9193"/>
    <x v="65"/>
    <s v="successful"/>
    <n v="164"/>
    <m/>
    <s v="US"/>
    <s v="USD"/>
    <n v="1424498400"/>
    <n v="1425103200"/>
    <b v="0"/>
    <b v="1"/>
    <x v="5"/>
  </r>
  <r>
    <n v="102"/>
    <x v="102"/>
    <s v="Front-line web-enabled model"/>
    <n v="3700"/>
    <n v="10422"/>
    <x v="66"/>
    <s v="successful"/>
    <n v="336"/>
    <m/>
    <s v="US"/>
    <s v="USD"/>
    <n v="1526274000"/>
    <n v="1526878800"/>
    <b v="0"/>
    <b v="1"/>
    <x v="8"/>
  </r>
  <r>
    <n v="103"/>
    <x v="103"/>
    <s v="Polarized incremental emulation"/>
    <n v="10000"/>
    <n v="2461"/>
    <x v="0"/>
    <s v="failed"/>
    <n v="37"/>
    <m/>
    <s v="IT"/>
    <s v="EUR"/>
    <n v="1287896400"/>
    <n v="1288674000"/>
    <b v="0"/>
    <b v="0"/>
    <x v="5"/>
  </r>
  <r>
    <n v="104"/>
    <x v="104"/>
    <s v="Self-enabling grid-enabled initiative"/>
    <n v="119200"/>
    <n v="170623"/>
    <x v="67"/>
    <s v="successful"/>
    <n v="1917"/>
    <m/>
    <s v="US"/>
    <s v="USD"/>
    <n v="1495515600"/>
    <n v="1495602000"/>
    <b v="0"/>
    <b v="0"/>
    <x v="7"/>
  </r>
  <r>
    <n v="105"/>
    <x v="105"/>
    <s v="Total fresh-thinking system engine"/>
    <n v="6800"/>
    <n v="9829"/>
    <x v="68"/>
    <s v="successful"/>
    <n v="95"/>
    <m/>
    <s v="US"/>
    <s v="USD"/>
    <n v="1364878800"/>
    <n v="1366434000"/>
    <b v="0"/>
    <b v="0"/>
    <x v="2"/>
  </r>
  <r>
    <n v="106"/>
    <x v="106"/>
    <s v="Ameliorated clear-thinking circuit"/>
    <n v="3900"/>
    <n v="14006"/>
    <x v="69"/>
    <s v="successful"/>
    <n v="147"/>
    <m/>
    <s v="US"/>
    <s v="USD"/>
    <n v="1567918800"/>
    <n v="1568350800"/>
    <b v="0"/>
    <b v="0"/>
    <x v="3"/>
  </r>
  <r>
    <n v="107"/>
    <x v="107"/>
    <s v="Multi-layered encompassing installation"/>
    <n v="3500"/>
    <n v="6527"/>
    <x v="70"/>
    <s v="successful"/>
    <n v="86"/>
    <m/>
    <s v="US"/>
    <s v="USD"/>
    <n v="1524459600"/>
    <n v="1525928400"/>
    <b v="0"/>
    <b v="1"/>
    <x v="3"/>
  </r>
  <r>
    <n v="108"/>
    <x v="108"/>
    <s v="Universal encompassing implementation"/>
    <n v="1500"/>
    <n v="8929"/>
    <x v="71"/>
    <s v="successful"/>
    <n v="83"/>
    <m/>
    <s v="US"/>
    <s v="USD"/>
    <n v="1333688400"/>
    <n v="1336885200"/>
    <b v="0"/>
    <b v="0"/>
    <x v="4"/>
  </r>
  <r>
    <n v="109"/>
    <x v="109"/>
    <s v="Object-based client-server application"/>
    <n v="5200"/>
    <n v="3079"/>
    <x v="0"/>
    <s v="failed"/>
    <n v="60"/>
    <m/>
    <s v="US"/>
    <s v="USD"/>
    <n v="1389506400"/>
    <n v="1389679200"/>
    <b v="0"/>
    <b v="0"/>
    <x v="19"/>
  </r>
  <r>
    <n v="110"/>
    <x v="110"/>
    <s v="Cross-platform solution-oriented process improvement"/>
    <n v="142400"/>
    <n v="21307"/>
    <x v="0"/>
    <s v="failed"/>
    <n v="296"/>
    <m/>
    <s v="US"/>
    <s v="USD"/>
    <n v="1536642000"/>
    <n v="1538283600"/>
    <b v="0"/>
    <b v="0"/>
    <x v="0"/>
  </r>
  <r>
    <n v="111"/>
    <x v="111"/>
    <s v="Re-engineered user-facing approach"/>
    <n v="61400"/>
    <n v="73653"/>
    <x v="72"/>
    <s v="successful"/>
    <n v="676"/>
    <m/>
    <s v="US"/>
    <s v="USD"/>
    <n v="1348290000"/>
    <n v="1348808400"/>
    <b v="0"/>
    <b v="0"/>
    <x v="15"/>
  </r>
  <r>
    <n v="112"/>
    <x v="112"/>
    <s v="Re-engineered client-driven hub"/>
    <n v="4700"/>
    <n v="12635"/>
    <x v="73"/>
    <s v="successful"/>
    <n v="361"/>
    <m/>
    <s v="AU"/>
    <s v="AUD"/>
    <n v="1408856400"/>
    <n v="1410152400"/>
    <b v="0"/>
    <b v="0"/>
    <x v="2"/>
  </r>
  <r>
    <n v="113"/>
    <x v="113"/>
    <s v="User-friendly tertiary array"/>
    <n v="3300"/>
    <n v="12437"/>
    <x v="74"/>
    <s v="successful"/>
    <n v="131"/>
    <m/>
    <s v="US"/>
    <s v="USD"/>
    <n v="1505192400"/>
    <n v="1505797200"/>
    <b v="0"/>
    <b v="0"/>
    <x v="0"/>
  </r>
  <r>
    <n v="114"/>
    <x v="114"/>
    <s v="Robust heuristic encoding"/>
    <n v="1900"/>
    <n v="13816"/>
    <x v="75"/>
    <s v="successful"/>
    <n v="126"/>
    <m/>
    <s v="US"/>
    <s v="USD"/>
    <n v="1554786000"/>
    <n v="1554872400"/>
    <b v="0"/>
    <b v="1"/>
    <x v="8"/>
  </r>
  <r>
    <n v="115"/>
    <x v="115"/>
    <s v="Team-oriented clear-thinking capacity"/>
    <n v="166700"/>
    <n v="145382"/>
    <x v="0"/>
    <s v="failed"/>
    <n v="3304"/>
    <m/>
    <s v="IT"/>
    <s v="EUR"/>
    <n v="1510898400"/>
    <n v="1513922400"/>
    <b v="0"/>
    <b v="0"/>
    <x v="13"/>
  </r>
  <r>
    <n v="116"/>
    <x v="116"/>
    <s v="De-engineered motivating standardization"/>
    <n v="7200"/>
    <n v="6336"/>
    <x v="0"/>
    <s v="failed"/>
    <n v="73"/>
    <m/>
    <s v="US"/>
    <s v="USD"/>
    <n v="1442552400"/>
    <n v="1442638800"/>
    <b v="0"/>
    <b v="0"/>
    <x v="3"/>
  </r>
  <r>
    <n v="117"/>
    <x v="117"/>
    <s v="Business-focused 24hour groupware"/>
    <n v="4900"/>
    <n v="8523"/>
    <x v="76"/>
    <s v="successful"/>
    <n v="275"/>
    <m/>
    <s v="US"/>
    <s v="USD"/>
    <n v="1316667600"/>
    <n v="1317186000"/>
    <b v="0"/>
    <b v="0"/>
    <x v="19"/>
  </r>
  <r>
    <n v="118"/>
    <x v="118"/>
    <s v="Organic next generation protocol"/>
    <n v="5400"/>
    <n v="6351"/>
    <x v="77"/>
    <s v="successful"/>
    <n v="67"/>
    <m/>
    <s v="US"/>
    <s v="USD"/>
    <n v="1390716000"/>
    <n v="1391234400"/>
    <b v="0"/>
    <b v="0"/>
    <x v="14"/>
  </r>
  <r>
    <n v="119"/>
    <x v="119"/>
    <s v="Reverse-engineered full-range Internet solution"/>
    <n v="5000"/>
    <n v="10748"/>
    <x v="78"/>
    <s v="successful"/>
    <n v="154"/>
    <m/>
    <s v="US"/>
    <s v="USD"/>
    <n v="1402894800"/>
    <n v="1404363600"/>
    <b v="0"/>
    <b v="1"/>
    <x v="4"/>
  </r>
  <r>
    <n v="120"/>
    <x v="120"/>
    <s v="Synchronized regional synergy"/>
    <n v="75100"/>
    <n v="112272"/>
    <x v="79"/>
    <s v="successful"/>
    <n v="1782"/>
    <m/>
    <s v="US"/>
    <s v="USD"/>
    <n v="1429246800"/>
    <n v="1429592400"/>
    <b v="0"/>
    <b v="1"/>
    <x v="20"/>
  </r>
  <r>
    <n v="121"/>
    <x v="121"/>
    <s v="Multi-lateral homogeneous success"/>
    <n v="45300"/>
    <n v="99361"/>
    <x v="80"/>
    <s v="successful"/>
    <n v="903"/>
    <m/>
    <s v="US"/>
    <s v="USD"/>
    <n v="1412485200"/>
    <n v="1413608400"/>
    <b v="0"/>
    <b v="0"/>
    <x v="11"/>
  </r>
  <r>
    <n v="122"/>
    <x v="122"/>
    <s v="Seamless zero-defect solution"/>
    <n v="136800"/>
    <n v="88055"/>
    <x v="0"/>
    <s v="failed"/>
    <n v="3387"/>
    <m/>
    <s v="US"/>
    <s v="USD"/>
    <n v="1417068000"/>
    <n v="1419400800"/>
    <b v="0"/>
    <b v="0"/>
    <x v="13"/>
  </r>
  <r>
    <n v="123"/>
    <x v="123"/>
    <s v="Enhanced scalable concept"/>
    <n v="177700"/>
    <n v="33092"/>
    <x v="0"/>
    <s v="failed"/>
    <n v="662"/>
    <m/>
    <s v="CA"/>
    <s v="CAD"/>
    <n v="1448344800"/>
    <n v="1448604000"/>
    <b v="1"/>
    <b v="0"/>
    <x v="3"/>
  </r>
  <r>
    <n v="124"/>
    <x v="124"/>
    <s v="Polarized uniform software"/>
    <n v="2600"/>
    <n v="9562"/>
    <x v="81"/>
    <s v="successful"/>
    <n v="94"/>
    <m/>
    <s v="IT"/>
    <s v="EUR"/>
    <n v="1557723600"/>
    <n v="1562302800"/>
    <b v="0"/>
    <b v="0"/>
    <x v="14"/>
  </r>
  <r>
    <n v="125"/>
    <x v="125"/>
    <s v="Stand-alone web-enabled moderator"/>
    <n v="5300"/>
    <n v="8475"/>
    <x v="82"/>
    <s v="successful"/>
    <n v="180"/>
    <m/>
    <s v="US"/>
    <s v="USD"/>
    <n v="1537333200"/>
    <n v="1537678800"/>
    <b v="0"/>
    <b v="0"/>
    <x v="3"/>
  </r>
  <r>
    <n v="126"/>
    <x v="126"/>
    <s v="Proactive methodical benchmark"/>
    <n v="180200"/>
    <n v="69617"/>
    <x v="0"/>
    <s v="failed"/>
    <n v="774"/>
    <m/>
    <s v="US"/>
    <s v="USD"/>
    <n v="1471150800"/>
    <n v="1473570000"/>
    <b v="0"/>
    <b v="1"/>
    <x v="3"/>
  </r>
  <r>
    <n v="127"/>
    <x v="127"/>
    <s v="Team-oriented 6thgeneration matrix"/>
    <n v="103200"/>
    <n v="53067"/>
    <x v="0"/>
    <s v="failed"/>
    <n v="672"/>
    <m/>
    <s v="CA"/>
    <s v="CAD"/>
    <n v="1273640400"/>
    <n v="1273899600"/>
    <b v="0"/>
    <b v="0"/>
    <x v="3"/>
  </r>
  <r>
    <n v="128"/>
    <x v="128"/>
    <s v="Phased human-resource core"/>
    <n v="70600"/>
    <n v="42596"/>
    <x v="0"/>
    <s v="canceled"/>
    <n v="532"/>
    <m/>
    <s v="US"/>
    <s v="USD"/>
    <n v="1282885200"/>
    <n v="1284008400"/>
    <b v="0"/>
    <b v="0"/>
    <x v="1"/>
  </r>
  <r>
    <n v="129"/>
    <x v="129"/>
    <s v="Mandatory tertiary implementation"/>
    <n v="148500"/>
    <n v="4756"/>
    <x v="0"/>
    <s v="canceled"/>
    <n v="55"/>
    <m/>
    <s v="AU"/>
    <s v="AUD"/>
    <n v="1422943200"/>
    <n v="1425103200"/>
    <b v="0"/>
    <b v="0"/>
    <x v="0"/>
  </r>
  <r>
    <n v="130"/>
    <x v="130"/>
    <s v="Secured directional encryption"/>
    <n v="9600"/>
    <n v="14925"/>
    <x v="83"/>
    <s v="successful"/>
    <n v="533"/>
    <m/>
    <s v="DK"/>
    <s v="DKK"/>
    <n v="1319605200"/>
    <n v="1320991200"/>
    <b v="0"/>
    <b v="0"/>
    <x v="6"/>
  </r>
  <r>
    <n v="131"/>
    <x v="131"/>
    <s v="Distributed 5thgeneration implementation"/>
    <n v="164700"/>
    <n v="166116"/>
    <x v="84"/>
    <s v="successful"/>
    <n v="2443"/>
    <m/>
    <s v="GB"/>
    <s v="GBP"/>
    <n v="1385704800"/>
    <n v="1386828000"/>
    <b v="0"/>
    <b v="0"/>
    <x v="2"/>
  </r>
  <r>
    <n v="132"/>
    <x v="132"/>
    <s v="Virtual static core"/>
    <n v="3300"/>
    <n v="3834"/>
    <x v="85"/>
    <s v="successful"/>
    <n v="89"/>
    <m/>
    <s v="US"/>
    <s v="USD"/>
    <n v="1515736800"/>
    <n v="1517119200"/>
    <b v="0"/>
    <b v="1"/>
    <x v="3"/>
  </r>
  <r>
    <n v="133"/>
    <x v="133"/>
    <s v="Secured content-based product"/>
    <n v="4500"/>
    <n v="13985"/>
    <x v="86"/>
    <s v="successful"/>
    <n v="159"/>
    <m/>
    <s v="US"/>
    <s v="USD"/>
    <n v="1313125200"/>
    <n v="1315026000"/>
    <b v="0"/>
    <b v="0"/>
    <x v="21"/>
  </r>
  <r>
    <n v="134"/>
    <x v="134"/>
    <s v="Secured executive concept"/>
    <n v="99500"/>
    <n v="89288"/>
    <x v="0"/>
    <s v="failed"/>
    <n v="940"/>
    <m/>
    <s v="CH"/>
    <s v="CHF"/>
    <n v="1308459600"/>
    <n v="1312693200"/>
    <b v="0"/>
    <b v="1"/>
    <x v="4"/>
  </r>
  <r>
    <n v="135"/>
    <x v="135"/>
    <s v="Balanced zero-defect software"/>
    <n v="7700"/>
    <n v="5488"/>
    <x v="0"/>
    <s v="failed"/>
    <n v="117"/>
    <m/>
    <s v="US"/>
    <s v="USD"/>
    <n v="1362636000"/>
    <n v="1363064400"/>
    <b v="0"/>
    <b v="1"/>
    <x v="3"/>
  </r>
  <r>
    <n v="136"/>
    <x v="136"/>
    <s v="Distributed context-sensitive flexibility"/>
    <n v="82800"/>
    <n v="2721"/>
    <x v="0"/>
    <s v="canceled"/>
    <n v="58"/>
    <m/>
    <s v="US"/>
    <s v="USD"/>
    <n v="1402117200"/>
    <n v="1403154000"/>
    <b v="0"/>
    <b v="1"/>
    <x v="6"/>
  </r>
  <r>
    <n v="137"/>
    <x v="137"/>
    <s v="Down-sized disintermediate support"/>
    <n v="1800"/>
    <n v="4712"/>
    <x v="87"/>
    <s v="successful"/>
    <n v="50"/>
    <m/>
    <s v="US"/>
    <s v="USD"/>
    <n v="1286341200"/>
    <n v="1286859600"/>
    <b v="0"/>
    <b v="0"/>
    <x v="9"/>
  </r>
  <r>
    <n v="138"/>
    <x v="138"/>
    <s v="Stand-alone mission-critical moratorium"/>
    <n v="9600"/>
    <n v="9216"/>
    <x v="0"/>
    <s v="failed"/>
    <n v="115"/>
    <m/>
    <s v="US"/>
    <s v="USD"/>
    <n v="1348808400"/>
    <n v="1349326800"/>
    <b v="0"/>
    <b v="0"/>
    <x v="20"/>
  </r>
  <r>
    <n v="139"/>
    <x v="139"/>
    <s v="Down-sized empowering protocol"/>
    <n v="92100"/>
    <n v="19246"/>
    <x v="0"/>
    <s v="failed"/>
    <n v="326"/>
    <m/>
    <s v="US"/>
    <s v="USD"/>
    <n v="1429592400"/>
    <n v="1430974800"/>
    <b v="0"/>
    <b v="1"/>
    <x v="8"/>
  </r>
  <r>
    <n v="140"/>
    <x v="140"/>
    <s v="Fully-configurable coherent Internet solution"/>
    <n v="5500"/>
    <n v="12274"/>
    <x v="88"/>
    <s v="successful"/>
    <n v="186"/>
    <m/>
    <s v="US"/>
    <s v="USD"/>
    <n v="1519538400"/>
    <n v="1519970400"/>
    <b v="0"/>
    <b v="0"/>
    <x v="4"/>
  </r>
  <r>
    <n v="141"/>
    <x v="141"/>
    <s v="Distributed motivating algorithm"/>
    <n v="64300"/>
    <n v="65323"/>
    <x v="89"/>
    <s v="successful"/>
    <n v="1071"/>
    <m/>
    <s v="US"/>
    <s v="USD"/>
    <n v="1434085200"/>
    <n v="1434603600"/>
    <b v="0"/>
    <b v="0"/>
    <x v="2"/>
  </r>
  <r>
    <n v="142"/>
    <x v="142"/>
    <s v="Expanded solution-oriented benchmark"/>
    <n v="5000"/>
    <n v="11502"/>
    <x v="90"/>
    <s v="successful"/>
    <n v="117"/>
    <m/>
    <s v="US"/>
    <s v="USD"/>
    <n v="1333688400"/>
    <n v="1337230800"/>
    <b v="0"/>
    <b v="0"/>
    <x v="2"/>
  </r>
  <r>
    <n v="143"/>
    <x v="143"/>
    <s v="Implemented discrete secured line"/>
    <n v="5400"/>
    <n v="7322"/>
    <x v="91"/>
    <s v="successful"/>
    <n v="70"/>
    <m/>
    <s v="US"/>
    <s v="USD"/>
    <n v="1277701200"/>
    <n v="1279429200"/>
    <b v="0"/>
    <b v="0"/>
    <x v="7"/>
  </r>
  <r>
    <n v="144"/>
    <x v="144"/>
    <s v="Multi-lateral actuating installation"/>
    <n v="9000"/>
    <n v="11619"/>
    <x v="92"/>
    <s v="successful"/>
    <n v="135"/>
    <m/>
    <s v="US"/>
    <s v="USD"/>
    <n v="1560747600"/>
    <n v="1561438800"/>
    <b v="0"/>
    <b v="0"/>
    <x v="3"/>
  </r>
  <r>
    <n v="145"/>
    <x v="145"/>
    <s v="Secured reciprocal array"/>
    <n v="25000"/>
    <n v="59128"/>
    <x v="93"/>
    <s v="successful"/>
    <n v="768"/>
    <m/>
    <s v="CH"/>
    <s v="CHF"/>
    <n v="1410066000"/>
    <n v="1410498000"/>
    <b v="0"/>
    <b v="0"/>
    <x v="8"/>
  </r>
  <r>
    <n v="146"/>
    <x v="146"/>
    <s v="Optional bandwidth-monitored middleware"/>
    <n v="8800"/>
    <n v="1518"/>
    <x v="0"/>
    <s v="canceled"/>
    <n v="51"/>
    <m/>
    <s v="US"/>
    <s v="USD"/>
    <n v="1320732000"/>
    <n v="1322460000"/>
    <b v="0"/>
    <b v="0"/>
    <x v="3"/>
  </r>
  <r>
    <n v="147"/>
    <x v="147"/>
    <s v="Upgradable upward-trending workforce"/>
    <n v="8300"/>
    <n v="9337"/>
    <x v="94"/>
    <s v="successful"/>
    <n v="199"/>
    <m/>
    <s v="US"/>
    <s v="USD"/>
    <n v="1465794000"/>
    <n v="1466312400"/>
    <b v="0"/>
    <b v="1"/>
    <x v="3"/>
  </r>
  <r>
    <n v="148"/>
    <x v="148"/>
    <s v="Upgradable hybrid capability"/>
    <n v="9300"/>
    <n v="11255"/>
    <x v="95"/>
    <s v="successful"/>
    <n v="107"/>
    <m/>
    <s v="US"/>
    <s v="USD"/>
    <n v="1500958800"/>
    <n v="1501736400"/>
    <b v="0"/>
    <b v="0"/>
    <x v="8"/>
  </r>
  <r>
    <n v="149"/>
    <x v="149"/>
    <s v="Managed fresh-thinking flexibility"/>
    <n v="6200"/>
    <n v="13632"/>
    <x v="96"/>
    <s v="successful"/>
    <n v="195"/>
    <m/>
    <s v="US"/>
    <s v="USD"/>
    <n v="1357020000"/>
    <n v="1361512800"/>
    <b v="0"/>
    <b v="0"/>
    <x v="7"/>
  </r>
  <r>
    <n v="150"/>
    <x v="150"/>
    <s v="Networked stable workforce"/>
    <n v="100"/>
    <n v="1"/>
    <x v="0"/>
    <s v="failed"/>
    <n v="1"/>
    <m/>
    <s v="US"/>
    <s v="USD"/>
    <n v="1544940000"/>
    <n v="1545026400"/>
    <b v="0"/>
    <b v="0"/>
    <x v="1"/>
  </r>
  <r>
    <n v="151"/>
    <x v="151"/>
    <s v="Customizable intermediate extranet"/>
    <n v="137200"/>
    <n v="88037"/>
    <x v="0"/>
    <s v="failed"/>
    <n v="1467"/>
    <m/>
    <s v="US"/>
    <s v="USD"/>
    <n v="1402290000"/>
    <n v="1406696400"/>
    <b v="0"/>
    <b v="0"/>
    <x v="5"/>
  </r>
  <r>
    <n v="152"/>
    <x v="152"/>
    <s v="User-centric fault-tolerant task-force"/>
    <n v="41500"/>
    <n v="175573"/>
    <x v="97"/>
    <s v="successful"/>
    <n v="3376"/>
    <m/>
    <s v="US"/>
    <s v="USD"/>
    <n v="1487311200"/>
    <n v="1487916000"/>
    <b v="0"/>
    <b v="0"/>
    <x v="7"/>
  </r>
  <r>
    <n v="153"/>
    <x v="153"/>
    <s v="Multi-tiered radical definition"/>
    <n v="189400"/>
    <n v="176112"/>
    <x v="0"/>
    <s v="failed"/>
    <n v="5681"/>
    <m/>
    <s v="US"/>
    <s v="USD"/>
    <n v="1350622800"/>
    <n v="1351141200"/>
    <b v="0"/>
    <b v="0"/>
    <x v="3"/>
  </r>
  <r>
    <n v="154"/>
    <x v="154"/>
    <s v="Devolved foreground benchmark"/>
    <n v="171300"/>
    <n v="100650"/>
    <x v="0"/>
    <s v="failed"/>
    <n v="1059"/>
    <m/>
    <s v="US"/>
    <s v="USD"/>
    <n v="1463029200"/>
    <n v="1465016400"/>
    <b v="0"/>
    <b v="1"/>
    <x v="7"/>
  </r>
  <r>
    <n v="155"/>
    <x v="155"/>
    <s v="Distributed eco-centric methodology"/>
    <n v="139500"/>
    <n v="90706"/>
    <x v="0"/>
    <s v="failed"/>
    <n v="1194"/>
    <m/>
    <s v="US"/>
    <s v="USD"/>
    <n v="1269493200"/>
    <n v="1270789200"/>
    <b v="0"/>
    <b v="0"/>
    <x v="3"/>
  </r>
  <r>
    <n v="156"/>
    <x v="156"/>
    <s v="Streamlined encompassing encryption"/>
    <n v="36400"/>
    <n v="26914"/>
    <x v="0"/>
    <s v="canceled"/>
    <n v="379"/>
    <m/>
    <s v="AU"/>
    <s v="AUD"/>
    <n v="1570251600"/>
    <n v="1572325200"/>
    <b v="0"/>
    <b v="0"/>
    <x v="1"/>
  </r>
  <r>
    <n v="157"/>
    <x v="157"/>
    <s v="User-friendly reciprocal initiative"/>
    <n v="4200"/>
    <n v="2212"/>
    <x v="0"/>
    <s v="failed"/>
    <n v="30"/>
    <m/>
    <s v="AU"/>
    <s v="AUD"/>
    <n v="1388383200"/>
    <n v="1389420000"/>
    <b v="0"/>
    <b v="0"/>
    <x v="14"/>
  </r>
  <r>
    <n v="158"/>
    <x v="158"/>
    <s v="Ergonomic fresh-thinking installation"/>
    <n v="2100"/>
    <n v="4640"/>
    <x v="98"/>
    <s v="successful"/>
    <n v="41"/>
    <m/>
    <s v="US"/>
    <s v="USD"/>
    <n v="1449554400"/>
    <n v="1449640800"/>
    <b v="0"/>
    <b v="0"/>
    <x v="1"/>
  </r>
  <r>
    <n v="159"/>
    <x v="159"/>
    <s v="Robust explicit hardware"/>
    <n v="191200"/>
    <n v="191222"/>
    <x v="99"/>
    <s v="successful"/>
    <n v="1821"/>
    <m/>
    <s v="US"/>
    <s v="USD"/>
    <n v="1553662800"/>
    <n v="1555218000"/>
    <b v="0"/>
    <b v="1"/>
    <x v="3"/>
  </r>
  <r>
    <n v="160"/>
    <x v="160"/>
    <s v="Stand-alone actuating support"/>
    <n v="8000"/>
    <n v="12985"/>
    <x v="100"/>
    <s v="successful"/>
    <n v="164"/>
    <m/>
    <s v="US"/>
    <s v="USD"/>
    <n v="1556341200"/>
    <n v="1557723600"/>
    <b v="0"/>
    <b v="0"/>
    <x v="8"/>
  </r>
  <r>
    <n v="161"/>
    <x v="161"/>
    <s v="Cross-platform methodical process improvement"/>
    <n v="5500"/>
    <n v="4300"/>
    <x v="0"/>
    <s v="failed"/>
    <n v="75"/>
    <m/>
    <s v="US"/>
    <s v="USD"/>
    <n v="1442984400"/>
    <n v="1443502800"/>
    <b v="0"/>
    <b v="1"/>
    <x v="2"/>
  </r>
  <r>
    <n v="162"/>
    <x v="162"/>
    <s v="Extended bottom-line open architecture"/>
    <n v="6100"/>
    <n v="9134"/>
    <x v="101"/>
    <s v="successful"/>
    <n v="157"/>
    <m/>
    <s v="CH"/>
    <s v="CHF"/>
    <n v="1544248800"/>
    <n v="1546840800"/>
    <b v="0"/>
    <b v="0"/>
    <x v="1"/>
  </r>
  <r>
    <n v="163"/>
    <x v="163"/>
    <s v="Extended reciprocal circuit"/>
    <n v="3500"/>
    <n v="8864"/>
    <x v="102"/>
    <s v="successful"/>
    <n v="246"/>
    <m/>
    <s v="US"/>
    <s v="USD"/>
    <n v="1508475600"/>
    <n v="1512712800"/>
    <b v="0"/>
    <b v="1"/>
    <x v="14"/>
  </r>
  <r>
    <n v="164"/>
    <x v="164"/>
    <s v="Polarized human-resource protocol"/>
    <n v="150500"/>
    <n v="150755"/>
    <x v="103"/>
    <s v="successful"/>
    <n v="1396"/>
    <m/>
    <s v="US"/>
    <s v="USD"/>
    <n v="1507438800"/>
    <n v="1507525200"/>
    <b v="0"/>
    <b v="0"/>
    <x v="3"/>
  </r>
  <r>
    <n v="165"/>
    <x v="165"/>
    <s v="Synergized radical product"/>
    <n v="90400"/>
    <n v="110279"/>
    <x v="104"/>
    <s v="successful"/>
    <n v="2506"/>
    <m/>
    <s v="US"/>
    <s v="USD"/>
    <n v="1501563600"/>
    <n v="1504328400"/>
    <b v="0"/>
    <b v="0"/>
    <x v="2"/>
  </r>
  <r>
    <n v="166"/>
    <x v="166"/>
    <s v="Robust heuristic artificial intelligence"/>
    <n v="9800"/>
    <n v="13439"/>
    <x v="105"/>
    <s v="successful"/>
    <n v="244"/>
    <m/>
    <s v="US"/>
    <s v="USD"/>
    <n v="1292997600"/>
    <n v="1293343200"/>
    <b v="0"/>
    <b v="0"/>
    <x v="14"/>
  </r>
  <r>
    <n v="167"/>
    <x v="167"/>
    <s v="Robust content-based emulation"/>
    <n v="2600"/>
    <n v="10804"/>
    <x v="106"/>
    <s v="successful"/>
    <n v="146"/>
    <m/>
    <s v="AU"/>
    <s v="AUD"/>
    <n v="1370840400"/>
    <n v="1371704400"/>
    <b v="0"/>
    <b v="0"/>
    <x v="3"/>
  </r>
  <r>
    <n v="168"/>
    <x v="168"/>
    <s v="Ergonomic uniform open system"/>
    <n v="128100"/>
    <n v="40107"/>
    <x v="0"/>
    <s v="failed"/>
    <n v="955"/>
    <m/>
    <s v="DK"/>
    <s v="DKK"/>
    <n v="1550815200"/>
    <n v="1552798800"/>
    <b v="0"/>
    <b v="1"/>
    <x v="7"/>
  </r>
  <r>
    <n v="169"/>
    <x v="169"/>
    <s v="Profit-focused modular product"/>
    <n v="23300"/>
    <n v="98811"/>
    <x v="107"/>
    <s v="successful"/>
    <n v="1267"/>
    <m/>
    <s v="US"/>
    <s v="USD"/>
    <n v="1339909200"/>
    <n v="1342328400"/>
    <b v="0"/>
    <b v="1"/>
    <x v="12"/>
  </r>
  <r>
    <n v="170"/>
    <x v="170"/>
    <s v="Mandatory mobile product"/>
    <n v="188100"/>
    <n v="5528"/>
    <x v="0"/>
    <s v="failed"/>
    <n v="67"/>
    <m/>
    <s v="US"/>
    <s v="USD"/>
    <n v="1501736400"/>
    <n v="1502341200"/>
    <b v="0"/>
    <b v="0"/>
    <x v="7"/>
  </r>
  <r>
    <n v="171"/>
    <x v="171"/>
    <s v="Public-key 3rdgeneration budgetary management"/>
    <n v="4900"/>
    <n v="521"/>
    <x v="0"/>
    <s v="failed"/>
    <n v="5"/>
    <m/>
    <s v="US"/>
    <s v="USD"/>
    <n v="1395291600"/>
    <n v="1397192400"/>
    <b v="0"/>
    <b v="0"/>
    <x v="18"/>
  </r>
  <r>
    <n v="172"/>
    <x v="172"/>
    <s v="Centralized national firmware"/>
    <n v="800"/>
    <n v="663"/>
    <x v="0"/>
    <s v="failed"/>
    <n v="26"/>
    <m/>
    <s v="US"/>
    <s v="USD"/>
    <n v="1405746000"/>
    <n v="1407042000"/>
    <b v="0"/>
    <b v="1"/>
    <x v="4"/>
  </r>
  <r>
    <n v="173"/>
    <x v="173"/>
    <s v="Cross-group 4thgeneration middleware"/>
    <n v="96700"/>
    <n v="157635"/>
    <x v="108"/>
    <s v="successful"/>
    <n v="1561"/>
    <m/>
    <s v="US"/>
    <s v="USD"/>
    <n v="1368853200"/>
    <n v="1369371600"/>
    <b v="0"/>
    <b v="0"/>
    <x v="3"/>
  </r>
  <r>
    <n v="174"/>
    <x v="174"/>
    <s v="Pre-emptive scalable access"/>
    <n v="600"/>
    <n v="5368"/>
    <x v="109"/>
    <s v="successful"/>
    <n v="48"/>
    <m/>
    <s v="US"/>
    <s v="USD"/>
    <n v="1444021200"/>
    <n v="1444107600"/>
    <b v="0"/>
    <b v="1"/>
    <x v="8"/>
  </r>
  <r>
    <n v="175"/>
    <x v="175"/>
    <s v="Sharable intangible migration"/>
    <n v="181200"/>
    <n v="47459"/>
    <x v="0"/>
    <s v="failed"/>
    <n v="1130"/>
    <m/>
    <s v="US"/>
    <s v="USD"/>
    <n v="1472619600"/>
    <n v="1474261200"/>
    <b v="0"/>
    <b v="0"/>
    <x v="3"/>
  </r>
  <r>
    <n v="176"/>
    <x v="176"/>
    <s v="Proactive scalable Graphical User Interface"/>
    <n v="115000"/>
    <n v="86060"/>
    <x v="0"/>
    <s v="failed"/>
    <n v="782"/>
    <m/>
    <s v="US"/>
    <s v="USD"/>
    <n v="1472878800"/>
    <n v="1473656400"/>
    <b v="0"/>
    <b v="0"/>
    <x v="3"/>
  </r>
  <r>
    <n v="177"/>
    <x v="177"/>
    <s v="Digitized solution-oriented product"/>
    <n v="38800"/>
    <n v="161593"/>
    <x v="110"/>
    <s v="successful"/>
    <n v="2739"/>
    <m/>
    <s v="US"/>
    <s v="USD"/>
    <n v="1289800800"/>
    <n v="1291960800"/>
    <b v="0"/>
    <b v="0"/>
    <x v="3"/>
  </r>
  <r>
    <n v="178"/>
    <x v="178"/>
    <s v="Triple-buffered cohesive structure"/>
    <n v="7200"/>
    <n v="6927"/>
    <x v="0"/>
    <s v="failed"/>
    <n v="210"/>
    <m/>
    <s v="US"/>
    <s v="USD"/>
    <n v="1505970000"/>
    <n v="1506747600"/>
    <b v="0"/>
    <b v="0"/>
    <x v="0"/>
  </r>
  <r>
    <n v="179"/>
    <x v="179"/>
    <s v="Realigned human-resource orchestration"/>
    <n v="44500"/>
    <n v="159185"/>
    <x v="111"/>
    <s v="successful"/>
    <n v="3537"/>
    <m/>
    <s v="CA"/>
    <s v="CAD"/>
    <n v="1363496400"/>
    <n v="1363582800"/>
    <b v="0"/>
    <b v="1"/>
    <x v="3"/>
  </r>
  <r>
    <n v="180"/>
    <x v="180"/>
    <s v="Optional clear-thinking software"/>
    <n v="56000"/>
    <n v="172736"/>
    <x v="112"/>
    <s v="successful"/>
    <n v="2107"/>
    <m/>
    <s v="AU"/>
    <s v="AUD"/>
    <n v="1269234000"/>
    <n v="1269666000"/>
    <b v="0"/>
    <b v="0"/>
    <x v="8"/>
  </r>
  <r>
    <n v="181"/>
    <x v="181"/>
    <s v="Centralized global approach"/>
    <n v="8600"/>
    <n v="5315"/>
    <x v="0"/>
    <s v="failed"/>
    <n v="136"/>
    <m/>
    <s v="US"/>
    <s v="USD"/>
    <n v="1507093200"/>
    <n v="1508648400"/>
    <b v="0"/>
    <b v="0"/>
    <x v="2"/>
  </r>
  <r>
    <n v="182"/>
    <x v="182"/>
    <s v="Reverse-engineered bandwidth-monitored contingency"/>
    <n v="27100"/>
    <n v="195750"/>
    <x v="113"/>
    <s v="successful"/>
    <n v="3318"/>
    <m/>
    <s v="DK"/>
    <s v="DKK"/>
    <n v="1560574800"/>
    <n v="1561957200"/>
    <b v="0"/>
    <b v="0"/>
    <x v="3"/>
  </r>
  <r>
    <n v="183"/>
    <x v="183"/>
    <s v="Pre-emptive bandwidth-monitored instruction set"/>
    <n v="5100"/>
    <n v="3525"/>
    <x v="0"/>
    <s v="failed"/>
    <n v="86"/>
    <m/>
    <s v="CA"/>
    <s v="CAD"/>
    <n v="1284008400"/>
    <n v="1285131600"/>
    <b v="0"/>
    <b v="0"/>
    <x v="1"/>
  </r>
  <r>
    <n v="184"/>
    <x v="184"/>
    <s v="Adaptive asynchronous emulation"/>
    <n v="3600"/>
    <n v="10550"/>
    <x v="114"/>
    <s v="successful"/>
    <n v="340"/>
    <m/>
    <s v="US"/>
    <s v="USD"/>
    <n v="1556859600"/>
    <n v="1556946000"/>
    <b v="0"/>
    <b v="0"/>
    <x v="3"/>
  </r>
  <r>
    <n v="185"/>
    <x v="185"/>
    <s v="Innovative actuating conglomeration"/>
    <n v="1000"/>
    <n v="718"/>
    <x v="0"/>
    <s v="failed"/>
    <n v="19"/>
    <m/>
    <s v="US"/>
    <s v="USD"/>
    <n v="1526187600"/>
    <n v="1527138000"/>
    <b v="0"/>
    <b v="0"/>
    <x v="19"/>
  </r>
  <r>
    <n v="186"/>
    <x v="186"/>
    <s v="Grass-roots foreground policy"/>
    <n v="88800"/>
    <n v="28358"/>
    <x v="0"/>
    <s v="failed"/>
    <n v="886"/>
    <m/>
    <s v="US"/>
    <s v="USD"/>
    <n v="1400821200"/>
    <n v="1402117200"/>
    <b v="0"/>
    <b v="0"/>
    <x v="3"/>
  </r>
  <r>
    <n v="187"/>
    <x v="187"/>
    <s v="Horizontal transitional paradigm"/>
    <n v="60200"/>
    <n v="138384"/>
    <x v="115"/>
    <s v="successful"/>
    <n v="1442"/>
    <m/>
    <s v="CA"/>
    <s v="CAD"/>
    <n v="1361599200"/>
    <n v="1364014800"/>
    <b v="0"/>
    <b v="1"/>
    <x v="12"/>
  </r>
  <r>
    <n v="188"/>
    <x v="188"/>
    <s v="Networked didactic info-mediaries"/>
    <n v="8200"/>
    <n v="2625"/>
    <x v="0"/>
    <s v="failed"/>
    <n v="35"/>
    <m/>
    <s v="IT"/>
    <s v="EUR"/>
    <n v="1417500000"/>
    <n v="1417586400"/>
    <b v="0"/>
    <b v="0"/>
    <x v="3"/>
  </r>
  <r>
    <n v="189"/>
    <x v="189"/>
    <s v="Switchable contextually-based access"/>
    <n v="191300"/>
    <n v="45004"/>
    <x v="0"/>
    <s v="canceled"/>
    <n v="441"/>
    <m/>
    <s v="US"/>
    <s v="USD"/>
    <n v="1457071200"/>
    <n v="1457071200"/>
    <b v="0"/>
    <b v="0"/>
    <x v="3"/>
  </r>
  <r>
    <n v="190"/>
    <x v="190"/>
    <s v="Up-sized dynamic throughput"/>
    <n v="3700"/>
    <n v="2538"/>
    <x v="0"/>
    <s v="failed"/>
    <n v="24"/>
    <m/>
    <s v="US"/>
    <s v="USD"/>
    <n v="1370322000"/>
    <n v="1370408400"/>
    <b v="0"/>
    <b v="1"/>
    <x v="3"/>
  </r>
  <r>
    <n v="191"/>
    <x v="191"/>
    <s v="Mandatory reciprocal superstructure"/>
    <n v="8400"/>
    <n v="3188"/>
    <x v="0"/>
    <s v="failed"/>
    <n v="86"/>
    <m/>
    <s v="IT"/>
    <s v="EUR"/>
    <n v="1552366800"/>
    <n v="1552626000"/>
    <b v="0"/>
    <b v="0"/>
    <x v="3"/>
  </r>
  <r>
    <n v="192"/>
    <x v="192"/>
    <s v="Upgradable 4thgeneration productivity"/>
    <n v="42600"/>
    <n v="8517"/>
    <x v="0"/>
    <s v="failed"/>
    <n v="243"/>
    <m/>
    <s v="US"/>
    <s v="USD"/>
    <n v="1403845200"/>
    <n v="1404190800"/>
    <b v="0"/>
    <b v="0"/>
    <x v="1"/>
  </r>
  <r>
    <n v="193"/>
    <x v="193"/>
    <s v="Progressive discrete hub"/>
    <n v="6600"/>
    <n v="3012"/>
    <x v="0"/>
    <s v="failed"/>
    <n v="65"/>
    <m/>
    <s v="US"/>
    <s v="USD"/>
    <n v="1523163600"/>
    <n v="1523509200"/>
    <b v="1"/>
    <b v="0"/>
    <x v="7"/>
  </r>
  <r>
    <n v="194"/>
    <x v="194"/>
    <s v="Assimilated multi-tasking archive"/>
    <n v="7100"/>
    <n v="8716"/>
    <x v="116"/>
    <s v="successful"/>
    <n v="126"/>
    <m/>
    <s v="US"/>
    <s v="USD"/>
    <n v="1442206800"/>
    <n v="1443589200"/>
    <b v="0"/>
    <b v="0"/>
    <x v="16"/>
  </r>
  <r>
    <n v="195"/>
    <x v="195"/>
    <s v="Upgradable high-level solution"/>
    <n v="15800"/>
    <n v="57157"/>
    <x v="117"/>
    <s v="successful"/>
    <n v="524"/>
    <m/>
    <s v="US"/>
    <s v="USD"/>
    <n v="1532840400"/>
    <n v="1533445200"/>
    <b v="0"/>
    <b v="0"/>
    <x v="5"/>
  </r>
  <r>
    <n v="196"/>
    <x v="196"/>
    <s v="Organic bandwidth-monitored frame"/>
    <n v="8200"/>
    <n v="5178"/>
    <x v="0"/>
    <s v="failed"/>
    <n v="100"/>
    <m/>
    <s v="DK"/>
    <s v="DKK"/>
    <n v="1472878800"/>
    <n v="1474520400"/>
    <b v="0"/>
    <b v="0"/>
    <x v="8"/>
  </r>
  <r>
    <n v="197"/>
    <x v="197"/>
    <s v="Business-focused logistical framework"/>
    <n v="54700"/>
    <n v="163118"/>
    <x v="118"/>
    <s v="successful"/>
    <n v="1989"/>
    <m/>
    <s v="US"/>
    <s v="USD"/>
    <n v="1498194000"/>
    <n v="1499403600"/>
    <b v="0"/>
    <b v="0"/>
    <x v="6"/>
  </r>
  <r>
    <n v="198"/>
    <x v="198"/>
    <s v="Universal multi-state capability"/>
    <n v="63200"/>
    <n v="6041"/>
    <x v="0"/>
    <s v="failed"/>
    <n v="168"/>
    <m/>
    <s v="US"/>
    <s v="USD"/>
    <n v="1281070800"/>
    <n v="1283576400"/>
    <b v="0"/>
    <b v="0"/>
    <x v="5"/>
  </r>
  <r>
    <n v="199"/>
    <x v="199"/>
    <s v="Digitized reciprocal infrastructure"/>
    <n v="1800"/>
    <n v="968"/>
    <x v="0"/>
    <s v="failed"/>
    <n v="13"/>
    <m/>
    <s v="US"/>
    <s v="USD"/>
    <n v="1436245200"/>
    <n v="1436590800"/>
    <b v="0"/>
    <b v="0"/>
    <x v="1"/>
  </r>
  <r>
    <n v="200"/>
    <x v="200"/>
    <s v="Reduced dedicated capability"/>
    <n v="100"/>
    <n v="2"/>
    <x v="0"/>
    <s v="failed"/>
    <n v="1"/>
    <m/>
    <s v="CA"/>
    <s v="CAD"/>
    <n v="1269493200"/>
    <n v="1270443600"/>
    <b v="0"/>
    <b v="0"/>
    <x v="3"/>
  </r>
  <r>
    <n v="201"/>
    <x v="201"/>
    <s v="Cross-platform bi-directional workforce"/>
    <n v="2100"/>
    <n v="14305"/>
    <x v="119"/>
    <s v="successful"/>
    <n v="157"/>
    <m/>
    <s v="US"/>
    <s v="USD"/>
    <n v="1406264400"/>
    <n v="1407819600"/>
    <b v="0"/>
    <b v="0"/>
    <x v="2"/>
  </r>
  <r>
    <n v="202"/>
    <x v="202"/>
    <s v="Upgradable scalable methodology"/>
    <n v="8300"/>
    <n v="6543"/>
    <x v="0"/>
    <s v="canceled"/>
    <n v="82"/>
    <m/>
    <s v="US"/>
    <s v="USD"/>
    <n v="1317531600"/>
    <n v="1317877200"/>
    <b v="0"/>
    <b v="0"/>
    <x v="0"/>
  </r>
  <r>
    <n v="203"/>
    <x v="203"/>
    <s v="Customer-focused client-server service-desk"/>
    <n v="143900"/>
    <n v="193413"/>
    <x v="120"/>
    <s v="successful"/>
    <n v="4498"/>
    <m/>
    <s v="AU"/>
    <s v="AUD"/>
    <n v="1484632800"/>
    <n v="1484805600"/>
    <b v="0"/>
    <b v="0"/>
    <x v="3"/>
  </r>
  <r>
    <n v="204"/>
    <x v="204"/>
    <s v="Mandatory multimedia leverage"/>
    <n v="75000"/>
    <n v="2529"/>
    <x v="0"/>
    <s v="failed"/>
    <n v="40"/>
    <m/>
    <s v="US"/>
    <s v="USD"/>
    <n v="1301806800"/>
    <n v="1302670800"/>
    <b v="0"/>
    <b v="0"/>
    <x v="17"/>
  </r>
  <r>
    <n v="205"/>
    <x v="205"/>
    <s v="Focused analyzing circuit"/>
    <n v="1300"/>
    <n v="5614"/>
    <x v="121"/>
    <s v="successful"/>
    <n v="80"/>
    <m/>
    <s v="US"/>
    <s v="USD"/>
    <n v="1539752400"/>
    <n v="1540789200"/>
    <b v="1"/>
    <b v="0"/>
    <x v="3"/>
  </r>
  <r>
    <n v="206"/>
    <x v="206"/>
    <s v="Fundamental grid-enabled strategy"/>
    <n v="9000"/>
    <n v="3496"/>
    <x v="0"/>
    <s v="canceled"/>
    <n v="57"/>
    <m/>
    <s v="US"/>
    <s v="USD"/>
    <n v="1267250400"/>
    <n v="1268028000"/>
    <b v="0"/>
    <b v="0"/>
    <x v="13"/>
  </r>
  <r>
    <n v="207"/>
    <x v="207"/>
    <s v="Digitized 5thgeneration knowledgebase"/>
    <n v="1000"/>
    <n v="4257"/>
    <x v="122"/>
    <s v="successful"/>
    <n v="43"/>
    <m/>
    <s v="US"/>
    <s v="USD"/>
    <n v="1535432400"/>
    <n v="1537160400"/>
    <b v="0"/>
    <b v="1"/>
    <x v="1"/>
  </r>
  <r>
    <n v="208"/>
    <x v="208"/>
    <s v="Mandatory multi-tasking encryption"/>
    <n v="196900"/>
    <n v="199110"/>
    <x v="123"/>
    <s v="successful"/>
    <n v="2053"/>
    <m/>
    <s v="US"/>
    <s v="USD"/>
    <n v="1510207200"/>
    <n v="1512280800"/>
    <b v="0"/>
    <b v="0"/>
    <x v="4"/>
  </r>
  <r>
    <n v="209"/>
    <x v="209"/>
    <s v="Distributed system-worthy application"/>
    <n v="194500"/>
    <n v="41212"/>
    <x v="0"/>
    <s v="live"/>
    <n v="808"/>
    <m/>
    <s v="AU"/>
    <s v="AUD"/>
    <n v="1462510800"/>
    <n v="1463115600"/>
    <b v="0"/>
    <b v="0"/>
    <x v="4"/>
  </r>
  <r>
    <n v="210"/>
    <x v="210"/>
    <s v="Synergistic tertiary time-frame"/>
    <n v="9400"/>
    <n v="6338"/>
    <x v="0"/>
    <s v="failed"/>
    <n v="226"/>
    <m/>
    <s v="DK"/>
    <s v="DKK"/>
    <n v="1488520800"/>
    <n v="1490850000"/>
    <b v="0"/>
    <b v="0"/>
    <x v="22"/>
  </r>
  <r>
    <n v="211"/>
    <x v="211"/>
    <s v="Customer-focused impactful benchmark"/>
    <n v="104400"/>
    <n v="99100"/>
    <x v="0"/>
    <s v="failed"/>
    <n v="1625"/>
    <m/>
    <s v="US"/>
    <s v="USD"/>
    <n v="1377579600"/>
    <n v="1379653200"/>
    <b v="0"/>
    <b v="0"/>
    <x v="3"/>
  </r>
  <r>
    <n v="212"/>
    <x v="212"/>
    <s v="Profound next generation infrastructure"/>
    <n v="8100"/>
    <n v="12300"/>
    <x v="124"/>
    <s v="successful"/>
    <n v="168"/>
    <m/>
    <s v="US"/>
    <s v="USD"/>
    <n v="1576389600"/>
    <n v="1580364000"/>
    <b v="0"/>
    <b v="0"/>
    <x v="3"/>
  </r>
  <r>
    <n v="213"/>
    <x v="213"/>
    <s v="Face-to-face encompassing info-mediaries"/>
    <n v="87900"/>
    <n v="171549"/>
    <x v="125"/>
    <s v="successful"/>
    <n v="4289"/>
    <m/>
    <s v="US"/>
    <s v="USD"/>
    <n v="1289019600"/>
    <n v="1289714400"/>
    <b v="0"/>
    <b v="1"/>
    <x v="7"/>
  </r>
  <r>
    <n v="214"/>
    <x v="214"/>
    <s v="Open-source fresh-thinking policy"/>
    <n v="1400"/>
    <n v="14324"/>
    <x v="126"/>
    <s v="successful"/>
    <n v="165"/>
    <m/>
    <s v="US"/>
    <s v="USD"/>
    <n v="1282194000"/>
    <n v="1282712400"/>
    <b v="0"/>
    <b v="0"/>
    <x v="1"/>
  </r>
  <r>
    <n v="215"/>
    <x v="215"/>
    <s v="Extended 24/7 implementation"/>
    <n v="156800"/>
    <n v="6024"/>
    <x v="0"/>
    <s v="failed"/>
    <n v="143"/>
    <m/>
    <s v="US"/>
    <s v="USD"/>
    <n v="1550037600"/>
    <n v="1550210400"/>
    <b v="0"/>
    <b v="0"/>
    <x v="3"/>
  </r>
  <r>
    <n v="216"/>
    <x v="216"/>
    <s v="Organic dynamic algorithm"/>
    <n v="121700"/>
    <n v="188721"/>
    <x v="127"/>
    <s v=" "/>
    <n v="1815"/>
    <m/>
    <s v="US"/>
    <s v="USD"/>
    <n v="1321941600"/>
    <n v="1322114400"/>
    <b v="0"/>
    <b v="0"/>
    <x v="3"/>
  </r>
  <r>
    <n v="217"/>
    <x v="217"/>
    <s v="Organic multi-tasking focus group"/>
    <n v="129400"/>
    <n v="57911"/>
    <x v="0"/>
    <s v="failed"/>
    <n v="934"/>
    <m/>
    <s v="US"/>
    <s v="USD"/>
    <n v="1556427600"/>
    <n v="1557205200"/>
    <b v="0"/>
    <b v="0"/>
    <x v="22"/>
  </r>
  <r>
    <n v="218"/>
    <x v="218"/>
    <s v="Adaptive logistical initiative"/>
    <n v="5700"/>
    <n v="12309"/>
    <x v="128"/>
    <s v="successful"/>
    <n v="397"/>
    <m/>
    <s v="GB"/>
    <s v="GBP"/>
    <n v="1320991200"/>
    <n v="1323928800"/>
    <b v="0"/>
    <b v="1"/>
    <x v="12"/>
  </r>
  <r>
    <n v="219"/>
    <x v="219"/>
    <s v="Stand-alone mobile customer loyalty"/>
    <n v="41700"/>
    <n v="138497"/>
    <x v="129"/>
    <s v="successful"/>
    <n v="1539"/>
    <m/>
    <s v="US"/>
    <s v="USD"/>
    <n v="1345093200"/>
    <n v="1346130000"/>
    <b v="0"/>
    <b v="0"/>
    <x v="10"/>
  </r>
  <r>
    <n v="220"/>
    <x v="220"/>
    <s v="Focused composite approach"/>
    <n v="7900"/>
    <n v="667"/>
    <x v="0"/>
    <s v="failed"/>
    <n v="17"/>
    <m/>
    <s v="US"/>
    <s v="USD"/>
    <n v="1309496400"/>
    <n v="1311051600"/>
    <b v="1"/>
    <b v="0"/>
    <x v="3"/>
  </r>
  <r>
    <n v="221"/>
    <x v="221"/>
    <s v="Face-to-face clear-thinking Local Area Network"/>
    <n v="121500"/>
    <n v="119830"/>
    <x v="0"/>
    <s v="failed"/>
    <n v="2179"/>
    <m/>
    <s v="US"/>
    <s v="USD"/>
    <n v="1340254800"/>
    <n v="1340427600"/>
    <b v="1"/>
    <b v="0"/>
    <x v="0"/>
  </r>
  <r>
    <n v="222"/>
    <x v="222"/>
    <s v="Cross-group cohesive circuit"/>
    <n v="4800"/>
    <n v="6623"/>
    <x v="130"/>
    <s v="successful"/>
    <n v="138"/>
    <m/>
    <s v="US"/>
    <s v="USD"/>
    <n v="1412226000"/>
    <n v="1412312400"/>
    <b v="0"/>
    <b v="0"/>
    <x v="14"/>
  </r>
  <r>
    <n v="223"/>
    <x v="223"/>
    <s v="Synergistic explicit capability"/>
    <n v="87300"/>
    <n v="81897"/>
    <x v="0"/>
    <s v="failed"/>
    <n v="931"/>
    <m/>
    <s v="US"/>
    <s v="USD"/>
    <n v="1458104400"/>
    <n v="1459314000"/>
    <b v="0"/>
    <b v="0"/>
    <x v="3"/>
  </r>
  <r>
    <n v="224"/>
    <x v="224"/>
    <s v="Diverse analyzing definition"/>
    <n v="46300"/>
    <n v="186885"/>
    <x v="131"/>
    <s v="successful"/>
    <n v="3594"/>
    <m/>
    <s v="US"/>
    <s v="USD"/>
    <n v="1411534800"/>
    <n v="1415426400"/>
    <b v="0"/>
    <b v="0"/>
    <x v="22"/>
  </r>
  <r>
    <n v="225"/>
    <x v="225"/>
    <s v="Enterprise-wide reciprocal success"/>
    <n v="67800"/>
    <n v="176398"/>
    <x v="132"/>
    <s v="successful"/>
    <n v="5880"/>
    <m/>
    <s v="US"/>
    <s v="USD"/>
    <n v="1399093200"/>
    <n v="1399093200"/>
    <b v="1"/>
    <b v="0"/>
    <x v="1"/>
  </r>
  <r>
    <n v="226"/>
    <x v="102"/>
    <s v="Progressive neutral middleware"/>
    <n v="3000"/>
    <n v="10999"/>
    <x v="133"/>
    <s v="successful"/>
    <n v="112"/>
    <m/>
    <s v="US"/>
    <s v="USD"/>
    <n v="1270702800"/>
    <n v="1273899600"/>
    <b v="0"/>
    <b v="0"/>
    <x v="14"/>
  </r>
  <r>
    <n v="227"/>
    <x v="226"/>
    <s v="Intuitive exuding process improvement"/>
    <n v="60900"/>
    <n v="102751"/>
    <x v="134"/>
    <s v="successful"/>
    <n v="943"/>
    <m/>
    <s v="US"/>
    <s v="USD"/>
    <n v="1431666000"/>
    <n v="1432184400"/>
    <b v="0"/>
    <b v="0"/>
    <x v="20"/>
  </r>
  <r>
    <n v="228"/>
    <x v="227"/>
    <s v="Exclusive real-time protocol"/>
    <n v="137900"/>
    <n v="165352"/>
    <x v="135"/>
    <s v="successful"/>
    <n v="2468"/>
    <m/>
    <s v="US"/>
    <s v="USD"/>
    <n v="1472619600"/>
    <n v="1474779600"/>
    <b v="0"/>
    <b v="0"/>
    <x v="10"/>
  </r>
  <r>
    <n v="229"/>
    <x v="228"/>
    <s v="Extended encompassing application"/>
    <n v="85600"/>
    <n v="165798"/>
    <x v="136"/>
    <s v="successful"/>
    <n v="2551"/>
    <m/>
    <s v="US"/>
    <s v="USD"/>
    <n v="1496293200"/>
    <n v="1500440400"/>
    <b v="0"/>
    <b v="1"/>
    <x v="20"/>
  </r>
  <r>
    <n v="230"/>
    <x v="229"/>
    <s v="Progressive value-added ability"/>
    <n v="2400"/>
    <n v="10084"/>
    <x v="137"/>
    <s v="successful"/>
    <n v="101"/>
    <m/>
    <s v="US"/>
    <s v="USD"/>
    <n v="1575612000"/>
    <n v="1575612000"/>
    <b v="0"/>
    <b v="0"/>
    <x v="11"/>
  </r>
  <r>
    <n v="231"/>
    <x v="230"/>
    <s v="Cross-platform uniform hardware"/>
    <n v="7200"/>
    <n v="5523"/>
    <x v="0"/>
    <s v="canceled"/>
    <n v="67"/>
    <m/>
    <s v="US"/>
    <s v="USD"/>
    <n v="1369112400"/>
    <n v="1374123600"/>
    <b v="0"/>
    <b v="0"/>
    <x v="3"/>
  </r>
  <r>
    <n v="232"/>
    <x v="231"/>
    <s v="Progressive secondary portal"/>
    <n v="3400"/>
    <n v="5823"/>
    <x v="138"/>
    <s v="successful"/>
    <n v="92"/>
    <m/>
    <s v="US"/>
    <s v="USD"/>
    <n v="1469422800"/>
    <n v="1469509200"/>
    <b v="0"/>
    <b v="0"/>
    <x v="3"/>
  </r>
  <r>
    <n v="233"/>
    <x v="232"/>
    <s v="Multi-lateral national adapter"/>
    <n v="3800"/>
    <n v="6000"/>
    <x v="139"/>
    <s v="successful"/>
    <n v="62"/>
    <m/>
    <s v="US"/>
    <s v="USD"/>
    <n v="1307854800"/>
    <n v="1309237200"/>
    <b v="0"/>
    <b v="0"/>
    <x v="10"/>
  </r>
  <r>
    <n v="234"/>
    <x v="233"/>
    <s v="Enterprise-wide motivating matrices"/>
    <n v="7500"/>
    <n v="8181"/>
    <x v="140"/>
    <s v="successful"/>
    <n v="149"/>
    <m/>
    <s v="IT"/>
    <s v="EUR"/>
    <n v="1503378000"/>
    <n v="1503982800"/>
    <b v="0"/>
    <b v="1"/>
    <x v="11"/>
  </r>
  <r>
    <n v="235"/>
    <x v="234"/>
    <s v="Polarized upward-trending Local Area Network"/>
    <n v="8600"/>
    <n v="3589"/>
    <x v="0"/>
    <s v="failed"/>
    <n v="92"/>
    <m/>
    <s v="US"/>
    <s v="USD"/>
    <n v="1486965600"/>
    <n v="1487397600"/>
    <b v="0"/>
    <b v="0"/>
    <x v="10"/>
  </r>
  <r>
    <n v="236"/>
    <x v="235"/>
    <s v="Object-based directional function"/>
    <n v="39500"/>
    <n v="4323"/>
    <x v="0"/>
    <s v="failed"/>
    <n v="57"/>
    <m/>
    <s v="AU"/>
    <s v="AUD"/>
    <n v="1561438800"/>
    <n v="1562043600"/>
    <b v="0"/>
    <b v="1"/>
    <x v="1"/>
  </r>
  <r>
    <n v="237"/>
    <x v="236"/>
    <s v="Re-contextualized tangible open architecture"/>
    <n v="9300"/>
    <n v="14822"/>
    <x v="141"/>
    <s v="successful"/>
    <n v="329"/>
    <m/>
    <s v="US"/>
    <s v="USD"/>
    <n v="1398402000"/>
    <n v="1398574800"/>
    <b v="0"/>
    <b v="0"/>
    <x v="10"/>
  </r>
  <r>
    <n v="238"/>
    <x v="237"/>
    <s v="Distributed systemic adapter"/>
    <n v="2400"/>
    <n v="10138"/>
    <x v="142"/>
    <s v="successful"/>
    <n v="97"/>
    <m/>
    <s v="DK"/>
    <s v="DKK"/>
    <n v="1513231200"/>
    <n v="1515391200"/>
    <b v="0"/>
    <b v="1"/>
    <x v="3"/>
  </r>
  <r>
    <n v="239"/>
    <x v="238"/>
    <s v="Networked web-enabled instruction set"/>
    <n v="3200"/>
    <n v="3127"/>
    <x v="0"/>
    <s v="failed"/>
    <n v="41"/>
    <m/>
    <s v="US"/>
    <s v="USD"/>
    <n v="1440824400"/>
    <n v="1441170000"/>
    <b v="0"/>
    <b v="0"/>
    <x v="8"/>
  </r>
  <r>
    <n v="240"/>
    <x v="239"/>
    <s v="Vision-oriented dynamic service-desk"/>
    <n v="29400"/>
    <n v="123124"/>
    <x v="143"/>
    <s v="successful"/>
    <n v="1784"/>
    <m/>
    <s v="US"/>
    <s v="USD"/>
    <n v="1281070800"/>
    <n v="1281157200"/>
    <b v="0"/>
    <b v="0"/>
    <x v="3"/>
  </r>
  <r>
    <n v="241"/>
    <x v="240"/>
    <s v="Vision-oriented actuating open system"/>
    <n v="168500"/>
    <n v="171729"/>
    <x v="144"/>
    <s v="successful"/>
    <n v="1684"/>
    <m/>
    <s v="AU"/>
    <s v="AUD"/>
    <n v="1397365200"/>
    <n v="1398229200"/>
    <b v="0"/>
    <b v="1"/>
    <x v="9"/>
  </r>
  <r>
    <n v="242"/>
    <x v="241"/>
    <s v="Sharable scalable core"/>
    <n v="8400"/>
    <n v="10729"/>
    <x v="145"/>
    <s v="successful"/>
    <n v="250"/>
    <m/>
    <s v="US"/>
    <s v="USD"/>
    <n v="1494392400"/>
    <n v="1495256400"/>
    <b v="0"/>
    <b v="1"/>
    <x v="1"/>
  </r>
  <r>
    <n v="243"/>
    <x v="242"/>
    <s v="Customer-focused attitude-oriented function"/>
    <n v="2300"/>
    <n v="10240"/>
    <x v="146"/>
    <s v="successful"/>
    <n v="238"/>
    <m/>
    <s v="US"/>
    <s v="USD"/>
    <n v="1520143200"/>
    <n v="1520402400"/>
    <b v="0"/>
    <b v="0"/>
    <x v="3"/>
  </r>
  <r>
    <n v="244"/>
    <x v="243"/>
    <s v="Reverse-engineered system-worthy extranet"/>
    <n v="700"/>
    <n v="3988"/>
    <x v="147"/>
    <s v="successful"/>
    <n v="53"/>
    <m/>
    <s v="US"/>
    <s v="USD"/>
    <n v="1405314000"/>
    <n v="1409806800"/>
    <b v="0"/>
    <b v="0"/>
    <x v="3"/>
  </r>
  <r>
    <n v="245"/>
    <x v="244"/>
    <s v="Re-engineered systematic monitoring"/>
    <n v="2900"/>
    <n v="14771"/>
    <x v="148"/>
    <s v="successful"/>
    <n v="214"/>
    <m/>
    <s v="US"/>
    <s v="USD"/>
    <n v="1396846800"/>
    <n v="1396933200"/>
    <b v="0"/>
    <b v="0"/>
    <x v="3"/>
  </r>
  <r>
    <n v="246"/>
    <x v="245"/>
    <s v="Seamless value-added standardization"/>
    <n v="4500"/>
    <n v="14649"/>
    <x v="149"/>
    <s v="successful"/>
    <n v="222"/>
    <m/>
    <s v="US"/>
    <s v="USD"/>
    <n v="1375678800"/>
    <n v="1376024400"/>
    <b v="0"/>
    <b v="0"/>
    <x v="2"/>
  </r>
  <r>
    <n v="247"/>
    <x v="246"/>
    <s v="Triple-buffered fresh-thinking frame"/>
    <n v="19800"/>
    <n v="184658"/>
    <x v="150"/>
    <s v="successful"/>
    <n v="1884"/>
    <m/>
    <s v="US"/>
    <s v="USD"/>
    <n v="1482386400"/>
    <n v="1483682400"/>
    <b v="0"/>
    <b v="1"/>
    <x v="13"/>
  </r>
  <r>
    <n v="248"/>
    <x v="247"/>
    <s v="Streamlined holistic knowledgebase"/>
    <n v="6200"/>
    <n v="13103"/>
    <x v="151"/>
    <s v="successful"/>
    <n v="218"/>
    <m/>
    <s v="AU"/>
    <s v="AUD"/>
    <n v="1420005600"/>
    <n v="1420437600"/>
    <b v="0"/>
    <b v="0"/>
    <x v="20"/>
  </r>
  <r>
    <n v="249"/>
    <x v="248"/>
    <s v="Up-sized intermediate website"/>
    <n v="61500"/>
    <n v="168095"/>
    <x v="152"/>
    <s v="successful"/>
    <n v="6465"/>
    <m/>
    <s v="US"/>
    <s v="USD"/>
    <n v="1420178400"/>
    <n v="1420783200"/>
    <b v="0"/>
    <b v="0"/>
    <x v="18"/>
  </r>
  <r>
    <n v="250"/>
    <x v="249"/>
    <s v="Future-proofed directional synergy"/>
    <n v="100"/>
    <n v="3"/>
    <x v="0"/>
    <s v="failed"/>
    <n v="1"/>
    <m/>
    <s v="US"/>
    <s v="USD"/>
    <n v="1264399200"/>
    <n v="1267423200"/>
    <b v="0"/>
    <b v="0"/>
    <x v="1"/>
  </r>
  <r>
    <n v="251"/>
    <x v="250"/>
    <s v="Enhanced user-facing function"/>
    <n v="7100"/>
    <n v="3840"/>
    <x v="0"/>
    <s v="failed"/>
    <n v="101"/>
    <m/>
    <s v="US"/>
    <s v="USD"/>
    <n v="1355032800"/>
    <n v="1355205600"/>
    <b v="0"/>
    <b v="0"/>
    <x v="3"/>
  </r>
  <r>
    <n v="252"/>
    <x v="251"/>
    <s v="Operative bandwidth-monitored interface"/>
    <n v="1000"/>
    <n v="6263"/>
    <x v="153"/>
    <s v="successful"/>
    <n v="59"/>
    <m/>
    <s v="US"/>
    <s v="USD"/>
    <n v="1382677200"/>
    <n v="1383109200"/>
    <b v="0"/>
    <b v="0"/>
    <x v="3"/>
  </r>
  <r>
    <n v="253"/>
    <x v="252"/>
    <s v="Upgradable multi-state instruction set"/>
    <n v="121500"/>
    <n v="108161"/>
    <x v="0"/>
    <s v="failed"/>
    <n v="1335"/>
    <m/>
    <s v="CA"/>
    <s v="CAD"/>
    <n v="1302238800"/>
    <n v="1303275600"/>
    <b v="0"/>
    <b v="0"/>
    <x v="6"/>
  </r>
  <r>
    <n v="254"/>
    <x v="253"/>
    <s v="De-engineered static Local Area Network"/>
    <n v="4600"/>
    <n v="8505"/>
    <x v="154"/>
    <s v="successful"/>
    <n v="88"/>
    <m/>
    <s v="US"/>
    <s v="USD"/>
    <n v="1487656800"/>
    <n v="1487829600"/>
    <b v="0"/>
    <b v="0"/>
    <x v="9"/>
  </r>
  <r>
    <n v="255"/>
    <x v="254"/>
    <s v="Upgradable grid-enabled superstructure"/>
    <n v="80500"/>
    <n v="96735"/>
    <x v="155"/>
    <s v="successful"/>
    <n v="1697"/>
    <m/>
    <s v="US"/>
    <s v="USD"/>
    <n v="1297836000"/>
    <n v="1298268000"/>
    <b v="0"/>
    <b v="1"/>
    <x v="1"/>
  </r>
  <r>
    <n v="256"/>
    <x v="255"/>
    <s v="Optimized actuating toolset"/>
    <n v="4100"/>
    <n v="959"/>
    <x v="0"/>
    <s v="failed"/>
    <n v="15"/>
    <m/>
    <s v="GB"/>
    <s v="GBP"/>
    <n v="1453615200"/>
    <n v="1456812000"/>
    <b v="0"/>
    <b v="0"/>
    <x v="1"/>
  </r>
  <r>
    <n v="257"/>
    <x v="256"/>
    <s v="Decentralized exuding strategy"/>
    <n v="5700"/>
    <n v="8322"/>
    <x v="156"/>
    <s v="successful"/>
    <n v="92"/>
    <m/>
    <s v="US"/>
    <s v="USD"/>
    <n v="1362463200"/>
    <n v="1363669200"/>
    <b v="0"/>
    <b v="0"/>
    <x v="3"/>
  </r>
  <r>
    <n v="258"/>
    <x v="257"/>
    <s v="Assimilated coherent hardware"/>
    <n v="5000"/>
    <n v="13424"/>
    <x v="157"/>
    <s v="successful"/>
    <n v="186"/>
    <m/>
    <s v="US"/>
    <s v="USD"/>
    <n v="1481176800"/>
    <n v="1482904800"/>
    <b v="0"/>
    <b v="1"/>
    <x v="3"/>
  </r>
  <r>
    <n v="259"/>
    <x v="258"/>
    <s v="Multi-channeled responsive implementation"/>
    <n v="1800"/>
    <n v="10755"/>
    <x v="158"/>
    <s v="successful"/>
    <n v="138"/>
    <m/>
    <s v="US"/>
    <s v="USD"/>
    <n v="1354946400"/>
    <n v="1356588000"/>
    <b v="1"/>
    <b v="0"/>
    <x v="14"/>
  </r>
  <r>
    <n v="260"/>
    <x v="259"/>
    <s v="Centralized modular initiative"/>
    <n v="6300"/>
    <n v="9935"/>
    <x v="159"/>
    <s v="successful"/>
    <n v="261"/>
    <m/>
    <s v="US"/>
    <s v="USD"/>
    <n v="1348808400"/>
    <n v="1349845200"/>
    <b v="0"/>
    <b v="0"/>
    <x v="1"/>
  </r>
  <r>
    <n v="261"/>
    <x v="260"/>
    <s v="Reverse-engineered cohesive migration"/>
    <n v="84300"/>
    <n v="26303"/>
    <x v="0"/>
    <s v="failed"/>
    <n v="454"/>
    <m/>
    <s v="US"/>
    <s v="USD"/>
    <n v="1282712400"/>
    <n v="1283058000"/>
    <b v="0"/>
    <b v="1"/>
    <x v="1"/>
  </r>
  <r>
    <n v="262"/>
    <x v="261"/>
    <s v="Compatible multimedia hub"/>
    <n v="1700"/>
    <n v="5328"/>
    <x v="160"/>
    <s v="successful"/>
    <n v="107"/>
    <m/>
    <s v="US"/>
    <s v="USD"/>
    <n v="1301979600"/>
    <n v="1304226000"/>
    <b v="0"/>
    <b v="1"/>
    <x v="7"/>
  </r>
  <r>
    <n v="263"/>
    <x v="262"/>
    <s v="Organic eco-centric success"/>
    <n v="2900"/>
    <n v="10756"/>
    <x v="161"/>
    <s v="successful"/>
    <n v="199"/>
    <m/>
    <s v="US"/>
    <s v="USD"/>
    <n v="1263016800"/>
    <n v="1263016800"/>
    <b v="0"/>
    <b v="0"/>
    <x v="14"/>
  </r>
  <r>
    <n v="264"/>
    <x v="263"/>
    <s v="Virtual reciprocal policy"/>
    <n v="45600"/>
    <n v="165375"/>
    <x v="162"/>
    <s v="successful"/>
    <n v="5512"/>
    <m/>
    <s v="US"/>
    <s v="USD"/>
    <n v="1360648800"/>
    <n v="1362031200"/>
    <b v="0"/>
    <b v="0"/>
    <x v="3"/>
  </r>
  <r>
    <n v="265"/>
    <x v="264"/>
    <s v="Persevering interactive emulation"/>
    <n v="4900"/>
    <n v="6031"/>
    <x v="163"/>
    <s v="successful"/>
    <n v="86"/>
    <m/>
    <s v="US"/>
    <s v="USD"/>
    <n v="1451800800"/>
    <n v="1455602400"/>
    <b v="0"/>
    <b v="0"/>
    <x v="3"/>
  </r>
  <r>
    <n v="266"/>
    <x v="265"/>
    <s v="Proactive responsive emulation"/>
    <n v="111900"/>
    <n v="85902"/>
    <x v="0"/>
    <s v="failed"/>
    <n v="3182"/>
    <m/>
    <s v="IT"/>
    <s v="EUR"/>
    <n v="1415340000"/>
    <n v="1418191200"/>
    <b v="0"/>
    <b v="1"/>
    <x v="17"/>
  </r>
  <r>
    <n v="267"/>
    <x v="266"/>
    <s v="Extended eco-centric function"/>
    <n v="61600"/>
    <n v="143910"/>
    <x v="164"/>
    <s v="successful"/>
    <n v="2768"/>
    <m/>
    <s v="AU"/>
    <s v="AUD"/>
    <n v="1351054800"/>
    <n v="1352440800"/>
    <b v="0"/>
    <b v="0"/>
    <x v="3"/>
  </r>
  <r>
    <n v="268"/>
    <x v="267"/>
    <s v="Networked optimal productivity"/>
    <n v="1500"/>
    <n v="2708"/>
    <x v="165"/>
    <s v="successful"/>
    <n v="48"/>
    <m/>
    <s v="US"/>
    <s v="USD"/>
    <n v="1349326800"/>
    <n v="1353304800"/>
    <b v="0"/>
    <b v="0"/>
    <x v="4"/>
  </r>
  <r>
    <n v="269"/>
    <x v="268"/>
    <s v="Persistent attitude-oriented approach"/>
    <n v="3500"/>
    <n v="8842"/>
    <x v="166"/>
    <s v="successful"/>
    <n v="87"/>
    <m/>
    <s v="US"/>
    <s v="USD"/>
    <n v="1548914400"/>
    <n v="1550728800"/>
    <b v="0"/>
    <b v="0"/>
    <x v="19"/>
  </r>
  <r>
    <n v="270"/>
    <x v="269"/>
    <s v="Triple-buffered 4thgeneration toolset"/>
    <n v="173900"/>
    <n v="47260"/>
    <x v="0"/>
    <s v="canceled"/>
    <n v="1890"/>
    <m/>
    <s v="US"/>
    <s v="USD"/>
    <n v="1291269600"/>
    <n v="1291442400"/>
    <b v="0"/>
    <b v="0"/>
    <x v="11"/>
  </r>
  <r>
    <n v="271"/>
    <x v="270"/>
    <s v="Progressive zero administration leverage"/>
    <n v="153700"/>
    <n v="1953"/>
    <x v="0"/>
    <s v="live"/>
    <n v="61"/>
    <m/>
    <s v="US"/>
    <s v="USD"/>
    <n v="1449468000"/>
    <n v="1452146400"/>
    <b v="0"/>
    <b v="0"/>
    <x v="14"/>
  </r>
  <r>
    <n v="272"/>
    <x v="271"/>
    <s v="Networked radical neural-net"/>
    <n v="51100"/>
    <n v="155349"/>
    <x v="167"/>
    <s v="successful"/>
    <n v="1894"/>
    <m/>
    <s v="US"/>
    <s v="USD"/>
    <n v="1562734800"/>
    <n v="1564894800"/>
    <b v="0"/>
    <b v="1"/>
    <x v="3"/>
  </r>
  <r>
    <n v="273"/>
    <x v="272"/>
    <s v="Re-engineered heuristic forecast"/>
    <n v="7800"/>
    <n v="10704"/>
    <x v="168"/>
    <s v="successful"/>
    <n v="282"/>
    <m/>
    <s v="CA"/>
    <s v="CAD"/>
    <n v="1505624400"/>
    <n v="1505883600"/>
    <b v="0"/>
    <b v="0"/>
    <x v="3"/>
  </r>
  <r>
    <n v="274"/>
    <x v="273"/>
    <s v="Fully-configurable background algorithm"/>
    <n v="2400"/>
    <n v="773"/>
    <x v="0"/>
    <s v="failed"/>
    <n v="15"/>
    <m/>
    <s v="US"/>
    <s v="USD"/>
    <n v="1509948000"/>
    <n v="1510380000"/>
    <b v="0"/>
    <b v="0"/>
    <x v="3"/>
  </r>
  <r>
    <n v="275"/>
    <x v="274"/>
    <s v="Stand-alone discrete Graphical User Interface"/>
    <n v="3900"/>
    <n v="9419"/>
    <x v="169"/>
    <s v="successful"/>
    <n v="116"/>
    <m/>
    <s v="US"/>
    <s v="USD"/>
    <n v="1554526800"/>
    <n v="1555218000"/>
    <b v="0"/>
    <b v="0"/>
    <x v="18"/>
  </r>
  <r>
    <n v="276"/>
    <x v="275"/>
    <s v="Front-line foreground project"/>
    <n v="5500"/>
    <n v="5324"/>
    <x v="0"/>
    <s v="failed"/>
    <n v="133"/>
    <m/>
    <s v="US"/>
    <s v="USD"/>
    <n v="1334811600"/>
    <n v="1335243600"/>
    <b v="0"/>
    <b v="1"/>
    <x v="11"/>
  </r>
  <r>
    <n v="277"/>
    <x v="276"/>
    <s v="Persevering system-worthy info-mediaries"/>
    <n v="700"/>
    <n v="7465"/>
    <x v="170"/>
    <s v="successful"/>
    <n v="83"/>
    <m/>
    <s v="US"/>
    <s v="USD"/>
    <n v="1279515600"/>
    <n v="1279688400"/>
    <b v="0"/>
    <b v="0"/>
    <x v="3"/>
  </r>
  <r>
    <n v="278"/>
    <x v="277"/>
    <s v="Distributed multi-tasking strategy"/>
    <n v="2700"/>
    <n v="8799"/>
    <x v="171"/>
    <s v="successful"/>
    <n v="91"/>
    <m/>
    <s v="US"/>
    <s v="USD"/>
    <n v="1353909600"/>
    <n v="1356069600"/>
    <b v="0"/>
    <b v="0"/>
    <x v="2"/>
  </r>
  <r>
    <n v="279"/>
    <x v="278"/>
    <s v="Vision-oriented methodical application"/>
    <n v="8000"/>
    <n v="13656"/>
    <x v="172"/>
    <s v="successful"/>
    <n v="546"/>
    <m/>
    <s v="US"/>
    <s v="USD"/>
    <n v="1535950800"/>
    <n v="1536210000"/>
    <b v="0"/>
    <b v="0"/>
    <x v="3"/>
  </r>
  <r>
    <n v="280"/>
    <x v="279"/>
    <s v="Function-based high-level infrastructure"/>
    <n v="2500"/>
    <n v="14536"/>
    <x v="173"/>
    <s v="successful"/>
    <n v="393"/>
    <m/>
    <s v="US"/>
    <s v="USD"/>
    <n v="1511244000"/>
    <n v="1511762400"/>
    <b v="0"/>
    <b v="0"/>
    <x v="10"/>
  </r>
  <r>
    <n v="281"/>
    <x v="280"/>
    <s v="Profound object-oriented paradigm"/>
    <n v="164500"/>
    <n v="150552"/>
    <x v="0"/>
    <s v="failed"/>
    <n v="2062"/>
    <m/>
    <s v="US"/>
    <s v="USD"/>
    <n v="1331445600"/>
    <n v="1333256400"/>
    <b v="0"/>
    <b v="1"/>
    <x v="3"/>
  </r>
  <r>
    <n v="282"/>
    <x v="281"/>
    <s v="Virtual contextually-based circuit"/>
    <n v="8400"/>
    <n v="9076"/>
    <x v="174"/>
    <s v="successful"/>
    <n v="133"/>
    <m/>
    <s v="US"/>
    <s v="USD"/>
    <n v="1480226400"/>
    <n v="1480744800"/>
    <b v="0"/>
    <b v="1"/>
    <x v="19"/>
  </r>
  <r>
    <n v="283"/>
    <x v="282"/>
    <s v="Business-focused dynamic instruction set"/>
    <n v="8100"/>
    <n v="1517"/>
    <x v="0"/>
    <s v="failed"/>
    <n v="29"/>
    <m/>
    <s v="DK"/>
    <s v="DKK"/>
    <n v="1464584400"/>
    <n v="1465016400"/>
    <b v="0"/>
    <b v="0"/>
    <x v="1"/>
  </r>
  <r>
    <n v="284"/>
    <x v="283"/>
    <s v="Ameliorated fresh-thinking protocol"/>
    <n v="9800"/>
    <n v="8153"/>
    <x v="0"/>
    <s v="failed"/>
    <n v="132"/>
    <m/>
    <s v="US"/>
    <s v="USD"/>
    <n v="1335848400"/>
    <n v="1336280400"/>
    <b v="0"/>
    <b v="0"/>
    <x v="2"/>
  </r>
  <r>
    <n v="285"/>
    <x v="284"/>
    <s v="Front-line optimizing emulation"/>
    <n v="900"/>
    <n v="6357"/>
    <x v="175"/>
    <s v="successful"/>
    <n v="254"/>
    <m/>
    <s v="US"/>
    <s v="USD"/>
    <n v="1473483600"/>
    <n v="1476766800"/>
    <b v="0"/>
    <b v="0"/>
    <x v="3"/>
  </r>
  <r>
    <n v="286"/>
    <x v="285"/>
    <s v="Devolved uniform complexity"/>
    <n v="112100"/>
    <n v="19557"/>
    <x v="0"/>
    <s v="canceled"/>
    <n v="184"/>
    <m/>
    <s v="US"/>
    <s v="USD"/>
    <n v="1479880800"/>
    <n v="1480485600"/>
    <b v="0"/>
    <b v="0"/>
    <x v="3"/>
  </r>
  <r>
    <n v="287"/>
    <x v="286"/>
    <s v="Public-key intangible superstructure"/>
    <n v="6300"/>
    <n v="13213"/>
    <x v="176"/>
    <s v="successful"/>
    <n v="176"/>
    <m/>
    <s v="US"/>
    <s v="USD"/>
    <n v="1430197200"/>
    <n v="1430197200"/>
    <b v="0"/>
    <b v="0"/>
    <x v="5"/>
  </r>
  <r>
    <n v="288"/>
    <x v="287"/>
    <s v="Secured global success"/>
    <n v="5600"/>
    <n v="5476"/>
    <x v="0"/>
    <s v="failed"/>
    <n v="137"/>
    <m/>
    <s v="DK"/>
    <s v="DKK"/>
    <n v="1331701200"/>
    <n v="1331787600"/>
    <b v="0"/>
    <b v="1"/>
    <x v="16"/>
  </r>
  <r>
    <n v="289"/>
    <x v="288"/>
    <s v="Grass-roots mission-critical capability"/>
    <n v="800"/>
    <n v="13474"/>
    <x v="177"/>
    <s v="successful"/>
    <n v="337"/>
    <m/>
    <s v="CA"/>
    <s v="CAD"/>
    <n v="1438578000"/>
    <n v="1438837200"/>
    <b v="0"/>
    <b v="0"/>
    <x v="3"/>
  </r>
  <r>
    <n v="290"/>
    <x v="289"/>
    <s v="Advanced global data-warehouse"/>
    <n v="168600"/>
    <n v="91722"/>
    <x v="0"/>
    <s v="failed"/>
    <n v="908"/>
    <m/>
    <s v="US"/>
    <s v="USD"/>
    <n v="1368162000"/>
    <n v="1370926800"/>
    <b v="0"/>
    <b v="1"/>
    <x v="4"/>
  </r>
  <r>
    <n v="291"/>
    <x v="290"/>
    <s v="Self-enabling uniform complexity"/>
    <n v="1800"/>
    <n v="8219"/>
    <x v="178"/>
    <s v="successful"/>
    <n v="107"/>
    <m/>
    <s v="US"/>
    <s v="USD"/>
    <n v="1318654800"/>
    <n v="1319000400"/>
    <b v="1"/>
    <b v="0"/>
    <x v="2"/>
  </r>
  <r>
    <n v="292"/>
    <x v="291"/>
    <s v="Versatile cohesive encoding"/>
    <n v="7300"/>
    <n v="717"/>
    <x v="0"/>
    <s v="failed"/>
    <n v="10"/>
    <m/>
    <s v="US"/>
    <s v="USD"/>
    <n v="1331874000"/>
    <n v="1333429200"/>
    <b v="0"/>
    <b v="0"/>
    <x v="0"/>
  </r>
  <r>
    <n v="293"/>
    <x v="292"/>
    <s v="Organized executive solution"/>
    <n v="6500"/>
    <n v="1065"/>
    <x v="0"/>
    <s v="canceled"/>
    <n v="32"/>
    <m/>
    <s v="IT"/>
    <s v="EUR"/>
    <n v="1286254800"/>
    <n v="1287032400"/>
    <b v="0"/>
    <b v="0"/>
    <x v="3"/>
  </r>
  <r>
    <n v="294"/>
    <x v="293"/>
    <s v="Automated local emulation"/>
    <n v="600"/>
    <n v="8038"/>
    <x v="179"/>
    <s v="successful"/>
    <n v="183"/>
    <m/>
    <s v="US"/>
    <s v="USD"/>
    <n v="1540530000"/>
    <n v="1541570400"/>
    <b v="0"/>
    <b v="0"/>
    <x v="3"/>
  </r>
  <r>
    <n v="295"/>
    <x v="294"/>
    <s v="Enterprise-wide intermediate middleware"/>
    <n v="192900"/>
    <n v="68769"/>
    <x v="0"/>
    <s v="failed"/>
    <n v="1910"/>
    <m/>
    <s v="CH"/>
    <s v="CHF"/>
    <n v="1381813200"/>
    <n v="1383976800"/>
    <b v="0"/>
    <b v="0"/>
    <x v="3"/>
  </r>
  <r>
    <n v="296"/>
    <x v="295"/>
    <s v="Grass-roots real-time Local Area Network"/>
    <n v="6100"/>
    <n v="3352"/>
    <x v="0"/>
    <s v="failed"/>
    <n v="38"/>
    <m/>
    <s v="AU"/>
    <s v="AUD"/>
    <n v="1548655200"/>
    <n v="1550556000"/>
    <b v="0"/>
    <b v="0"/>
    <x v="3"/>
  </r>
  <r>
    <n v="297"/>
    <x v="296"/>
    <s v="Organized client-driven capacity"/>
    <n v="7200"/>
    <n v="6785"/>
    <x v="0"/>
    <s v="failed"/>
    <n v="104"/>
    <m/>
    <s v="AU"/>
    <s v="AUD"/>
    <n v="1389679200"/>
    <n v="1390456800"/>
    <b v="0"/>
    <b v="1"/>
    <x v="3"/>
  </r>
  <r>
    <n v="298"/>
    <x v="297"/>
    <s v="Adaptive intangible database"/>
    <n v="3500"/>
    <n v="5037"/>
    <x v="180"/>
    <s v="successful"/>
    <n v="72"/>
    <m/>
    <s v="US"/>
    <s v="USD"/>
    <n v="1456466400"/>
    <n v="1458018000"/>
    <b v="0"/>
    <b v="1"/>
    <x v="1"/>
  </r>
  <r>
    <n v="299"/>
    <x v="298"/>
    <s v="Grass-roots contextually-based algorithm"/>
    <n v="3800"/>
    <n v="1954"/>
    <x v="0"/>
    <s v="failed"/>
    <n v="49"/>
    <m/>
    <s v="US"/>
    <s v="USD"/>
    <n v="1456984800"/>
    <n v="1461819600"/>
    <b v="0"/>
    <b v="0"/>
    <x v="0"/>
  </r>
  <r>
    <n v="300"/>
    <x v="299"/>
    <s v="Focused executive core"/>
    <n v="100"/>
    <n v="5"/>
    <x v="0"/>
    <s v="failed"/>
    <n v="1"/>
    <m/>
    <s v="DK"/>
    <s v="DKK"/>
    <n v="1504069200"/>
    <n v="1504155600"/>
    <b v="0"/>
    <b v="1"/>
    <x v="9"/>
  </r>
  <r>
    <n v="301"/>
    <x v="300"/>
    <s v="Multi-channeled disintermediate policy"/>
    <n v="900"/>
    <n v="12102"/>
    <x v="181"/>
    <s v="successful"/>
    <n v="295"/>
    <m/>
    <s v="US"/>
    <s v="USD"/>
    <n v="1424930400"/>
    <n v="1426395600"/>
    <b v="0"/>
    <b v="0"/>
    <x v="4"/>
  </r>
  <r>
    <n v="302"/>
    <x v="301"/>
    <s v="Customizable bi-directional hardware"/>
    <n v="76100"/>
    <n v="24234"/>
    <x v="0"/>
    <s v="failed"/>
    <n v="245"/>
    <m/>
    <s v="US"/>
    <s v="USD"/>
    <n v="1535864400"/>
    <n v="1537074000"/>
    <b v="0"/>
    <b v="0"/>
    <x v="3"/>
  </r>
  <r>
    <n v="303"/>
    <x v="302"/>
    <s v="Networked optimal architecture"/>
    <n v="3400"/>
    <n v="2809"/>
    <x v="0"/>
    <s v="failed"/>
    <n v="32"/>
    <m/>
    <s v="US"/>
    <s v="USD"/>
    <n v="1452146400"/>
    <n v="1452578400"/>
    <b v="0"/>
    <b v="0"/>
    <x v="7"/>
  </r>
  <r>
    <n v="304"/>
    <x v="303"/>
    <s v="User-friendly discrete benchmark"/>
    <n v="2100"/>
    <n v="11469"/>
    <x v="182"/>
    <s v="successful"/>
    <n v="142"/>
    <m/>
    <s v="US"/>
    <s v="USD"/>
    <n v="1470546000"/>
    <n v="1474088400"/>
    <b v="0"/>
    <b v="0"/>
    <x v="4"/>
  </r>
  <r>
    <n v="305"/>
    <x v="304"/>
    <s v="Grass-roots actuating policy"/>
    <n v="2800"/>
    <n v="8014"/>
    <x v="183"/>
    <s v="successful"/>
    <n v="85"/>
    <m/>
    <s v="US"/>
    <s v="USD"/>
    <n v="1458363600"/>
    <n v="1461906000"/>
    <b v="0"/>
    <b v="0"/>
    <x v="3"/>
  </r>
  <r>
    <n v="306"/>
    <x v="305"/>
    <s v="Enterprise-wide 3rdgeneration knowledge user"/>
    <n v="6500"/>
    <n v="514"/>
    <x v="0"/>
    <s v="failed"/>
    <n v="7"/>
    <m/>
    <s v="US"/>
    <s v="USD"/>
    <n v="1500008400"/>
    <n v="1500267600"/>
    <b v="0"/>
    <b v="1"/>
    <x v="3"/>
  </r>
  <r>
    <n v="307"/>
    <x v="306"/>
    <s v="Face-to-face zero tolerance moderator"/>
    <n v="32900"/>
    <n v="43473"/>
    <x v="184"/>
    <s v="successful"/>
    <n v="659"/>
    <m/>
    <s v="DK"/>
    <s v="DKK"/>
    <n v="1338958800"/>
    <n v="1340686800"/>
    <b v="0"/>
    <b v="1"/>
    <x v="13"/>
  </r>
  <r>
    <n v="308"/>
    <x v="307"/>
    <s v="Grass-roots optimizing projection"/>
    <n v="118200"/>
    <n v="87560"/>
    <x v="0"/>
    <s v="failed"/>
    <n v="803"/>
    <m/>
    <s v="US"/>
    <s v="USD"/>
    <n v="1303102800"/>
    <n v="1303189200"/>
    <b v="0"/>
    <b v="0"/>
    <x v="3"/>
  </r>
  <r>
    <n v="309"/>
    <x v="308"/>
    <s v="User-centric 6thgeneration attitude"/>
    <n v="4100"/>
    <n v="3087"/>
    <x v="0"/>
    <s v="canceled"/>
    <n v="75"/>
    <m/>
    <s v="US"/>
    <s v="USD"/>
    <n v="1316581200"/>
    <n v="1318309200"/>
    <b v="0"/>
    <b v="1"/>
    <x v="7"/>
  </r>
  <r>
    <n v="310"/>
    <x v="309"/>
    <s v="Switchable zero tolerance website"/>
    <n v="7800"/>
    <n v="1586"/>
    <x v="0"/>
    <s v="failed"/>
    <n v="16"/>
    <m/>
    <s v="US"/>
    <s v="USD"/>
    <n v="1270789200"/>
    <n v="1272171600"/>
    <b v="0"/>
    <b v="0"/>
    <x v="11"/>
  </r>
  <r>
    <n v="311"/>
    <x v="310"/>
    <s v="Focused real-time help-desk"/>
    <n v="6300"/>
    <n v="12812"/>
    <x v="185"/>
    <s v="successful"/>
    <n v="121"/>
    <m/>
    <s v="US"/>
    <s v="USD"/>
    <n v="1297836000"/>
    <n v="1298872800"/>
    <b v="0"/>
    <b v="0"/>
    <x v="3"/>
  </r>
  <r>
    <n v="312"/>
    <x v="311"/>
    <s v="Robust impactful approach"/>
    <n v="59100"/>
    <n v="183345"/>
    <x v="186"/>
    <s v="successful"/>
    <n v="3742"/>
    <m/>
    <s v="US"/>
    <s v="USD"/>
    <n v="1382677200"/>
    <n v="1383282000"/>
    <b v="0"/>
    <b v="0"/>
    <x v="3"/>
  </r>
  <r>
    <n v="313"/>
    <x v="312"/>
    <s v="Secured maximized policy"/>
    <n v="2200"/>
    <n v="8697"/>
    <x v="187"/>
    <s v="successful"/>
    <n v="223"/>
    <m/>
    <s v="US"/>
    <s v="USD"/>
    <n v="1330322400"/>
    <n v="1330495200"/>
    <b v="0"/>
    <b v="0"/>
    <x v="1"/>
  </r>
  <r>
    <n v="314"/>
    <x v="313"/>
    <s v="Realigned upward-trending strategy"/>
    <n v="1400"/>
    <n v="4126"/>
    <x v="188"/>
    <s v="successful"/>
    <n v="133"/>
    <m/>
    <s v="US"/>
    <s v="USD"/>
    <n v="1552366800"/>
    <n v="1552798800"/>
    <b v="0"/>
    <b v="1"/>
    <x v="4"/>
  </r>
  <r>
    <n v="315"/>
    <x v="314"/>
    <s v="Open-source interactive knowledge user"/>
    <n v="9500"/>
    <n v="3220"/>
    <x v="0"/>
    <s v="failed"/>
    <n v="31"/>
    <m/>
    <s v="US"/>
    <s v="USD"/>
    <n v="1400907600"/>
    <n v="1403413200"/>
    <b v="0"/>
    <b v="0"/>
    <x v="3"/>
  </r>
  <r>
    <n v="316"/>
    <x v="315"/>
    <s v="Configurable demand-driven matrix"/>
    <n v="9600"/>
    <n v="6401"/>
    <x v="0"/>
    <s v="failed"/>
    <n v="108"/>
    <m/>
    <s v="IT"/>
    <s v="EUR"/>
    <n v="1574143200"/>
    <n v="1574229600"/>
    <b v="0"/>
    <b v="1"/>
    <x v="0"/>
  </r>
  <r>
    <n v="317"/>
    <x v="316"/>
    <s v="Cross-group coherent hierarchy"/>
    <n v="6600"/>
    <n v="1269"/>
    <x v="0"/>
    <s v="failed"/>
    <n v="30"/>
    <m/>
    <s v="US"/>
    <s v="USD"/>
    <n v="1494738000"/>
    <n v="1495861200"/>
    <b v="0"/>
    <b v="0"/>
    <x v="3"/>
  </r>
  <r>
    <n v="318"/>
    <x v="317"/>
    <s v="Decentralized demand-driven open system"/>
    <n v="5700"/>
    <n v="903"/>
    <x v="0"/>
    <s v="failed"/>
    <n v="17"/>
    <m/>
    <s v="US"/>
    <s v="USD"/>
    <n v="1392357600"/>
    <n v="1392530400"/>
    <b v="0"/>
    <b v="0"/>
    <x v="1"/>
  </r>
  <r>
    <n v="319"/>
    <x v="318"/>
    <s v="Advanced empowering matrix"/>
    <n v="8400"/>
    <n v="3251"/>
    <x v="0"/>
    <s v="canceled"/>
    <n v="64"/>
    <m/>
    <s v="US"/>
    <s v="USD"/>
    <n v="1281589200"/>
    <n v="1283662800"/>
    <b v="0"/>
    <b v="0"/>
    <x v="2"/>
  </r>
  <r>
    <n v="320"/>
    <x v="319"/>
    <s v="Phased holistic implementation"/>
    <n v="84400"/>
    <n v="8092"/>
    <x v="0"/>
    <s v="failed"/>
    <n v="80"/>
    <m/>
    <s v="US"/>
    <s v="USD"/>
    <n v="1305003600"/>
    <n v="1305781200"/>
    <b v="0"/>
    <b v="0"/>
    <x v="13"/>
  </r>
  <r>
    <n v="321"/>
    <x v="320"/>
    <s v="Proactive attitude-oriented knowledge user"/>
    <n v="170400"/>
    <n v="160422"/>
    <x v="0"/>
    <s v="failed"/>
    <n v="2468"/>
    <m/>
    <s v="US"/>
    <s v="USD"/>
    <n v="1301634000"/>
    <n v="1302325200"/>
    <b v="0"/>
    <b v="0"/>
    <x v="12"/>
  </r>
  <r>
    <n v="322"/>
    <x v="321"/>
    <s v="Visionary asymmetric Graphical User Interface"/>
    <n v="117900"/>
    <n v="196377"/>
    <x v="189"/>
    <s v="successful"/>
    <n v="5168"/>
    <m/>
    <s v="US"/>
    <s v="USD"/>
    <n v="1290664800"/>
    <n v="1291788000"/>
    <b v="0"/>
    <b v="0"/>
    <x v="3"/>
  </r>
  <r>
    <n v="323"/>
    <x v="322"/>
    <s v="Integrated zero-defect help-desk"/>
    <n v="8900"/>
    <n v="2148"/>
    <x v="0"/>
    <s v="failed"/>
    <n v="26"/>
    <m/>
    <s v="GB"/>
    <s v="GBP"/>
    <n v="1395896400"/>
    <n v="1396069200"/>
    <b v="0"/>
    <b v="0"/>
    <x v="4"/>
  </r>
  <r>
    <n v="324"/>
    <x v="323"/>
    <s v="Inverse analyzing matrices"/>
    <n v="7100"/>
    <n v="11648"/>
    <x v="190"/>
    <s v="successful"/>
    <n v="307"/>
    <m/>
    <s v="US"/>
    <s v="USD"/>
    <n v="1434862800"/>
    <n v="1435899600"/>
    <b v="0"/>
    <b v="1"/>
    <x v="3"/>
  </r>
  <r>
    <n v="325"/>
    <x v="324"/>
    <s v="Programmable systemic implementation"/>
    <n v="6500"/>
    <n v="5897"/>
    <x v="0"/>
    <s v="failed"/>
    <n v="73"/>
    <m/>
    <s v="US"/>
    <s v="USD"/>
    <n v="1529125200"/>
    <n v="1531112400"/>
    <b v="0"/>
    <b v="1"/>
    <x v="3"/>
  </r>
  <r>
    <n v="326"/>
    <x v="325"/>
    <s v="Multi-channeled next generation architecture"/>
    <n v="7200"/>
    <n v="3326"/>
    <x v="0"/>
    <s v="failed"/>
    <n v="128"/>
    <m/>
    <s v="US"/>
    <s v="USD"/>
    <n v="1451109600"/>
    <n v="1451628000"/>
    <b v="0"/>
    <b v="0"/>
    <x v="10"/>
  </r>
  <r>
    <n v="327"/>
    <x v="326"/>
    <s v="Digitized 3rdgeneration encoding"/>
    <n v="2600"/>
    <n v="1002"/>
    <x v="0"/>
    <s v="failed"/>
    <n v="33"/>
    <m/>
    <s v="US"/>
    <s v="USD"/>
    <n v="1566968400"/>
    <n v="1567314000"/>
    <b v="0"/>
    <b v="1"/>
    <x v="3"/>
  </r>
  <r>
    <n v="328"/>
    <x v="327"/>
    <s v="Innovative well-modulated functionalities"/>
    <n v="98700"/>
    <n v="131826"/>
    <x v="191"/>
    <s v="successful"/>
    <n v="2441"/>
    <m/>
    <s v="US"/>
    <s v="USD"/>
    <n v="1543557600"/>
    <n v="1544508000"/>
    <b v="0"/>
    <b v="0"/>
    <x v="1"/>
  </r>
  <r>
    <n v="329"/>
    <x v="328"/>
    <s v="Fundamental incremental database"/>
    <n v="93800"/>
    <n v="21477"/>
    <x v="0"/>
    <s v="live"/>
    <n v="211"/>
    <m/>
    <s v="US"/>
    <s v="USD"/>
    <n v="1481522400"/>
    <n v="1482472800"/>
    <b v="0"/>
    <b v="0"/>
    <x v="11"/>
  </r>
  <r>
    <n v="330"/>
    <x v="329"/>
    <s v="Expanded encompassing open architecture"/>
    <n v="33700"/>
    <n v="62330"/>
    <x v="192"/>
    <s v="successful"/>
    <n v="1385"/>
    <m/>
    <s v="GB"/>
    <s v="GBP"/>
    <n v="1512712800"/>
    <n v="1512799200"/>
    <b v="0"/>
    <b v="0"/>
    <x v="4"/>
  </r>
  <r>
    <n v="331"/>
    <x v="330"/>
    <s v="Intuitive static portal"/>
    <n v="3300"/>
    <n v="14643"/>
    <x v="193"/>
    <s v="successful"/>
    <n v="190"/>
    <m/>
    <s v="US"/>
    <s v="USD"/>
    <n v="1324274400"/>
    <n v="1324360800"/>
    <b v="0"/>
    <b v="0"/>
    <x v="0"/>
  </r>
  <r>
    <n v="332"/>
    <x v="331"/>
    <s v="Optional bandwidth-monitored definition"/>
    <n v="20700"/>
    <n v="41396"/>
    <x v="194"/>
    <s v="successful"/>
    <n v="470"/>
    <m/>
    <s v="US"/>
    <s v="USD"/>
    <n v="1364446800"/>
    <n v="1364533200"/>
    <b v="0"/>
    <b v="0"/>
    <x v="8"/>
  </r>
  <r>
    <n v="333"/>
    <x v="332"/>
    <s v="Persistent well-modulated synergy"/>
    <n v="9600"/>
    <n v="11900"/>
    <x v="195"/>
    <s v="successful"/>
    <n v="253"/>
    <m/>
    <s v="US"/>
    <s v="USD"/>
    <n v="1542693600"/>
    <n v="1545112800"/>
    <b v="0"/>
    <b v="0"/>
    <x v="3"/>
  </r>
  <r>
    <n v="334"/>
    <x v="333"/>
    <s v="Assimilated discrete algorithm"/>
    <n v="66200"/>
    <n v="123538"/>
    <x v="196"/>
    <s v="successful"/>
    <n v="1113"/>
    <m/>
    <s v="US"/>
    <s v="USD"/>
    <n v="1515564000"/>
    <n v="1516168800"/>
    <b v="0"/>
    <b v="0"/>
    <x v="1"/>
  </r>
  <r>
    <n v="335"/>
    <x v="334"/>
    <s v="Operative uniform hub"/>
    <n v="173800"/>
    <n v="198628"/>
    <x v="197"/>
    <s v="successful"/>
    <n v="2283"/>
    <m/>
    <s v="US"/>
    <s v="USD"/>
    <n v="1573797600"/>
    <n v="1574920800"/>
    <b v="0"/>
    <b v="0"/>
    <x v="1"/>
  </r>
  <r>
    <n v="336"/>
    <x v="335"/>
    <s v="Customizable intangible capability"/>
    <n v="70700"/>
    <n v="68602"/>
    <x v="0"/>
    <s v="failed"/>
    <n v="1072"/>
    <m/>
    <s v="US"/>
    <s v="USD"/>
    <n v="1292392800"/>
    <n v="1292479200"/>
    <b v="0"/>
    <b v="1"/>
    <x v="1"/>
  </r>
  <r>
    <n v="337"/>
    <x v="336"/>
    <s v="Innovative didactic analyzer"/>
    <n v="94500"/>
    <n v="116064"/>
    <x v="198"/>
    <s v="successful"/>
    <n v="1095"/>
    <m/>
    <s v="US"/>
    <s v="USD"/>
    <n v="1573452000"/>
    <n v="1573538400"/>
    <b v="0"/>
    <b v="0"/>
    <x v="3"/>
  </r>
  <r>
    <n v="338"/>
    <x v="337"/>
    <s v="Decentralized intangible encoding"/>
    <n v="69800"/>
    <n v="125042"/>
    <x v="199"/>
    <s v="successful"/>
    <n v="1690"/>
    <m/>
    <s v="US"/>
    <s v="USD"/>
    <n v="1317790800"/>
    <n v="1320382800"/>
    <b v="0"/>
    <b v="0"/>
    <x v="3"/>
  </r>
  <r>
    <n v="339"/>
    <x v="338"/>
    <s v="Front-line transitional algorithm"/>
    <n v="136300"/>
    <n v="108974"/>
    <x v="0"/>
    <s v="canceled"/>
    <n v="1297"/>
    <m/>
    <s v="CA"/>
    <s v="CAD"/>
    <n v="1501650000"/>
    <n v="1502859600"/>
    <b v="0"/>
    <b v="0"/>
    <x v="3"/>
  </r>
  <r>
    <n v="340"/>
    <x v="339"/>
    <s v="Switchable didactic matrices"/>
    <n v="37100"/>
    <n v="34964"/>
    <x v="0"/>
    <s v="failed"/>
    <n v="393"/>
    <m/>
    <s v="US"/>
    <s v="USD"/>
    <n v="1323669600"/>
    <n v="1323756000"/>
    <b v="0"/>
    <b v="0"/>
    <x v="14"/>
  </r>
  <r>
    <n v="341"/>
    <x v="340"/>
    <s v="Ameliorated disintermediate utilization"/>
    <n v="114300"/>
    <n v="96777"/>
    <x v="0"/>
    <s v="failed"/>
    <n v="1257"/>
    <m/>
    <s v="US"/>
    <s v="USD"/>
    <n v="1440738000"/>
    <n v="1441342800"/>
    <b v="0"/>
    <b v="0"/>
    <x v="7"/>
  </r>
  <r>
    <n v="342"/>
    <x v="341"/>
    <s v="Visionary foreground middleware"/>
    <n v="47900"/>
    <n v="31864"/>
    <x v="0"/>
    <s v="failed"/>
    <n v="328"/>
    <m/>
    <s v="US"/>
    <s v="USD"/>
    <n v="1374296400"/>
    <n v="1375333200"/>
    <b v="0"/>
    <b v="0"/>
    <x v="3"/>
  </r>
  <r>
    <n v="343"/>
    <x v="342"/>
    <s v="Optional zero-defect task-force"/>
    <n v="9000"/>
    <n v="4853"/>
    <x v="0"/>
    <s v="failed"/>
    <n v="147"/>
    <m/>
    <s v="US"/>
    <s v="USD"/>
    <n v="1384840800"/>
    <n v="1389420000"/>
    <b v="0"/>
    <b v="0"/>
    <x v="3"/>
  </r>
  <r>
    <n v="344"/>
    <x v="343"/>
    <s v="Devolved exuding emulation"/>
    <n v="197600"/>
    <n v="82959"/>
    <x v="0"/>
    <s v="failed"/>
    <n v="830"/>
    <m/>
    <s v="US"/>
    <s v="USD"/>
    <n v="1516600800"/>
    <n v="1520056800"/>
    <b v="0"/>
    <b v="0"/>
    <x v="11"/>
  </r>
  <r>
    <n v="345"/>
    <x v="344"/>
    <s v="Open-source neutral task-force"/>
    <n v="157600"/>
    <n v="23159"/>
    <x v="0"/>
    <s v="failed"/>
    <n v="331"/>
    <m/>
    <s v="GB"/>
    <s v="GBP"/>
    <n v="1436418000"/>
    <n v="1436504400"/>
    <b v="0"/>
    <b v="0"/>
    <x v="6"/>
  </r>
  <r>
    <n v="346"/>
    <x v="345"/>
    <s v="Virtual attitude-oriented migration"/>
    <n v="8000"/>
    <n v="2758"/>
    <x v="0"/>
    <s v="failed"/>
    <n v="25"/>
    <m/>
    <s v="US"/>
    <s v="USD"/>
    <n v="1503550800"/>
    <n v="1508302800"/>
    <b v="0"/>
    <b v="1"/>
    <x v="7"/>
  </r>
  <r>
    <n v="347"/>
    <x v="346"/>
    <s v="Open-source full-range portal"/>
    <n v="900"/>
    <n v="12607"/>
    <x v="200"/>
    <s v="successful"/>
    <n v="191"/>
    <m/>
    <s v="US"/>
    <s v="USD"/>
    <n v="1423634400"/>
    <n v="1425708000"/>
    <b v="0"/>
    <b v="0"/>
    <x v="2"/>
  </r>
  <r>
    <n v="348"/>
    <x v="347"/>
    <s v="Versatile cohesive open system"/>
    <n v="199000"/>
    <n v="142823"/>
    <x v="0"/>
    <s v="failed"/>
    <n v="3483"/>
    <m/>
    <s v="US"/>
    <s v="USD"/>
    <n v="1487224800"/>
    <n v="1488348000"/>
    <b v="0"/>
    <b v="0"/>
    <x v="0"/>
  </r>
  <r>
    <n v="349"/>
    <x v="348"/>
    <s v="Multi-layered bottom-line frame"/>
    <n v="180800"/>
    <n v="95958"/>
    <x v="0"/>
    <s v="failed"/>
    <n v="923"/>
    <m/>
    <s v="US"/>
    <s v="USD"/>
    <n v="1500008400"/>
    <n v="1502600400"/>
    <b v="0"/>
    <b v="0"/>
    <x v="3"/>
  </r>
  <r>
    <n v="350"/>
    <x v="349"/>
    <s v="Pre-emptive neutral capacity"/>
    <n v="100"/>
    <n v="5"/>
    <x v="0"/>
    <s v="failed"/>
    <n v="1"/>
    <m/>
    <s v="US"/>
    <s v="USD"/>
    <n v="1432098000"/>
    <n v="1433653200"/>
    <b v="0"/>
    <b v="1"/>
    <x v="17"/>
  </r>
  <r>
    <n v="351"/>
    <x v="350"/>
    <s v="Universal maximized methodology"/>
    <n v="74100"/>
    <n v="94631"/>
    <x v="201"/>
    <s v="successful"/>
    <n v="2013"/>
    <m/>
    <s v="US"/>
    <s v="USD"/>
    <n v="1440392400"/>
    <n v="1441602000"/>
    <b v="0"/>
    <b v="0"/>
    <x v="1"/>
  </r>
  <r>
    <n v="352"/>
    <x v="351"/>
    <s v="Expanded hybrid hardware"/>
    <n v="2800"/>
    <n v="977"/>
    <x v="0"/>
    <s v="failed"/>
    <n v="33"/>
    <m/>
    <s v="CA"/>
    <s v="CAD"/>
    <n v="1446876000"/>
    <n v="1447567200"/>
    <b v="0"/>
    <b v="0"/>
    <x v="3"/>
  </r>
  <r>
    <n v="353"/>
    <x v="352"/>
    <s v="Profit-focused multi-tasking access"/>
    <n v="33600"/>
    <n v="137961"/>
    <x v="202"/>
    <s v="successful"/>
    <n v="1703"/>
    <m/>
    <s v="US"/>
    <s v="USD"/>
    <n v="1562302800"/>
    <n v="1562389200"/>
    <b v="0"/>
    <b v="0"/>
    <x v="3"/>
  </r>
  <r>
    <n v="354"/>
    <x v="353"/>
    <s v="Profit-focused transitional capability"/>
    <n v="6100"/>
    <n v="7548"/>
    <x v="203"/>
    <s v="successful"/>
    <n v="80"/>
    <m/>
    <s v="DK"/>
    <s v="DKK"/>
    <n v="1378184400"/>
    <n v="1378789200"/>
    <b v="0"/>
    <b v="0"/>
    <x v="4"/>
  </r>
  <r>
    <n v="355"/>
    <x v="354"/>
    <s v="Front-line scalable definition"/>
    <n v="3800"/>
    <n v="2241"/>
    <x v="0"/>
    <s v="live"/>
    <n v="86"/>
    <m/>
    <s v="US"/>
    <s v="USD"/>
    <n v="1485064800"/>
    <n v="1488520800"/>
    <b v="0"/>
    <b v="0"/>
    <x v="8"/>
  </r>
  <r>
    <n v="356"/>
    <x v="355"/>
    <s v="Open-source systematic protocol"/>
    <n v="9300"/>
    <n v="3431"/>
    <x v="0"/>
    <s v="failed"/>
    <n v="40"/>
    <m/>
    <s v="IT"/>
    <s v="EUR"/>
    <n v="1326520800"/>
    <n v="1327298400"/>
    <b v="0"/>
    <b v="0"/>
    <x v="3"/>
  </r>
  <r>
    <n v="357"/>
    <x v="356"/>
    <s v="Implemented tangible algorithm"/>
    <n v="2300"/>
    <n v="4253"/>
    <x v="204"/>
    <s v="successful"/>
    <n v="41"/>
    <m/>
    <s v="US"/>
    <s v="USD"/>
    <n v="1441256400"/>
    <n v="1443416400"/>
    <b v="0"/>
    <b v="0"/>
    <x v="11"/>
  </r>
  <r>
    <n v="358"/>
    <x v="357"/>
    <s v="Profit-focused 3rdgeneration circuit"/>
    <n v="9700"/>
    <n v="1146"/>
    <x v="0"/>
    <s v="failed"/>
    <n v="23"/>
    <m/>
    <s v="CA"/>
    <s v="CAD"/>
    <n v="1533877200"/>
    <n v="1534136400"/>
    <b v="1"/>
    <b v="0"/>
    <x v="14"/>
  </r>
  <r>
    <n v="359"/>
    <x v="358"/>
    <s v="Compatible needs-based architecture"/>
    <n v="4000"/>
    <n v="11948"/>
    <x v="205"/>
    <s v="successful"/>
    <n v="187"/>
    <m/>
    <s v="US"/>
    <s v="USD"/>
    <n v="1314421200"/>
    <n v="1315026000"/>
    <b v="0"/>
    <b v="0"/>
    <x v="10"/>
  </r>
  <r>
    <n v="360"/>
    <x v="359"/>
    <s v="Right-sized zero tolerance migration"/>
    <n v="59700"/>
    <n v="135132"/>
    <x v="206"/>
    <s v="successful"/>
    <n v="2875"/>
    <m/>
    <s v="GB"/>
    <s v="GBP"/>
    <n v="1293861600"/>
    <n v="1295071200"/>
    <b v="0"/>
    <b v="1"/>
    <x v="3"/>
  </r>
  <r>
    <n v="361"/>
    <x v="360"/>
    <s v="Quality-focused reciprocal structure"/>
    <n v="5500"/>
    <n v="9546"/>
    <x v="207"/>
    <s v="successful"/>
    <n v="88"/>
    <m/>
    <s v="US"/>
    <s v="USD"/>
    <n v="1507352400"/>
    <n v="1509426000"/>
    <b v="0"/>
    <b v="0"/>
    <x v="3"/>
  </r>
  <r>
    <n v="362"/>
    <x v="361"/>
    <s v="Automated actuating conglomeration"/>
    <n v="3700"/>
    <n v="13755"/>
    <x v="208"/>
    <s v="successful"/>
    <n v="191"/>
    <m/>
    <s v="US"/>
    <s v="USD"/>
    <n v="1296108000"/>
    <n v="1299391200"/>
    <b v="0"/>
    <b v="0"/>
    <x v="1"/>
  </r>
  <r>
    <n v="363"/>
    <x v="362"/>
    <s v="Re-contextualized local initiative"/>
    <n v="5200"/>
    <n v="8330"/>
    <x v="209"/>
    <s v="successful"/>
    <n v="139"/>
    <m/>
    <s v="US"/>
    <s v="USD"/>
    <n v="1324965600"/>
    <n v="1325052000"/>
    <b v="0"/>
    <b v="0"/>
    <x v="1"/>
  </r>
  <r>
    <n v="364"/>
    <x v="363"/>
    <s v="Switchable intangible definition"/>
    <n v="900"/>
    <n v="14547"/>
    <x v="210"/>
    <s v="successful"/>
    <n v="186"/>
    <m/>
    <s v="US"/>
    <s v="USD"/>
    <n v="1520229600"/>
    <n v="1522818000"/>
    <b v="0"/>
    <b v="0"/>
    <x v="7"/>
  </r>
  <r>
    <n v="365"/>
    <x v="364"/>
    <s v="Networked bottom-line initiative"/>
    <n v="1600"/>
    <n v="11735"/>
    <x v="211"/>
    <s v="successful"/>
    <n v="112"/>
    <m/>
    <s v="AU"/>
    <s v="AUD"/>
    <n v="1482991200"/>
    <n v="1485324000"/>
    <b v="0"/>
    <b v="0"/>
    <x v="3"/>
  </r>
  <r>
    <n v="366"/>
    <x v="365"/>
    <s v="Robust directional system engine"/>
    <n v="1800"/>
    <n v="10658"/>
    <x v="212"/>
    <s v="successful"/>
    <n v="101"/>
    <m/>
    <s v="US"/>
    <s v="USD"/>
    <n v="1294034400"/>
    <n v="1294120800"/>
    <b v="0"/>
    <b v="1"/>
    <x v="3"/>
  </r>
  <r>
    <n v="367"/>
    <x v="366"/>
    <s v="Triple-buffered explicit methodology"/>
    <n v="9900"/>
    <n v="1870"/>
    <x v="0"/>
    <s v="failed"/>
    <n v="75"/>
    <m/>
    <s v="US"/>
    <s v="USD"/>
    <n v="1413608400"/>
    <n v="1415685600"/>
    <b v="0"/>
    <b v="1"/>
    <x v="3"/>
  </r>
  <r>
    <n v="368"/>
    <x v="367"/>
    <s v="Reactive directional capacity"/>
    <n v="5200"/>
    <n v="14394"/>
    <x v="213"/>
    <s v="successful"/>
    <n v="206"/>
    <m/>
    <s v="GB"/>
    <s v="GBP"/>
    <n v="1286946000"/>
    <n v="1288933200"/>
    <b v="0"/>
    <b v="1"/>
    <x v="4"/>
  </r>
  <r>
    <n v="369"/>
    <x v="368"/>
    <s v="Polarized needs-based approach"/>
    <n v="5400"/>
    <n v="14743"/>
    <x v="214"/>
    <s v="successful"/>
    <n v="154"/>
    <m/>
    <s v="US"/>
    <s v="USD"/>
    <n v="1359871200"/>
    <n v="1363237200"/>
    <b v="0"/>
    <b v="1"/>
    <x v="19"/>
  </r>
  <r>
    <n v="370"/>
    <x v="369"/>
    <s v="Intuitive well-modulated middleware"/>
    <n v="112300"/>
    <n v="178965"/>
    <x v="215"/>
    <s v="successful"/>
    <n v="5966"/>
    <m/>
    <s v="US"/>
    <s v="USD"/>
    <n v="1555304400"/>
    <n v="1555822800"/>
    <b v="0"/>
    <b v="0"/>
    <x v="3"/>
  </r>
  <r>
    <n v="371"/>
    <x v="370"/>
    <s v="Multi-channeled logistical matrices"/>
    <n v="189200"/>
    <n v="128410"/>
    <x v="0"/>
    <s v="failed"/>
    <n v="2176"/>
    <m/>
    <s v="US"/>
    <s v="USD"/>
    <n v="1423375200"/>
    <n v="1427778000"/>
    <b v="0"/>
    <b v="0"/>
    <x v="3"/>
  </r>
  <r>
    <n v="372"/>
    <x v="371"/>
    <s v="Pre-emptive bifurcated artificial intelligence"/>
    <n v="900"/>
    <n v="14324"/>
    <x v="216"/>
    <s v="successful"/>
    <n v="169"/>
    <m/>
    <s v="US"/>
    <s v="USD"/>
    <n v="1420696800"/>
    <n v="1422424800"/>
    <b v="0"/>
    <b v="1"/>
    <x v="4"/>
  </r>
  <r>
    <n v="373"/>
    <x v="372"/>
    <s v="Down-sized coherent toolset"/>
    <n v="22500"/>
    <n v="164291"/>
    <x v="217"/>
    <s v="successful"/>
    <n v="2106"/>
    <m/>
    <s v="US"/>
    <s v="USD"/>
    <n v="1502946000"/>
    <n v="1503637200"/>
    <b v="0"/>
    <b v="0"/>
    <x v="3"/>
  </r>
  <r>
    <n v="374"/>
    <x v="373"/>
    <s v="Open-source multi-tasking data-warehouse"/>
    <n v="167400"/>
    <n v="22073"/>
    <x v="0"/>
    <s v="failed"/>
    <n v="441"/>
    <m/>
    <s v="US"/>
    <s v="USD"/>
    <n v="1547186400"/>
    <n v="1547618400"/>
    <b v="0"/>
    <b v="1"/>
    <x v="4"/>
  </r>
  <r>
    <n v="375"/>
    <x v="374"/>
    <s v="Future-proofed upward-trending contingency"/>
    <n v="2700"/>
    <n v="1479"/>
    <x v="0"/>
    <s v="failed"/>
    <n v="25"/>
    <m/>
    <s v="US"/>
    <s v="USD"/>
    <n v="1444971600"/>
    <n v="1449900000"/>
    <b v="0"/>
    <b v="0"/>
    <x v="7"/>
  </r>
  <r>
    <n v="376"/>
    <x v="375"/>
    <s v="Mandatory uniform matrix"/>
    <n v="3400"/>
    <n v="12275"/>
    <x v="218"/>
    <s v="successful"/>
    <n v="131"/>
    <m/>
    <s v="US"/>
    <s v="USD"/>
    <n v="1404622800"/>
    <n v="1405141200"/>
    <b v="0"/>
    <b v="0"/>
    <x v="1"/>
  </r>
  <r>
    <n v="377"/>
    <x v="376"/>
    <s v="Phased methodical initiative"/>
    <n v="49700"/>
    <n v="5098"/>
    <x v="0"/>
    <s v="failed"/>
    <n v="127"/>
    <m/>
    <s v="US"/>
    <s v="USD"/>
    <n v="1571720400"/>
    <n v="1572933600"/>
    <b v="0"/>
    <b v="0"/>
    <x v="3"/>
  </r>
  <r>
    <n v="378"/>
    <x v="377"/>
    <s v="Managed stable function"/>
    <n v="178200"/>
    <n v="24882"/>
    <x v="0"/>
    <s v="failed"/>
    <n v="355"/>
    <m/>
    <s v="US"/>
    <s v="USD"/>
    <n v="1526878800"/>
    <n v="1530162000"/>
    <b v="0"/>
    <b v="0"/>
    <x v="4"/>
  </r>
  <r>
    <n v="379"/>
    <x v="378"/>
    <s v="Realigned clear-thinking migration"/>
    <n v="7200"/>
    <n v="2912"/>
    <x v="0"/>
    <s v="failed"/>
    <n v="44"/>
    <m/>
    <s v="GB"/>
    <s v="GBP"/>
    <n v="1319691600"/>
    <n v="1320904800"/>
    <b v="0"/>
    <b v="0"/>
    <x v="3"/>
  </r>
  <r>
    <n v="380"/>
    <x v="379"/>
    <s v="Optional clear-thinking process improvement"/>
    <n v="2500"/>
    <n v="4008"/>
    <x v="219"/>
    <s v="successful"/>
    <n v="84"/>
    <m/>
    <s v="US"/>
    <s v="USD"/>
    <n v="1371963600"/>
    <n v="1372395600"/>
    <b v="0"/>
    <b v="0"/>
    <x v="3"/>
  </r>
  <r>
    <n v="381"/>
    <x v="380"/>
    <s v="Cross-group global moratorium"/>
    <n v="5300"/>
    <n v="9749"/>
    <x v="220"/>
    <s v="successful"/>
    <n v="155"/>
    <m/>
    <s v="US"/>
    <s v="USD"/>
    <n v="1433739600"/>
    <n v="1437714000"/>
    <b v="0"/>
    <b v="0"/>
    <x v="3"/>
  </r>
  <r>
    <n v="382"/>
    <x v="381"/>
    <s v="Visionary systemic process improvement"/>
    <n v="9100"/>
    <n v="5803"/>
    <x v="0"/>
    <s v="failed"/>
    <n v="67"/>
    <m/>
    <s v="US"/>
    <s v="USD"/>
    <n v="1508130000"/>
    <n v="1509771600"/>
    <b v="0"/>
    <b v="0"/>
    <x v="14"/>
  </r>
  <r>
    <n v="383"/>
    <x v="382"/>
    <s v="Progressive intangible flexibility"/>
    <n v="6300"/>
    <n v="14199"/>
    <x v="221"/>
    <s v="successful"/>
    <n v="189"/>
    <m/>
    <s v="US"/>
    <s v="USD"/>
    <n v="1550037600"/>
    <n v="1550556000"/>
    <b v="0"/>
    <b v="1"/>
    <x v="0"/>
  </r>
  <r>
    <n v="384"/>
    <x v="383"/>
    <s v="Reactive real-time software"/>
    <n v="114400"/>
    <n v="196779"/>
    <x v="222"/>
    <s v="successful"/>
    <n v="4799"/>
    <m/>
    <s v="US"/>
    <s v="USD"/>
    <n v="1486706400"/>
    <n v="1489039200"/>
    <b v="1"/>
    <b v="1"/>
    <x v="4"/>
  </r>
  <r>
    <n v="385"/>
    <x v="384"/>
    <s v="Programmable incremental knowledge user"/>
    <n v="38900"/>
    <n v="56859"/>
    <x v="223"/>
    <s v="successful"/>
    <n v="1137"/>
    <m/>
    <s v="US"/>
    <s v="USD"/>
    <n v="1553835600"/>
    <n v="1556600400"/>
    <b v="0"/>
    <b v="0"/>
    <x v="9"/>
  </r>
  <r>
    <n v="386"/>
    <x v="385"/>
    <s v="Progressive 5thgeneration customer loyalty"/>
    <n v="135500"/>
    <n v="103554"/>
    <x v="0"/>
    <s v="failed"/>
    <n v="1068"/>
    <m/>
    <s v="US"/>
    <s v="USD"/>
    <n v="1277528400"/>
    <n v="1278565200"/>
    <b v="0"/>
    <b v="0"/>
    <x v="3"/>
  </r>
  <r>
    <n v="387"/>
    <x v="386"/>
    <s v="Triple-buffered logistical frame"/>
    <n v="109000"/>
    <n v="42795"/>
    <x v="0"/>
    <s v="failed"/>
    <n v="424"/>
    <m/>
    <s v="US"/>
    <s v="USD"/>
    <n v="1339477200"/>
    <n v="1339909200"/>
    <b v="0"/>
    <b v="0"/>
    <x v="8"/>
  </r>
  <r>
    <n v="388"/>
    <x v="387"/>
    <s v="Exclusive dynamic adapter"/>
    <n v="114800"/>
    <n v="12938"/>
    <x v="0"/>
    <s v="canceled"/>
    <n v="145"/>
    <m/>
    <s v="CH"/>
    <s v="CHF"/>
    <n v="1325656800"/>
    <n v="1325829600"/>
    <b v="0"/>
    <b v="0"/>
    <x v="7"/>
  </r>
  <r>
    <n v="389"/>
    <x v="388"/>
    <s v="Automated systemic hierarchy"/>
    <n v="83000"/>
    <n v="101352"/>
    <x v="224"/>
    <s v="successful"/>
    <n v="1152"/>
    <m/>
    <s v="US"/>
    <s v="USD"/>
    <n v="1288242000"/>
    <n v="1290578400"/>
    <b v="0"/>
    <b v="0"/>
    <x v="3"/>
  </r>
  <r>
    <n v="390"/>
    <x v="389"/>
    <s v="Digitized eco-centric core"/>
    <n v="2400"/>
    <n v="4477"/>
    <x v="225"/>
    <s v="successful"/>
    <n v="50"/>
    <m/>
    <s v="US"/>
    <s v="USD"/>
    <n v="1379048400"/>
    <n v="1380344400"/>
    <b v="0"/>
    <b v="0"/>
    <x v="14"/>
  </r>
  <r>
    <n v="391"/>
    <x v="390"/>
    <s v="Mandatory uniform strategy"/>
    <n v="60400"/>
    <n v="4393"/>
    <x v="0"/>
    <s v="failed"/>
    <n v="151"/>
    <m/>
    <s v="US"/>
    <s v="USD"/>
    <n v="1389679200"/>
    <n v="1389852000"/>
    <b v="0"/>
    <b v="0"/>
    <x v="9"/>
  </r>
  <r>
    <n v="392"/>
    <x v="391"/>
    <s v="Profit-focused zero administration forecast"/>
    <n v="102900"/>
    <n v="67546"/>
    <x v="0"/>
    <s v="failed"/>
    <n v="1608"/>
    <m/>
    <s v="US"/>
    <s v="USD"/>
    <n v="1294293600"/>
    <n v="1294466400"/>
    <b v="0"/>
    <b v="0"/>
    <x v="8"/>
  </r>
  <r>
    <n v="393"/>
    <x v="392"/>
    <s v="De-engineered static orchestration"/>
    <n v="62800"/>
    <n v="143788"/>
    <x v="226"/>
    <s v="successful"/>
    <n v="3059"/>
    <m/>
    <s v="CA"/>
    <s v="CAD"/>
    <n v="1500267600"/>
    <n v="1500354000"/>
    <b v="0"/>
    <b v="0"/>
    <x v="17"/>
  </r>
  <r>
    <n v="394"/>
    <x v="393"/>
    <s v="Customizable dynamic info-mediaries"/>
    <n v="800"/>
    <n v="3755"/>
    <x v="227"/>
    <s v="successful"/>
    <n v="34"/>
    <m/>
    <s v="US"/>
    <s v="USD"/>
    <n v="1375074000"/>
    <n v="1375938000"/>
    <b v="0"/>
    <b v="1"/>
    <x v="4"/>
  </r>
  <r>
    <n v="395"/>
    <x v="122"/>
    <s v="Enhanced incremental budgetary management"/>
    <n v="7100"/>
    <n v="9238"/>
    <x v="228"/>
    <s v="successful"/>
    <n v="220"/>
    <m/>
    <s v="US"/>
    <s v="USD"/>
    <n v="1323324000"/>
    <n v="1323410400"/>
    <b v="1"/>
    <b v="0"/>
    <x v="3"/>
  </r>
  <r>
    <n v="396"/>
    <x v="394"/>
    <s v="Digitized local info-mediaries"/>
    <n v="46100"/>
    <n v="77012"/>
    <x v="229"/>
    <s v="successful"/>
    <n v="1604"/>
    <m/>
    <s v="AU"/>
    <s v="AUD"/>
    <n v="1538715600"/>
    <n v="1539406800"/>
    <b v="0"/>
    <b v="0"/>
    <x v="6"/>
  </r>
  <r>
    <n v="397"/>
    <x v="395"/>
    <s v="Virtual systematic monitoring"/>
    <n v="8100"/>
    <n v="14083"/>
    <x v="230"/>
    <s v="successful"/>
    <n v="454"/>
    <m/>
    <s v="US"/>
    <s v="USD"/>
    <n v="1369285200"/>
    <n v="1369803600"/>
    <b v="0"/>
    <b v="0"/>
    <x v="1"/>
  </r>
  <r>
    <n v="398"/>
    <x v="396"/>
    <s v="Reactive bottom-line open architecture"/>
    <n v="1700"/>
    <n v="12202"/>
    <x v="231"/>
    <s v="successful"/>
    <n v="123"/>
    <m/>
    <s v="IT"/>
    <s v="EUR"/>
    <n v="1525755600"/>
    <n v="1525928400"/>
    <b v="0"/>
    <b v="1"/>
    <x v="10"/>
  </r>
  <r>
    <n v="399"/>
    <x v="397"/>
    <s v="Pre-emptive interactive model"/>
    <n v="97300"/>
    <n v="62127"/>
    <x v="0"/>
    <s v="failed"/>
    <n v="941"/>
    <m/>
    <s v="US"/>
    <s v="USD"/>
    <n v="1296626400"/>
    <n v="1297231200"/>
    <b v="0"/>
    <b v="0"/>
    <x v="7"/>
  </r>
  <r>
    <n v="400"/>
    <x v="398"/>
    <s v="Ergonomic eco-centric open architecture"/>
    <n v="100"/>
    <n v="2"/>
    <x v="0"/>
    <s v="failed"/>
    <n v="1"/>
    <m/>
    <s v="US"/>
    <s v="USD"/>
    <n v="1376629200"/>
    <n v="1378530000"/>
    <b v="0"/>
    <b v="1"/>
    <x v="14"/>
  </r>
  <r>
    <n v="401"/>
    <x v="399"/>
    <s v="Inverse radical hierarchy"/>
    <n v="900"/>
    <n v="13772"/>
    <x v="232"/>
    <s v="successful"/>
    <n v="299"/>
    <m/>
    <s v="US"/>
    <s v="USD"/>
    <n v="1572152400"/>
    <n v="1572152400"/>
    <b v="0"/>
    <b v="0"/>
    <x v="3"/>
  </r>
  <r>
    <n v="402"/>
    <x v="400"/>
    <s v="Team-oriented static interface"/>
    <n v="7300"/>
    <n v="2946"/>
    <x v="0"/>
    <s v="failed"/>
    <n v="40"/>
    <m/>
    <s v="US"/>
    <s v="USD"/>
    <n v="1325829600"/>
    <n v="1329890400"/>
    <b v="0"/>
    <b v="1"/>
    <x v="12"/>
  </r>
  <r>
    <n v="403"/>
    <x v="401"/>
    <s v="Virtual foreground throughput"/>
    <n v="195800"/>
    <n v="168820"/>
    <x v="0"/>
    <s v="failed"/>
    <n v="3015"/>
    <m/>
    <s v="CA"/>
    <s v="CAD"/>
    <n v="1273640400"/>
    <n v="1276750800"/>
    <b v="0"/>
    <b v="1"/>
    <x v="3"/>
  </r>
  <r>
    <n v="404"/>
    <x v="402"/>
    <s v="Visionary exuding Internet solution"/>
    <n v="48900"/>
    <n v="154321"/>
    <x v="233"/>
    <s v="successful"/>
    <n v="2237"/>
    <m/>
    <s v="US"/>
    <s v="USD"/>
    <n v="1510639200"/>
    <n v="1510898400"/>
    <b v="0"/>
    <b v="0"/>
    <x v="3"/>
  </r>
  <r>
    <n v="405"/>
    <x v="403"/>
    <s v="Synchronized secondary analyzer"/>
    <n v="29600"/>
    <n v="26527"/>
    <x v="0"/>
    <s v="failed"/>
    <n v="435"/>
    <m/>
    <s v="US"/>
    <s v="USD"/>
    <n v="1528088400"/>
    <n v="1532408400"/>
    <b v="0"/>
    <b v="0"/>
    <x v="3"/>
  </r>
  <r>
    <n v="406"/>
    <x v="404"/>
    <s v="Balanced attitude-oriented parallelism"/>
    <n v="39300"/>
    <n v="71583"/>
    <x v="234"/>
    <s v="successful"/>
    <n v="645"/>
    <m/>
    <s v="US"/>
    <s v="USD"/>
    <n v="1359525600"/>
    <n v="1360562400"/>
    <b v="1"/>
    <b v="0"/>
    <x v="4"/>
  </r>
  <r>
    <n v="407"/>
    <x v="405"/>
    <s v="Organized bandwidth-monitored core"/>
    <n v="3400"/>
    <n v="12100"/>
    <x v="235"/>
    <s v="successful"/>
    <n v="484"/>
    <m/>
    <s v="DK"/>
    <s v="DKK"/>
    <n v="1570942800"/>
    <n v="1571547600"/>
    <b v="0"/>
    <b v="0"/>
    <x v="3"/>
  </r>
  <r>
    <n v="408"/>
    <x v="406"/>
    <s v="Cloned leadingedge utilization"/>
    <n v="9200"/>
    <n v="12129"/>
    <x v="236"/>
    <s v="successful"/>
    <n v="154"/>
    <m/>
    <s v="CA"/>
    <s v="CAD"/>
    <n v="1466398800"/>
    <n v="1468126800"/>
    <b v="0"/>
    <b v="0"/>
    <x v="4"/>
  </r>
  <r>
    <n v="409"/>
    <x v="97"/>
    <s v="Secured asymmetric projection"/>
    <n v="135600"/>
    <n v="62804"/>
    <x v="0"/>
    <s v="failed"/>
    <n v="714"/>
    <m/>
    <s v="US"/>
    <s v="USD"/>
    <n v="1492491600"/>
    <n v="1492837200"/>
    <b v="0"/>
    <b v="0"/>
    <x v="1"/>
  </r>
  <r>
    <n v="410"/>
    <x v="407"/>
    <s v="Advanced cohesive Graphic Interface"/>
    <n v="153700"/>
    <n v="55536"/>
    <x v="0"/>
    <s v="live"/>
    <n v="1111"/>
    <m/>
    <s v="US"/>
    <s v="USD"/>
    <n v="1430197200"/>
    <n v="1430197200"/>
    <b v="0"/>
    <b v="0"/>
    <x v="20"/>
  </r>
  <r>
    <n v="411"/>
    <x v="408"/>
    <s v="Down-sized maximized function"/>
    <n v="7800"/>
    <n v="8161"/>
    <x v="237"/>
    <s v="successful"/>
    <n v="82"/>
    <m/>
    <s v="US"/>
    <s v="USD"/>
    <n v="1496034000"/>
    <n v="1496206800"/>
    <b v="0"/>
    <b v="0"/>
    <x v="3"/>
  </r>
  <r>
    <n v="412"/>
    <x v="409"/>
    <s v="Realigned zero tolerance software"/>
    <n v="2100"/>
    <n v="14046"/>
    <x v="238"/>
    <s v="successful"/>
    <n v="134"/>
    <m/>
    <s v="US"/>
    <s v="USD"/>
    <n v="1388728800"/>
    <n v="1389592800"/>
    <b v="0"/>
    <b v="0"/>
    <x v="13"/>
  </r>
  <r>
    <n v="413"/>
    <x v="410"/>
    <s v="Persevering analyzing extranet"/>
    <n v="189500"/>
    <n v="117628"/>
    <x v="0"/>
    <s v="live"/>
    <n v="1089"/>
    <m/>
    <s v="US"/>
    <s v="USD"/>
    <n v="1543298400"/>
    <n v="1545631200"/>
    <b v="0"/>
    <b v="0"/>
    <x v="10"/>
  </r>
  <r>
    <n v="414"/>
    <x v="411"/>
    <s v="Innovative human-resource migration"/>
    <n v="188200"/>
    <n v="159405"/>
    <x v="0"/>
    <s v="failed"/>
    <n v="5497"/>
    <m/>
    <s v="US"/>
    <s v="USD"/>
    <n v="1271739600"/>
    <n v="1272430800"/>
    <b v="0"/>
    <b v="1"/>
    <x v="0"/>
  </r>
  <r>
    <n v="415"/>
    <x v="412"/>
    <s v="Intuitive needs-based monitoring"/>
    <n v="113500"/>
    <n v="12552"/>
    <x v="0"/>
    <s v="failed"/>
    <n v="418"/>
    <m/>
    <s v="US"/>
    <s v="USD"/>
    <n v="1326434400"/>
    <n v="1327903200"/>
    <b v="0"/>
    <b v="0"/>
    <x v="3"/>
  </r>
  <r>
    <n v="416"/>
    <x v="413"/>
    <s v="Customer-focused disintermediate toolset"/>
    <n v="134600"/>
    <n v="59007"/>
    <x v="0"/>
    <s v="failed"/>
    <n v="1439"/>
    <m/>
    <s v="US"/>
    <s v="USD"/>
    <n v="1295244000"/>
    <n v="1296021600"/>
    <b v="0"/>
    <b v="1"/>
    <x v="4"/>
  </r>
  <r>
    <n v="417"/>
    <x v="414"/>
    <s v="Upgradable 24/7 emulation"/>
    <n v="1700"/>
    <n v="943"/>
    <x v="0"/>
    <s v="failed"/>
    <n v="15"/>
    <m/>
    <s v="US"/>
    <s v="USD"/>
    <n v="1541221200"/>
    <n v="1543298400"/>
    <b v="0"/>
    <b v="0"/>
    <x v="3"/>
  </r>
  <r>
    <n v="418"/>
    <x v="32"/>
    <s v="Quality-focused client-server core"/>
    <n v="163700"/>
    <n v="93963"/>
    <x v="0"/>
    <s v="failed"/>
    <n v="1999"/>
    <m/>
    <s v="CA"/>
    <s v="CAD"/>
    <n v="1336280400"/>
    <n v="1336366800"/>
    <b v="0"/>
    <b v="0"/>
    <x v="4"/>
  </r>
  <r>
    <n v="419"/>
    <x v="415"/>
    <s v="Upgradable maximized protocol"/>
    <n v="113800"/>
    <n v="140469"/>
    <x v="239"/>
    <s v="successful"/>
    <n v="5203"/>
    <m/>
    <s v="US"/>
    <s v="USD"/>
    <n v="1324533600"/>
    <n v="1325052000"/>
    <b v="0"/>
    <b v="0"/>
    <x v="2"/>
  </r>
  <r>
    <n v="420"/>
    <x v="416"/>
    <s v="Cross-platform interactive synergy"/>
    <n v="5000"/>
    <n v="6423"/>
    <x v="240"/>
    <s v="successful"/>
    <n v="94"/>
    <m/>
    <s v="US"/>
    <s v="USD"/>
    <n v="1498366800"/>
    <n v="1499576400"/>
    <b v="0"/>
    <b v="0"/>
    <x v="3"/>
  </r>
  <r>
    <n v="421"/>
    <x v="417"/>
    <s v="User-centric fault-tolerant archive"/>
    <n v="9400"/>
    <n v="6015"/>
    <x v="0"/>
    <s v="failed"/>
    <n v="118"/>
    <m/>
    <s v="US"/>
    <s v="USD"/>
    <n v="1498712400"/>
    <n v="1501304400"/>
    <b v="0"/>
    <b v="1"/>
    <x v="8"/>
  </r>
  <r>
    <n v="422"/>
    <x v="418"/>
    <s v="Reverse-engineered regional knowledge user"/>
    <n v="8700"/>
    <n v="11075"/>
    <x v="241"/>
    <s v="successful"/>
    <n v="205"/>
    <m/>
    <s v="US"/>
    <s v="USD"/>
    <n v="1271480400"/>
    <n v="1273208400"/>
    <b v="0"/>
    <b v="1"/>
    <x v="3"/>
  </r>
  <r>
    <n v="423"/>
    <x v="419"/>
    <s v="Self-enabling real-time definition"/>
    <n v="147800"/>
    <n v="15723"/>
    <x v="0"/>
    <s v="failed"/>
    <n v="162"/>
    <m/>
    <s v="US"/>
    <s v="USD"/>
    <n v="1316667600"/>
    <n v="1316840400"/>
    <b v="0"/>
    <b v="1"/>
    <x v="0"/>
  </r>
  <r>
    <n v="424"/>
    <x v="420"/>
    <s v="User-centric impactful projection"/>
    <n v="5100"/>
    <n v="2064"/>
    <x v="0"/>
    <s v="failed"/>
    <n v="83"/>
    <m/>
    <s v="US"/>
    <s v="USD"/>
    <n v="1524027600"/>
    <n v="1524546000"/>
    <b v="0"/>
    <b v="0"/>
    <x v="7"/>
  </r>
  <r>
    <n v="425"/>
    <x v="421"/>
    <s v="Vision-oriented actuating hardware"/>
    <n v="2700"/>
    <n v="7767"/>
    <x v="242"/>
    <s v="successful"/>
    <n v="92"/>
    <m/>
    <s v="US"/>
    <s v="USD"/>
    <n v="1438059600"/>
    <n v="1438578000"/>
    <b v="0"/>
    <b v="0"/>
    <x v="14"/>
  </r>
  <r>
    <n v="426"/>
    <x v="422"/>
    <s v="Virtual leadingedge framework"/>
    <n v="1800"/>
    <n v="10313"/>
    <x v="243"/>
    <s v="successful"/>
    <n v="219"/>
    <m/>
    <s v="US"/>
    <s v="USD"/>
    <n v="1361944800"/>
    <n v="1362549600"/>
    <b v="0"/>
    <b v="0"/>
    <x v="3"/>
  </r>
  <r>
    <n v="427"/>
    <x v="423"/>
    <s v="Managed discrete framework"/>
    <n v="174500"/>
    <n v="197018"/>
    <x v="244"/>
    <s v="successful"/>
    <n v="2526"/>
    <m/>
    <s v="US"/>
    <s v="USD"/>
    <n v="1410584400"/>
    <n v="1413349200"/>
    <b v="0"/>
    <b v="1"/>
    <x v="3"/>
  </r>
  <r>
    <n v="428"/>
    <x v="424"/>
    <s v="Progressive zero-defect capability"/>
    <n v="101400"/>
    <n v="47037"/>
    <x v="0"/>
    <s v="failed"/>
    <n v="747"/>
    <m/>
    <s v="US"/>
    <s v="USD"/>
    <n v="1297404000"/>
    <n v="1298008800"/>
    <b v="0"/>
    <b v="0"/>
    <x v="10"/>
  </r>
  <r>
    <n v="429"/>
    <x v="425"/>
    <s v="Right-sized demand-driven adapter"/>
    <n v="191000"/>
    <n v="173191"/>
    <x v="0"/>
    <s v="canceled"/>
    <n v="2138"/>
    <m/>
    <s v="US"/>
    <s v="USD"/>
    <n v="1392012000"/>
    <n v="1394427600"/>
    <b v="0"/>
    <b v="1"/>
    <x v="14"/>
  </r>
  <r>
    <n v="430"/>
    <x v="426"/>
    <s v="Re-engineered attitude-oriented frame"/>
    <n v="8100"/>
    <n v="5487"/>
    <x v="0"/>
    <s v="failed"/>
    <n v="84"/>
    <m/>
    <s v="US"/>
    <s v="USD"/>
    <n v="1569733200"/>
    <n v="1572670800"/>
    <b v="0"/>
    <b v="0"/>
    <x v="3"/>
  </r>
  <r>
    <n v="431"/>
    <x v="427"/>
    <s v="Compatible multimedia utilization"/>
    <n v="5100"/>
    <n v="9817"/>
    <x v="245"/>
    <s v="successful"/>
    <n v="94"/>
    <m/>
    <s v="US"/>
    <s v="USD"/>
    <n v="1529643600"/>
    <n v="1531112400"/>
    <b v="1"/>
    <b v="0"/>
    <x v="3"/>
  </r>
  <r>
    <n v="432"/>
    <x v="428"/>
    <s v="Re-contextualized dedicated hardware"/>
    <n v="7700"/>
    <n v="6369"/>
    <x v="0"/>
    <s v="failed"/>
    <n v="91"/>
    <m/>
    <s v="US"/>
    <s v="USD"/>
    <n v="1399006800"/>
    <n v="1400734800"/>
    <b v="0"/>
    <b v="0"/>
    <x v="3"/>
  </r>
  <r>
    <n v="433"/>
    <x v="429"/>
    <s v="Decentralized composite paradigm"/>
    <n v="121400"/>
    <n v="65755"/>
    <x v="0"/>
    <s v="failed"/>
    <n v="792"/>
    <m/>
    <s v="US"/>
    <s v="USD"/>
    <n v="1385359200"/>
    <n v="1386741600"/>
    <b v="0"/>
    <b v="1"/>
    <x v="4"/>
  </r>
  <r>
    <n v="434"/>
    <x v="430"/>
    <s v="Cloned transitional hierarchy"/>
    <n v="5400"/>
    <n v="903"/>
    <x v="0"/>
    <s v="canceled"/>
    <n v="10"/>
    <m/>
    <s v="CA"/>
    <s v="CAD"/>
    <n v="1480572000"/>
    <n v="1481781600"/>
    <b v="1"/>
    <b v="0"/>
    <x v="3"/>
  </r>
  <r>
    <n v="435"/>
    <x v="431"/>
    <s v="Advanced discrete leverage"/>
    <n v="152400"/>
    <n v="178120"/>
    <x v="246"/>
    <s v="successful"/>
    <n v="1713"/>
    <m/>
    <s v="IT"/>
    <s v="EUR"/>
    <n v="1418623200"/>
    <n v="1419660000"/>
    <b v="0"/>
    <b v="1"/>
    <x v="3"/>
  </r>
  <r>
    <n v="436"/>
    <x v="432"/>
    <s v="Open-source incremental throughput"/>
    <n v="1300"/>
    <n v="13678"/>
    <x v="247"/>
    <s v="successful"/>
    <n v="249"/>
    <m/>
    <s v="US"/>
    <s v="USD"/>
    <n v="1555736400"/>
    <n v="1555822800"/>
    <b v="0"/>
    <b v="0"/>
    <x v="17"/>
  </r>
  <r>
    <n v="437"/>
    <x v="433"/>
    <s v="Centralized regional interface"/>
    <n v="8100"/>
    <n v="9969"/>
    <x v="248"/>
    <s v="successful"/>
    <n v="192"/>
    <m/>
    <s v="US"/>
    <s v="USD"/>
    <n v="1442120400"/>
    <n v="1442379600"/>
    <b v="0"/>
    <b v="1"/>
    <x v="10"/>
  </r>
  <r>
    <n v="438"/>
    <x v="434"/>
    <s v="Streamlined web-enabled knowledgebase"/>
    <n v="8300"/>
    <n v="14827"/>
    <x v="249"/>
    <s v="successful"/>
    <n v="247"/>
    <m/>
    <s v="US"/>
    <s v="USD"/>
    <n v="1362376800"/>
    <n v="1364965200"/>
    <b v="0"/>
    <b v="0"/>
    <x v="3"/>
  </r>
  <r>
    <n v="439"/>
    <x v="435"/>
    <s v="Digitized transitional monitoring"/>
    <n v="28400"/>
    <n v="100900"/>
    <x v="250"/>
    <s v="successful"/>
    <n v="2293"/>
    <m/>
    <s v="US"/>
    <s v="USD"/>
    <n v="1478408400"/>
    <n v="1479016800"/>
    <b v="0"/>
    <b v="0"/>
    <x v="22"/>
  </r>
  <r>
    <n v="440"/>
    <x v="436"/>
    <s v="Networked optimal adapter"/>
    <n v="102500"/>
    <n v="165954"/>
    <x v="251"/>
    <s v="successful"/>
    <n v="3131"/>
    <m/>
    <s v="US"/>
    <s v="USD"/>
    <n v="1498798800"/>
    <n v="1499662800"/>
    <b v="0"/>
    <b v="0"/>
    <x v="19"/>
  </r>
  <r>
    <n v="441"/>
    <x v="437"/>
    <s v="Automated optimal function"/>
    <n v="7000"/>
    <n v="1744"/>
    <x v="0"/>
    <s v="failed"/>
    <n v="32"/>
    <m/>
    <s v="US"/>
    <s v="USD"/>
    <n v="1335416400"/>
    <n v="1337835600"/>
    <b v="0"/>
    <b v="0"/>
    <x v="8"/>
  </r>
  <r>
    <n v="442"/>
    <x v="438"/>
    <s v="Devolved system-worthy framework"/>
    <n v="5400"/>
    <n v="10731"/>
    <x v="252"/>
    <s v="successful"/>
    <n v="143"/>
    <m/>
    <s v="IT"/>
    <s v="EUR"/>
    <n v="1504328400"/>
    <n v="1505710800"/>
    <b v="0"/>
    <b v="0"/>
    <x v="3"/>
  </r>
  <r>
    <n v="443"/>
    <x v="439"/>
    <s v="Stand-alone user-facing service-desk"/>
    <n v="9300"/>
    <n v="3232"/>
    <x v="0"/>
    <s v="canceled"/>
    <n v="90"/>
    <m/>
    <s v="US"/>
    <s v="USD"/>
    <n v="1285822800"/>
    <n v="1287464400"/>
    <b v="0"/>
    <b v="0"/>
    <x v="3"/>
  </r>
  <r>
    <n v="444"/>
    <x v="347"/>
    <s v="Versatile global attitude"/>
    <n v="6200"/>
    <n v="10938"/>
    <x v="253"/>
    <s v="successful"/>
    <n v="296"/>
    <m/>
    <s v="US"/>
    <s v="USD"/>
    <n v="1311483600"/>
    <n v="1311656400"/>
    <b v="0"/>
    <b v="1"/>
    <x v="7"/>
  </r>
  <r>
    <n v="445"/>
    <x v="440"/>
    <s v="Intuitive demand-driven Local Area Network"/>
    <n v="2100"/>
    <n v="10739"/>
    <x v="254"/>
    <s v="successful"/>
    <n v="170"/>
    <m/>
    <s v="US"/>
    <s v="USD"/>
    <n v="1291356000"/>
    <n v="1293170400"/>
    <b v="0"/>
    <b v="1"/>
    <x v="3"/>
  </r>
  <r>
    <n v="446"/>
    <x v="441"/>
    <s v="Assimilated uniform methodology"/>
    <n v="6800"/>
    <n v="5579"/>
    <x v="0"/>
    <s v="failed"/>
    <n v="186"/>
    <m/>
    <s v="US"/>
    <s v="USD"/>
    <n v="1355810400"/>
    <n v="1355983200"/>
    <b v="0"/>
    <b v="0"/>
    <x v="8"/>
  </r>
  <r>
    <n v="447"/>
    <x v="442"/>
    <s v="Self-enabling next generation algorithm"/>
    <n v="155200"/>
    <n v="37754"/>
    <x v="0"/>
    <s v="canceled"/>
    <n v="439"/>
    <m/>
    <s v="GB"/>
    <s v="GBP"/>
    <n v="1513663200"/>
    <n v="1515045600"/>
    <b v="0"/>
    <b v="0"/>
    <x v="19"/>
  </r>
  <r>
    <n v="448"/>
    <x v="443"/>
    <s v="Object-based demand-driven strategy"/>
    <n v="89900"/>
    <n v="45384"/>
    <x v="0"/>
    <s v="failed"/>
    <n v="605"/>
    <m/>
    <s v="US"/>
    <s v="USD"/>
    <n v="1365915600"/>
    <n v="1366088400"/>
    <b v="0"/>
    <b v="1"/>
    <x v="11"/>
  </r>
  <r>
    <n v="449"/>
    <x v="444"/>
    <s v="Public-key coherent ability"/>
    <n v="900"/>
    <n v="8703"/>
    <x v="255"/>
    <s v="successful"/>
    <n v="86"/>
    <m/>
    <s v="DK"/>
    <s v="DKK"/>
    <n v="1551852000"/>
    <n v="1553317200"/>
    <b v="0"/>
    <b v="0"/>
    <x v="11"/>
  </r>
  <r>
    <n v="450"/>
    <x v="445"/>
    <s v="Up-sized composite success"/>
    <n v="100"/>
    <n v="4"/>
    <x v="0"/>
    <s v="failed"/>
    <n v="1"/>
    <m/>
    <s v="CA"/>
    <s v="CAD"/>
    <n v="1540098000"/>
    <n v="1542088800"/>
    <b v="0"/>
    <b v="0"/>
    <x v="10"/>
  </r>
  <r>
    <n v="451"/>
    <x v="446"/>
    <s v="Innovative exuding matrix"/>
    <n v="148400"/>
    <n v="182302"/>
    <x v="256"/>
    <s v="successful"/>
    <n v="6286"/>
    <m/>
    <s v="US"/>
    <s v="USD"/>
    <n v="1500440400"/>
    <n v="1503118800"/>
    <b v="0"/>
    <b v="0"/>
    <x v="1"/>
  </r>
  <r>
    <n v="452"/>
    <x v="447"/>
    <s v="Realigned impactful artificial intelligence"/>
    <n v="4800"/>
    <n v="3045"/>
    <x v="0"/>
    <s v="failed"/>
    <n v="31"/>
    <m/>
    <s v="US"/>
    <s v="USD"/>
    <n v="1278392400"/>
    <n v="1278478800"/>
    <b v="0"/>
    <b v="0"/>
    <x v="6"/>
  </r>
  <r>
    <n v="453"/>
    <x v="448"/>
    <s v="Multi-layered multi-tasking secured line"/>
    <n v="182400"/>
    <n v="102749"/>
    <x v="0"/>
    <s v="failed"/>
    <n v="1181"/>
    <m/>
    <s v="US"/>
    <s v="USD"/>
    <n v="1480572000"/>
    <n v="1484114400"/>
    <b v="0"/>
    <b v="0"/>
    <x v="22"/>
  </r>
  <r>
    <n v="454"/>
    <x v="449"/>
    <s v="Upgradable upward-trending portal"/>
    <n v="4000"/>
    <n v="1763"/>
    <x v="0"/>
    <s v="failed"/>
    <n v="39"/>
    <m/>
    <s v="US"/>
    <s v="USD"/>
    <n v="1382331600"/>
    <n v="1385445600"/>
    <b v="0"/>
    <b v="1"/>
    <x v="6"/>
  </r>
  <r>
    <n v="455"/>
    <x v="450"/>
    <s v="Profit-focused global product"/>
    <n v="116500"/>
    <n v="137904"/>
    <x v="257"/>
    <s v="successful"/>
    <n v="3727"/>
    <m/>
    <s v="US"/>
    <s v="USD"/>
    <n v="1316754000"/>
    <n v="1318741200"/>
    <b v="0"/>
    <b v="0"/>
    <x v="3"/>
  </r>
  <r>
    <n v="456"/>
    <x v="451"/>
    <s v="Operative well-modulated data-warehouse"/>
    <n v="146400"/>
    <n v="152438"/>
    <x v="258"/>
    <s v="successful"/>
    <n v="1605"/>
    <m/>
    <s v="US"/>
    <s v="USD"/>
    <n v="1518242400"/>
    <n v="1518242400"/>
    <b v="0"/>
    <b v="1"/>
    <x v="7"/>
  </r>
  <r>
    <n v="457"/>
    <x v="452"/>
    <s v="Cloned asymmetric functionalities"/>
    <n v="5000"/>
    <n v="1332"/>
    <x v="0"/>
    <s v="failed"/>
    <n v="46"/>
    <m/>
    <s v="US"/>
    <s v="USD"/>
    <n v="1476421200"/>
    <n v="1476594000"/>
    <b v="0"/>
    <b v="0"/>
    <x v="3"/>
  </r>
  <r>
    <n v="458"/>
    <x v="453"/>
    <s v="Pre-emptive neutral portal"/>
    <n v="33800"/>
    <n v="118706"/>
    <x v="259"/>
    <s v="successful"/>
    <n v="2120"/>
    <m/>
    <s v="US"/>
    <s v="USD"/>
    <n v="1269752400"/>
    <n v="1273554000"/>
    <b v="0"/>
    <b v="0"/>
    <x v="3"/>
  </r>
  <r>
    <n v="459"/>
    <x v="454"/>
    <s v="Switchable demand-driven help-desk"/>
    <n v="6300"/>
    <n v="5674"/>
    <x v="0"/>
    <s v="failed"/>
    <n v="105"/>
    <m/>
    <s v="US"/>
    <s v="USD"/>
    <n v="1419746400"/>
    <n v="1421906400"/>
    <b v="0"/>
    <b v="0"/>
    <x v="4"/>
  </r>
  <r>
    <n v="460"/>
    <x v="455"/>
    <s v="Business-focused static ability"/>
    <n v="2400"/>
    <n v="4119"/>
    <x v="260"/>
    <s v="successful"/>
    <n v="50"/>
    <m/>
    <s v="US"/>
    <s v="USD"/>
    <n v="1281330000"/>
    <n v="1281589200"/>
    <b v="0"/>
    <b v="0"/>
    <x v="3"/>
  </r>
  <r>
    <n v="461"/>
    <x v="456"/>
    <s v="Networked secondary structure"/>
    <n v="98800"/>
    <n v="139354"/>
    <x v="261"/>
    <s v="successful"/>
    <n v="2080"/>
    <m/>
    <s v="US"/>
    <s v="USD"/>
    <n v="1398661200"/>
    <n v="1400389200"/>
    <b v="0"/>
    <b v="0"/>
    <x v="6"/>
  </r>
  <r>
    <n v="462"/>
    <x v="457"/>
    <s v="Total multimedia website"/>
    <n v="188800"/>
    <n v="57734"/>
    <x v="0"/>
    <s v="failed"/>
    <n v="535"/>
    <m/>
    <s v="US"/>
    <s v="USD"/>
    <n v="1359525600"/>
    <n v="1362808800"/>
    <b v="0"/>
    <b v="0"/>
    <x v="20"/>
  </r>
  <r>
    <n v="463"/>
    <x v="458"/>
    <s v="Cross-platform upward-trending parallelism"/>
    <n v="134300"/>
    <n v="145265"/>
    <x v="262"/>
    <s v="successful"/>
    <n v="2105"/>
    <m/>
    <s v="US"/>
    <s v="USD"/>
    <n v="1388469600"/>
    <n v="1388815200"/>
    <b v="0"/>
    <b v="0"/>
    <x v="10"/>
  </r>
  <r>
    <n v="464"/>
    <x v="459"/>
    <s v="Pre-emptive mission-critical hardware"/>
    <n v="71200"/>
    <n v="95020"/>
    <x v="263"/>
    <s v="successful"/>
    <n v="2436"/>
    <m/>
    <s v="US"/>
    <s v="USD"/>
    <n v="1518328800"/>
    <n v="1519538400"/>
    <b v="0"/>
    <b v="0"/>
    <x v="3"/>
  </r>
  <r>
    <n v="465"/>
    <x v="460"/>
    <s v="Up-sized responsive protocol"/>
    <n v="4700"/>
    <n v="8829"/>
    <x v="264"/>
    <s v="successful"/>
    <n v="80"/>
    <m/>
    <s v="US"/>
    <s v="USD"/>
    <n v="1517032800"/>
    <n v="1517810400"/>
    <b v="0"/>
    <b v="0"/>
    <x v="18"/>
  </r>
  <r>
    <n v="466"/>
    <x v="461"/>
    <s v="Pre-emptive transitional frame"/>
    <n v="1200"/>
    <n v="3984"/>
    <x v="265"/>
    <s v="successful"/>
    <n v="42"/>
    <m/>
    <s v="US"/>
    <s v="USD"/>
    <n v="1368594000"/>
    <n v="1370581200"/>
    <b v="0"/>
    <b v="1"/>
    <x v="8"/>
  </r>
  <r>
    <n v="467"/>
    <x v="462"/>
    <s v="Profit-focused content-based application"/>
    <n v="1400"/>
    <n v="8053"/>
    <x v="266"/>
    <s v="successful"/>
    <n v="139"/>
    <m/>
    <s v="CA"/>
    <s v="CAD"/>
    <n v="1448258400"/>
    <n v="1448863200"/>
    <b v="0"/>
    <b v="1"/>
    <x v="2"/>
  </r>
  <r>
    <n v="468"/>
    <x v="463"/>
    <s v="Streamlined neutral analyzer"/>
    <n v="4000"/>
    <n v="1620"/>
    <x v="0"/>
    <s v="failed"/>
    <n v="16"/>
    <m/>
    <s v="US"/>
    <s v="USD"/>
    <n v="1555218000"/>
    <n v="1556600400"/>
    <b v="0"/>
    <b v="0"/>
    <x v="3"/>
  </r>
  <r>
    <n v="469"/>
    <x v="464"/>
    <s v="Assimilated neutral utilization"/>
    <n v="5600"/>
    <n v="10328"/>
    <x v="267"/>
    <s v="successful"/>
    <n v="159"/>
    <m/>
    <s v="US"/>
    <s v="USD"/>
    <n v="1431925200"/>
    <n v="1432098000"/>
    <b v="0"/>
    <b v="0"/>
    <x v="6"/>
  </r>
  <r>
    <n v="470"/>
    <x v="465"/>
    <s v="Extended dedicated archive"/>
    <n v="3600"/>
    <n v="10289"/>
    <x v="268"/>
    <s v="successful"/>
    <n v="381"/>
    <m/>
    <s v="US"/>
    <s v="USD"/>
    <n v="1481522400"/>
    <n v="1482127200"/>
    <b v="0"/>
    <b v="0"/>
    <x v="8"/>
  </r>
  <r>
    <n v="471"/>
    <x v="197"/>
    <s v="Configurable static help-desk"/>
    <n v="3100"/>
    <n v="9889"/>
    <x v="269"/>
    <s v="successful"/>
    <n v="194"/>
    <m/>
    <s v="GB"/>
    <s v="GBP"/>
    <n v="1335934800"/>
    <n v="1335934800"/>
    <b v="0"/>
    <b v="1"/>
    <x v="0"/>
  </r>
  <r>
    <n v="472"/>
    <x v="466"/>
    <s v="Self-enabling clear-thinking framework"/>
    <n v="153800"/>
    <n v="60342"/>
    <x v="0"/>
    <s v="failed"/>
    <n v="575"/>
    <m/>
    <s v="US"/>
    <s v="USD"/>
    <n v="1552280400"/>
    <n v="1556946000"/>
    <b v="0"/>
    <b v="0"/>
    <x v="1"/>
  </r>
  <r>
    <n v="473"/>
    <x v="467"/>
    <s v="Assimilated fault-tolerant capacity"/>
    <n v="5000"/>
    <n v="8907"/>
    <x v="270"/>
    <s v="successful"/>
    <n v="106"/>
    <m/>
    <s v="US"/>
    <s v="USD"/>
    <n v="1529989200"/>
    <n v="1530075600"/>
    <b v="0"/>
    <b v="0"/>
    <x v="5"/>
  </r>
  <r>
    <n v="474"/>
    <x v="468"/>
    <s v="Enhanced neutral ability"/>
    <n v="4000"/>
    <n v="14606"/>
    <x v="271"/>
    <s v="successful"/>
    <n v="142"/>
    <m/>
    <s v="US"/>
    <s v="USD"/>
    <n v="1418709600"/>
    <n v="1418796000"/>
    <b v="0"/>
    <b v="0"/>
    <x v="19"/>
  </r>
  <r>
    <n v="475"/>
    <x v="469"/>
    <s v="Function-based attitude-oriented groupware"/>
    <n v="7400"/>
    <n v="8432"/>
    <x v="272"/>
    <s v="successful"/>
    <n v="211"/>
    <m/>
    <s v="US"/>
    <s v="USD"/>
    <n v="1372136400"/>
    <n v="1372482000"/>
    <b v="0"/>
    <b v="1"/>
    <x v="18"/>
  </r>
  <r>
    <n v="476"/>
    <x v="470"/>
    <s v="Optional solution-oriented instruction set"/>
    <n v="191500"/>
    <n v="57122"/>
    <x v="0"/>
    <s v="failed"/>
    <n v="1120"/>
    <m/>
    <s v="US"/>
    <s v="USD"/>
    <n v="1533877200"/>
    <n v="1534395600"/>
    <b v="0"/>
    <b v="0"/>
    <x v="13"/>
  </r>
  <r>
    <n v="477"/>
    <x v="471"/>
    <s v="Organic object-oriented core"/>
    <n v="8500"/>
    <n v="4613"/>
    <x v="0"/>
    <s v="failed"/>
    <n v="113"/>
    <m/>
    <s v="US"/>
    <s v="USD"/>
    <n v="1309064400"/>
    <n v="1311397200"/>
    <b v="0"/>
    <b v="0"/>
    <x v="22"/>
  </r>
  <r>
    <n v="478"/>
    <x v="472"/>
    <s v="Balanced impactful circuit"/>
    <n v="68800"/>
    <n v="162603"/>
    <x v="273"/>
    <s v="successful"/>
    <n v="2756"/>
    <m/>
    <s v="US"/>
    <s v="USD"/>
    <n v="1425877200"/>
    <n v="1426914000"/>
    <b v="0"/>
    <b v="0"/>
    <x v="8"/>
  </r>
  <r>
    <n v="479"/>
    <x v="473"/>
    <s v="Future-proofed heuristic encryption"/>
    <n v="2400"/>
    <n v="12310"/>
    <x v="274"/>
    <s v="successful"/>
    <n v="173"/>
    <m/>
    <s v="GB"/>
    <s v="GBP"/>
    <n v="1501304400"/>
    <n v="1501477200"/>
    <b v="0"/>
    <b v="0"/>
    <x v="0"/>
  </r>
  <r>
    <n v="480"/>
    <x v="474"/>
    <s v="Balanced bifurcated leverage"/>
    <n v="8600"/>
    <n v="8656"/>
    <x v="275"/>
    <s v="successful"/>
    <n v="87"/>
    <m/>
    <s v="US"/>
    <s v="USD"/>
    <n v="1268287200"/>
    <n v="1269061200"/>
    <b v="0"/>
    <b v="1"/>
    <x v="14"/>
  </r>
  <r>
    <n v="481"/>
    <x v="475"/>
    <s v="Sharable discrete budgetary management"/>
    <n v="196600"/>
    <n v="159931"/>
    <x v="0"/>
    <s v="failed"/>
    <n v="1538"/>
    <m/>
    <s v="US"/>
    <s v="USD"/>
    <n v="1412139600"/>
    <n v="1415772000"/>
    <b v="0"/>
    <b v="1"/>
    <x v="3"/>
  </r>
  <r>
    <n v="482"/>
    <x v="476"/>
    <s v="Focused solution-oriented instruction set"/>
    <n v="4200"/>
    <n v="689"/>
    <x v="0"/>
    <s v="failed"/>
    <n v="9"/>
    <m/>
    <s v="US"/>
    <s v="USD"/>
    <n v="1330063200"/>
    <n v="1331013600"/>
    <b v="0"/>
    <b v="1"/>
    <x v="13"/>
  </r>
  <r>
    <n v="483"/>
    <x v="477"/>
    <s v="Down-sized actuating infrastructure"/>
    <n v="91400"/>
    <n v="48236"/>
    <x v="0"/>
    <s v="failed"/>
    <n v="554"/>
    <m/>
    <s v="US"/>
    <s v="USD"/>
    <n v="1576130400"/>
    <n v="1576735200"/>
    <b v="0"/>
    <b v="0"/>
    <x v="3"/>
  </r>
  <r>
    <n v="484"/>
    <x v="478"/>
    <s v="Synergistic cohesive adapter"/>
    <n v="29600"/>
    <n v="77021"/>
    <x v="276"/>
    <s v="successful"/>
    <n v="1572"/>
    <m/>
    <s v="GB"/>
    <s v="GBP"/>
    <n v="1407128400"/>
    <n v="1411362000"/>
    <b v="0"/>
    <b v="1"/>
    <x v="0"/>
  </r>
  <r>
    <n v="485"/>
    <x v="479"/>
    <s v="Quality-focused mission-critical structure"/>
    <n v="90600"/>
    <n v="27844"/>
    <x v="0"/>
    <s v="failed"/>
    <n v="648"/>
    <m/>
    <s v="GB"/>
    <s v="GBP"/>
    <n v="1560142800"/>
    <n v="1563685200"/>
    <b v="0"/>
    <b v="0"/>
    <x v="3"/>
  </r>
  <r>
    <n v="486"/>
    <x v="480"/>
    <s v="Compatible exuding Graphical User Interface"/>
    <n v="5200"/>
    <n v="702"/>
    <x v="0"/>
    <s v="failed"/>
    <n v="21"/>
    <m/>
    <s v="GB"/>
    <s v="GBP"/>
    <n v="1520575200"/>
    <n v="1521867600"/>
    <b v="0"/>
    <b v="1"/>
    <x v="18"/>
  </r>
  <r>
    <n v="487"/>
    <x v="481"/>
    <s v="Monitored 24/7 time-frame"/>
    <n v="110300"/>
    <n v="197024"/>
    <x v="277"/>
    <s v="successful"/>
    <n v="2346"/>
    <m/>
    <s v="US"/>
    <s v="USD"/>
    <n v="1492664400"/>
    <n v="1495515600"/>
    <b v="0"/>
    <b v="0"/>
    <x v="3"/>
  </r>
  <r>
    <n v="488"/>
    <x v="482"/>
    <s v="Virtual secondary open architecture"/>
    <n v="5300"/>
    <n v="11663"/>
    <x v="278"/>
    <s v="successful"/>
    <n v="115"/>
    <m/>
    <s v="US"/>
    <s v="USD"/>
    <n v="1454479200"/>
    <n v="1455948000"/>
    <b v="0"/>
    <b v="0"/>
    <x v="3"/>
  </r>
  <r>
    <n v="489"/>
    <x v="483"/>
    <s v="Down-sized mobile time-frame"/>
    <n v="9200"/>
    <n v="9339"/>
    <x v="279"/>
    <s v="successful"/>
    <n v="85"/>
    <m/>
    <s v="IT"/>
    <s v="EUR"/>
    <n v="1281934800"/>
    <n v="1282366800"/>
    <b v="0"/>
    <b v="0"/>
    <x v="8"/>
  </r>
  <r>
    <n v="490"/>
    <x v="484"/>
    <s v="Innovative disintermediate encryption"/>
    <n v="2400"/>
    <n v="4596"/>
    <x v="280"/>
    <s v="successful"/>
    <n v="144"/>
    <m/>
    <s v="US"/>
    <s v="USD"/>
    <n v="1573970400"/>
    <n v="1574575200"/>
    <b v="0"/>
    <b v="0"/>
    <x v="23"/>
  </r>
  <r>
    <n v="491"/>
    <x v="485"/>
    <s v="Universal contextually-based knowledgebase"/>
    <n v="56800"/>
    <n v="173437"/>
    <x v="281"/>
    <s v="successful"/>
    <n v="2443"/>
    <m/>
    <s v="US"/>
    <s v="USD"/>
    <n v="1372654800"/>
    <n v="1374901200"/>
    <b v="0"/>
    <b v="1"/>
    <x v="0"/>
  </r>
  <r>
    <n v="492"/>
    <x v="486"/>
    <s v="Persevering interactive matrix"/>
    <n v="191000"/>
    <n v="45831"/>
    <x v="0"/>
    <s v="canceled"/>
    <n v="595"/>
    <m/>
    <s v="US"/>
    <s v="USD"/>
    <n v="1275886800"/>
    <n v="1278910800"/>
    <b v="1"/>
    <b v="1"/>
    <x v="12"/>
  </r>
  <r>
    <n v="493"/>
    <x v="487"/>
    <s v="Seamless background framework"/>
    <n v="900"/>
    <n v="6514"/>
    <x v="282"/>
    <s v="successful"/>
    <n v="64"/>
    <m/>
    <s v="US"/>
    <s v="USD"/>
    <n v="1561784400"/>
    <n v="1562907600"/>
    <b v="0"/>
    <b v="0"/>
    <x v="14"/>
  </r>
  <r>
    <n v="494"/>
    <x v="488"/>
    <s v="Balanced upward-trending productivity"/>
    <n v="2500"/>
    <n v="13684"/>
    <x v="283"/>
    <s v="successful"/>
    <n v="268"/>
    <m/>
    <s v="US"/>
    <s v="USD"/>
    <n v="1332392400"/>
    <n v="1332478800"/>
    <b v="0"/>
    <b v="0"/>
    <x v="8"/>
  </r>
  <r>
    <n v="495"/>
    <x v="489"/>
    <s v="Centralized clear-thinking solution"/>
    <n v="3200"/>
    <n v="13264"/>
    <x v="284"/>
    <s v="successful"/>
    <n v="195"/>
    <m/>
    <s v="DK"/>
    <s v="DKK"/>
    <n v="1402376400"/>
    <n v="1402722000"/>
    <b v="0"/>
    <b v="0"/>
    <x v="3"/>
  </r>
  <r>
    <n v="496"/>
    <x v="490"/>
    <s v="Optimized bi-directional extranet"/>
    <n v="183800"/>
    <n v="1667"/>
    <x v="0"/>
    <s v="failed"/>
    <n v="54"/>
    <m/>
    <s v="US"/>
    <s v="USD"/>
    <n v="1495342800"/>
    <n v="1496811600"/>
    <b v="0"/>
    <b v="0"/>
    <x v="10"/>
  </r>
  <r>
    <n v="497"/>
    <x v="491"/>
    <s v="Intuitive actuating benchmark"/>
    <n v="9800"/>
    <n v="3349"/>
    <x v="0"/>
    <s v="failed"/>
    <n v="120"/>
    <m/>
    <s v="US"/>
    <s v="USD"/>
    <n v="1482213600"/>
    <n v="1482213600"/>
    <b v="0"/>
    <b v="1"/>
    <x v="8"/>
  </r>
  <r>
    <n v="498"/>
    <x v="492"/>
    <s v="Devolved background project"/>
    <n v="193400"/>
    <n v="46317"/>
    <x v="0"/>
    <s v="failed"/>
    <n v="579"/>
    <m/>
    <s v="DK"/>
    <s v="DKK"/>
    <n v="1420092000"/>
    <n v="1420264800"/>
    <b v="0"/>
    <b v="0"/>
    <x v="2"/>
  </r>
  <r>
    <n v="499"/>
    <x v="493"/>
    <s v="Reverse-engineered executive emulation"/>
    <n v="163800"/>
    <n v="78743"/>
    <x v="0"/>
    <s v="failed"/>
    <n v="2072"/>
    <m/>
    <s v="US"/>
    <s v="USD"/>
    <n v="1458018000"/>
    <n v="1458450000"/>
    <b v="0"/>
    <b v="1"/>
    <x v="4"/>
  </r>
  <r>
    <n v="500"/>
    <x v="494"/>
    <s v="Team-oriented clear-thinking matrix"/>
    <n v="100"/>
    <n v="0"/>
    <x v="0"/>
    <s v="failed"/>
    <n v="0"/>
    <m/>
    <s v="US"/>
    <s v="USD"/>
    <n v="1367384400"/>
    <n v="1369803600"/>
    <b v="0"/>
    <b v="1"/>
    <x v="3"/>
  </r>
  <r>
    <n v="501"/>
    <x v="495"/>
    <s v="Focused coherent methodology"/>
    <n v="153600"/>
    <n v="107743"/>
    <x v="0"/>
    <s v="failed"/>
    <n v="1796"/>
    <m/>
    <s v="US"/>
    <s v="USD"/>
    <n v="1363064400"/>
    <n v="1363237200"/>
    <b v="0"/>
    <b v="0"/>
    <x v="4"/>
  </r>
  <r>
    <n v="502"/>
    <x v="212"/>
    <s v="Reduced context-sensitive complexity"/>
    <n v="1300"/>
    <n v="6889"/>
    <x v="285"/>
    <s v="successful"/>
    <n v="186"/>
    <m/>
    <s v="AU"/>
    <s v="AUD"/>
    <n v="1343365200"/>
    <n v="1345870800"/>
    <b v="0"/>
    <b v="1"/>
    <x v="11"/>
  </r>
  <r>
    <n v="503"/>
    <x v="496"/>
    <s v="Decentralized 4thgeneration time-frame"/>
    <n v="25500"/>
    <n v="45983"/>
    <x v="286"/>
    <s v="successful"/>
    <n v="460"/>
    <m/>
    <s v="US"/>
    <s v="USD"/>
    <n v="1435726800"/>
    <n v="1437454800"/>
    <b v="0"/>
    <b v="0"/>
    <x v="6"/>
  </r>
  <r>
    <n v="504"/>
    <x v="497"/>
    <s v="De-engineered cohesive moderator"/>
    <n v="7500"/>
    <n v="6924"/>
    <x v="0"/>
    <s v="failed"/>
    <n v="62"/>
    <m/>
    <s v="IT"/>
    <s v="EUR"/>
    <n v="1431925200"/>
    <n v="1432011600"/>
    <b v="0"/>
    <b v="0"/>
    <x v="1"/>
  </r>
  <r>
    <n v="505"/>
    <x v="498"/>
    <s v="Ameliorated explicit parallelism"/>
    <n v="89900"/>
    <n v="12497"/>
    <x v="0"/>
    <s v="failed"/>
    <n v="347"/>
    <m/>
    <s v="US"/>
    <s v="USD"/>
    <n v="1362722400"/>
    <n v="1366347600"/>
    <b v="0"/>
    <b v="1"/>
    <x v="15"/>
  </r>
  <r>
    <n v="506"/>
    <x v="499"/>
    <s v="Customizable background monitoring"/>
    <n v="18000"/>
    <n v="166874"/>
    <x v="287"/>
    <s v="successful"/>
    <n v="2528"/>
    <m/>
    <s v="US"/>
    <s v="USD"/>
    <n v="1511416800"/>
    <n v="1512885600"/>
    <b v="0"/>
    <b v="1"/>
    <x v="3"/>
  </r>
  <r>
    <n v="507"/>
    <x v="500"/>
    <s v="Compatible well-modulated budgetary management"/>
    <n v="2100"/>
    <n v="837"/>
    <x v="0"/>
    <s v="failed"/>
    <n v="19"/>
    <m/>
    <s v="US"/>
    <s v="USD"/>
    <n v="1365483600"/>
    <n v="1369717200"/>
    <b v="0"/>
    <b v="1"/>
    <x v="2"/>
  </r>
  <r>
    <n v="508"/>
    <x v="501"/>
    <s v="Up-sized radical pricing structure"/>
    <n v="172700"/>
    <n v="193820"/>
    <x v="288"/>
    <s v="successful"/>
    <n v="3657"/>
    <m/>
    <s v="US"/>
    <s v="USD"/>
    <n v="1532840400"/>
    <n v="1534654800"/>
    <b v="0"/>
    <b v="0"/>
    <x v="3"/>
  </r>
  <r>
    <n v="509"/>
    <x v="173"/>
    <s v="Robust zero-defect project"/>
    <n v="168500"/>
    <n v="119510"/>
    <x v="0"/>
    <s v="failed"/>
    <n v="1258"/>
    <m/>
    <s v="US"/>
    <s v="USD"/>
    <n v="1336194000"/>
    <n v="1337058000"/>
    <b v="0"/>
    <b v="0"/>
    <x v="3"/>
  </r>
  <r>
    <n v="510"/>
    <x v="502"/>
    <s v="Re-engineered mobile task-force"/>
    <n v="7800"/>
    <n v="9289"/>
    <x v="289"/>
    <s v="successful"/>
    <n v="131"/>
    <m/>
    <s v="AU"/>
    <s v="AUD"/>
    <n v="1527742800"/>
    <n v="1529816400"/>
    <b v="0"/>
    <b v="0"/>
    <x v="6"/>
  </r>
  <r>
    <n v="511"/>
    <x v="503"/>
    <s v="User-centric intangible neural-net"/>
    <n v="147800"/>
    <n v="35498"/>
    <x v="0"/>
    <s v="failed"/>
    <n v="362"/>
    <m/>
    <s v="US"/>
    <s v="USD"/>
    <n v="1564030800"/>
    <n v="1564894800"/>
    <b v="0"/>
    <b v="0"/>
    <x v="3"/>
  </r>
  <r>
    <n v="512"/>
    <x v="504"/>
    <s v="Organized explicit core"/>
    <n v="9100"/>
    <n v="12678"/>
    <x v="290"/>
    <s v="successful"/>
    <n v="239"/>
    <m/>
    <s v="US"/>
    <s v="USD"/>
    <n v="1404536400"/>
    <n v="1404622800"/>
    <b v="0"/>
    <b v="1"/>
    <x v="11"/>
  </r>
  <r>
    <n v="513"/>
    <x v="505"/>
    <s v="Synchronized 6thgeneration adapter"/>
    <n v="8300"/>
    <n v="3260"/>
    <x v="0"/>
    <s v="canceled"/>
    <n v="35"/>
    <m/>
    <s v="US"/>
    <s v="USD"/>
    <n v="1284008400"/>
    <n v="1284181200"/>
    <b v="0"/>
    <b v="0"/>
    <x v="19"/>
  </r>
  <r>
    <n v="514"/>
    <x v="506"/>
    <s v="Centralized motivating capacity"/>
    <n v="138700"/>
    <n v="31123"/>
    <x v="0"/>
    <s v="canceled"/>
    <n v="528"/>
    <m/>
    <s v="CH"/>
    <s v="CHF"/>
    <n v="1386309600"/>
    <n v="1386741600"/>
    <b v="0"/>
    <b v="1"/>
    <x v="1"/>
  </r>
  <r>
    <n v="515"/>
    <x v="507"/>
    <s v="Phased 24hour flexibility"/>
    <n v="8600"/>
    <n v="4797"/>
    <x v="0"/>
    <s v="failed"/>
    <n v="133"/>
    <m/>
    <s v="CA"/>
    <s v="CAD"/>
    <n v="1324620000"/>
    <n v="1324792800"/>
    <b v="0"/>
    <b v="1"/>
    <x v="3"/>
  </r>
  <r>
    <n v="516"/>
    <x v="508"/>
    <s v="Exclusive 5thgeneration structure"/>
    <n v="125400"/>
    <n v="53324"/>
    <x v="0"/>
    <s v="failed"/>
    <n v="846"/>
    <m/>
    <s v="US"/>
    <s v="USD"/>
    <n v="1281070800"/>
    <n v="1284354000"/>
    <b v="0"/>
    <b v="0"/>
    <x v="9"/>
  </r>
  <r>
    <n v="517"/>
    <x v="509"/>
    <s v="Multi-tiered maximized orchestration"/>
    <n v="5900"/>
    <n v="6608"/>
    <x v="291"/>
    <s v="successful"/>
    <n v="78"/>
    <m/>
    <s v="US"/>
    <s v="USD"/>
    <n v="1493960400"/>
    <n v="1494392400"/>
    <b v="0"/>
    <b v="0"/>
    <x v="0"/>
  </r>
  <r>
    <n v="518"/>
    <x v="510"/>
    <s v="Open-architected uniform instruction set"/>
    <n v="8800"/>
    <n v="622"/>
    <x v="0"/>
    <s v="failed"/>
    <n v="10"/>
    <m/>
    <s v="US"/>
    <s v="USD"/>
    <n v="1519365600"/>
    <n v="1519538400"/>
    <b v="0"/>
    <b v="1"/>
    <x v="10"/>
  </r>
  <r>
    <n v="519"/>
    <x v="511"/>
    <s v="Exclusive asymmetric analyzer"/>
    <n v="177700"/>
    <n v="180802"/>
    <x v="292"/>
    <s v="successful"/>
    <n v="1773"/>
    <m/>
    <s v="US"/>
    <s v="USD"/>
    <n v="1420696800"/>
    <n v="1421906400"/>
    <b v="0"/>
    <b v="1"/>
    <x v="1"/>
  </r>
  <r>
    <n v="520"/>
    <x v="512"/>
    <s v="Organic radical collaboration"/>
    <n v="800"/>
    <n v="3406"/>
    <x v="293"/>
    <s v="successful"/>
    <n v="32"/>
    <m/>
    <s v="US"/>
    <s v="USD"/>
    <n v="1555650000"/>
    <n v="1555909200"/>
    <b v="0"/>
    <b v="0"/>
    <x v="3"/>
  </r>
  <r>
    <n v="521"/>
    <x v="513"/>
    <s v="Function-based multi-state software"/>
    <n v="7600"/>
    <n v="11061"/>
    <x v="294"/>
    <s v="successful"/>
    <n v="369"/>
    <m/>
    <s v="US"/>
    <s v="USD"/>
    <n v="1471928400"/>
    <n v="1472446800"/>
    <b v="0"/>
    <b v="1"/>
    <x v="6"/>
  </r>
  <r>
    <n v="522"/>
    <x v="514"/>
    <s v="Innovative static budgetary management"/>
    <n v="50500"/>
    <n v="16389"/>
    <x v="0"/>
    <s v="failed"/>
    <n v="191"/>
    <m/>
    <s v="US"/>
    <s v="USD"/>
    <n v="1341291600"/>
    <n v="1342328400"/>
    <b v="0"/>
    <b v="0"/>
    <x v="12"/>
  </r>
  <r>
    <n v="523"/>
    <x v="515"/>
    <s v="Triple-buffered holistic ability"/>
    <n v="900"/>
    <n v="6303"/>
    <x v="295"/>
    <s v="successful"/>
    <n v="89"/>
    <m/>
    <s v="US"/>
    <s v="USD"/>
    <n v="1267682400"/>
    <n v="1268114400"/>
    <b v="0"/>
    <b v="0"/>
    <x v="12"/>
  </r>
  <r>
    <n v="524"/>
    <x v="516"/>
    <s v="Diverse scalable superstructure"/>
    <n v="96700"/>
    <n v="81136"/>
    <x v="0"/>
    <s v="failed"/>
    <n v="1979"/>
    <m/>
    <s v="US"/>
    <s v="USD"/>
    <n v="1272258000"/>
    <n v="1273381200"/>
    <b v="0"/>
    <b v="0"/>
    <x v="3"/>
  </r>
  <r>
    <n v="525"/>
    <x v="517"/>
    <s v="Balanced leadingedge data-warehouse"/>
    <n v="2100"/>
    <n v="1768"/>
    <x v="0"/>
    <s v="failed"/>
    <n v="63"/>
    <m/>
    <s v="US"/>
    <s v="USD"/>
    <n v="1290492000"/>
    <n v="1290837600"/>
    <b v="0"/>
    <b v="0"/>
    <x v="8"/>
  </r>
  <r>
    <n v="526"/>
    <x v="518"/>
    <s v="Digitized bandwidth-monitored open architecture"/>
    <n v="8300"/>
    <n v="12944"/>
    <x v="296"/>
    <s v="successful"/>
    <n v="147"/>
    <m/>
    <s v="US"/>
    <s v="USD"/>
    <n v="1451109600"/>
    <n v="1454306400"/>
    <b v="0"/>
    <b v="1"/>
    <x v="3"/>
  </r>
  <r>
    <n v="527"/>
    <x v="519"/>
    <s v="Enterprise-wide intermediate portal"/>
    <n v="189200"/>
    <n v="188480"/>
    <x v="0"/>
    <s v="failed"/>
    <n v="6080"/>
    <m/>
    <s v="CA"/>
    <s v="CAD"/>
    <n v="1454652000"/>
    <n v="1457762400"/>
    <b v="0"/>
    <b v="0"/>
    <x v="10"/>
  </r>
  <r>
    <n v="528"/>
    <x v="520"/>
    <s v="Focused leadingedge matrix"/>
    <n v="9000"/>
    <n v="7227"/>
    <x v="0"/>
    <s v="failed"/>
    <n v="80"/>
    <m/>
    <s v="GB"/>
    <s v="GBP"/>
    <n v="1385186400"/>
    <n v="1389074400"/>
    <b v="0"/>
    <b v="0"/>
    <x v="7"/>
  </r>
  <r>
    <n v="529"/>
    <x v="521"/>
    <s v="Seamless logistical encryption"/>
    <n v="5100"/>
    <n v="574"/>
    <x v="0"/>
    <s v="failed"/>
    <n v="9"/>
    <m/>
    <s v="US"/>
    <s v="USD"/>
    <n v="1399698000"/>
    <n v="1402117200"/>
    <b v="0"/>
    <b v="0"/>
    <x v="11"/>
  </r>
  <r>
    <n v="530"/>
    <x v="522"/>
    <s v="Stand-alone human-resource workforce"/>
    <n v="105000"/>
    <n v="96328"/>
    <x v="0"/>
    <s v="failed"/>
    <n v="1784"/>
    <m/>
    <s v="US"/>
    <s v="USD"/>
    <n v="1283230800"/>
    <n v="1284440400"/>
    <b v="0"/>
    <b v="1"/>
    <x v="13"/>
  </r>
  <r>
    <n v="531"/>
    <x v="523"/>
    <s v="Automated zero tolerance implementation"/>
    <n v="186700"/>
    <n v="178338"/>
    <x v="0"/>
    <s v="live"/>
    <n v="3640"/>
    <m/>
    <s v="CH"/>
    <s v="CHF"/>
    <n v="1384149600"/>
    <n v="1388988000"/>
    <b v="0"/>
    <b v="0"/>
    <x v="11"/>
  </r>
  <r>
    <n v="532"/>
    <x v="524"/>
    <s v="Pre-emptive grid-enabled contingency"/>
    <n v="1600"/>
    <n v="8046"/>
    <x v="297"/>
    <s v="successful"/>
    <n v="126"/>
    <m/>
    <s v="CA"/>
    <s v="CAD"/>
    <n v="1516860000"/>
    <n v="1516946400"/>
    <b v="0"/>
    <b v="0"/>
    <x v="3"/>
  </r>
  <r>
    <n v="533"/>
    <x v="525"/>
    <s v="Multi-lateral didactic encoding"/>
    <n v="115600"/>
    <n v="184086"/>
    <x v="298"/>
    <s v="successful"/>
    <n v="2218"/>
    <m/>
    <s v="GB"/>
    <s v="GBP"/>
    <n v="1374642000"/>
    <n v="1377752400"/>
    <b v="0"/>
    <b v="0"/>
    <x v="7"/>
  </r>
  <r>
    <n v="534"/>
    <x v="526"/>
    <s v="Self-enabling didactic orchestration"/>
    <n v="89100"/>
    <n v="13385"/>
    <x v="0"/>
    <s v="failed"/>
    <n v="243"/>
    <m/>
    <s v="US"/>
    <s v="USD"/>
    <n v="1534482000"/>
    <n v="1534568400"/>
    <b v="0"/>
    <b v="1"/>
    <x v="6"/>
  </r>
  <r>
    <n v="535"/>
    <x v="527"/>
    <s v="Profit-focused 24/7 data-warehouse"/>
    <n v="2600"/>
    <n v="12533"/>
    <x v="299"/>
    <s v="successful"/>
    <n v="202"/>
    <m/>
    <s v="IT"/>
    <s v="EUR"/>
    <n v="1528434000"/>
    <n v="1528606800"/>
    <b v="0"/>
    <b v="1"/>
    <x v="3"/>
  </r>
  <r>
    <n v="536"/>
    <x v="528"/>
    <s v="Enhanced methodical middleware"/>
    <n v="9800"/>
    <n v="14697"/>
    <x v="300"/>
    <s v="successful"/>
    <n v="140"/>
    <m/>
    <s v="IT"/>
    <s v="EUR"/>
    <n v="1282626000"/>
    <n v="1284872400"/>
    <b v="0"/>
    <b v="0"/>
    <x v="13"/>
  </r>
  <r>
    <n v="537"/>
    <x v="529"/>
    <s v="Synchronized client-driven projection"/>
    <n v="84400"/>
    <n v="98935"/>
    <x v="301"/>
    <s v="successful"/>
    <n v="1052"/>
    <m/>
    <s v="DK"/>
    <s v="DKK"/>
    <n v="1535605200"/>
    <n v="1537592400"/>
    <b v="1"/>
    <b v="1"/>
    <x v="4"/>
  </r>
  <r>
    <n v="538"/>
    <x v="530"/>
    <s v="Networked didactic time-frame"/>
    <n v="151300"/>
    <n v="57034"/>
    <x v="0"/>
    <s v="failed"/>
    <n v="1296"/>
    <m/>
    <s v="US"/>
    <s v="USD"/>
    <n v="1379826000"/>
    <n v="1381208400"/>
    <b v="0"/>
    <b v="0"/>
    <x v="20"/>
  </r>
  <r>
    <n v="539"/>
    <x v="531"/>
    <s v="Assimilated exuding toolset"/>
    <n v="9800"/>
    <n v="7120"/>
    <x v="0"/>
    <s v="failed"/>
    <n v="77"/>
    <m/>
    <s v="US"/>
    <s v="USD"/>
    <n v="1561957200"/>
    <n v="1562475600"/>
    <b v="0"/>
    <b v="1"/>
    <x v="0"/>
  </r>
  <r>
    <n v="540"/>
    <x v="532"/>
    <s v="Front-line client-server secured line"/>
    <n v="5300"/>
    <n v="14097"/>
    <x v="302"/>
    <s v="successful"/>
    <n v="247"/>
    <m/>
    <s v="US"/>
    <s v="USD"/>
    <n v="1525496400"/>
    <n v="1527397200"/>
    <b v="0"/>
    <b v="0"/>
    <x v="14"/>
  </r>
  <r>
    <n v="541"/>
    <x v="533"/>
    <s v="Polarized systemic Internet solution"/>
    <n v="178000"/>
    <n v="43086"/>
    <x v="0"/>
    <s v="failed"/>
    <n v="395"/>
    <m/>
    <s v="IT"/>
    <s v="EUR"/>
    <n v="1433912400"/>
    <n v="1436158800"/>
    <b v="0"/>
    <b v="0"/>
    <x v="20"/>
  </r>
  <r>
    <n v="542"/>
    <x v="534"/>
    <s v="Profit-focused exuding moderator"/>
    <n v="77000"/>
    <n v="1930"/>
    <x v="0"/>
    <s v="failed"/>
    <n v="49"/>
    <m/>
    <s v="GB"/>
    <s v="GBP"/>
    <n v="1453442400"/>
    <n v="1456034400"/>
    <b v="0"/>
    <b v="0"/>
    <x v="7"/>
  </r>
  <r>
    <n v="543"/>
    <x v="535"/>
    <s v="Cross-group high-level moderator"/>
    <n v="84900"/>
    <n v="13864"/>
    <x v="0"/>
    <s v="failed"/>
    <n v="180"/>
    <m/>
    <s v="US"/>
    <s v="USD"/>
    <n v="1378875600"/>
    <n v="1380171600"/>
    <b v="0"/>
    <b v="0"/>
    <x v="11"/>
  </r>
  <r>
    <n v="544"/>
    <x v="536"/>
    <s v="Public-key 3rdgeneration system engine"/>
    <n v="2800"/>
    <n v="7742"/>
    <x v="303"/>
    <s v="successful"/>
    <n v="84"/>
    <m/>
    <s v="US"/>
    <s v="USD"/>
    <n v="1452232800"/>
    <n v="1453356000"/>
    <b v="0"/>
    <b v="0"/>
    <x v="1"/>
  </r>
  <r>
    <n v="545"/>
    <x v="537"/>
    <s v="Organized value-added access"/>
    <n v="184800"/>
    <n v="164109"/>
    <x v="0"/>
    <s v="failed"/>
    <n v="2690"/>
    <m/>
    <s v="US"/>
    <s v="USD"/>
    <n v="1577253600"/>
    <n v="1578981600"/>
    <b v="0"/>
    <b v="0"/>
    <x v="3"/>
  </r>
  <r>
    <n v="546"/>
    <x v="538"/>
    <s v="Cloned global Graphical User Interface"/>
    <n v="4200"/>
    <n v="6870"/>
    <x v="304"/>
    <s v="successful"/>
    <n v="88"/>
    <m/>
    <s v="US"/>
    <s v="USD"/>
    <n v="1537160400"/>
    <n v="1537419600"/>
    <b v="0"/>
    <b v="1"/>
    <x v="3"/>
  </r>
  <r>
    <n v="547"/>
    <x v="539"/>
    <s v="Focused solution-oriented matrix"/>
    <n v="1300"/>
    <n v="12597"/>
    <x v="305"/>
    <s v="successful"/>
    <n v="156"/>
    <m/>
    <s v="US"/>
    <s v="USD"/>
    <n v="1422165600"/>
    <n v="1423202400"/>
    <b v="0"/>
    <b v="0"/>
    <x v="6"/>
  </r>
  <r>
    <n v="548"/>
    <x v="540"/>
    <s v="Monitored discrete toolset"/>
    <n v="66100"/>
    <n v="179074"/>
    <x v="306"/>
    <s v="successful"/>
    <n v="2985"/>
    <m/>
    <s v="US"/>
    <s v="USD"/>
    <n v="1459486800"/>
    <n v="1460610000"/>
    <b v="0"/>
    <b v="0"/>
    <x v="3"/>
  </r>
  <r>
    <n v="549"/>
    <x v="541"/>
    <s v="Business-focused intermediate system engine"/>
    <n v="29500"/>
    <n v="83843"/>
    <x v="307"/>
    <s v="successful"/>
    <n v="762"/>
    <m/>
    <s v="US"/>
    <s v="USD"/>
    <n v="1369717200"/>
    <n v="1370494800"/>
    <b v="0"/>
    <b v="0"/>
    <x v="8"/>
  </r>
  <r>
    <n v="550"/>
    <x v="542"/>
    <s v="De-engineered disintermediate encoding"/>
    <n v="100"/>
    <n v="4"/>
    <x v="0"/>
    <s v="canceled"/>
    <n v="1"/>
    <m/>
    <s v="CH"/>
    <s v="CHF"/>
    <n v="1330495200"/>
    <n v="1332306000"/>
    <b v="0"/>
    <b v="0"/>
    <x v="7"/>
  </r>
  <r>
    <n v="551"/>
    <x v="543"/>
    <s v="Streamlined upward-trending analyzer"/>
    <n v="180100"/>
    <n v="105598"/>
    <x v="0"/>
    <s v="failed"/>
    <n v="2779"/>
    <m/>
    <s v="AU"/>
    <s v="AUD"/>
    <n v="1419055200"/>
    <n v="1422511200"/>
    <b v="0"/>
    <b v="1"/>
    <x v="2"/>
  </r>
  <r>
    <n v="552"/>
    <x v="544"/>
    <s v="Distributed human-resource policy"/>
    <n v="9000"/>
    <n v="8866"/>
    <x v="0"/>
    <s v="failed"/>
    <n v="92"/>
    <m/>
    <s v="US"/>
    <s v="USD"/>
    <n v="1480140000"/>
    <n v="1480312800"/>
    <b v="0"/>
    <b v="0"/>
    <x v="3"/>
  </r>
  <r>
    <n v="553"/>
    <x v="545"/>
    <s v="De-engineered 5thgeneration contingency"/>
    <n v="170600"/>
    <n v="75022"/>
    <x v="0"/>
    <s v="failed"/>
    <n v="1028"/>
    <m/>
    <s v="US"/>
    <s v="USD"/>
    <n v="1293948000"/>
    <n v="1294034400"/>
    <b v="0"/>
    <b v="0"/>
    <x v="1"/>
  </r>
  <r>
    <n v="554"/>
    <x v="546"/>
    <s v="Multi-channeled upward-trending application"/>
    <n v="9500"/>
    <n v="14408"/>
    <x v="308"/>
    <s v="successful"/>
    <n v="554"/>
    <m/>
    <s v="CA"/>
    <s v="CAD"/>
    <n v="1482127200"/>
    <n v="1482645600"/>
    <b v="0"/>
    <b v="0"/>
    <x v="7"/>
  </r>
  <r>
    <n v="555"/>
    <x v="547"/>
    <s v="Organic maximized database"/>
    <n v="6300"/>
    <n v="14089"/>
    <x v="309"/>
    <s v="successful"/>
    <n v="135"/>
    <m/>
    <s v="DK"/>
    <s v="DKK"/>
    <n v="1396414800"/>
    <n v="1399093200"/>
    <b v="0"/>
    <b v="0"/>
    <x v="1"/>
  </r>
  <r>
    <n v="556"/>
    <x v="195"/>
    <s v="Grass-roots 24/7 attitude"/>
    <n v="5200"/>
    <n v="12467"/>
    <x v="310"/>
    <s v="successful"/>
    <n v="122"/>
    <m/>
    <s v="US"/>
    <s v="USD"/>
    <n v="1315285200"/>
    <n v="1315890000"/>
    <b v="0"/>
    <b v="1"/>
    <x v="18"/>
  </r>
  <r>
    <n v="557"/>
    <x v="548"/>
    <s v="Team-oriented global strategy"/>
    <n v="6000"/>
    <n v="11960"/>
    <x v="311"/>
    <s v="successful"/>
    <n v="221"/>
    <m/>
    <s v="US"/>
    <s v="USD"/>
    <n v="1443762000"/>
    <n v="1444021200"/>
    <b v="0"/>
    <b v="1"/>
    <x v="22"/>
  </r>
  <r>
    <n v="558"/>
    <x v="549"/>
    <s v="Enhanced client-driven capacity"/>
    <n v="5800"/>
    <n v="7966"/>
    <x v="312"/>
    <s v="successful"/>
    <n v="126"/>
    <m/>
    <s v="US"/>
    <s v="USD"/>
    <n v="1456293600"/>
    <n v="1460005200"/>
    <b v="0"/>
    <b v="0"/>
    <x v="3"/>
  </r>
  <r>
    <n v="559"/>
    <x v="550"/>
    <s v="Exclusive systematic productivity"/>
    <n v="105300"/>
    <n v="106321"/>
    <x v="313"/>
    <s v="successful"/>
    <n v="1022"/>
    <m/>
    <s v="US"/>
    <s v="USD"/>
    <n v="1470114000"/>
    <n v="1470718800"/>
    <b v="0"/>
    <b v="0"/>
    <x v="3"/>
  </r>
  <r>
    <n v="560"/>
    <x v="551"/>
    <s v="Re-engineered radical policy"/>
    <n v="20000"/>
    <n v="158832"/>
    <x v="314"/>
    <s v="successful"/>
    <n v="3177"/>
    <m/>
    <s v="US"/>
    <s v="USD"/>
    <n v="1321596000"/>
    <n v="1325052000"/>
    <b v="0"/>
    <b v="0"/>
    <x v="10"/>
  </r>
  <r>
    <n v="561"/>
    <x v="552"/>
    <s v="Down-sized logistical adapter"/>
    <n v="3000"/>
    <n v="11091"/>
    <x v="315"/>
    <s v="successful"/>
    <n v="198"/>
    <m/>
    <s v="CH"/>
    <s v="CHF"/>
    <n v="1318827600"/>
    <n v="1319000400"/>
    <b v="0"/>
    <b v="0"/>
    <x v="3"/>
  </r>
  <r>
    <n v="562"/>
    <x v="553"/>
    <s v="Configurable bandwidth-monitored throughput"/>
    <n v="9900"/>
    <n v="1269"/>
    <x v="0"/>
    <s v="failed"/>
    <n v="26"/>
    <m/>
    <s v="CH"/>
    <s v="CHF"/>
    <n v="1552366800"/>
    <n v="1552539600"/>
    <b v="0"/>
    <b v="0"/>
    <x v="1"/>
  </r>
  <r>
    <n v="563"/>
    <x v="554"/>
    <s v="Optional tangible pricing structure"/>
    <n v="3700"/>
    <n v="5107"/>
    <x v="316"/>
    <s v="successful"/>
    <n v="85"/>
    <m/>
    <s v="AU"/>
    <s v="AUD"/>
    <n v="1542088800"/>
    <n v="1543816800"/>
    <b v="0"/>
    <b v="0"/>
    <x v="4"/>
  </r>
  <r>
    <n v="564"/>
    <x v="555"/>
    <s v="Organic high-level implementation"/>
    <n v="168700"/>
    <n v="141393"/>
    <x v="0"/>
    <s v="failed"/>
    <n v="1790"/>
    <m/>
    <s v="US"/>
    <s v="USD"/>
    <n v="1426395600"/>
    <n v="1427086800"/>
    <b v="0"/>
    <b v="0"/>
    <x v="3"/>
  </r>
  <r>
    <n v="565"/>
    <x v="556"/>
    <s v="Decentralized logistical collaboration"/>
    <n v="94900"/>
    <n v="194166"/>
    <x v="317"/>
    <s v="successful"/>
    <n v="3596"/>
    <m/>
    <s v="US"/>
    <s v="USD"/>
    <n v="1321336800"/>
    <n v="1323064800"/>
    <b v="0"/>
    <b v="0"/>
    <x v="3"/>
  </r>
  <r>
    <n v="566"/>
    <x v="557"/>
    <s v="Advanced content-based installation"/>
    <n v="9300"/>
    <n v="4124"/>
    <x v="0"/>
    <s v="failed"/>
    <n v="37"/>
    <m/>
    <s v="US"/>
    <s v="USD"/>
    <n v="1456293600"/>
    <n v="1458277200"/>
    <b v="0"/>
    <b v="1"/>
    <x v="5"/>
  </r>
  <r>
    <n v="567"/>
    <x v="558"/>
    <s v="Distributed high-level open architecture"/>
    <n v="6800"/>
    <n v="14865"/>
    <x v="318"/>
    <s v="successful"/>
    <n v="244"/>
    <m/>
    <s v="US"/>
    <s v="USD"/>
    <n v="1404968400"/>
    <n v="1405141200"/>
    <b v="0"/>
    <b v="0"/>
    <x v="1"/>
  </r>
  <r>
    <n v="568"/>
    <x v="559"/>
    <s v="Synergized zero tolerance help-desk"/>
    <n v="72400"/>
    <n v="134688"/>
    <x v="319"/>
    <s v="successful"/>
    <n v="5180"/>
    <m/>
    <s v="US"/>
    <s v="USD"/>
    <n v="1279170000"/>
    <n v="1283058000"/>
    <b v="0"/>
    <b v="0"/>
    <x v="3"/>
  </r>
  <r>
    <n v="569"/>
    <x v="560"/>
    <s v="Extended multi-tasking definition"/>
    <n v="20100"/>
    <n v="47705"/>
    <x v="320"/>
    <s v="successful"/>
    <n v="589"/>
    <m/>
    <s v="IT"/>
    <s v="EUR"/>
    <n v="1294725600"/>
    <n v="1295762400"/>
    <b v="0"/>
    <b v="0"/>
    <x v="10"/>
  </r>
  <r>
    <n v="570"/>
    <x v="561"/>
    <s v="Realigned uniform knowledge user"/>
    <n v="31200"/>
    <n v="95364"/>
    <x v="321"/>
    <s v="successful"/>
    <n v="2725"/>
    <m/>
    <s v="US"/>
    <s v="USD"/>
    <n v="1419055200"/>
    <n v="1419573600"/>
    <b v="0"/>
    <b v="1"/>
    <x v="1"/>
  </r>
  <r>
    <n v="571"/>
    <x v="562"/>
    <s v="Monitored grid-enabled model"/>
    <n v="3500"/>
    <n v="3295"/>
    <x v="0"/>
    <s v="failed"/>
    <n v="35"/>
    <m/>
    <s v="IT"/>
    <s v="EUR"/>
    <n v="1434690000"/>
    <n v="1438750800"/>
    <b v="0"/>
    <b v="0"/>
    <x v="12"/>
  </r>
  <r>
    <n v="572"/>
    <x v="563"/>
    <s v="Assimilated actuating policy"/>
    <n v="9000"/>
    <n v="4896"/>
    <x v="0"/>
    <s v="canceled"/>
    <n v="94"/>
    <m/>
    <s v="US"/>
    <s v="USD"/>
    <n v="1443416400"/>
    <n v="1444798800"/>
    <b v="0"/>
    <b v="1"/>
    <x v="1"/>
  </r>
  <r>
    <n v="573"/>
    <x v="564"/>
    <s v="Total incremental productivity"/>
    <n v="6700"/>
    <n v="7496"/>
    <x v="322"/>
    <s v="successful"/>
    <n v="300"/>
    <m/>
    <s v="US"/>
    <s v="USD"/>
    <n v="1399006800"/>
    <n v="1399179600"/>
    <b v="0"/>
    <b v="0"/>
    <x v="23"/>
  </r>
  <r>
    <n v="574"/>
    <x v="565"/>
    <s v="Adaptive local task-force"/>
    <n v="2700"/>
    <n v="9967"/>
    <x v="310"/>
    <s v="successful"/>
    <n v="144"/>
    <m/>
    <s v="US"/>
    <s v="USD"/>
    <n v="1575698400"/>
    <n v="1576562400"/>
    <b v="0"/>
    <b v="1"/>
    <x v="0"/>
  </r>
  <r>
    <n v="575"/>
    <x v="566"/>
    <s v="Universal zero-defect concept"/>
    <n v="83300"/>
    <n v="52421"/>
    <x v="0"/>
    <s v="failed"/>
    <n v="558"/>
    <m/>
    <s v="US"/>
    <s v="USD"/>
    <n v="1400562000"/>
    <n v="1400821200"/>
    <b v="0"/>
    <b v="1"/>
    <x v="3"/>
  </r>
  <r>
    <n v="576"/>
    <x v="567"/>
    <s v="Object-based bottom-line superstructure"/>
    <n v="9700"/>
    <n v="6298"/>
    <x v="0"/>
    <s v="failed"/>
    <n v="64"/>
    <m/>
    <s v="US"/>
    <s v="USD"/>
    <n v="1509512400"/>
    <n v="1510984800"/>
    <b v="0"/>
    <b v="0"/>
    <x v="3"/>
  </r>
  <r>
    <n v="577"/>
    <x v="568"/>
    <s v="Adaptive 24hour projection"/>
    <n v="8200"/>
    <n v="1546"/>
    <x v="0"/>
    <s v="canceled"/>
    <n v="37"/>
    <m/>
    <s v="US"/>
    <s v="USD"/>
    <n v="1299823200"/>
    <n v="1302066000"/>
    <b v="0"/>
    <b v="0"/>
    <x v="17"/>
  </r>
  <r>
    <n v="578"/>
    <x v="569"/>
    <s v="Sharable radical toolset"/>
    <n v="96500"/>
    <n v="16168"/>
    <x v="0"/>
    <s v="failed"/>
    <n v="245"/>
    <m/>
    <s v="US"/>
    <s v="USD"/>
    <n v="1322719200"/>
    <n v="1322978400"/>
    <b v="0"/>
    <b v="0"/>
    <x v="22"/>
  </r>
  <r>
    <n v="579"/>
    <x v="570"/>
    <s v="Focused multimedia knowledgebase"/>
    <n v="6200"/>
    <n v="6269"/>
    <x v="323"/>
    <s v="successful"/>
    <n v="87"/>
    <m/>
    <s v="US"/>
    <s v="USD"/>
    <n v="1312693200"/>
    <n v="1313730000"/>
    <b v="0"/>
    <b v="0"/>
    <x v="17"/>
  </r>
  <r>
    <n v="580"/>
    <x v="251"/>
    <s v="Seamless 6thgeneration extranet"/>
    <n v="43800"/>
    <n v="149578"/>
    <x v="324"/>
    <s v="successful"/>
    <n v="3116"/>
    <m/>
    <s v="US"/>
    <s v="USD"/>
    <n v="1393394400"/>
    <n v="1394085600"/>
    <b v="0"/>
    <b v="0"/>
    <x v="3"/>
  </r>
  <r>
    <n v="581"/>
    <x v="571"/>
    <s v="Sharable mobile knowledgebase"/>
    <n v="6000"/>
    <n v="3841"/>
    <x v="0"/>
    <s v="failed"/>
    <n v="71"/>
    <m/>
    <s v="US"/>
    <s v="USD"/>
    <n v="1304053200"/>
    <n v="1305349200"/>
    <b v="0"/>
    <b v="0"/>
    <x v="2"/>
  </r>
  <r>
    <n v="582"/>
    <x v="572"/>
    <s v="Cross-group global system engine"/>
    <n v="8700"/>
    <n v="4531"/>
    <x v="0"/>
    <s v="failed"/>
    <n v="42"/>
    <m/>
    <s v="US"/>
    <s v="USD"/>
    <n v="1433912400"/>
    <n v="1434344400"/>
    <b v="0"/>
    <b v="1"/>
    <x v="11"/>
  </r>
  <r>
    <n v="583"/>
    <x v="573"/>
    <s v="Centralized clear-thinking conglomeration"/>
    <n v="18900"/>
    <n v="60934"/>
    <x v="325"/>
    <s v="successful"/>
    <n v="909"/>
    <m/>
    <s v="US"/>
    <s v="USD"/>
    <n v="1329717600"/>
    <n v="1331186400"/>
    <b v="0"/>
    <b v="0"/>
    <x v="4"/>
  </r>
  <r>
    <n v="584"/>
    <x v="8"/>
    <s v="De-engineered cohesive system engine"/>
    <n v="86400"/>
    <n v="103255"/>
    <x v="326"/>
    <s v="successful"/>
    <n v="1613"/>
    <m/>
    <s v="US"/>
    <s v="USD"/>
    <n v="1335330000"/>
    <n v="1336539600"/>
    <b v="0"/>
    <b v="0"/>
    <x v="2"/>
  </r>
  <r>
    <n v="585"/>
    <x v="574"/>
    <s v="Reactive analyzing function"/>
    <n v="8900"/>
    <n v="13065"/>
    <x v="327"/>
    <s v="successful"/>
    <n v="136"/>
    <m/>
    <s v="US"/>
    <s v="USD"/>
    <n v="1268888400"/>
    <n v="1269752400"/>
    <b v="0"/>
    <b v="0"/>
    <x v="18"/>
  </r>
  <r>
    <n v="586"/>
    <x v="575"/>
    <s v="Robust hybrid budgetary management"/>
    <n v="700"/>
    <n v="6654"/>
    <x v="328"/>
    <s v="successful"/>
    <n v="130"/>
    <m/>
    <s v="US"/>
    <s v="USD"/>
    <n v="1289973600"/>
    <n v="1291615200"/>
    <b v="0"/>
    <b v="0"/>
    <x v="1"/>
  </r>
  <r>
    <n v="587"/>
    <x v="576"/>
    <s v="Open-source analyzing monitoring"/>
    <n v="9400"/>
    <n v="6852"/>
    <x v="0"/>
    <s v="failed"/>
    <n v="156"/>
    <m/>
    <s v="CA"/>
    <s v="CAD"/>
    <n v="1547877600"/>
    <n v="1552366800"/>
    <b v="0"/>
    <b v="1"/>
    <x v="0"/>
  </r>
  <r>
    <n v="588"/>
    <x v="577"/>
    <s v="Up-sized discrete firmware"/>
    <n v="157600"/>
    <n v="124517"/>
    <x v="0"/>
    <s v="failed"/>
    <n v="1368"/>
    <m/>
    <s v="GB"/>
    <s v="GBP"/>
    <n v="1269493200"/>
    <n v="1272171600"/>
    <b v="0"/>
    <b v="0"/>
    <x v="3"/>
  </r>
  <r>
    <n v="589"/>
    <x v="578"/>
    <s v="Exclusive intangible extranet"/>
    <n v="7900"/>
    <n v="5113"/>
    <x v="0"/>
    <s v="failed"/>
    <n v="102"/>
    <m/>
    <s v="US"/>
    <s v="USD"/>
    <n v="1436072400"/>
    <n v="1436677200"/>
    <b v="0"/>
    <b v="0"/>
    <x v="4"/>
  </r>
  <r>
    <n v="590"/>
    <x v="579"/>
    <s v="Synergized analyzing process improvement"/>
    <n v="7100"/>
    <n v="5824"/>
    <x v="0"/>
    <s v="failed"/>
    <n v="86"/>
    <m/>
    <s v="AU"/>
    <s v="AUD"/>
    <n v="1419141600"/>
    <n v="1420092000"/>
    <b v="0"/>
    <b v="0"/>
    <x v="15"/>
  </r>
  <r>
    <n v="591"/>
    <x v="580"/>
    <s v="Realigned dedicated system engine"/>
    <n v="600"/>
    <n v="6226"/>
    <x v="329"/>
    <s v="successful"/>
    <n v="102"/>
    <m/>
    <s v="US"/>
    <s v="USD"/>
    <n v="1279083600"/>
    <n v="1279947600"/>
    <b v="0"/>
    <b v="0"/>
    <x v="11"/>
  </r>
  <r>
    <n v="592"/>
    <x v="581"/>
    <s v="Object-based bandwidth-monitored concept"/>
    <n v="156800"/>
    <n v="20243"/>
    <x v="0"/>
    <s v="failed"/>
    <n v="253"/>
    <m/>
    <s v="US"/>
    <s v="USD"/>
    <n v="1401426000"/>
    <n v="1402203600"/>
    <b v="0"/>
    <b v="0"/>
    <x v="3"/>
  </r>
  <r>
    <n v="593"/>
    <x v="582"/>
    <s v="Ameliorated client-driven open system"/>
    <n v="121600"/>
    <n v="188288"/>
    <x v="330"/>
    <s v="successful"/>
    <n v="4006"/>
    <m/>
    <s v="US"/>
    <s v="USD"/>
    <n v="1395810000"/>
    <n v="1396933200"/>
    <b v="0"/>
    <b v="0"/>
    <x v="10"/>
  </r>
  <r>
    <n v="594"/>
    <x v="583"/>
    <s v="Upgradable leadingedge Local Area Network"/>
    <n v="157300"/>
    <n v="11167"/>
    <x v="0"/>
    <s v="failed"/>
    <n v="157"/>
    <m/>
    <s v="US"/>
    <s v="USD"/>
    <n v="1467003600"/>
    <n v="1467262800"/>
    <b v="0"/>
    <b v="1"/>
    <x v="3"/>
  </r>
  <r>
    <n v="595"/>
    <x v="584"/>
    <s v="Customizable intermediate data-warehouse"/>
    <n v="70300"/>
    <n v="146595"/>
    <x v="331"/>
    <s v="successful"/>
    <n v="1629"/>
    <m/>
    <s v="US"/>
    <s v="USD"/>
    <n v="1268715600"/>
    <n v="1270530000"/>
    <b v="0"/>
    <b v="1"/>
    <x v="3"/>
  </r>
  <r>
    <n v="596"/>
    <x v="585"/>
    <s v="Managed optimizing archive"/>
    <n v="7900"/>
    <n v="7875"/>
    <x v="0"/>
    <s v="failed"/>
    <n v="183"/>
    <m/>
    <s v="US"/>
    <s v="USD"/>
    <n v="1457157600"/>
    <n v="1457762400"/>
    <b v="0"/>
    <b v="1"/>
    <x v="6"/>
  </r>
  <r>
    <n v="597"/>
    <x v="586"/>
    <s v="Diverse systematic projection"/>
    <n v="73800"/>
    <n v="148779"/>
    <x v="332"/>
    <s v="successful"/>
    <n v="2188"/>
    <m/>
    <s v="US"/>
    <s v="USD"/>
    <n v="1573970400"/>
    <n v="1575525600"/>
    <b v="0"/>
    <b v="0"/>
    <x v="3"/>
  </r>
  <r>
    <n v="598"/>
    <x v="587"/>
    <s v="Up-sized web-enabled info-mediaries"/>
    <n v="108500"/>
    <n v="175868"/>
    <x v="333"/>
    <s v="successful"/>
    <n v="2409"/>
    <m/>
    <s v="IT"/>
    <s v="EUR"/>
    <n v="1276578000"/>
    <n v="1279083600"/>
    <b v="0"/>
    <b v="0"/>
    <x v="1"/>
  </r>
  <r>
    <n v="599"/>
    <x v="588"/>
    <s v="Persevering optimizing Graphical User Interface"/>
    <n v="140300"/>
    <n v="5112"/>
    <x v="0"/>
    <s v="failed"/>
    <n v="82"/>
    <m/>
    <s v="DK"/>
    <s v="DKK"/>
    <n v="1423720800"/>
    <n v="1424412000"/>
    <b v="0"/>
    <b v="0"/>
    <x v="4"/>
  </r>
  <r>
    <n v="600"/>
    <x v="589"/>
    <s v="Cross-platform tertiary array"/>
    <n v="100"/>
    <n v="5"/>
    <x v="0"/>
    <s v="failed"/>
    <n v="1"/>
    <m/>
    <s v="GB"/>
    <s v="GBP"/>
    <n v="1375160400"/>
    <n v="1376197200"/>
    <b v="0"/>
    <b v="0"/>
    <x v="0"/>
  </r>
  <r>
    <n v="601"/>
    <x v="590"/>
    <s v="Inverse neutral structure"/>
    <n v="6300"/>
    <n v="13018"/>
    <x v="334"/>
    <s v="successful"/>
    <n v="194"/>
    <m/>
    <s v="US"/>
    <s v="USD"/>
    <n v="1401426000"/>
    <n v="1402894800"/>
    <b v="1"/>
    <b v="0"/>
    <x v="8"/>
  </r>
  <r>
    <n v="602"/>
    <x v="591"/>
    <s v="Quality-focused system-worthy support"/>
    <n v="71100"/>
    <n v="91176"/>
    <x v="335"/>
    <s v="successful"/>
    <n v="1140"/>
    <m/>
    <s v="US"/>
    <s v="USD"/>
    <n v="1433480400"/>
    <n v="1434430800"/>
    <b v="0"/>
    <b v="0"/>
    <x v="3"/>
  </r>
  <r>
    <n v="603"/>
    <x v="592"/>
    <s v="Vision-oriented 5thgeneration array"/>
    <n v="5300"/>
    <n v="6342"/>
    <x v="336"/>
    <s v="successful"/>
    <n v="102"/>
    <m/>
    <s v="US"/>
    <s v="USD"/>
    <n v="1555563600"/>
    <n v="1557896400"/>
    <b v="0"/>
    <b v="0"/>
    <x v="3"/>
  </r>
  <r>
    <n v="604"/>
    <x v="593"/>
    <s v="Cross-platform logistical circuit"/>
    <n v="88700"/>
    <n v="151438"/>
    <x v="337"/>
    <s v="successful"/>
    <n v="2857"/>
    <m/>
    <s v="US"/>
    <s v="USD"/>
    <n v="1295676000"/>
    <n v="1297490400"/>
    <b v="0"/>
    <b v="0"/>
    <x v="3"/>
  </r>
  <r>
    <n v="605"/>
    <x v="594"/>
    <s v="Profound solution-oriented matrix"/>
    <n v="3300"/>
    <n v="6178"/>
    <x v="338"/>
    <s v="successful"/>
    <n v="107"/>
    <m/>
    <s v="US"/>
    <s v="USD"/>
    <n v="1443848400"/>
    <n v="1447394400"/>
    <b v="0"/>
    <b v="0"/>
    <x v="9"/>
  </r>
  <r>
    <n v="606"/>
    <x v="595"/>
    <s v="Extended asynchronous initiative"/>
    <n v="3400"/>
    <n v="6405"/>
    <x v="339"/>
    <s v="successful"/>
    <n v="160"/>
    <m/>
    <s v="GB"/>
    <s v="GBP"/>
    <n v="1457330400"/>
    <n v="1458277200"/>
    <b v="0"/>
    <b v="0"/>
    <x v="1"/>
  </r>
  <r>
    <n v="607"/>
    <x v="596"/>
    <s v="Fundamental needs-based frame"/>
    <n v="137600"/>
    <n v="180667"/>
    <x v="340"/>
    <s v="successful"/>
    <n v="2230"/>
    <m/>
    <s v="US"/>
    <s v="USD"/>
    <n v="1395550800"/>
    <n v="1395723600"/>
    <b v="0"/>
    <b v="0"/>
    <x v="0"/>
  </r>
  <r>
    <n v="608"/>
    <x v="597"/>
    <s v="Compatible full-range leverage"/>
    <n v="3900"/>
    <n v="11075"/>
    <x v="341"/>
    <s v="successful"/>
    <n v="316"/>
    <m/>
    <s v="US"/>
    <s v="USD"/>
    <n v="1551852000"/>
    <n v="1552197600"/>
    <b v="0"/>
    <b v="1"/>
    <x v="17"/>
  </r>
  <r>
    <n v="609"/>
    <x v="598"/>
    <s v="Upgradable holistic system engine"/>
    <n v="10000"/>
    <n v="12042"/>
    <x v="342"/>
    <s v="successful"/>
    <n v="117"/>
    <m/>
    <s v="US"/>
    <s v="USD"/>
    <n v="1547618400"/>
    <n v="1549087200"/>
    <b v="0"/>
    <b v="0"/>
    <x v="22"/>
  </r>
  <r>
    <n v="610"/>
    <x v="599"/>
    <s v="Stand-alone multi-state data-warehouse"/>
    <n v="42800"/>
    <n v="179356"/>
    <x v="343"/>
    <s v="successful"/>
    <n v="6406"/>
    <m/>
    <s v="US"/>
    <s v="USD"/>
    <n v="1355637600"/>
    <n v="1356847200"/>
    <b v="0"/>
    <b v="0"/>
    <x v="3"/>
  </r>
  <r>
    <n v="611"/>
    <x v="600"/>
    <s v="Multi-lateral maximized core"/>
    <n v="8200"/>
    <n v="1136"/>
    <x v="0"/>
    <s v="canceled"/>
    <n v="15"/>
    <m/>
    <s v="US"/>
    <s v="USD"/>
    <n v="1374728400"/>
    <n v="1375765200"/>
    <b v="0"/>
    <b v="0"/>
    <x v="3"/>
  </r>
  <r>
    <n v="612"/>
    <x v="601"/>
    <s v="Innovative holistic hub"/>
    <n v="6200"/>
    <n v="8645"/>
    <x v="344"/>
    <s v="successful"/>
    <n v="192"/>
    <m/>
    <s v="US"/>
    <s v="USD"/>
    <n v="1287810000"/>
    <n v="1289800800"/>
    <b v="0"/>
    <b v="0"/>
    <x v="5"/>
  </r>
  <r>
    <n v="613"/>
    <x v="602"/>
    <s v="Reverse-engineered 24/7 methodology"/>
    <n v="1100"/>
    <n v="1914"/>
    <x v="345"/>
    <s v="successful"/>
    <n v="26"/>
    <m/>
    <s v="CA"/>
    <s v="CAD"/>
    <n v="1503723600"/>
    <n v="1504501200"/>
    <b v="0"/>
    <b v="0"/>
    <x v="3"/>
  </r>
  <r>
    <n v="614"/>
    <x v="603"/>
    <s v="Business-focused dynamic info-mediaries"/>
    <n v="26500"/>
    <n v="41205"/>
    <x v="346"/>
    <s v="successful"/>
    <n v="723"/>
    <m/>
    <s v="US"/>
    <s v="USD"/>
    <n v="1484114400"/>
    <n v="1485669600"/>
    <b v="0"/>
    <b v="0"/>
    <x v="3"/>
  </r>
  <r>
    <n v="615"/>
    <x v="604"/>
    <s v="Digitized clear-thinking installation"/>
    <n v="8500"/>
    <n v="14488"/>
    <x v="347"/>
    <s v="successful"/>
    <n v="170"/>
    <m/>
    <s v="IT"/>
    <s v="EUR"/>
    <n v="1461906000"/>
    <n v="1462770000"/>
    <b v="0"/>
    <b v="0"/>
    <x v="3"/>
  </r>
  <r>
    <n v="616"/>
    <x v="605"/>
    <s v="Quality-focused 24/7 superstructure"/>
    <n v="6400"/>
    <n v="12129"/>
    <x v="348"/>
    <s v="successful"/>
    <n v="238"/>
    <m/>
    <s v="GB"/>
    <s v="GBP"/>
    <n v="1379653200"/>
    <n v="1379739600"/>
    <b v="0"/>
    <b v="1"/>
    <x v="7"/>
  </r>
  <r>
    <n v="617"/>
    <x v="606"/>
    <s v="Multi-channeled local intranet"/>
    <n v="1400"/>
    <n v="3496"/>
    <x v="349"/>
    <s v="successful"/>
    <n v="55"/>
    <m/>
    <s v="US"/>
    <s v="USD"/>
    <n v="1401858000"/>
    <n v="1402722000"/>
    <b v="0"/>
    <b v="0"/>
    <x v="3"/>
  </r>
  <r>
    <n v="618"/>
    <x v="607"/>
    <s v="Open-architected mobile emulation"/>
    <n v="198600"/>
    <n v="97037"/>
    <x v="0"/>
    <s v="failed"/>
    <n v="1198"/>
    <m/>
    <s v="US"/>
    <s v="USD"/>
    <n v="1367470800"/>
    <n v="1369285200"/>
    <b v="0"/>
    <b v="0"/>
    <x v="9"/>
  </r>
  <r>
    <n v="619"/>
    <x v="608"/>
    <s v="Ameliorated foreground methodology"/>
    <n v="195900"/>
    <n v="55757"/>
    <x v="0"/>
    <s v="failed"/>
    <n v="648"/>
    <m/>
    <s v="US"/>
    <s v="USD"/>
    <n v="1304658000"/>
    <n v="1304744400"/>
    <b v="1"/>
    <b v="1"/>
    <x v="3"/>
  </r>
  <r>
    <n v="620"/>
    <x v="609"/>
    <s v="Synergized well-modulated project"/>
    <n v="4300"/>
    <n v="11525"/>
    <x v="350"/>
    <s v="successful"/>
    <n v="128"/>
    <m/>
    <s v="AU"/>
    <s v="AUD"/>
    <n v="1467954000"/>
    <n v="1468299600"/>
    <b v="0"/>
    <b v="0"/>
    <x v="14"/>
  </r>
  <r>
    <n v="621"/>
    <x v="610"/>
    <s v="Extended context-sensitive forecast"/>
    <n v="25600"/>
    <n v="158669"/>
    <x v="351"/>
    <s v="successful"/>
    <n v="2144"/>
    <m/>
    <s v="US"/>
    <s v="USD"/>
    <n v="1473742800"/>
    <n v="1474174800"/>
    <b v="0"/>
    <b v="0"/>
    <x v="3"/>
  </r>
  <r>
    <n v="622"/>
    <x v="611"/>
    <s v="Total leadingedge neural-net"/>
    <n v="189000"/>
    <n v="5916"/>
    <x v="0"/>
    <s v="failed"/>
    <n v="64"/>
    <m/>
    <s v="US"/>
    <s v="USD"/>
    <n v="1523768400"/>
    <n v="1526014800"/>
    <b v="0"/>
    <b v="0"/>
    <x v="7"/>
  </r>
  <r>
    <n v="623"/>
    <x v="612"/>
    <s v="Organic actuating protocol"/>
    <n v="94300"/>
    <n v="150806"/>
    <x v="352"/>
    <s v="successful"/>
    <n v="2693"/>
    <m/>
    <s v="GB"/>
    <s v="GBP"/>
    <n v="1437022800"/>
    <n v="1437454800"/>
    <b v="0"/>
    <b v="0"/>
    <x v="3"/>
  </r>
  <r>
    <n v="624"/>
    <x v="613"/>
    <s v="Down-sized national software"/>
    <n v="5100"/>
    <n v="14249"/>
    <x v="353"/>
    <s v="successful"/>
    <n v="432"/>
    <m/>
    <s v="US"/>
    <s v="USD"/>
    <n v="1422165600"/>
    <n v="1422684000"/>
    <b v="0"/>
    <b v="0"/>
    <x v="14"/>
  </r>
  <r>
    <n v="625"/>
    <x v="614"/>
    <s v="Organic upward-trending Graphical User Interface"/>
    <n v="7500"/>
    <n v="5803"/>
    <x v="0"/>
    <s v="failed"/>
    <n v="62"/>
    <m/>
    <s v="US"/>
    <s v="USD"/>
    <n v="1580104800"/>
    <n v="1581314400"/>
    <b v="0"/>
    <b v="0"/>
    <x v="3"/>
  </r>
  <r>
    <n v="626"/>
    <x v="615"/>
    <s v="Synergistic tertiary budgetary management"/>
    <n v="6400"/>
    <n v="13205"/>
    <x v="354"/>
    <s v="successful"/>
    <n v="189"/>
    <m/>
    <s v="US"/>
    <s v="USD"/>
    <n v="1285650000"/>
    <n v="1286427600"/>
    <b v="0"/>
    <b v="1"/>
    <x v="3"/>
  </r>
  <r>
    <n v="627"/>
    <x v="616"/>
    <s v="Open-architected incremental ability"/>
    <n v="1600"/>
    <n v="11108"/>
    <x v="355"/>
    <s v="successful"/>
    <n v="154"/>
    <m/>
    <s v="GB"/>
    <s v="GBP"/>
    <n v="1276664400"/>
    <n v="1278738000"/>
    <b v="1"/>
    <b v="0"/>
    <x v="0"/>
  </r>
  <r>
    <n v="628"/>
    <x v="617"/>
    <s v="Intuitive object-oriented task-force"/>
    <n v="1900"/>
    <n v="2884"/>
    <x v="356"/>
    <s v="successful"/>
    <n v="96"/>
    <m/>
    <s v="US"/>
    <s v="USD"/>
    <n v="1286168400"/>
    <n v="1286427600"/>
    <b v="0"/>
    <b v="0"/>
    <x v="7"/>
  </r>
  <r>
    <n v="629"/>
    <x v="618"/>
    <s v="Multi-tiered executive toolset"/>
    <n v="85900"/>
    <n v="55476"/>
    <x v="0"/>
    <s v="failed"/>
    <n v="750"/>
    <m/>
    <s v="US"/>
    <s v="USD"/>
    <n v="1467781200"/>
    <n v="1467954000"/>
    <b v="0"/>
    <b v="1"/>
    <x v="3"/>
  </r>
  <r>
    <n v="630"/>
    <x v="619"/>
    <s v="Grass-roots directional workforce"/>
    <n v="9500"/>
    <n v="5973"/>
    <x v="0"/>
    <s v="canceled"/>
    <n v="87"/>
    <m/>
    <s v="US"/>
    <s v="USD"/>
    <n v="1556686800"/>
    <n v="1557637200"/>
    <b v="0"/>
    <b v="1"/>
    <x v="3"/>
  </r>
  <r>
    <n v="631"/>
    <x v="620"/>
    <s v="Quality-focused real-time solution"/>
    <n v="59200"/>
    <n v="183756"/>
    <x v="357"/>
    <s v="successful"/>
    <n v="3063"/>
    <m/>
    <s v="US"/>
    <s v="USD"/>
    <n v="1553576400"/>
    <n v="1553922000"/>
    <b v="0"/>
    <b v="0"/>
    <x v="3"/>
  </r>
  <r>
    <n v="632"/>
    <x v="621"/>
    <s v="Reduced interactive matrix"/>
    <n v="72100"/>
    <n v="30902"/>
    <x v="0"/>
    <s v="live"/>
    <n v="278"/>
    <m/>
    <s v="US"/>
    <s v="USD"/>
    <n v="1414904400"/>
    <n v="1416463200"/>
    <b v="0"/>
    <b v="0"/>
    <x v="3"/>
  </r>
  <r>
    <n v="633"/>
    <x v="622"/>
    <s v="Adaptive context-sensitive architecture"/>
    <n v="6700"/>
    <n v="5569"/>
    <x v="0"/>
    <s v="failed"/>
    <n v="105"/>
    <m/>
    <s v="US"/>
    <s v="USD"/>
    <n v="1446876000"/>
    <n v="1447221600"/>
    <b v="0"/>
    <b v="0"/>
    <x v="10"/>
  </r>
  <r>
    <n v="634"/>
    <x v="623"/>
    <s v="Polarized incremental portal"/>
    <n v="118200"/>
    <n v="92824"/>
    <x v="0"/>
    <s v="canceled"/>
    <n v="1658"/>
    <m/>
    <s v="US"/>
    <s v="USD"/>
    <n v="1490418000"/>
    <n v="1491627600"/>
    <b v="0"/>
    <b v="0"/>
    <x v="19"/>
  </r>
  <r>
    <n v="635"/>
    <x v="624"/>
    <s v="Reactive regional access"/>
    <n v="139000"/>
    <n v="158590"/>
    <x v="358"/>
    <s v="successful"/>
    <n v="2266"/>
    <m/>
    <s v="US"/>
    <s v="USD"/>
    <n v="1360389600"/>
    <n v="1363150800"/>
    <b v="0"/>
    <b v="0"/>
    <x v="19"/>
  </r>
  <r>
    <n v="636"/>
    <x v="625"/>
    <s v="Stand-alone reciprocal frame"/>
    <n v="197700"/>
    <n v="127591"/>
    <x v="0"/>
    <s v="failed"/>
    <n v="2604"/>
    <m/>
    <s v="DK"/>
    <s v="DKK"/>
    <n v="1326866400"/>
    <n v="1330754400"/>
    <b v="0"/>
    <b v="1"/>
    <x v="10"/>
  </r>
  <r>
    <n v="637"/>
    <x v="626"/>
    <s v="Open-architected 24/7 throughput"/>
    <n v="8500"/>
    <n v="6750"/>
    <x v="0"/>
    <s v="failed"/>
    <n v="65"/>
    <m/>
    <s v="US"/>
    <s v="USD"/>
    <n v="1479103200"/>
    <n v="1479794400"/>
    <b v="0"/>
    <b v="0"/>
    <x v="3"/>
  </r>
  <r>
    <n v="638"/>
    <x v="627"/>
    <s v="Monitored 24/7 approach"/>
    <n v="81600"/>
    <n v="9318"/>
    <x v="0"/>
    <s v="failed"/>
    <n v="94"/>
    <m/>
    <s v="US"/>
    <s v="USD"/>
    <n v="1280206800"/>
    <n v="1281243600"/>
    <b v="0"/>
    <b v="1"/>
    <x v="3"/>
  </r>
  <r>
    <n v="639"/>
    <x v="628"/>
    <s v="Upgradable explicit forecast"/>
    <n v="8600"/>
    <n v="4832"/>
    <x v="0"/>
    <s v="live"/>
    <n v="45"/>
    <m/>
    <s v="US"/>
    <s v="USD"/>
    <n v="1532754000"/>
    <n v="1532754000"/>
    <b v="0"/>
    <b v="1"/>
    <x v="6"/>
  </r>
  <r>
    <n v="640"/>
    <x v="629"/>
    <s v="Pre-emptive context-sensitive support"/>
    <n v="119800"/>
    <n v="19769"/>
    <x v="0"/>
    <s v="failed"/>
    <n v="257"/>
    <m/>
    <s v="US"/>
    <s v="USD"/>
    <n v="1453096800"/>
    <n v="1453356000"/>
    <b v="0"/>
    <b v="0"/>
    <x v="3"/>
  </r>
  <r>
    <n v="641"/>
    <x v="630"/>
    <s v="Business-focused leadingedge instruction set"/>
    <n v="9400"/>
    <n v="11277"/>
    <x v="359"/>
    <s v="successful"/>
    <n v="194"/>
    <m/>
    <s v="CH"/>
    <s v="CHF"/>
    <n v="1487570400"/>
    <n v="1489986000"/>
    <b v="0"/>
    <b v="0"/>
    <x v="3"/>
  </r>
  <r>
    <n v="642"/>
    <x v="631"/>
    <s v="Extended multi-state knowledge user"/>
    <n v="9200"/>
    <n v="13382"/>
    <x v="360"/>
    <s v="successful"/>
    <n v="129"/>
    <m/>
    <s v="CA"/>
    <s v="CAD"/>
    <n v="1545026400"/>
    <n v="1545804000"/>
    <b v="0"/>
    <b v="0"/>
    <x v="8"/>
  </r>
  <r>
    <n v="643"/>
    <x v="632"/>
    <s v="Future-proofed modular groupware"/>
    <n v="14900"/>
    <n v="32986"/>
    <x v="361"/>
    <s v="successful"/>
    <n v="375"/>
    <m/>
    <s v="US"/>
    <s v="USD"/>
    <n v="1488348000"/>
    <n v="1489899600"/>
    <b v="0"/>
    <b v="0"/>
    <x v="3"/>
  </r>
  <r>
    <n v="644"/>
    <x v="633"/>
    <s v="Distributed real-time algorithm"/>
    <n v="169400"/>
    <n v="81984"/>
    <x v="0"/>
    <s v="failed"/>
    <n v="2928"/>
    <m/>
    <s v="CA"/>
    <s v="CAD"/>
    <n v="1545112800"/>
    <n v="1546495200"/>
    <b v="0"/>
    <b v="0"/>
    <x v="3"/>
  </r>
  <r>
    <n v="645"/>
    <x v="634"/>
    <s v="Multi-lateral heuristic throughput"/>
    <n v="192100"/>
    <n v="178483"/>
    <x v="0"/>
    <s v="failed"/>
    <n v="4697"/>
    <m/>
    <s v="US"/>
    <s v="USD"/>
    <n v="1537938000"/>
    <n v="1539752400"/>
    <b v="0"/>
    <b v="1"/>
    <x v="1"/>
  </r>
  <r>
    <n v="646"/>
    <x v="635"/>
    <s v="Switchable reciprocal middleware"/>
    <n v="98700"/>
    <n v="87448"/>
    <x v="0"/>
    <s v="failed"/>
    <n v="2915"/>
    <m/>
    <s v="US"/>
    <s v="USD"/>
    <n v="1363150800"/>
    <n v="1364101200"/>
    <b v="0"/>
    <b v="0"/>
    <x v="11"/>
  </r>
  <r>
    <n v="647"/>
    <x v="636"/>
    <s v="Inverse multimedia Graphic Interface"/>
    <n v="4500"/>
    <n v="1863"/>
    <x v="0"/>
    <s v="failed"/>
    <n v="18"/>
    <m/>
    <s v="US"/>
    <s v="USD"/>
    <n v="1523250000"/>
    <n v="1525323600"/>
    <b v="0"/>
    <b v="0"/>
    <x v="18"/>
  </r>
  <r>
    <n v="648"/>
    <x v="637"/>
    <s v="Vision-oriented local contingency"/>
    <n v="98600"/>
    <n v="62174"/>
    <x v="0"/>
    <s v="canceled"/>
    <n v="723"/>
    <m/>
    <s v="US"/>
    <s v="USD"/>
    <n v="1499317200"/>
    <n v="1500872400"/>
    <b v="1"/>
    <b v="0"/>
    <x v="0"/>
  </r>
  <r>
    <n v="649"/>
    <x v="638"/>
    <s v="Reactive 6thgeneration hub"/>
    <n v="121700"/>
    <n v="59003"/>
    <x v="0"/>
    <s v="failed"/>
    <n v="602"/>
    <m/>
    <s v="CH"/>
    <s v="CHF"/>
    <n v="1287550800"/>
    <n v="1288501200"/>
    <b v="1"/>
    <b v="1"/>
    <x v="3"/>
  </r>
  <r>
    <n v="650"/>
    <x v="639"/>
    <s v="Optional asymmetric success"/>
    <n v="100"/>
    <n v="2"/>
    <x v="0"/>
    <s v="failed"/>
    <n v="1"/>
    <m/>
    <s v="US"/>
    <s v="USD"/>
    <n v="1404795600"/>
    <n v="1407128400"/>
    <b v="0"/>
    <b v="0"/>
    <x v="17"/>
  </r>
  <r>
    <n v="651"/>
    <x v="640"/>
    <s v="Digitized analyzing capacity"/>
    <n v="196700"/>
    <n v="174039"/>
    <x v="0"/>
    <s v="failed"/>
    <n v="3868"/>
    <m/>
    <s v="IT"/>
    <s v="EUR"/>
    <n v="1393048800"/>
    <n v="1394344800"/>
    <b v="0"/>
    <b v="0"/>
    <x v="12"/>
  </r>
  <r>
    <n v="652"/>
    <x v="641"/>
    <s v="Vision-oriented regional hub"/>
    <n v="10000"/>
    <n v="12684"/>
    <x v="362"/>
    <s v="successful"/>
    <n v="409"/>
    <m/>
    <s v="US"/>
    <s v="USD"/>
    <n v="1470373200"/>
    <n v="1474088400"/>
    <b v="0"/>
    <b v="0"/>
    <x v="2"/>
  </r>
  <r>
    <n v="653"/>
    <x v="642"/>
    <s v="Monitored incremental info-mediaries"/>
    <n v="600"/>
    <n v="14033"/>
    <x v="363"/>
    <s v="successful"/>
    <n v="234"/>
    <m/>
    <s v="US"/>
    <s v="USD"/>
    <n v="1460091600"/>
    <n v="1460264400"/>
    <b v="0"/>
    <b v="0"/>
    <x v="2"/>
  </r>
  <r>
    <n v="654"/>
    <x v="643"/>
    <s v="Programmable static middleware"/>
    <n v="35000"/>
    <n v="177936"/>
    <x v="364"/>
    <s v="successful"/>
    <n v="3016"/>
    <m/>
    <s v="US"/>
    <s v="USD"/>
    <n v="1440392400"/>
    <n v="1440824400"/>
    <b v="0"/>
    <b v="0"/>
    <x v="16"/>
  </r>
  <r>
    <n v="655"/>
    <x v="644"/>
    <s v="Multi-layered bottom-line encryption"/>
    <n v="6900"/>
    <n v="13212"/>
    <x v="365"/>
    <s v="successful"/>
    <n v="264"/>
    <m/>
    <s v="US"/>
    <s v="USD"/>
    <n v="1488434400"/>
    <n v="1489554000"/>
    <b v="1"/>
    <b v="0"/>
    <x v="14"/>
  </r>
  <r>
    <n v="656"/>
    <x v="645"/>
    <s v="Vision-oriented systematic Graphical User Interface"/>
    <n v="118400"/>
    <n v="49879"/>
    <x v="0"/>
    <s v="failed"/>
    <n v="504"/>
    <m/>
    <s v="AU"/>
    <s v="AUD"/>
    <n v="1514440800"/>
    <n v="1514872800"/>
    <b v="0"/>
    <b v="0"/>
    <x v="0"/>
  </r>
  <r>
    <n v="657"/>
    <x v="646"/>
    <s v="Balanced optimal hardware"/>
    <n v="10000"/>
    <n v="824"/>
    <x v="0"/>
    <s v="failed"/>
    <n v="14"/>
    <m/>
    <s v="US"/>
    <s v="USD"/>
    <n v="1514354400"/>
    <n v="1515736800"/>
    <b v="0"/>
    <b v="0"/>
    <x v="22"/>
  </r>
  <r>
    <n v="658"/>
    <x v="647"/>
    <s v="Self-enabling mission-critical success"/>
    <n v="52600"/>
    <n v="31594"/>
    <x v="0"/>
    <s v="canceled"/>
    <n v="390"/>
    <m/>
    <s v="US"/>
    <s v="USD"/>
    <n v="1440910800"/>
    <n v="1442898000"/>
    <b v="0"/>
    <b v="0"/>
    <x v="1"/>
  </r>
  <r>
    <n v="659"/>
    <x v="648"/>
    <s v="Grass-roots dynamic emulation"/>
    <n v="120700"/>
    <n v="57010"/>
    <x v="0"/>
    <s v="failed"/>
    <n v="750"/>
    <m/>
    <s v="GB"/>
    <s v="GBP"/>
    <n v="1296108000"/>
    <n v="1296194400"/>
    <b v="0"/>
    <b v="0"/>
    <x v="4"/>
  </r>
  <r>
    <n v="660"/>
    <x v="649"/>
    <s v="Fundamental disintermediate matrix"/>
    <n v="9100"/>
    <n v="7438"/>
    <x v="0"/>
    <s v="failed"/>
    <n v="77"/>
    <m/>
    <s v="US"/>
    <s v="USD"/>
    <n v="1440133200"/>
    <n v="1440910800"/>
    <b v="1"/>
    <b v="0"/>
    <x v="3"/>
  </r>
  <r>
    <n v="661"/>
    <x v="650"/>
    <s v="Right-sized secondary challenge"/>
    <n v="106800"/>
    <n v="57872"/>
    <x v="0"/>
    <s v="failed"/>
    <n v="752"/>
    <m/>
    <s v="DK"/>
    <s v="DKK"/>
    <n v="1332910800"/>
    <n v="1335502800"/>
    <b v="0"/>
    <b v="0"/>
    <x v="17"/>
  </r>
  <r>
    <n v="662"/>
    <x v="651"/>
    <s v="Implemented exuding software"/>
    <n v="9100"/>
    <n v="8906"/>
    <x v="0"/>
    <s v="failed"/>
    <n v="131"/>
    <m/>
    <s v="US"/>
    <s v="USD"/>
    <n v="1544335200"/>
    <n v="1544680800"/>
    <b v="0"/>
    <b v="0"/>
    <x v="3"/>
  </r>
  <r>
    <n v="663"/>
    <x v="652"/>
    <s v="Total optimizing software"/>
    <n v="10000"/>
    <n v="7724"/>
    <x v="0"/>
    <s v="failed"/>
    <n v="87"/>
    <m/>
    <s v="US"/>
    <s v="USD"/>
    <n v="1286427600"/>
    <n v="1288414800"/>
    <b v="0"/>
    <b v="0"/>
    <x v="3"/>
  </r>
  <r>
    <n v="664"/>
    <x v="327"/>
    <s v="Optional maximized attitude"/>
    <n v="79400"/>
    <n v="26571"/>
    <x v="0"/>
    <s v="failed"/>
    <n v="1063"/>
    <m/>
    <s v="US"/>
    <s v="USD"/>
    <n v="1329717600"/>
    <n v="1330581600"/>
    <b v="0"/>
    <b v="0"/>
    <x v="17"/>
  </r>
  <r>
    <n v="665"/>
    <x v="653"/>
    <s v="Customer-focused impactful extranet"/>
    <n v="5100"/>
    <n v="12219"/>
    <x v="366"/>
    <s v="successful"/>
    <n v="272"/>
    <m/>
    <s v="US"/>
    <s v="USD"/>
    <n v="1310187600"/>
    <n v="1311397200"/>
    <b v="0"/>
    <b v="1"/>
    <x v="4"/>
  </r>
  <r>
    <n v="666"/>
    <x v="654"/>
    <s v="Cloned bottom-line success"/>
    <n v="3100"/>
    <n v="1985"/>
    <x v="0"/>
    <s v="canceled"/>
    <n v="25"/>
    <m/>
    <s v="US"/>
    <s v="USD"/>
    <n v="1377838800"/>
    <n v="1378357200"/>
    <b v="0"/>
    <b v="1"/>
    <x v="3"/>
  </r>
  <r>
    <n v="667"/>
    <x v="655"/>
    <s v="Decentralized bandwidth-monitored ability"/>
    <n v="6900"/>
    <n v="12155"/>
    <x v="367"/>
    <s v="successful"/>
    <n v="419"/>
    <m/>
    <s v="US"/>
    <s v="USD"/>
    <n v="1410325200"/>
    <n v="1411102800"/>
    <b v="0"/>
    <b v="0"/>
    <x v="23"/>
  </r>
  <r>
    <n v="668"/>
    <x v="656"/>
    <s v="Programmable leadingedge budgetary management"/>
    <n v="27500"/>
    <n v="5593"/>
    <x v="0"/>
    <s v="failed"/>
    <n v="76"/>
    <m/>
    <s v="US"/>
    <s v="USD"/>
    <n v="1343797200"/>
    <n v="1344834000"/>
    <b v="0"/>
    <b v="0"/>
    <x v="3"/>
  </r>
  <r>
    <n v="669"/>
    <x v="657"/>
    <s v="Upgradable bi-directional concept"/>
    <n v="48800"/>
    <n v="175020"/>
    <x v="368"/>
    <s v="successful"/>
    <n v="1621"/>
    <m/>
    <s v="IT"/>
    <s v="EUR"/>
    <n v="1498453200"/>
    <n v="1499230800"/>
    <b v="0"/>
    <b v="0"/>
    <x v="3"/>
  </r>
  <r>
    <n v="670"/>
    <x v="635"/>
    <s v="Re-contextualized homogeneous flexibility"/>
    <n v="16200"/>
    <n v="75955"/>
    <x v="369"/>
    <s v="successful"/>
    <n v="1101"/>
    <m/>
    <s v="US"/>
    <s v="USD"/>
    <n v="1456380000"/>
    <n v="1457416800"/>
    <b v="0"/>
    <b v="0"/>
    <x v="7"/>
  </r>
  <r>
    <n v="671"/>
    <x v="658"/>
    <s v="Monitored bi-directional standardization"/>
    <n v="97600"/>
    <n v="119127"/>
    <x v="370"/>
    <s v="successful"/>
    <n v="1073"/>
    <m/>
    <s v="US"/>
    <s v="USD"/>
    <n v="1280552400"/>
    <n v="1280898000"/>
    <b v="0"/>
    <b v="1"/>
    <x v="3"/>
  </r>
  <r>
    <n v="672"/>
    <x v="659"/>
    <s v="Stand-alone grid-enabled leverage"/>
    <n v="197900"/>
    <n v="110689"/>
    <x v="0"/>
    <s v="failed"/>
    <n v="4428"/>
    <m/>
    <s v="AU"/>
    <s v="AUD"/>
    <n v="1521608400"/>
    <n v="1522472400"/>
    <b v="0"/>
    <b v="0"/>
    <x v="3"/>
  </r>
  <r>
    <n v="673"/>
    <x v="660"/>
    <s v="Assimilated regional groupware"/>
    <n v="5600"/>
    <n v="2445"/>
    <x v="0"/>
    <s v="failed"/>
    <n v="58"/>
    <m/>
    <s v="IT"/>
    <s v="EUR"/>
    <n v="1460696400"/>
    <n v="1462510800"/>
    <b v="0"/>
    <b v="0"/>
    <x v="7"/>
  </r>
  <r>
    <n v="674"/>
    <x v="661"/>
    <s v="Up-sized 24hour instruction set"/>
    <n v="170700"/>
    <n v="57250"/>
    <x v="0"/>
    <s v="canceled"/>
    <n v="1218"/>
    <m/>
    <s v="US"/>
    <s v="USD"/>
    <n v="1313730000"/>
    <n v="1317790800"/>
    <b v="0"/>
    <b v="0"/>
    <x v="14"/>
  </r>
  <r>
    <n v="675"/>
    <x v="662"/>
    <s v="Right-sized web-enabled intranet"/>
    <n v="9700"/>
    <n v="11929"/>
    <x v="371"/>
    <s v="successful"/>
    <n v="331"/>
    <m/>
    <s v="US"/>
    <s v="USD"/>
    <n v="1568178000"/>
    <n v="1568782800"/>
    <b v="0"/>
    <b v="0"/>
    <x v="23"/>
  </r>
  <r>
    <n v="676"/>
    <x v="663"/>
    <s v="Expanded needs-based orchestration"/>
    <n v="62300"/>
    <n v="118214"/>
    <x v="372"/>
    <s v="successful"/>
    <n v="1170"/>
    <m/>
    <s v="US"/>
    <s v="USD"/>
    <n v="1348635600"/>
    <n v="1349413200"/>
    <b v="0"/>
    <b v="0"/>
    <x v="14"/>
  </r>
  <r>
    <n v="677"/>
    <x v="664"/>
    <s v="Organic system-worthy orchestration"/>
    <n v="5300"/>
    <n v="4432"/>
    <x v="0"/>
    <s v="failed"/>
    <n v="111"/>
    <m/>
    <s v="US"/>
    <s v="USD"/>
    <n v="1468126800"/>
    <n v="1472446800"/>
    <b v="0"/>
    <b v="0"/>
    <x v="13"/>
  </r>
  <r>
    <n v="678"/>
    <x v="665"/>
    <s v="Inverse static standardization"/>
    <n v="99500"/>
    <n v="17879"/>
    <x v="0"/>
    <s v="canceled"/>
    <n v="215"/>
    <m/>
    <s v="US"/>
    <s v="USD"/>
    <n v="1547877600"/>
    <n v="1548050400"/>
    <b v="0"/>
    <b v="0"/>
    <x v="6"/>
  </r>
  <r>
    <n v="679"/>
    <x v="307"/>
    <s v="Synchronized motivating solution"/>
    <n v="1400"/>
    <n v="14511"/>
    <x v="373"/>
    <s v="successful"/>
    <n v="363"/>
    <m/>
    <s v="US"/>
    <s v="USD"/>
    <n v="1571374800"/>
    <n v="1571806800"/>
    <b v="0"/>
    <b v="1"/>
    <x v="0"/>
  </r>
  <r>
    <n v="680"/>
    <x v="666"/>
    <s v="Open-source 4thgeneration open system"/>
    <n v="145600"/>
    <n v="141822"/>
    <x v="0"/>
    <s v="failed"/>
    <n v="2955"/>
    <m/>
    <s v="US"/>
    <s v="USD"/>
    <n v="1576303200"/>
    <n v="1576476000"/>
    <b v="0"/>
    <b v="1"/>
    <x v="20"/>
  </r>
  <r>
    <n v="681"/>
    <x v="667"/>
    <s v="Decentralized context-sensitive superstructure"/>
    <n v="184100"/>
    <n v="159037"/>
    <x v="0"/>
    <s v="failed"/>
    <n v="1657"/>
    <m/>
    <s v="US"/>
    <s v="USD"/>
    <n v="1324447200"/>
    <n v="1324965600"/>
    <b v="0"/>
    <b v="0"/>
    <x v="3"/>
  </r>
  <r>
    <n v="682"/>
    <x v="668"/>
    <s v="Compatible 5thgeneration concept"/>
    <n v="5400"/>
    <n v="8109"/>
    <x v="374"/>
    <s v="successful"/>
    <n v="103"/>
    <m/>
    <s v="US"/>
    <s v="USD"/>
    <n v="1386741600"/>
    <n v="1387519200"/>
    <b v="0"/>
    <b v="0"/>
    <x v="3"/>
  </r>
  <r>
    <n v="683"/>
    <x v="669"/>
    <s v="Virtual systemic intranet"/>
    <n v="2300"/>
    <n v="8244"/>
    <x v="375"/>
    <s v="successful"/>
    <n v="147"/>
    <m/>
    <s v="US"/>
    <s v="USD"/>
    <n v="1537074000"/>
    <n v="1537246800"/>
    <b v="0"/>
    <b v="0"/>
    <x v="3"/>
  </r>
  <r>
    <n v="684"/>
    <x v="670"/>
    <s v="Optimized systemic algorithm"/>
    <n v="1400"/>
    <n v="7600"/>
    <x v="376"/>
    <s v="successful"/>
    <n v="110"/>
    <m/>
    <s v="CA"/>
    <s v="CAD"/>
    <n v="1277787600"/>
    <n v="1279515600"/>
    <b v="0"/>
    <b v="0"/>
    <x v="9"/>
  </r>
  <r>
    <n v="685"/>
    <x v="671"/>
    <s v="Customizable homogeneous firmware"/>
    <n v="140000"/>
    <n v="94501"/>
    <x v="0"/>
    <s v="failed"/>
    <n v="926"/>
    <m/>
    <s v="CA"/>
    <s v="CAD"/>
    <n v="1440306000"/>
    <n v="1442379600"/>
    <b v="0"/>
    <b v="0"/>
    <x v="3"/>
  </r>
  <r>
    <n v="686"/>
    <x v="672"/>
    <s v="Front-line cohesive extranet"/>
    <n v="7500"/>
    <n v="14381"/>
    <x v="377"/>
    <s v="successful"/>
    <n v="134"/>
    <m/>
    <s v="US"/>
    <s v="USD"/>
    <n v="1522126800"/>
    <n v="1523077200"/>
    <b v="0"/>
    <b v="0"/>
    <x v="8"/>
  </r>
  <r>
    <n v="687"/>
    <x v="673"/>
    <s v="Distributed holistic neural-net"/>
    <n v="1500"/>
    <n v="13980"/>
    <x v="378"/>
    <s v="successful"/>
    <n v="269"/>
    <m/>
    <s v="US"/>
    <s v="USD"/>
    <n v="1489298400"/>
    <n v="1489554000"/>
    <b v="0"/>
    <b v="0"/>
    <x v="3"/>
  </r>
  <r>
    <n v="688"/>
    <x v="674"/>
    <s v="Devolved client-server monitoring"/>
    <n v="2900"/>
    <n v="12449"/>
    <x v="379"/>
    <s v="successful"/>
    <n v="175"/>
    <m/>
    <s v="US"/>
    <s v="USD"/>
    <n v="1547100000"/>
    <n v="1548482400"/>
    <b v="0"/>
    <b v="1"/>
    <x v="19"/>
  </r>
  <r>
    <n v="689"/>
    <x v="675"/>
    <s v="Seamless directional capacity"/>
    <n v="7300"/>
    <n v="7348"/>
    <x v="380"/>
    <s v="successful"/>
    <n v="69"/>
    <m/>
    <s v="US"/>
    <s v="USD"/>
    <n v="1383022800"/>
    <n v="1384063200"/>
    <b v="0"/>
    <b v="0"/>
    <x v="2"/>
  </r>
  <r>
    <n v="690"/>
    <x v="676"/>
    <s v="Polarized actuating implementation"/>
    <n v="3600"/>
    <n v="8158"/>
    <x v="381"/>
    <s v="successful"/>
    <n v="190"/>
    <m/>
    <s v="US"/>
    <s v="USD"/>
    <n v="1322373600"/>
    <n v="1322892000"/>
    <b v="0"/>
    <b v="1"/>
    <x v="4"/>
  </r>
  <r>
    <n v="691"/>
    <x v="677"/>
    <s v="Front-line disintermediate hub"/>
    <n v="5000"/>
    <n v="7119"/>
    <x v="382"/>
    <s v="successful"/>
    <n v="237"/>
    <m/>
    <s v="US"/>
    <s v="USD"/>
    <n v="1349240400"/>
    <n v="1350709200"/>
    <b v="1"/>
    <b v="1"/>
    <x v="4"/>
  </r>
  <r>
    <n v="692"/>
    <x v="678"/>
    <s v="Decentralized 4thgeneration challenge"/>
    <n v="6000"/>
    <n v="5438"/>
    <x v="0"/>
    <s v="failed"/>
    <n v="77"/>
    <m/>
    <s v="GB"/>
    <s v="GBP"/>
    <n v="1562648400"/>
    <n v="1564203600"/>
    <b v="0"/>
    <b v="0"/>
    <x v="1"/>
  </r>
  <r>
    <n v="693"/>
    <x v="679"/>
    <s v="Reverse-engineered composite hierarchy"/>
    <n v="180400"/>
    <n v="115396"/>
    <x v="0"/>
    <s v="failed"/>
    <n v="1748"/>
    <m/>
    <s v="US"/>
    <s v="USD"/>
    <n v="1508216400"/>
    <n v="1509685200"/>
    <b v="0"/>
    <b v="0"/>
    <x v="3"/>
  </r>
  <r>
    <n v="694"/>
    <x v="680"/>
    <s v="Programmable tangible ability"/>
    <n v="9100"/>
    <n v="7656"/>
    <x v="0"/>
    <s v="failed"/>
    <n v="79"/>
    <m/>
    <s v="US"/>
    <s v="USD"/>
    <n v="1511762400"/>
    <n v="1514959200"/>
    <b v="0"/>
    <b v="0"/>
    <x v="3"/>
  </r>
  <r>
    <n v="695"/>
    <x v="681"/>
    <s v="Configurable full-range emulation"/>
    <n v="9200"/>
    <n v="12322"/>
    <x v="383"/>
    <s v="successful"/>
    <n v="196"/>
    <m/>
    <s v="IT"/>
    <s v="EUR"/>
    <n v="1447480800"/>
    <n v="1448863200"/>
    <b v="1"/>
    <b v="0"/>
    <x v="1"/>
  </r>
  <r>
    <n v="696"/>
    <x v="682"/>
    <s v="Total real-time hardware"/>
    <n v="164100"/>
    <n v="96888"/>
    <x v="0"/>
    <s v="failed"/>
    <n v="889"/>
    <m/>
    <s v="US"/>
    <s v="USD"/>
    <n v="1429506000"/>
    <n v="1429592400"/>
    <b v="0"/>
    <b v="1"/>
    <x v="3"/>
  </r>
  <r>
    <n v="697"/>
    <x v="683"/>
    <s v="Profound system-worthy functionalities"/>
    <n v="128900"/>
    <n v="196960"/>
    <x v="384"/>
    <s v="successful"/>
    <n v="7295"/>
    <m/>
    <s v="US"/>
    <s v="USD"/>
    <n v="1522472400"/>
    <n v="1522645200"/>
    <b v="0"/>
    <b v="0"/>
    <x v="5"/>
  </r>
  <r>
    <n v="698"/>
    <x v="684"/>
    <s v="Cloned hybrid focus group"/>
    <n v="42100"/>
    <n v="188057"/>
    <x v="385"/>
    <s v="successful"/>
    <n v="2893"/>
    <m/>
    <s v="CA"/>
    <s v="CAD"/>
    <n v="1322114400"/>
    <n v="1323324000"/>
    <b v="0"/>
    <b v="0"/>
    <x v="8"/>
  </r>
  <r>
    <n v="699"/>
    <x v="196"/>
    <s v="Ergonomic dedicated focus group"/>
    <n v="7400"/>
    <n v="6245"/>
    <x v="0"/>
    <s v="failed"/>
    <n v="56"/>
    <m/>
    <s v="US"/>
    <s v="USD"/>
    <n v="1561438800"/>
    <n v="1561525200"/>
    <b v="0"/>
    <b v="0"/>
    <x v="6"/>
  </r>
  <r>
    <n v="700"/>
    <x v="685"/>
    <s v="Realigned zero administration paradigm"/>
    <n v="100"/>
    <n v="3"/>
    <x v="0"/>
    <s v="failed"/>
    <n v="1"/>
    <m/>
    <s v="US"/>
    <s v="USD"/>
    <n v="1264399200"/>
    <n v="1265695200"/>
    <b v="0"/>
    <b v="0"/>
    <x v="8"/>
  </r>
  <r>
    <n v="701"/>
    <x v="686"/>
    <s v="Open-source multi-tasking methodology"/>
    <n v="52000"/>
    <n v="91014"/>
    <x v="386"/>
    <s v="successful"/>
    <n v="820"/>
    <m/>
    <s v="US"/>
    <s v="USD"/>
    <n v="1301202000"/>
    <n v="1301806800"/>
    <b v="1"/>
    <b v="0"/>
    <x v="3"/>
  </r>
  <r>
    <n v="702"/>
    <x v="687"/>
    <s v="Object-based attitude-oriented analyzer"/>
    <n v="8700"/>
    <n v="4710"/>
    <x v="0"/>
    <s v="failed"/>
    <n v="83"/>
    <m/>
    <s v="US"/>
    <s v="USD"/>
    <n v="1374469200"/>
    <n v="1374901200"/>
    <b v="0"/>
    <b v="0"/>
    <x v="8"/>
  </r>
  <r>
    <n v="703"/>
    <x v="688"/>
    <s v="Cross-platform tertiary hub"/>
    <n v="63400"/>
    <n v="197728"/>
    <x v="387"/>
    <s v="successful"/>
    <n v="2038"/>
    <m/>
    <s v="US"/>
    <s v="USD"/>
    <n v="1334984400"/>
    <n v="1336453200"/>
    <b v="1"/>
    <b v="1"/>
    <x v="18"/>
  </r>
  <r>
    <n v="704"/>
    <x v="689"/>
    <s v="Seamless clear-thinking artificial intelligence"/>
    <n v="8700"/>
    <n v="10682"/>
    <x v="388"/>
    <s v="successful"/>
    <n v="116"/>
    <m/>
    <s v="US"/>
    <s v="USD"/>
    <n v="1467608400"/>
    <n v="1468904400"/>
    <b v="0"/>
    <b v="0"/>
    <x v="10"/>
  </r>
  <r>
    <n v="705"/>
    <x v="690"/>
    <s v="Centralized tangible success"/>
    <n v="169700"/>
    <n v="168048"/>
    <x v="0"/>
    <s v="failed"/>
    <n v="2025"/>
    <m/>
    <s v="GB"/>
    <s v="GBP"/>
    <n v="1386741600"/>
    <n v="1387087200"/>
    <b v="0"/>
    <b v="0"/>
    <x v="9"/>
  </r>
  <r>
    <n v="706"/>
    <x v="691"/>
    <s v="Customer-focused multimedia methodology"/>
    <n v="108400"/>
    <n v="138586"/>
    <x v="389"/>
    <s v="successful"/>
    <n v="1345"/>
    <m/>
    <s v="AU"/>
    <s v="AUD"/>
    <n v="1546754400"/>
    <n v="1547445600"/>
    <b v="0"/>
    <b v="1"/>
    <x v="2"/>
  </r>
  <r>
    <n v="707"/>
    <x v="692"/>
    <s v="Visionary maximized Local Area Network"/>
    <n v="7300"/>
    <n v="11579"/>
    <x v="390"/>
    <s v="successful"/>
    <n v="168"/>
    <m/>
    <s v="US"/>
    <s v="USD"/>
    <n v="1544248800"/>
    <n v="1547359200"/>
    <b v="0"/>
    <b v="0"/>
    <x v="6"/>
  </r>
  <r>
    <n v="708"/>
    <x v="693"/>
    <s v="Secured bifurcated intranet"/>
    <n v="1700"/>
    <n v="12020"/>
    <x v="391"/>
    <s v="successful"/>
    <n v="137"/>
    <m/>
    <s v="CH"/>
    <s v="CHF"/>
    <n v="1495429200"/>
    <n v="1496293200"/>
    <b v="0"/>
    <b v="0"/>
    <x v="3"/>
  </r>
  <r>
    <n v="709"/>
    <x v="694"/>
    <s v="Grass-roots 4thgeneration product"/>
    <n v="9800"/>
    <n v="13954"/>
    <x v="392"/>
    <s v="successful"/>
    <n v="186"/>
    <m/>
    <s v="IT"/>
    <s v="EUR"/>
    <n v="1334811600"/>
    <n v="1335416400"/>
    <b v="0"/>
    <b v="0"/>
    <x v="3"/>
  </r>
  <r>
    <n v="710"/>
    <x v="695"/>
    <s v="Reduced next generation info-mediaries"/>
    <n v="4300"/>
    <n v="6358"/>
    <x v="393"/>
    <s v="successful"/>
    <n v="125"/>
    <m/>
    <s v="US"/>
    <s v="USD"/>
    <n v="1531544400"/>
    <n v="1532149200"/>
    <b v="0"/>
    <b v="1"/>
    <x v="3"/>
  </r>
  <r>
    <n v="711"/>
    <x v="696"/>
    <s v="Customizable full-range artificial intelligence"/>
    <n v="6200"/>
    <n v="1260"/>
    <x v="0"/>
    <s v="failed"/>
    <n v="14"/>
    <m/>
    <s v="IT"/>
    <s v="EUR"/>
    <n v="1453615200"/>
    <n v="1453788000"/>
    <b v="1"/>
    <b v="1"/>
    <x v="3"/>
  </r>
  <r>
    <n v="712"/>
    <x v="697"/>
    <s v="Programmable leadingedge contingency"/>
    <n v="800"/>
    <n v="14725"/>
    <x v="394"/>
    <s v="successful"/>
    <n v="202"/>
    <m/>
    <s v="US"/>
    <s v="USD"/>
    <n v="1467954000"/>
    <n v="1471496400"/>
    <b v="0"/>
    <b v="0"/>
    <x v="3"/>
  </r>
  <r>
    <n v="713"/>
    <x v="698"/>
    <s v="Multi-layered global groupware"/>
    <n v="6900"/>
    <n v="11174"/>
    <x v="395"/>
    <s v="successful"/>
    <n v="103"/>
    <m/>
    <s v="US"/>
    <s v="USD"/>
    <n v="1471842000"/>
    <n v="1472878800"/>
    <b v="0"/>
    <b v="0"/>
    <x v="15"/>
  </r>
  <r>
    <n v="714"/>
    <x v="699"/>
    <s v="Switchable methodical superstructure"/>
    <n v="38500"/>
    <n v="182036"/>
    <x v="396"/>
    <s v="successful"/>
    <n v="1785"/>
    <m/>
    <s v="US"/>
    <s v="USD"/>
    <n v="1408424400"/>
    <n v="1408510800"/>
    <b v="0"/>
    <b v="0"/>
    <x v="1"/>
  </r>
  <r>
    <n v="715"/>
    <x v="700"/>
    <s v="Expanded even-keeled portal"/>
    <n v="118000"/>
    <n v="28870"/>
    <x v="0"/>
    <s v="failed"/>
    <n v="656"/>
    <m/>
    <s v="US"/>
    <s v="USD"/>
    <n v="1281157200"/>
    <n v="1281589200"/>
    <b v="0"/>
    <b v="0"/>
    <x v="20"/>
  </r>
  <r>
    <n v="716"/>
    <x v="701"/>
    <s v="Advanced modular moderator"/>
    <n v="2000"/>
    <n v="10353"/>
    <x v="397"/>
    <s v="successful"/>
    <n v="157"/>
    <m/>
    <s v="US"/>
    <s v="USD"/>
    <n v="1373432400"/>
    <n v="1375851600"/>
    <b v="0"/>
    <b v="1"/>
    <x v="3"/>
  </r>
  <r>
    <n v="717"/>
    <x v="702"/>
    <s v="Reverse-engineered well-modulated ability"/>
    <n v="5600"/>
    <n v="13868"/>
    <x v="398"/>
    <s v="successful"/>
    <n v="555"/>
    <m/>
    <s v="US"/>
    <s v="USD"/>
    <n v="1313989200"/>
    <n v="1315803600"/>
    <b v="0"/>
    <b v="0"/>
    <x v="4"/>
  </r>
  <r>
    <n v="718"/>
    <x v="703"/>
    <s v="Expanded optimal pricing structure"/>
    <n v="8300"/>
    <n v="8317"/>
    <x v="399"/>
    <s v="successful"/>
    <n v="297"/>
    <m/>
    <s v="US"/>
    <s v="USD"/>
    <n v="1371445200"/>
    <n v="1373691600"/>
    <b v="0"/>
    <b v="0"/>
    <x v="8"/>
  </r>
  <r>
    <n v="719"/>
    <x v="704"/>
    <s v="Down-sized uniform ability"/>
    <n v="6900"/>
    <n v="10557"/>
    <x v="400"/>
    <s v="successful"/>
    <n v="123"/>
    <m/>
    <s v="US"/>
    <s v="USD"/>
    <n v="1338267600"/>
    <n v="1339218000"/>
    <b v="0"/>
    <b v="0"/>
    <x v="13"/>
  </r>
  <r>
    <n v="720"/>
    <x v="705"/>
    <s v="Multi-layered upward-trending conglomeration"/>
    <n v="8700"/>
    <n v="3227"/>
    <x v="0"/>
    <s v="canceled"/>
    <n v="38"/>
    <m/>
    <s v="DK"/>
    <s v="DKK"/>
    <n v="1519192800"/>
    <n v="1520402400"/>
    <b v="0"/>
    <b v="1"/>
    <x v="3"/>
  </r>
  <r>
    <n v="721"/>
    <x v="706"/>
    <s v="Open-architected systematic intranet"/>
    <n v="123600"/>
    <n v="5429"/>
    <x v="0"/>
    <s v="canceled"/>
    <n v="60"/>
    <m/>
    <s v="US"/>
    <s v="USD"/>
    <n v="1522818000"/>
    <n v="1523336400"/>
    <b v="0"/>
    <b v="0"/>
    <x v="1"/>
  </r>
  <r>
    <n v="722"/>
    <x v="707"/>
    <s v="Proactive 24hour frame"/>
    <n v="48500"/>
    <n v="75906"/>
    <x v="401"/>
    <s v="successful"/>
    <n v="3036"/>
    <m/>
    <s v="US"/>
    <s v="USD"/>
    <n v="1509948000"/>
    <n v="1512280800"/>
    <b v="0"/>
    <b v="0"/>
    <x v="4"/>
  </r>
  <r>
    <n v="723"/>
    <x v="708"/>
    <s v="Exclusive fresh-thinking model"/>
    <n v="4900"/>
    <n v="13250"/>
    <x v="402"/>
    <s v="successful"/>
    <n v="144"/>
    <m/>
    <s v="AU"/>
    <s v="AUD"/>
    <n v="1456898400"/>
    <n v="1458709200"/>
    <b v="0"/>
    <b v="0"/>
    <x v="3"/>
  </r>
  <r>
    <n v="724"/>
    <x v="709"/>
    <s v="Business-focused encompassing intranet"/>
    <n v="8400"/>
    <n v="11261"/>
    <x v="403"/>
    <s v="successful"/>
    <n v="121"/>
    <m/>
    <s v="GB"/>
    <s v="GBP"/>
    <n v="1413954000"/>
    <n v="1414126800"/>
    <b v="0"/>
    <b v="1"/>
    <x v="3"/>
  </r>
  <r>
    <n v="725"/>
    <x v="710"/>
    <s v="Optional 6thgeneration access"/>
    <n v="193200"/>
    <n v="97369"/>
    <x v="0"/>
    <s v="failed"/>
    <n v="1596"/>
    <m/>
    <s v="US"/>
    <s v="USD"/>
    <n v="1416031200"/>
    <n v="1416204000"/>
    <b v="0"/>
    <b v="0"/>
    <x v="20"/>
  </r>
  <r>
    <n v="726"/>
    <x v="711"/>
    <s v="Realigned web-enabled functionalities"/>
    <n v="54300"/>
    <n v="48227"/>
    <x v="0"/>
    <s v="canceled"/>
    <n v="524"/>
    <m/>
    <s v="US"/>
    <s v="USD"/>
    <n v="1287982800"/>
    <n v="1288501200"/>
    <b v="0"/>
    <b v="1"/>
    <x v="3"/>
  </r>
  <r>
    <n v="727"/>
    <x v="712"/>
    <s v="Enterprise-wide multimedia software"/>
    <n v="8900"/>
    <n v="14685"/>
    <x v="404"/>
    <s v="successful"/>
    <n v="181"/>
    <m/>
    <s v="US"/>
    <s v="USD"/>
    <n v="1547964000"/>
    <n v="1552971600"/>
    <b v="0"/>
    <b v="0"/>
    <x v="2"/>
  </r>
  <r>
    <n v="728"/>
    <x v="713"/>
    <s v="Versatile mission-critical knowledgebase"/>
    <n v="4200"/>
    <n v="735"/>
    <x v="0"/>
    <s v="failed"/>
    <n v="10"/>
    <m/>
    <s v="US"/>
    <s v="USD"/>
    <n v="1464152400"/>
    <n v="1465102800"/>
    <b v="0"/>
    <b v="0"/>
    <x v="3"/>
  </r>
  <r>
    <n v="729"/>
    <x v="714"/>
    <s v="Multi-lateral object-oriented open system"/>
    <n v="5600"/>
    <n v="10397"/>
    <x v="405"/>
    <s v="successful"/>
    <n v="122"/>
    <m/>
    <s v="US"/>
    <s v="USD"/>
    <n v="1359957600"/>
    <n v="1360130400"/>
    <b v="0"/>
    <b v="0"/>
    <x v="6"/>
  </r>
  <r>
    <n v="730"/>
    <x v="715"/>
    <s v="Visionary system-worthy attitude"/>
    <n v="28800"/>
    <n v="118847"/>
    <x v="406"/>
    <s v="successful"/>
    <n v="1071"/>
    <m/>
    <s v="CA"/>
    <s v="CAD"/>
    <n v="1432357200"/>
    <n v="1432875600"/>
    <b v="0"/>
    <b v="0"/>
    <x v="8"/>
  </r>
  <r>
    <n v="731"/>
    <x v="716"/>
    <s v="Synergized content-based hierarchy"/>
    <n v="8000"/>
    <n v="7220"/>
    <x v="0"/>
    <s v="canceled"/>
    <n v="219"/>
    <m/>
    <s v="US"/>
    <s v="USD"/>
    <n v="1500786000"/>
    <n v="1500872400"/>
    <b v="0"/>
    <b v="0"/>
    <x v="2"/>
  </r>
  <r>
    <n v="732"/>
    <x v="717"/>
    <s v="Business-focused 24hour access"/>
    <n v="117000"/>
    <n v="107622"/>
    <x v="0"/>
    <s v="failed"/>
    <n v="1121"/>
    <m/>
    <s v="US"/>
    <s v="USD"/>
    <n v="1490158800"/>
    <n v="1492146000"/>
    <b v="0"/>
    <b v="1"/>
    <x v="1"/>
  </r>
  <r>
    <n v="733"/>
    <x v="718"/>
    <s v="Automated hybrid orchestration"/>
    <n v="15800"/>
    <n v="83267"/>
    <x v="407"/>
    <s v="successful"/>
    <n v="980"/>
    <m/>
    <s v="US"/>
    <s v="USD"/>
    <n v="1406178000"/>
    <n v="1407301200"/>
    <b v="0"/>
    <b v="0"/>
    <x v="16"/>
  </r>
  <r>
    <n v="734"/>
    <x v="719"/>
    <s v="Exclusive 5thgeneration leverage"/>
    <n v="4200"/>
    <n v="13404"/>
    <x v="408"/>
    <s v="successful"/>
    <n v="536"/>
    <m/>
    <s v="US"/>
    <s v="USD"/>
    <n v="1485583200"/>
    <n v="1486620000"/>
    <b v="0"/>
    <b v="1"/>
    <x v="3"/>
  </r>
  <r>
    <n v="735"/>
    <x v="720"/>
    <s v="Grass-roots zero administration alliance"/>
    <n v="37100"/>
    <n v="131404"/>
    <x v="409"/>
    <s v="successful"/>
    <n v="1991"/>
    <m/>
    <s v="US"/>
    <s v="USD"/>
    <n v="1459314000"/>
    <n v="1459918800"/>
    <b v="0"/>
    <b v="0"/>
    <x v="14"/>
  </r>
  <r>
    <n v="736"/>
    <x v="721"/>
    <s v="Proactive heuristic orchestration"/>
    <n v="7700"/>
    <n v="2533"/>
    <x v="0"/>
    <s v="canceled"/>
    <n v="29"/>
    <m/>
    <s v="US"/>
    <s v="USD"/>
    <n v="1424412000"/>
    <n v="1424757600"/>
    <b v="0"/>
    <b v="0"/>
    <x v="9"/>
  </r>
  <r>
    <n v="737"/>
    <x v="722"/>
    <s v="Function-based systematic Graphical User Interface"/>
    <n v="3700"/>
    <n v="5028"/>
    <x v="410"/>
    <s v="successful"/>
    <n v="180"/>
    <m/>
    <s v="US"/>
    <s v="USD"/>
    <n v="1478844000"/>
    <n v="1479880800"/>
    <b v="0"/>
    <b v="0"/>
    <x v="7"/>
  </r>
  <r>
    <n v="738"/>
    <x v="486"/>
    <s v="Extended zero administration software"/>
    <n v="74700"/>
    <n v="1557"/>
    <x v="0"/>
    <s v="failed"/>
    <n v="15"/>
    <m/>
    <s v="US"/>
    <s v="USD"/>
    <n v="1416117600"/>
    <n v="1418018400"/>
    <b v="0"/>
    <b v="1"/>
    <x v="3"/>
  </r>
  <r>
    <n v="739"/>
    <x v="723"/>
    <s v="Multi-tiered discrete support"/>
    <n v="10000"/>
    <n v="6100"/>
    <x v="0"/>
    <s v="failed"/>
    <n v="191"/>
    <m/>
    <s v="US"/>
    <s v="USD"/>
    <n v="1340946000"/>
    <n v="1341032400"/>
    <b v="0"/>
    <b v="0"/>
    <x v="7"/>
  </r>
  <r>
    <n v="740"/>
    <x v="724"/>
    <s v="Phased system-worthy conglomeration"/>
    <n v="5300"/>
    <n v="1592"/>
    <x v="0"/>
    <s v="failed"/>
    <n v="16"/>
    <m/>
    <s v="US"/>
    <s v="USD"/>
    <n v="1486101600"/>
    <n v="1486360800"/>
    <b v="0"/>
    <b v="0"/>
    <x v="3"/>
  </r>
  <r>
    <n v="741"/>
    <x v="287"/>
    <s v="Balanced mobile alliance"/>
    <n v="1200"/>
    <n v="14150"/>
    <x v="411"/>
    <s v="successful"/>
    <n v="130"/>
    <m/>
    <s v="US"/>
    <s v="USD"/>
    <n v="1274590800"/>
    <n v="1274677200"/>
    <b v="0"/>
    <b v="0"/>
    <x v="3"/>
  </r>
  <r>
    <n v="742"/>
    <x v="725"/>
    <s v="Reactive solution-oriented groupware"/>
    <n v="1200"/>
    <n v="13513"/>
    <x v="412"/>
    <s v="successful"/>
    <n v="122"/>
    <m/>
    <s v="US"/>
    <s v="USD"/>
    <n v="1263880800"/>
    <n v="1267509600"/>
    <b v="0"/>
    <b v="0"/>
    <x v="5"/>
  </r>
  <r>
    <n v="743"/>
    <x v="726"/>
    <s v="Exclusive bandwidth-monitored orchestration"/>
    <n v="3900"/>
    <n v="504"/>
    <x v="0"/>
    <s v="failed"/>
    <n v="17"/>
    <m/>
    <s v="US"/>
    <s v="USD"/>
    <n v="1445403600"/>
    <n v="1445922000"/>
    <b v="0"/>
    <b v="1"/>
    <x v="3"/>
  </r>
  <r>
    <n v="744"/>
    <x v="727"/>
    <s v="Intuitive exuding initiative"/>
    <n v="2000"/>
    <n v="14240"/>
    <x v="413"/>
    <s v="successful"/>
    <n v="140"/>
    <m/>
    <s v="US"/>
    <s v="USD"/>
    <n v="1533877200"/>
    <n v="1534050000"/>
    <b v="0"/>
    <b v="1"/>
    <x v="3"/>
  </r>
  <r>
    <n v="745"/>
    <x v="728"/>
    <s v="Streamlined needs-based knowledge user"/>
    <n v="6900"/>
    <n v="2091"/>
    <x v="0"/>
    <s v="failed"/>
    <n v="34"/>
    <m/>
    <s v="US"/>
    <s v="USD"/>
    <n v="1275195600"/>
    <n v="1277528400"/>
    <b v="0"/>
    <b v="0"/>
    <x v="8"/>
  </r>
  <r>
    <n v="746"/>
    <x v="729"/>
    <s v="Automated system-worthy structure"/>
    <n v="55800"/>
    <n v="118580"/>
    <x v="414"/>
    <s v="successful"/>
    <n v="3388"/>
    <m/>
    <s v="US"/>
    <s v="USD"/>
    <n v="1318136400"/>
    <n v="1318568400"/>
    <b v="0"/>
    <b v="0"/>
    <x v="2"/>
  </r>
  <r>
    <n v="747"/>
    <x v="730"/>
    <s v="Secured clear-thinking intranet"/>
    <n v="4900"/>
    <n v="11214"/>
    <x v="415"/>
    <s v="successful"/>
    <n v="280"/>
    <m/>
    <s v="US"/>
    <s v="USD"/>
    <n v="1283403600"/>
    <n v="1284354000"/>
    <b v="0"/>
    <b v="0"/>
    <x v="3"/>
  </r>
  <r>
    <n v="748"/>
    <x v="731"/>
    <s v="Cloned actuating architecture"/>
    <n v="194900"/>
    <n v="68137"/>
    <x v="0"/>
    <s v="canceled"/>
    <n v="614"/>
    <m/>
    <s v="US"/>
    <s v="USD"/>
    <n v="1267423200"/>
    <n v="1269579600"/>
    <b v="0"/>
    <b v="1"/>
    <x v="10"/>
  </r>
  <r>
    <n v="749"/>
    <x v="732"/>
    <s v="Down-sized needs-based task-force"/>
    <n v="8600"/>
    <n v="13527"/>
    <x v="416"/>
    <s v="successful"/>
    <n v="366"/>
    <m/>
    <s v="IT"/>
    <s v="EUR"/>
    <n v="1412744400"/>
    <n v="1413781200"/>
    <b v="0"/>
    <b v="1"/>
    <x v="8"/>
  </r>
  <r>
    <n v="750"/>
    <x v="733"/>
    <s v="Extended responsive Internet solution"/>
    <n v="100"/>
    <n v="1"/>
    <x v="0"/>
    <s v="failed"/>
    <n v="1"/>
    <m/>
    <s v="GB"/>
    <s v="GBP"/>
    <n v="1277960400"/>
    <n v="1280120400"/>
    <b v="0"/>
    <b v="0"/>
    <x v="5"/>
  </r>
  <r>
    <n v="751"/>
    <x v="734"/>
    <s v="Universal value-added moderator"/>
    <n v="3600"/>
    <n v="8363"/>
    <x v="417"/>
    <s v="successful"/>
    <n v="270"/>
    <m/>
    <s v="US"/>
    <s v="USD"/>
    <n v="1458190800"/>
    <n v="1459486800"/>
    <b v="1"/>
    <b v="1"/>
    <x v="9"/>
  </r>
  <r>
    <n v="752"/>
    <x v="735"/>
    <s v="Sharable motivating emulation"/>
    <n v="5800"/>
    <n v="5362"/>
    <x v="0"/>
    <s v="canceled"/>
    <n v="114"/>
    <m/>
    <s v="US"/>
    <s v="USD"/>
    <n v="1280984400"/>
    <n v="1282539600"/>
    <b v="0"/>
    <b v="1"/>
    <x v="3"/>
  </r>
  <r>
    <n v="753"/>
    <x v="736"/>
    <s v="Networked web-enabled product"/>
    <n v="4700"/>
    <n v="12065"/>
    <x v="418"/>
    <s v="successful"/>
    <n v="137"/>
    <m/>
    <s v="US"/>
    <s v="USD"/>
    <n v="1274590800"/>
    <n v="1275886800"/>
    <b v="0"/>
    <b v="0"/>
    <x v="14"/>
  </r>
  <r>
    <n v="754"/>
    <x v="737"/>
    <s v="Advanced dedicated encoding"/>
    <n v="70400"/>
    <n v="118603"/>
    <x v="419"/>
    <s v="successful"/>
    <n v="3205"/>
    <m/>
    <s v="US"/>
    <s v="USD"/>
    <n v="1351400400"/>
    <n v="1355983200"/>
    <b v="0"/>
    <b v="0"/>
    <x v="3"/>
  </r>
  <r>
    <n v="755"/>
    <x v="738"/>
    <s v="Stand-alone multi-state project"/>
    <n v="4500"/>
    <n v="7496"/>
    <x v="420"/>
    <s v="successful"/>
    <n v="288"/>
    <m/>
    <s v="DK"/>
    <s v="DKK"/>
    <n v="1514354400"/>
    <n v="1515391200"/>
    <b v="0"/>
    <b v="1"/>
    <x v="3"/>
  </r>
  <r>
    <n v="756"/>
    <x v="739"/>
    <s v="Customizable bi-directional monitoring"/>
    <n v="1300"/>
    <n v="10037"/>
    <x v="421"/>
    <s v="successful"/>
    <n v="148"/>
    <m/>
    <s v="US"/>
    <s v="USD"/>
    <n v="1421733600"/>
    <n v="1422252000"/>
    <b v="0"/>
    <b v="0"/>
    <x v="3"/>
  </r>
  <r>
    <n v="757"/>
    <x v="740"/>
    <s v="Profit-focused motivating function"/>
    <n v="1400"/>
    <n v="5696"/>
    <x v="422"/>
    <s v="successful"/>
    <n v="114"/>
    <m/>
    <s v="US"/>
    <s v="USD"/>
    <n v="1305176400"/>
    <n v="1305522000"/>
    <b v="0"/>
    <b v="0"/>
    <x v="6"/>
  </r>
  <r>
    <n v="758"/>
    <x v="741"/>
    <s v="Proactive systemic firmware"/>
    <n v="29600"/>
    <n v="167005"/>
    <x v="423"/>
    <s v="successful"/>
    <n v="1518"/>
    <m/>
    <s v="CA"/>
    <s v="CAD"/>
    <n v="1414126800"/>
    <n v="1414904400"/>
    <b v="0"/>
    <b v="0"/>
    <x v="1"/>
  </r>
  <r>
    <n v="759"/>
    <x v="742"/>
    <s v="Grass-roots upward-trending installation"/>
    <n v="167500"/>
    <n v="114615"/>
    <x v="0"/>
    <s v="failed"/>
    <n v="1274"/>
    <m/>
    <s v="US"/>
    <s v="USD"/>
    <n v="1517810400"/>
    <n v="1520402400"/>
    <b v="0"/>
    <b v="0"/>
    <x v="5"/>
  </r>
  <r>
    <n v="760"/>
    <x v="743"/>
    <s v="Virtual heuristic hub"/>
    <n v="48300"/>
    <n v="16592"/>
    <x v="0"/>
    <s v="failed"/>
    <n v="210"/>
    <m/>
    <s v="IT"/>
    <s v="EUR"/>
    <n v="1564635600"/>
    <n v="1567141200"/>
    <b v="0"/>
    <b v="1"/>
    <x v="11"/>
  </r>
  <r>
    <n v="761"/>
    <x v="744"/>
    <s v="Customizable leadingedge model"/>
    <n v="2200"/>
    <n v="14420"/>
    <x v="424"/>
    <s v="successful"/>
    <n v="166"/>
    <m/>
    <s v="US"/>
    <s v="USD"/>
    <n v="1500699600"/>
    <n v="1501131600"/>
    <b v="0"/>
    <b v="0"/>
    <x v="1"/>
  </r>
  <r>
    <n v="762"/>
    <x v="307"/>
    <s v="Upgradable uniform service-desk"/>
    <n v="3500"/>
    <n v="6204"/>
    <x v="425"/>
    <s v="successful"/>
    <n v="100"/>
    <m/>
    <s v="AU"/>
    <s v="AUD"/>
    <n v="1354082400"/>
    <n v="1355032800"/>
    <b v="0"/>
    <b v="0"/>
    <x v="17"/>
  </r>
  <r>
    <n v="763"/>
    <x v="745"/>
    <s v="Inverse client-driven product"/>
    <n v="5600"/>
    <n v="6338"/>
    <x v="426"/>
    <s v="successful"/>
    <n v="235"/>
    <m/>
    <s v="US"/>
    <s v="USD"/>
    <n v="1336453200"/>
    <n v="1339477200"/>
    <b v="0"/>
    <b v="1"/>
    <x v="3"/>
  </r>
  <r>
    <n v="764"/>
    <x v="746"/>
    <s v="Managed bandwidth-monitored system engine"/>
    <n v="1100"/>
    <n v="8010"/>
    <x v="427"/>
    <s v="successful"/>
    <n v="148"/>
    <m/>
    <s v="US"/>
    <s v="USD"/>
    <n v="1305262800"/>
    <n v="1305954000"/>
    <b v="0"/>
    <b v="0"/>
    <x v="1"/>
  </r>
  <r>
    <n v="765"/>
    <x v="747"/>
    <s v="Advanced transitional help-desk"/>
    <n v="3900"/>
    <n v="8125"/>
    <x v="428"/>
    <s v="successful"/>
    <n v="198"/>
    <m/>
    <s v="US"/>
    <s v="USD"/>
    <n v="1492232400"/>
    <n v="1494392400"/>
    <b v="1"/>
    <b v="1"/>
    <x v="7"/>
  </r>
  <r>
    <n v="766"/>
    <x v="748"/>
    <s v="De-engineered disintermediate encryption"/>
    <n v="43800"/>
    <n v="13653"/>
    <x v="0"/>
    <s v="failed"/>
    <n v="248"/>
    <m/>
    <s v="AU"/>
    <s v="AUD"/>
    <n v="1537333200"/>
    <n v="1537419600"/>
    <b v="0"/>
    <b v="0"/>
    <x v="22"/>
  </r>
  <r>
    <n v="767"/>
    <x v="749"/>
    <s v="Upgradable attitude-oriented project"/>
    <n v="97200"/>
    <n v="55372"/>
    <x v="0"/>
    <s v="failed"/>
    <n v="513"/>
    <m/>
    <s v="US"/>
    <s v="USD"/>
    <n v="1444107600"/>
    <n v="1447999200"/>
    <b v="0"/>
    <b v="0"/>
    <x v="18"/>
  </r>
  <r>
    <n v="768"/>
    <x v="750"/>
    <s v="Fundamental zero tolerance alliance"/>
    <n v="4800"/>
    <n v="11088"/>
    <x v="429"/>
    <s v="successful"/>
    <n v="150"/>
    <m/>
    <s v="US"/>
    <s v="USD"/>
    <n v="1386741600"/>
    <n v="1388037600"/>
    <b v="0"/>
    <b v="0"/>
    <x v="3"/>
  </r>
  <r>
    <n v="769"/>
    <x v="751"/>
    <s v="Devolved 24hour forecast"/>
    <n v="125600"/>
    <n v="109106"/>
    <x v="0"/>
    <s v="failed"/>
    <n v="3410"/>
    <m/>
    <s v="US"/>
    <s v="USD"/>
    <n v="1376542800"/>
    <n v="1378789200"/>
    <b v="0"/>
    <b v="0"/>
    <x v="11"/>
  </r>
  <r>
    <n v="770"/>
    <x v="752"/>
    <s v="User-centric attitude-oriented intranet"/>
    <n v="4300"/>
    <n v="11642"/>
    <x v="430"/>
    <s v="successful"/>
    <n v="216"/>
    <m/>
    <s v="IT"/>
    <s v="EUR"/>
    <n v="1397451600"/>
    <n v="1398056400"/>
    <b v="0"/>
    <b v="1"/>
    <x v="3"/>
  </r>
  <r>
    <n v="771"/>
    <x v="753"/>
    <s v="Self-enabling 5thgeneration paradigm"/>
    <n v="5600"/>
    <n v="2769"/>
    <x v="0"/>
    <s v="canceled"/>
    <n v="26"/>
    <m/>
    <s v="US"/>
    <s v="USD"/>
    <n v="1548482400"/>
    <n v="1550815200"/>
    <b v="0"/>
    <b v="0"/>
    <x v="3"/>
  </r>
  <r>
    <n v="772"/>
    <x v="754"/>
    <s v="Persistent 3rdgeneration moratorium"/>
    <n v="149600"/>
    <n v="169586"/>
    <x v="431"/>
    <s v="successful"/>
    <n v="5139"/>
    <m/>
    <s v="US"/>
    <s v="USD"/>
    <n v="1549692000"/>
    <n v="1550037600"/>
    <b v="0"/>
    <b v="0"/>
    <x v="7"/>
  </r>
  <r>
    <n v="773"/>
    <x v="755"/>
    <s v="Cross-platform empowering project"/>
    <n v="53100"/>
    <n v="101185"/>
    <x v="432"/>
    <s v="successful"/>
    <n v="2353"/>
    <m/>
    <s v="US"/>
    <s v="USD"/>
    <n v="1492059600"/>
    <n v="1492923600"/>
    <b v="0"/>
    <b v="0"/>
    <x v="3"/>
  </r>
  <r>
    <n v="774"/>
    <x v="756"/>
    <s v="Polarized user-facing interface"/>
    <n v="5000"/>
    <n v="6775"/>
    <x v="433"/>
    <s v="successful"/>
    <n v="78"/>
    <m/>
    <s v="IT"/>
    <s v="EUR"/>
    <n v="1463979600"/>
    <n v="1467522000"/>
    <b v="0"/>
    <b v="0"/>
    <x v="2"/>
  </r>
  <r>
    <n v="775"/>
    <x v="757"/>
    <s v="Customer-focused non-volatile framework"/>
    <n v="9400"/>
    <n v="968"/>
    <x v="0"/>
    <s v="failed"/>
    <n v="10"/>
    <m/>
    <s v="US"/>
    <s v="USD"/>
    <n v="1415253600"/>
    <n v="1416117600"/>
    <b v="0"/>
    <b v="0"/>
    <x v="1"/>
  </r>
  <r>
    <n v="776"/>
    <x v="758"/>
    <s v="Synchronized multimedia frame"/>
    <n v="110800"/>
    <n v="72623"/>
    <x v="0"/>
    <s v="failed"/>
    <n v="2201"/>
    <m/>
    <s v="US"/>
    <s v="USD"/>
    <n v="1562216400"/>
    <n v="1563771600"/>
    <b v="0"/>
    <b v="0"/>
    <x v="3"/>
  </r>
  <r>
    <n v="777"/>
    <x v="759"/>
    <s v="Open-architected stable algorithm"/>
    <n v="93800"/>
    <n v="45987"/>
    <x v="0"/>
    <s v="failed"/>
    <n v="676"/>
    <m/>
    <s v="US"/>
    <s v="USD"/>
    <n v="1316754000"/>
    <n v="1319259600"/>
    <b v="0"/>
    <b v="0"/>
    <x v="3"/>
  </r>
  <r>
    <n v="778"/>
    <x v="760"/>
    <s v="Cross-platform optimizing website"/>
    <n v="1300"/>
    <n v="10243"/>
    <x v="434"/>
    <s v="successful"/>
    <n v="174"/>
    <m/>
    <s v="CH"/>
    <s v="CHF"/>
    <n v="1313211600"/>
    <n v="1313643600"/>
    <b v="0"/>
    <b v="0"/>
    <x v="10"/>
  </r>
  <r>
    <n v="779"/>
    <x v="761"/>
    <s v="Public-key actuating projection"/>
    <n v="108700"/>
    <n v="87293"/>
    <x v="0"/>
    <s v="failed"/>
    <n v="831"/>
    <m/>
    <s v="US"/>
    <s v="USD"/>
    <n v="1439528400"/>
    <n v="1440306000"/>
    <b v="0"/>
    <b v="1"/>
    <x v="3"/>
  </r>
  <r>
    <n v="780"/>
    <x v="762"/>
    <s v="Implemented intangible instruction set"/>
    <n v="5100"/>
    <n v="5421"/>
    <x v="435"/>
    <s v="successful"/>
    <n v="164"/>
    <m/>
    <s v="US"/>
    <s v="USD"/>
    <n v="1469163600"/>
    <n v="1470805200"/>
    <b v="0"/>
    <b v="1"/>
    <x v="6"/>
  </r>
  <r>
    <n v="781"/>
    <x v="763"/>
    <s v="Cross-group interactive architecture"/>
    <n v="8700"/>
    <n v="4414"/>
    <x v="0"/>
    <s v="canceled"/>
    <n v="56"/>
    <m/>
    <s v="CH"/>
    <s v="CHF"/>
    <n v="1288501200"/>
    <n v="1292911200"/>
    <b v="0"/>
    <b v="0"/>
    <x v="3"/>
  </r>
  <r>
    <n v="782"/>
    <x v="764"/>
    <s v="Centralized asymmetric framework"/>
    <n v="5100"/>
    <n v="10981"/>
    <x v="436"/>
    <s v="successful"/>
    <n v="161"/>
    <m/>
    <s v="US"/>
    <s v="USD"/>
    <n v="1298959200"/>
    <n v="1301374800"/>
    <b v="0"/>
    <b v="1"/>
    <x v="10"/>
  </r>
  <r>
    <n v="783"/>
    <x v="765"/>
    <s v="Down-sized systematic utilization"/>
    <n v="7400"/>
    <n v="10451"/>
    <x v="437"/>
    <s v="successful"/>
    <n v="138"/>
    <m/>
    <s v="US"/>
    <s v="USD"/>
    <n v="1387260000"/>
    <n v="1387864800"/>
    <b v="0"/>
    <b v="0"/>
    <x v="1"/>
  </r>
  <r>
    <n v="784"/>
    <x v="766"/>
    <s v="Profound fault-tolerant model"/>
    <n v="88900"/>
    <n v="102535"/>
    <x v="438"/>
    <s v="successful"/>
    <n v="3308"/>
    <m/>
    <s v="US"/>
    <s v="USD"/>
    <n v="1457244000"/>
    <n v="1458190800"/>
    <b v="0"/>
    <b v="0"/>
    <x v="2"/>
  </r>
  <r>
    <n v="785"/>
    <x v="767"/>
    <s v="Multi-channeled bi-directional moratorium"/>
    <n v="6700"/>
    <n v="12939"/>
    <x v="439"/>
    <s v="successful"/>
    <n v="127"/>
    <m/>
    <s v="AU"/>
    <s v="AUD"/>
    <n v="1556341200"/>
    <n v="1559278800"/>
    <b v="0"/>
    <b v="1"/>
    <x v="10"/>
  </r>
  <r>
    <n v="786"/>
    <x v="768"/>
    <s v="Object-based content-based ability"/>
    <n v="1500"/>
    <n v="10946"/>
    <x v="440"/>
    <s v="successful"/>
    <n v="207"/>
    <m/>
    <s v="IT"/>
    <s v="EUR"/>
    <n v="1522126800"/>
    <n v="1522731600"/>
    <b v="0"/>
    <b v="1"/>
    <x v="17"/>
  </r>
  <r>
    <n v="787"/>
    <x v="769"/>
    <s v="Progressive coherent secured line"/>
    <n v="61200"/>
    <n v="60994"/>
    <x v="0"/>
    <s v="failed"/>
    <n v="859"/>
    <m/>
    <s v="CA"/>
    <s v="CAD"/>
    <n v="1305954000"/>
    <n v="1306731600"/>
    <b v="0"/>
    <b v="0"/>
    <x v="1"/>
  </r>
  <r>
    <n v="788"/>
    <x v="770"/>
    <s v="Synchronized directional capability"/>
    <n v="3600"/>
    <n v="3174"/>
    <x v="0"/>
    <s v="live"/>
    <n v="31"/>
    <m/>
    <s v="US"/>
    <s v="USD"/>
    <n v="1350709200"/>
    <n v="1352527200"/>
    <b v="0"/>
    <b v="0"/>
    <x v="10"/>
  </r>
  <r>
    <n v="789"/>
    <x v="771"/>
    <s v="Cross-platform composite migration"/>
    <n v="9000"/>
    <n v="3351"/>
    <x v="0"/>
    <s v="failed"/>
    <n v="45"/>
    <m/>
    <s v="US"/>
    <s v="USD"/>
    <n v="1401166800"/>
    <n v="1404363600"/>
    <b v="0"/>
    <b v="0"/>
    <x v="3"/>
  </r>
  <r>
    <n v="790"/>
    <x v="772"/>
    <s v="Operative local pricing structure"/>
    <n v="185900"/>
    <n v="56774"/>
    <x v="0"/>
    <s v="canceled"/>
    <n v="1113"/>
    <m/>
    <s v="US"/>
    <s v="USD"/>
    <n v="1266127200"/>
    <n v="1266645600"/>
    <b v="0"/>
    <b v="0"/>
    <x v="3"/>
  </r>
  <r>
    <n v="791"/>
    <x v="773"/>
    <s v="Optional web-enabled extranet"/>
    <n v="2100"/>
    <n v="540"/>
    <x v="0"/>
    <s v="failed"/>
    <n v="6"/>
    <m/>
    <s v="US"/>
    <s v="USD"/>
    <n v="1481436000"/>
    <n v="1482818400"/>
    <b v="0"/>
    <b v="0"/>
    <x v="0"/>
  </r>
  <r>
    <n v="792"/>
    <x v="774"/>
    <s v="Reduced 6thgeneration intranet"/>
    <n v="2000"/>
    <n v="680"/>
    <x v="0"/>
    <s v="failed"/>
    <n v="7"/>
    <m/>
    <s v="US"/>
    <s v="USD"/>
    <n v="1372222800"/>
    <n v="1374642000"/>
    <b v="0"/>
    <b v="1"/>
    <x v="3"/>
  </r>
  <r>
    <n v="793"/>
    <x v="775"/>
    <s v="Networked disintermediate leverage"/>
    <n v="1100"/>
    <n v="13045"/>
    <x v="441"/>
    <s v="successful"/>
    <n v="181"/>
    <m/>
    <s v="CH"/>
    <s v="CHF"/>
    <n v="1372136400"/>
    <n v="1372482000"/>
    <b v="0"/>
    <b v="0"/>
    <x v="9"/>
  </r>
  <r>
    <n v="794"/>
    <x v="776"/>
    <s v="Optional optimal website"/>
    <n v="6600"/>
    <n v="8276"/>
    <x v="442"/>
    <s v="successful"/>
    <n v="110"/>
    <m/>
    <s v="US"/>
    <s v="USD"/>
    <n v="1513922400"/>
    <n v="1514959200"/>
    <b v="0"/>
    <b v="0"/>
    <x v="1"/>
  </r>
  <r>
    <n v="795"/>
    <x v="777"/>
    <s v="Stand-alone asynchronous functionalities"/>
    <n v="7100"/>
    <n v="1022"/>
    <x v="0"/>
    <s v="failed"/>
    <n v="31"/>
    <m/>
    <s v="US"/>
    <s v="USD"/>
    <n v="1477976400"/>
    <n v="1478235600"/>
    <b v="0"/>
    <b v="0"/>
    <x v="6"/>
  </r>
  <r>
    <n v="796"/>
    <x v="778"/>
    <s v="Profound full-range open system"/>
    <n v="7800"/>
    <n v="4275"/>
    <x v="0"/>
    <s v="failed"/>
    <n v="78"/>
    <m/>
    <s v="US"/>
    <s v="USD"/>
    <n v="1407474000"/>
    <n v="1408078800"/>
    <b v="0"/>
    <b v="1"/>
    <x v="20"/>
  </r>
  <r>
    <n v="797"/>
    <x v="779"/>
    <s v="Optional tangible utilization"/>
    <n v="7600"/>
    <n v="8332"/>
    <x v="443"/>
    <s v="successful"/>
    <n v="185"/>
    <m/>
    <s v="US"/>
    <s v="USD"/>
    <n v="1546149600"/>
    <n v="1548136800"/>
    <b v="0"/>
    <b v="0"/>
    <x v="2"/>
  </r>
  <r>
    <n v="798"/>
    <x v="780"/>
    <s v="Seamless maximized product"/>
    <n v="3400"/>
    <n v="6408"/>
    <x v="444"/>
    <s v="successful"/>
    <n v="121"/>
    <m/>
    <s v="US"/>
    <s v="USD"/>
    <n v="1338440400"/>
    <n v="1340859600"/>
    <b v="0"/>
    <b v="1"/>
    <x v="3"/>
  </r>
  <r>
    <n v="799"/>
    <x v="781"/>
    <s v="Devolved tertiary time-frame"/>
    <n v="84500"/>
    <n v="73522"/>
    <x v="0"/>
    <s v="failed"/>
    <n v="1225"/>
    <m/>
    <s v="GB"/>
    <s v="GBP"/>
    <n v="1454133600"/>
    <n v="1454479200"/>
    <b v="0"/>
    <b v="0"/>
    <x v="3"/>
  </r>
  <r>
    <n v="800"/>
    <x v="782"/>
    <s v="Centralized regional function"/>
    <n v="100"/>
    <n v="1"/>
    <x v="0"/>
    <s v="failed"/>
    <n v="1"/>
    <m/>
    <s v="CH"/>
    <s v="CHF"/>
    <n v="1434085200"/>
    <n v="1434430800"/>
    <b v="0"/>
    <b v="0"/>
    <x v="1"/>
  </r>
  <r>
    <n v="801"/>
    <x v="783"/>
    <s v="User-friendly high-level initiative"/>
    <n v="2300"/>
    <n v="4667"/>
    <x v="445"/>
    <s v="successful"/>
    <n v="106"/>
    <m/>
    <s v="US"/>
    <s v="USD"/>
    <n v="1577772000"/>
    <n v="1579672800"/>
    <b v="0"/>
    <b v="1"/>
    <x v="14"/>
  </r>
  <r>
    <n v="802"/>
    <x v="784"/>
    <s v="Reverse-engineered zero-defect infrastructure"/>
    <n v="6200"/>
    <n v="12216"/>
    <x v="446"/>
    <s v="successful"/>
    <n v="142"/>
    <m/>
    <s v="US"/>
    <s v="USD"/>
    <n v="1562216400"/>
    <n v="1562389200"/>
    <b v="0"/>
    <b v="0"/>
    <x v="14"/>
  </r>
  <r>
    <n v="803"/>
    <x v="785"/>
    <s v="Stand-alone background customer loyalty"/>
    <n v="6100"/>
    <n v="6527"/>
    <x v="447"/>
    <s v="successful"/>
    <n v="233"/>
    <m/>
    <s v="US"/>
    <s v="USD"/>
    <n v="1548568800"/>
    <n v="1551506400"/>
    <b v="0"/>
    <b v="0"/>
    <x v="3"/>
  </r>
  <r>
    <n v="804"/>
    <x v="786"/>
    <s v="Business-focused discrete software"/>
    <n v="2600"/>
    <n v="6987"/>
    <x v="448"/>
    <s v="successful"/>
    <n v="218"/>
    <m/>
    <s v="US"/>
    <s v="USD"/>
    <n v="1514872800"/>
    <n v="1516600800"/>
    <b v="0"/>
    <b v="0"/>
    <x v="1"/>
  </r>
  <r>
    <n v="805"/>
    <x v="787"/>
    <s v="Advanced intermediate Graphic Interface"/>
    <n v="9700"/>
    <n v="4932"/>
    <x v="0"/>
    <s v="failed"/>
    <n v="67"/>
    <m/>
    <s v="AU"/>
    <s v="AUD"/>
    <n v="1416031200"/>
    <n v="1420437600"/>
    <b v="0"/>
    <b v="0"/>
    <x v="4"/>
  </r>
  <r>
    <n v="806"/>
    <x v="788"/>
    <s v="Adaptive holistic hub"/>
    <n v="700"/>
    <n v="8262"/>
    <x v="449"/>
    <s v="successful"/>
    <n v="76"/>
    <m/>
    <s v="US"/>
    <s v="USD"/>
    <n v="1330927200"/>
    <n v="1332997200"/>
    <b v="0"/>
    <b v="1"/>
    <x v="6"/>
  </r>
  <r>
    <n v="807"/>
    <x v="789"/>
    <s v="Automated uniform concept"/>
    <n v="700"/>
    <n v="1848"/>
    <x v="450"/>
    <s v="successful"/>
    <n v="43"/>
    <m/>
    <s v="US"/>
    <s v="USD"/>
    <n v="1571115600"/>
    <n v="1574920800"/>
    <b v="0"/>
    <b v="1"/>
    <x v="3"/>
  </r>
  <r>
    <n v="808"/>
    <x v="790"/>
    <s v="Enhanced regional flexibility"/>
    <n v="5200"/>
    <n v="1583"/>
    <x v="0"/>
    <s v="failed"/>
    <n v="19"/>
    <m/>
    <s v="US"/>
    <s v="USD"/>
    <n v="1463461200"/>
    <n v="1464930000"/>
    <b v="0"/>
    <b v="0"/>
    <x v="0"/>
  </r>
  <r>
    <n v="809"/>
    <x v="764"/>
    <s v="Public-key bottom-line algorithm"/>
    <n v="140800"/>
    <n v="88536"/>
    <x v="0"/>
    <s v="failed"/>
    <n v="2108"/>
    <m/>
    <s v="CH"/>
    <s v="CHF"/>
    <n v="1344920400"/>
    <n v="1345006800"/>
    <b v="0"/>
    <b v="0"/>
    <x v="4"/>
  </r>
  <r>
    <n v="810"/>
    <x v="791"/>
    <s v="Multi-layered intangible instruction set"/>
    <n v="6400"/>
    <n v="12360"/>
    <x v="311"/>
    <s v="successful"/>
    <n v="221"/>
    <m/>
    <s v="US"/>
    <s v="USD"/>
    <n v="1511848800"/>
    <n v="1512712800"/>
    <b v="0"/>
    <b v="1"/>
    <x v="3"/>
  </r>
  <r>
    <n v="811"/>
    <x v="792"/>
    <s v="Fundamental methodical emulation"/>
    <n v="92500"/>
    <n v="71320"/>
    <x v="0"/>
    <s v="failed"/>
    <n v="679"/>
    <m/>
    <s v="US"/>
    <s v="USD"/>
    <n v="1452319200"/>
    <n v="1452492000"/>
    <b v="0"/>
    <b v="1"/>
    <x v="11"/>
  </r>
  <r>
    <n v="812"/>
    <x v="793"/>
    <s v="Expanded value-added hardware"/>
    <n v="59700"/>
    <n v="134640"/>
    <x v="451"/>
    <s v="successful"/>
    <n v="2805"/>
    <m/>
    <s v="CA"/>
    <s v="CAD"/>
    <n v="1523854800"/>
    <n v="1524286800"/>
    <b v="0"/>
    <b v="0"/>
    <x v="9"/>
  </r>
  <r>
    <n v="813"/>
    <x v="794"/>
    <s v="Diverse high-level attitude"/>
    <n v="3200"/>
    <n v="7661"/>
    <x v="452"/>
    <s v="successful"/>
    <n v="68"/>
    <m/>
    <s v="US"/>
    <s v="USD"/>
    <n v="1346043600"/>
    <n v="1346907600"/>
    <b v="0"/>
    <b v="0"/>
    <x v="11"/>
  </r>
  <r>
    <n v="814"/>
    <x v="795"/>
    <s v="Visionary 24hour analyzer"/>
    <n v="3200"/>
    <n v="2950"/>
    <x v="0"/>
    <s v="failed"/>
    <n v="36"/>
    <m/>
    <s v="DK"/>
    <s v="DKK"/>
    <n v="1464325200"/>
    <n v="1464498000"/>
    <b v="0"/>
    <b v="1"/>
    <x v="1"/>
  </r>
  <r>
    <n v="815"/>
    <x v="796"/>
    <s v="Centralized bandwidth-monitored leverage"/>
    <n v="9000"/>
    <n v="11721"/>
    <x v="453"/>
    <s v="successful"/>
    <n v="183"/>
    <m/>
    <s v="CA"/>
    <s v="CAD"/>
    <n v="1511935200"/>
    <n v="1514181600"/>
    <b v="0"/>
    <b v="0"/>
    <x v="1"/>
  </r>
  <r>
    <n v="816"/>
    <x v="797"/>
    <s v="Ergonomic mission-critical moratorium"/>
    <n v="2300"/>
    <n v="14150"/>
    <x v="454"/>
    <s v="successful"/>
    <n v="133"/>
    <m/>
    <s v="US"/>
    <s v="USD"/>
    <n v="1392012000"/>
    <n v="1392184800"/>
    <b v="1"/>
    <b v="1"/>
    <x v="3"/>
  </r>
  <r>
    <n v="817"/>
    <x v="798"/>
    <s v="Front-line intermediate moderator"/>
    <n v="51300"/>
    <n v="189192"/>
    <x v="455"/>
    <s v="successful"/>
    <n v="2489"/>
    <m/>
    <s v="IT"/>
    <s v="EUR"/>
    <n v="1556946000"/>
    <n v="1559365200"/>
    <b v="0"/>
    <b v="1"/>
    <x v="9"/>
  </r>
  <r>
    <n v="818"/>
    <x v="311"/>
    <s v="Automated local secured line"/>
    <n v="700"/>
    <n v="7664"/>
    <x v="456"/>
    <s v="successful"/>
    <n v="69"/>
    <m/>
    <s v="US"/>
    <s v="USD"/>
    <n v="1548050400"/>
    <n v="1549173600"/>
    <b v="0"/>
    <b v="1"/>
    <x v="3"/>
  </r>
  <r>
    <n v="819"/>
    <x v="799"/>
    <s v="Integrated bandwidth-monitored alliance"/>
    <n v="8900"/>
    <n v="4509"/>
    <x v="0"/>
    <s v="failed"/>
    <n v="47"/>
    <m/>
    <s v="US"/>
    <s v="USD"/>
    <n v="1353736800"/>
    <n v="1355032800"/>
    <b v="1"/>
    <b v="0"/>
    <x v="11"/>
  </r>
  <r>
    <n v="820"/>
    <x v="800"/>
    <s v="Cross-group heuristic forecast"/>
    <n v="1500"/>
    <n v="12009"/>
    <x v="457"/>
    <s v="successful"/>
    <n v="279"/>
    <m/>
    <s v="GB"/>
    <s v="GBP"/>
    <n v="1532840400"/>
    <n v="1533963600"/>
    <b v="0"/>
    <b v="1"/>
    <x v="1"/>
  </r>
  <r>
    <n v="821"/>
    <x v="801"/>
    <s v="Extended impactful secured line"/>
    <n v="4900"/>
    <n v="14273"/>
    <x v="458"/>
    <s v="successful"/>
    <n v="210"/>
    <m/>
    <s v="US"/>
    <s v="USD"/>
    <n v="1488261600"/>
    <n v="1489381200"/>
    <b v="0"/>
    <b v="0"/>
    <x v="4"/>
  </r>
  <r>
    <n v="822"/>
    <x v="802"/>
    <s v="Distributed optimizing protocol"/>
    <n v="54000"/>
    <n v="188982"/>
    <x v="459"/>
    <s v="successful"/>
    <n v="2100"/>
    <m/>
    <s v="US"/>
    <s v="USD"/>
    <n v="1393567200"/>
    <n v="1395032400"/>
    <b v="0"/>
    <b v="0"/>
    <x v="1"/>
  </r>
  <r>
    <n v="823"/>
    <x v="803"/>
    <s v="Secured well-modulated system engine"/>
    <n v="4100"/>
    <n v="14640"/>
    <x v="460"/>
    <s v="successful"/>
    <n v="252"/>
    <m/>
    <s v="US"/>
    <s v="USD"/>
    <n v="1410325200"/>
    <n v="1412485200"/>
    <b v="1"/>
    <b v="1"/>
    <x v="1"/>
  </r>
  <r>
    <n v="824"/>
    <x v="804"/>
    <s v="Streamlined national benchmark"/>
    <n v="85000"/>
    <n v="107516"/>
    <x v="461"/>
    <s v="successful"/>
    <n v="1280"/>
    <m/>
    <s v="US"/>
    <s v="USD"/>
    <n v="1276923600"/>
    <n v="1279688400"/>
    <b v="0"/>
    <b v="1"/>
    <x v="9"/>
  </r>
  <r>
    <n v="825"/>
    <x v="805"/>
    <s v="Open-architected 24/7 infrastructure"/>
    <n v="3600"/>
    <n v="13950"/>
    <x v="462"/>
    <s v="successful"/>
    <n v="157"/>
    <m/>
    <s v="GB"/>
    <s v="GBP"/>
    <n v="1500958800"/>
    <n v="1501995600"/>
    <b v="0"/>
    <b v="0"/>
    <x v="12"/>
  </r>
  <r>
    <n v="826"/>
    <x v="806"/>
    <s v="Digitized 6thgeneration Local Area Network"/>
    <n v="2800"/>
    <n v="12797"/>
    <x v="463"/>
    <s v="successful"/>
    <n v="194"/>
    <m/>
    <s v="US"/>
    <s v="USD"/>
    <n v="1292220000"/>
    <n v="1294639200"/>
    <b v="0"/>
    <b v="1"/>
    <x v="3"/>
  </r>
  <r>
    <n v="827"/>
    <x v="807"/>
    <s v="Innovative actuating artificial intelligence"/>
    <n v="2300"/>
    <n v="6134"/>
    <x v="464"/>
    <s v="successful"/>
    <n v="82"/>
    <m/>
    <s v="AU"/>
    <s v="AUD"/>
    <n v="1304398800"/>
    <n v="1305435600"/>
    <b v="0"/>
    <b v="1"/>
    <x v="6"/>
  </r>
  <r>
    <n v="828"/>
    <x v="808"/>
    <s v="Cross-platform reciprocal budgetary management"/>
    <n v="7100"/>
    <n v="4899"/>
    <x v="0"/>
    <s v="failed"/>
    <n v="70"/>
    <m/>
    <s v="US"/>
    <s v="USD"/>
    <n v="1535432400"/>
    <n v="1537592400"/>
    <b v="0"/>
    <b v="0"/>
    <x v="3"/>
  </r>
  <r>
    <n v="829"/>
    <x v="809"/>
    <s v="Vision-oriented scalable portal"/>
    <n v="9600"/>
    <n v="4929"/>
    <x v="0"/>
    <s v="failed"/>
    <n v="154"/>
    <m/>
    <s v="US"/>
    <s v="USD"/>
    <n v="1433826000"/>
    <n v="1435122000"/>
    <b v="0"/>
    <b v="0"/>
    <x v="3"/>
  </r>
  <r>
    <n v="830"/>
    <x v="810"/>
    <s v="Persevering zero administration knowledge user"/>
    <n v="121600"/>
    <n v="1424"/>
    <x v="0"/>
    <s v="failed"/>
    <n v="22"/>
    <m/>
    <s v="US"/>
    <s v="USD"/>
    <n v="1514959200"/>
    <n v="1520056800"/>
    <b v="0"/>
    <b v="0"/>
    <x v="3"/>
  </r>
  <r>
    <n v="831"/>
    <x v="811"/>
    <s v="Front-line bottom-line Graphic Interface"/>
    <n v="97100"/>
    <n v="105817"/>
    <x v="465"/>
    <s v="successful"/>
    <n v="4233"/>
    <m/>
    <s v="US"/>
    <s v="USD"/>
    <n v="1332738000"/>
    <n v="1335675600"/>
    <b v="0"/>
    <b v="0"/>
    <x v="14"/>
  </r>
  <r>
    <n v="832"/>
    <x v="812"/>
    <s v="Synergized fault-tolerant hierarchy"/>
    <n v="43200"/>
    <n v="136156"/>
    <x v="466"/>
    <s v="successful"/>
    <n v="1297"/>
    <m/>
    <s v="DK"/>
    <s v="DKK"/>
    <n v="1445490000"/>
    <n v="1448431200"/>
    <b v="1"/>
    <b v="0"/>
    <x v="18"/>
  </r>
  <r>
    <n v="833"/>
    <x v="813"/>
    <s v="Expanded asynchronous groupware"/>
    <n v="6800"/>
    <n v="10723"/>
    <x v="467"/>
    <s v="successful"/>
    <n v="165"/>
    <m/>
    <s v="DK"/>
    <s v="DKK"/>
    <n v="1297663200"/>
    <n v="1298613600"/>
    <b v="0"/>
    <b v="0"/>
    <x v="18"/>
  </r>
  <r>
    <n v="834"/>
    <x v="814"/>
    <s v="Expanded fault-tolerant emulation"/>
    <n v="7300"/>
    <n v="11228"/>
    <x v="468"/>
    <s v="successful"/>
    <n v="119"/>
    <m/>
    <s v="US"/>
    <s v="USD"/>
    <n v="1371963600"/>
    <n v="1372482000"/>
    <b v="0"/>
    <b v="0"/>
    <x v="3"/>
  </r>
  <r>
    <n v="835"/>
    <x v="815"/>
    <s v="Future-proofed 24hour model"/>
    <n v="86200"/>
    <n v="77355"/>
    <x v="0"/>
    <s v="failed"/>
    <n v="1758"/>
    <m/>
    <s v="US"/>
    <s v="USD"/>
    <n v="1425103200"/>
    <n v="1425621600"/>
    <b v="0"/>
    <b v="0"/>
    <x v="2"/>
  </r>
  <r>
    <n v="836"/>
    <x v="816"/>
    <s v="Optimized didactic intranet"/>
    <n v="8100"/>
    <n v="6086"/>
    <x v="0"/>
    <s v="failed"/>
    <n v="94"/>
    <m/>
    <s v="US"/>
    <s v="USD"/>
    <n v="1265349600"/>
    <n v="1266300000"/>
    <b v="0"/>
    <b v="0"/>
    <x v="7"/>
  </r>
  <r>
    <n v="837"/>
    <x v="817"/>
    <s v="Right-sized dedicated standardization"/>
    <n v="17700"/>
    <n v="150960"/>
    <x v="469"/>
    <s v="successful"/>
    <n v="1797"/>
    <m/>
    <s v="US"/>
    <s v="USD"/>
    <n v="1301202000"/>
    <n v="1305867600"/>
    <b v="0"/>
    <b v="0"/>
    <x v="17"/>
  </r>
  <r>
    <n v="838"/>
    <x v="818"/>
    <s v="Vision-oriented high-level extranet"/>
    <n v="6400"/>
    <n v="8890"/>
    <x v="470"/>
    <s v="successful"/>
    <n v="261"/>
    <m/>
    <s v="US"/>
    <s v="USD"/>
    <n v="1538024400"/>
    <n v="1538802000"/>
    <b v="0"/>
    <b v="0"/>
    <x v="3"/>
  </r>
  <r>
    <n v="839"/>
    <x v="819"/>
    <s v="Organized scalable initiative"/>
    <n v="7700"/>
    <n v="14644"/>
    <x v="471"/>
    <s v="successful"/>
    <n v="157"/>
    <m/>
    <s v="US"/>
    <s v="USD"/>
    <n v="1395032400"/>
    <n v="1398920400"/>
    <b v="0"/>
    <b v="1"/>
    <x v="4"/>
  </r>
  <r>
    <n v="840"/>
    <x v="820"/>
    <s v="Enhanced regional moderator"/>
    <n v="116300"/>
    <n v="116583"/>
    <x v="472"/>
    <s v="successful"/>
    <n v="3533"/>
    <m/>
    <s v="US"/>
    <s v="USD"/>
    <n v="1405486800"/>
    <n v="1405659600"/>
    <b v="0"/>
    <b v="1"/>
    <x v="3"/>
  </r>
  <r>
    <n v="841"/>
    <x v="821"/>
    <s v="Automated even-keeled emulation"/>
    <n v="9100"/>
    <n v="12991"/>
    <x v="473"/>
    <s v="successful"/>
    <n v="155"/>
    <m/>
    <s v="US"/>
    <s v="USD"/>
    <n v="1455861600"/>
    <n v="1457244000"/>
    <b v="0"/>
    <b v="0"/>
    <x v="2"/>
  </r>
  <r>
    <n v="842"/>
    <x v="822"/>
    <s v="Reverse-engineered multi-tasking product"/>
    <n v="1500"/>
    <n v="8447"/>
    <x v="474"/>
    <s v="successful"/>
    <n v="132"/>
    <m/>
    <s v="IT"/>
    <s v="EUR"/>
    <n v="1529038800"/>
    <n v="1529298000"/>
    <b v="0"/>
    <b v="0"/>
    <x v="8"/>
  </r>
  <r>
    <n v="843"/>
    <x v="823"/>
    <s v="De-engineered next generation parallelism"/>
    <n v="8800"/>
    <n v="2703"/>
    <x v="0"/>
    <s v="failed"/>
    <n v="33"/>
    <m/>
    <s v="US"/>
    <s v="USD"/>
    <n v="1535259600"/>
    <n v="1535778000"/>
    <b v="0"/>
    <b v="0"/>
    <x v="14"/>
  </r>
  <r>
    <n v="844"/>
    <x v="824"/>
    <s v="Intuitive cohesive groupware"/>
    <n v="8800"/>
    <n v="8747"/>
    <x v="0"/>
    <s v="canceled"/>
    <n v="94"/>
    <m/>
    <s v="US"/>
    <s v="USD"/>
    <n v="1327212000"/>
    <n v="1327471200"/>
    <b v="0"/>
    <b v="0"/>
    <x v="4"/>
  </r>
  <r>
    <n v="845"/>
    <x v="825"/>
    <s v="Up-sized high-level access"/>
    <n v="69900"/>
    <n v="138087"/>
    <x v="475"/>
    <s v="successful"/>
    <n v="1354"/>
    <m/>
    <s v="GB"/>
    <s v="GBP"/>
    <n v="1526360400"/>
    <n v="1529557200"/>
    <b v="0"/>
    <b v="0"/>
    <x v="2"/>
  </r>
  <r>
    <n v="846"/>
    <x v="826"/>
    <s v="Phased empowering success"/>
    <n v="1000"/>
    <n v="5085"/>
    <x v="476"/>
    <s v="successful"/>
    <n v="48"/>
    <m/>
    <s v="US"/>
    <s v="USD"/>
    <n v="1532149200"/>
    <n v="1535259600"/>
    <b v="1"/>
    <b v="1"/>
    <x v="2"/>
  </r>
  <r>
    <n v="847"/>
    <x v="827"/>
    <s v="Distributed actuating project"/>
    <n v="4700"/>
    <n v="11174"/>
    <x v="477"/>
    <s v="successful"/>
    <n v="110"/>
    <m/>
    <s v="US"/>
    <s v="USD"/>
    <n v="1515304800"/>
    <n v="1515564000"/>
    <b v="0"/>
    <b v="0"/>
    <x v="0"/>
  </r>
  <r>
    <n v="848"/>
    <x v="828"/>
    <s v="Robust motivating orchestration"/>
    <n v="3200"/>
    <n v="10831"/>
    <x v="478"/>
    <s v="successful"/>
    <n v="172"/>
    <m/>
    <s v="US"/>
    <s v="USD"/>
    <n v="1276318800"/>
    <n v="1277096400"/>
    <b v="0"/>
    <b v="0"/>
    <x v="6"/>
  </r>
  <r>
    <n v="849"/>
    <x v="829"/>
    <s v="Vision-oriented uniform instruction set"/>
    <n v="6700"/>
    <n v="8917"/>
    <x v="479"/>
    <s v="successful"/>
    <n v="307"/>
    <m/>
    <s v="US"/>
    <s v="USD"/>
    <n v="1328767200"/>
    <n v="1329026400"/>
    <b v="0"/>
    <b v="1"/>
    <x v="7"/>
  </r>
  <r>
    <n v="850"/>
    <x v="830"/>
    <s v="Cross-group upward-trending hierarchy"/>
    <n v="100"/>
    <n v="1"/>
    <x v="0"/>
    <s v="failed"/>
    <n v="1"/>
    <m/>
    <s v="US"/>
    <s v="USD"/>
    <n v="1321682400"/>
    <n v="1322978400"/>
    <b v="1"/>
    <b v="0"/>
    <x v="1"/>
  </r>
  <r>
    <n v="851"/>
    <x v="831"/>
    <s v="Object-based needs-based info-mediaries"/>
    <n v="6000"/>
    <n v="12468"/>
    <x v="480"/>
    <s v="successful"/>
    <n v="160"/>
    <m/>
    <s v="US"/>
    <s v="USD"/>
    <n v="1335934800"/>
    <n v="1338786000"/>
    <b v="0"/>
    <b v="0"/>
    <x v="5"/>
  </r>
  <r>
    <n v="852"/>
    <x v="832"/>
    <s v="Open-source reciprocal standardization"/>
    <n v="4900"/>
    <n v="2505"/>
    <x v="0"/>
    <s v="failed"/>
    <n v="31"/>
    <m/>
    <s v="US"/>
    <s v="USD"/>
    <n v="1310792400"/>
    <n v="1311656400"/>
    <b v="0"/>
    <b v="1"/>
    <x v="11"/>
  </r>
  <r>
    <n v="853"/>
    <x v="833"/>
    <s v="Secured well-modulated projection"/>
    <n v="17100"/>
    <n v="111502"/>
    <x v="481"/>
    <s v="successful"/>
    <n v="1467"/>
    <m/>
    <s v="CA"/>
    <s v="CAD"/>
    <n v="1308546000"/>
    <n v="1308978000"/>
    <b v="0"/>
    <b v="1"/>
    <x v="7"/>
  </r>
  <r>
    <n v="854"/>
    <x v="834"/>
    <s v="Multi-channeled secondary middleware"/>
    <n v="171000"/>
    <n v="194309"/>
    <x v="482"/>
    <s v="successful"/>
    <n v="2662"/>
    <m/>
    <s v="CA"/>
    <s v="CAD"/>
    <n v="1574056800"/>
    <n v="1576389600"/>
    <b v="0"/>
    <b v="0"/>
    <x v="13"/>
  </r>
  <r>
    <n v="855"/>
    <x v="835"/>
    <s v="Horizontal clear-thinking framework"/>
    <n v="23400"/>
    <n v="23956"/>
    <x v="483"/>
    <s v="successful"/>
    <n v="452"/>
    <m/>
    <s v="AU"/>
    <s v="AUD"/>
    <n v="1308373200"/>
    <n v="1311051600"/>
    <b v="0"/>
    <b v="0"/>
    <x v="3"/>
  </r>
  <r>
    <n v="856"/>
    <x v="764"/>
    <s v="Profound composite core"/>
    <n v="2400"/>
    <n v="8558"/>
    <x v="484"/>
    <s v="successful"/>
    <n v="158"/>
    <m/>
    <s v="US"/>
    <s v="USD"/>
    <n v="1335243600"/>
    <n v="1336712400"/>
    <b v="0"/>
    <b v="0"/>
    <x v="0"/>
  </r>
  <r>
    <n v="857"/>
    <x v="836"/>
    <s v="Programmable disintermediate matrices"/>
    <n v="5300"/>
    <n v="7413"/>
    <x v="485"/>
    <s v="successful"/>
    <n v="225"/>
    <m/>
    <s v="CH"/>
    <s v="CHF"/>
    <n v="1328421600"/>
    <n v="1330408800"/>
    <b v="1"/>
    <b v="0"/>
    <x v="12"/>
  </r>
  <r>
    <n v="858"/>
    <x v="837"/>
    <s v="Realigned 5thgeneration knowledge user"/>
    <n v="4000"/>
    <n v="2778"/>
    <x v="0"/>
    <s v="failed"/>
    <n v="35"/>
    <m/>
    <s v="US"/>
    <s v="USD"/>
    <n v="1524286800"/>
    <n v="1524891600"/>
    <b v="1"/>
    <b v="0"/>
    <x v="0"/>
  </r>
  <r>
    <n v="859"/>
    <x v="838"/>
    <s v="Multi-layered upward-trending groupware"/>
    <n v="7300"/>
    <n v="2594"/>
    <x v="0"/>
    <s v="failed"/>
    <n v="63"/>
    <m/>
    <s v="US"/>
    <s v="USD"/>
    <n v="1362117600"/>
    <n v="1363669200"/>
    <b v="0"/>
    <b v="1"/>
    <x v="3"/>
  </r>
  <r>
    <n v="860"/>
    <x v="839"/>
    <s v="Re-contextualized leadingedge firmware"/>
    <n v="2000"/>
    <n v="5033"/>
    <x v="486"/>
    <s v="successful"/>
    <n v="65"/>
    <m/>
    <s v="US"/>
    <s v="USD"/>
    <n v="1550556000"/>
    <n v="1551420000"/>
    <b v="0"/>
    <b v="1"/>
    <x v="8"/>
  </r>
  <r>
    <n v="861"/>
    <x v="840"/>
    <s v="Devolved disintermediate analyzer"/>
    <n v="8800"/>
    <n v="9317"/>
    <x v="487"/>
    <s v="successful"/>
    <n v="163"/>
    <m/>
    <s v="US"/>
    <s v="USD"/>
    <n v="1269147600"/>
    <n v="1269838800"/>
    <b v="0"/>
    <b v="0"/>
    <x v="3"/>
  </r>
  <r>
    <n v="862"/>
    <x v="841"/>
    <s v="Profound disintermediate open system"/>
    <n v="3500"/>
    <n v="6560"/>
    <x v="488"/>
    <s v="successful"/>
    <n v="85"/>
    <m/>
    <s v="US"/>
    <s v="USD"/>
    <n v="1312174800"/>
    <n v="1312520400"/>
    <b v="0"/>
    <b v="0"/>
    <x v="3"/>
  </r>
  <r>
    <n v="863"/>
    <x v="842"/>
    <s v="Automated reciprocal protocol"/>
    <n v="1400"/>
    <n v="5415"/>
    <x v="489"/>
    <s v="successful"/>
    <n v="217"/>
    <m/>
    <s v="US"/>
    <s v="USD"/>
    <n v="1434517200"/>
    <n v="1436504400"/>
    <b v="0"/>
    <b v="1"/>
    <x v="19"/>
  </r>
  <r>
    <n v="864"/>
    <x v="843"/>
    <s v="Automated static workforce"/>
    <n v="4200"/>
    <n v="14577"/>
    <x v="490"/>
    <s v="successful"/>
    <n v="150"/>
    <m/>
    <s v="US"/>
    <s v="USD"/>
    <n v="1471582800"/>
    <n v="1472014800"/>
    <b v="0"/>
    <b v="0"/>
    <x v="12"/>
  </r>
  <r>
    <n v="865"/>
    <x v="844"/>
    <s v="Horizontal attitude-oriented help-desk"/>
    <n v="81000"/>
    <n v="150515"/>
    <x v="491"/>
    <s v="successful"/>
    <n v="3272"/>
    <m/>
    <s v="US"/>
    <s v="USD"/>
    <n v="1410757200"/>
    <n v="1411534800"/>
    <b v="0"/>
    <b v="0"/>
    <x v="3"/>
  </r>
  <r>
    <n v="866"/>
    <x v="845"/>
    <s v="Versatile 5thgeneration matrices"/>
    <n v="182800"/>
    <n v="79045"/>
    <x v="0"/>
    <s v="canceled"/>
    <n v="898"/>
    <m/>
    <s v="US"/>
    <s v="USD"/>
    <n v="1304830800"/>
    <n v="1304917200"/>
    <b v="0"/>
    <b v="0"/>
    <x v="14"/>
  </r>
  <r>
    <n v="867"/>
    <x v="846"/>
    <s v="Cross-platform next generation service-desk"/>
    <n v="4800"/>
    <n v="7797"/>
    <x v="492"/>
    <s v="successful"/>
    <n v="300"/>
    <m/>
    <s v="US"/>
    <s v="USD"/>
    <n v="1539061200"/>
    <n v="1539579600"/>
    <b v="0"/>
    <b v="0"/>
    <x v="0"/>
  </r>
  <r>
    <n v="868"/>
    <x v="847"/>
    <s v="Front-line web-enabled installation"/>
    <n v="7000"/>
    <n v="12939"/>
    <x v="493"/>
    <s v="successful"/>
    <n v="126"/>
    <m/>
    <s v="US"/>
    <s v="USD"/>
    <n v="1381554000"/>
    <n v="1382504400"/>
    <b v="0"/>
    <b v="0"/>
    <x v="3"/>
  </r>
  <r>
    <n v="869"/>
    <x v="848"/>
    <s v="Multi-channeled responsive product"/>
    <n v="161900"/>
    <n v="38376"/>
    <x v="0"/>
    <s v="failed"/>
    <n v="526"/>
    <m/>
    <s v="US"/>
    <s v="USD"/>
    <n v="1277096400"/>
    <n v="1278306000"/>
    <b v="0"/>
    <b v="0"/>
    <x v="6"/>
  </r>
  <r>
    <n v="870"/>
    <x v="849"/>
    <s v="Adaptive demand-driven encryption"/>
    <n v="7700"/>
    <n v="6920"/>
    <x v="0"/>
    <s v="failed"/>
    <n v="121"/>
    <m/>
    <s v="US"/>
    <s v="USD"/>
    <n v="1440392400"/>
    <n v="1442552400"/>
    <b v="0"/>
    <b v="0"/>
    <x v="3"/>
  </r>
  <r>
    <n v="871"/>
    <x v="850"/>
    <s v="Re-engineered client-driven knowledge user"/>
    <n v="71500"/>
    <n v="194912"/>
    <x v="494"/>
    <s v="successful"/>
    <n v="2320"/>
    <m/>
    <s v="US"/>
    <s v="USD"/>
    <n v="1509512400"/>
    <n v="1511071200"/>
    <b v="0"/>
    <b v="1"/>
    <x v="3"/>
  </r>
  <r>
    <n v="872"/>
    <x v="851"/>
    <s v="Compatible logistical paradigm"/>
    <n v="4700"/>
    <n v="7992"/>
    <x v="495"/>
    <s v="successful"/>
    <n v="81"/>
    <m/>
    <s v="AU"/>
    <s v="AUD"/>
    <n v="1535950800"/>
    <n v="1536382800"/>
    <b v="0"/>
    <b v="0"/>
    <x v="22"/>
  </r>
  <r>
    <n v="873"/>
    <x v="852"/>
    <s v="Intuitive value-added installation"/>
    <n v="42100"/>
    <n v="79268"/>
    <x v="496"/>
    <s v="successful"/>
    <n v="1887"/>
    <m/>
    <s v="US"/>
    <s v="USD"/>
    <n v="1389160800"/>
    <n v="1389592800"/>
    <b v="0"/>
    <b v="0"/>
    <x v="14"/>
  </r>
  <r>
    <n v="874"/>
    <x v="853"/>
    <s v="Managed discrete parallelism"/>
    <n v="40200"/>
    <n v="139468"/>
    <x v="497"/>
    <s v="successful"/>
    <n v="4358"/>
    <m/>
    <s v="US"/>
    <s v="USD"/>
    <n v="1271998800"/>
    <n v="1275282000"/>
    <b v="0"/>
    <b v="1"/>
    <x v="14"/>
  </r>
  <r>
    <n v="875"/>
    <x v="854"/>
    <s v="Implemented tangible approach"/>
    <n v="7900"/>
    <n v="5465"/>
    <x v="0"/>
    <s v="failed"/>
    <n v="67"/>
    <m/>
    <s v="US"/>
    <s v="USD"/>
    <n v="1294898400"/>
    <n v="1294984800"/>
    <b v="0"/>
    <b v="0"/>
    <x v="1"/>
  </r>
  <r>
    <n v="876"/>
    <x v="855"/>
    <s v="Re-engineered encompassing definition"/>
    <n v="8300"/>
    <n v="2111"/>
    <x v="0"/>
    <s v="failed"/>
    <n v="57"/>
    <m/>
    <s v="CA"/>
    <s v="CAD"/>
    <n v="1559970000"/>
    <n v="1562043600"/>
    <b v="0"/>
    <b v="0"/>
    <x v="14"/>
  </r>
  <r>
    <n v="877"/>
    <x v="856"/>
    <s v="Multi-lateral uniform collaboration"/>
    <n v="163600"/>
    <n v="126628"/>
    <x v="0"/>
    <s v="failed"/>
    <n v="1229"/>
    <m/>
    <s v="US"/>
    <s v="USD"/>
    <n v="1469509200"/>
    <n v="1469595600"/>
    <b v="0"/>
    <b v="0"/>
    <x v="0"/>
  </r>
  <r>
    <n v="878"/>
    <x v="857"/>
    <s v="Enterprise-wide foreground paradigm"/>
    <n v="2700"/>
    <n v="1012"/>
    <x v="0"/>
    <s v="failed"/>
    <n v="12"/>
    <m/>
    <s v="IT"/>
    <s v="EUR"/>
    <n v="1579068000"/>
    <n v="1581141600"/>
    <b v="0"/>
    <b v="0"/>
    <x v="16"/>
  </r>
  <r>
    <n v="879"/>
    <x v="858"/>
    <s v="Stand-alone incremental parallelism"/>
    <n v="1000"/>
    <n v="5438"/>
    <x v="498"/>
    <s v="successful"/>
    <n v="53"/>
    <m/>
    <s v="US"/>
    <s v="USD"/>
    <n v="1487743200"/>
    <n v="1488520800"/>
    <b v="0"/>
    <b v="0"/>
    <x v="9"/>
  </r>
  <r>
    <n v="880"/>
    <x v="859"/>
    <s v="Persevering 5thgeneration throughput"/>
    <n v="84500"/>
    <n v="193101"/>
    <x v="499"/>
    <s v="successful"/>
    <n v="2414"/>
    <m/>
    <s v="US"/>
    <s v="USD"/>
    <n v="1563685200"/>
    <n v="1563858000"/>
    <b v="0"/>
    <b v="0"/>
    <x v="5"/>
  </r>
  <r>
    <n v="881"/>
    <x v="860"/>
    <s v="Implemented object-oriented synergy"/>
    <n v="81300"/>
    <n v="31665"/>
    <x v="0"/>
    <s v="failed"/>
    <n v="452"/>
    <m/>
    <s v="US"/>
    <s v="USD"/>
    <n v="1436418000"/>
    <n v="1438923600"/>
    <b v="0"/>
    <b v="1"/>
    <x v="3"/>
  </r>
  <r>
    <n v="882"/>
    <x v="861"/>
    <s v="Balanced demand-driven definition"/>
    <n v="800"/>
    <n v="2960"/>
    <x v="500"/>
    <s v="successful"/>
    <n v="80"/>
    <m/>
    <s v="US"/>
    <s v="USD"/>
    <n v="1421820000"/>
    <n v="1422165600"/>
    <b v="0"/>
    <b v="0"/>
    <x v="3"/>
  </r>
  <r>
    <n v="883"/>
    <x v="862"/>
    <s v="Customer-focused mobile Graphic Interface"/>
    <n v="3400"/>
    <n v="8089"/>
    <x v="501"/>
    <s v="successful"/>
    <n v="193"/>
    <m/>
    <s v="US"/>
    <s v="USD"/>
    <n v="1274763600"/>
    <n v="1277874000"/>
    <b v="0"/>
    <b v="0"/>
    <x v="12"/>
  </r>
  <r>
    <n v="884"/>
    <x v="863"/>
    <s v="Horizontal secondary interface"/>
    <n v="170800"/>
    <n v="109374"/>
    <x v="0"/>
    <s v="failed"/>
    <n v="1886"/>
    <m/>
    <s v="US"/>
    <s v="USD"/>
    <n v="1399179600"/>
    <n v="1399352400"/>
    <b v="0"/>
    <b v="1"/>
    <x v="3"/>
  </r>
  <r>
    <n v="885"/>
    <x v="864"/>
    <s v="Virtual analyzing collaboration"/>
    <n v="1800"/>
    <n v="2129"/>
    <x v="502"/>
    <s v="successful"/>
    <n v="52"/>
    <m/>
    <s v="US"/>
    <s v="USD"/>
    <n v="1275800400"/>
    <n v="1279083600"/>
    <b v="0"/>
    <b v="0"/>
    <x v="3"/>
  </r>
  <r>
    <n v="886"/>
    <x v="865"/>
    <s v="Multi-tiered explicit focus group"/>
    <n v="150600"/>
    <n v="127745"/>
    <x v="0"/>
    <s v="failed"/>
    <n v="1825"/>
    <m/>
    <s v="US"/>
    <s v="USD"/>
    <n v="1282798800"/>
    <n v="1284354000"/>
    <b v="0"/>
    <b v="0"/>
    <x v="7"/>
  </r>
  <r>
    <n v="887"/>
    <x v="866"/>
    <s v="Multi-layered systematic knowledgebase"/>
    <n v="7800"/>
    <n v="2289"/>
    <x v="0"/>
    <s v="failed"/>
    <n v="31"/>
    <m/>
    <s v="US"/>
    <s v="USD"/>
    <n v="1437109200"/>
    <n v="1441170000"/>
    <b v="0"/>
    <b v="1"/>
    <x v="3"/>
  </r>
  <r>
    <n v="888"/>
    <x v="867"/>
    <s v="Reverse-engineered uniform knowledge user"/>
    <n v="5800"/>
    <n v="12174"/>
    <x v="503"/>
    <s v="successful"/>
    <n v="290"/>
    <m/>
    <s v="US"/>
    <s v="USD"/>
    <n v="1491886800"/>
    <n v="1493528400"/>
    <b v="0"/>
    <b v="0"/>
    <x v="3"/>
  </r>
  <r>
    <n v="889"/>
    <x v="868"/>
    <s v="Secured dynamic capacity"/>
    <n v="5600"/>
    <n v="9508"/>
    <x v="504"/>
    <s v="successful"/>
    <n v="122"/>
    <m/>
    <s v="US"/>
    <s v="USD"/>
    <n v="1394600400"/>
    <n v="1395205200"/>
    <b v="0"/>
    <b v="1"/>
    <x v="5"/>
  </r>
  <r>
    <n v="890"/>
    <x v="869"/>
    <s v="Devolved foreground throughput"/>
    <n v="134400"/>
    <n v="155849"/>
    <x v="505"/>
    <s v="successful"/>
    <n v="1470"/>
    <m/>
    <s v="US"/>
    <s v="USD"/>
    <n v="1561352400"/>
    <n v="1561438800"/>
    <b v="0"/>
    <b v="0"/>
    <x v="7"/>
  </r>
  <r>
    <n v="891"/>
    <x v="870"/>
    <s v="Synchronized demand-driven infrastructure"/>
    <n v="3000"/>
    <n v="7758"/>
    <x v="506"/>
    <s v="successful"/>
    <n v="165"/>
    <m/>
    <s v="CA"/>
    <s v="CAD"/>
    <n v="1322892000"/>
    <n v="1326693600"/>
    <b v="0"/>
    <b v="0"/>
    <x v="4"/>
  </r>
  <r>
    <n v="892"/>
    <x v="871"/>
    <s v="Realigned discrete structure"/>
    <n v="6000"/>
    <n v="13835"/>
    <x v="507"/>
    <s v="successful"/>
    <n v="182"/>
    <m/>
    <s v="US"/>
    <s v="USD"/>
    <n v="1274418000"/>
    <n v="1277960400"/>
    <b v="0"/>
    <b v="0"/>
    <x v="18"/>
  </r>
  <r>
    <n v="893"/>
    <x v="872"/>
    <s v="Progressive grid-enabled website"/>
    <n v="8400"/>
    <n v="10770"/>
    <x v="508"/>
    <s v="successful"/>
    <n v="199"/>
    <m/>
    <s v="IT"/>
    <s v="EUR"/>
    <n v="1434344400"/>
    <n v="1434690000"/>
    <b v="0"/>
    <b v="1"/>
    <x v="4"/>
  </r>
  <r>
    <n v="894"/>
    <x v="873"/>
    <s v="Organic cohesive neural-net"/>
    <n v="1700"/>
    <n v="3208"/>
    <x v="219"/>
    <s v="successful"/>
    <n v="56"/>
    <m/>
    <s v="GB"/>
    <s v="GBP"/>
    <n v="1373518800"/>
    <n v="1376110800"/>
    <b v="0"/>
    <b v="1"/>
    <x v="19"/>
  </r>
  <r>
    <n v="895"/>
    <x v="874"/>
    <s v="Integrated demand-driven info-mediaries"/>
    <n v="159800"/>
    <n v="11108"/>
    <x v="0"/>
    <s v="failed"/>
    <n v="107"/>
    <m/>
    <s v="US"/>
    <s v="USD"/>
    <n v="1517637600"/>
    <n v="1518415200"/>
    <b v="0"/>
    <b v="0"/>
    <x v="3"/>
  </r>
  <r>
    <n v="896"/>
    <x v="875"/>
    <s v="Reverse-engineered client-server extranet"/>
    <n v="19800"/>
    <n v="153338"/>
    <x v="509"/>
    <s v="successful"/>
    <n v="1460"/>
    <m/>
    <s v="AU"/>
    <s v="AUD"/>
    <n v="1310619600"/>
    <n v="1310878800"/>
    <b v="0"/>
    <b v="1"/>
    <x v="0"/>
  </r>
  <r>
    <n v="897"/>
    <x v="876"/>
    <s v="Organized discrete encoding"/>
    <n v="8800"/>
    <n v="2437"/>
    <x v="0"/>
    <s v="failed"/>
    <n v="27"/>
    <m/>
    <s v="US"/>
    <s v="USD"/>
    <n v="1556427600"/>
    <n v="1556600400"/>
    <b v="0"/>
    <b v="0"/>
    <x v="3"/>
  </r>
  <r>
    <n v="898"/>
    <x v="877"/>
    <s v="Balanced regional flexibility"/>
    <n v="179100"/>
    <n v="93991"/>
    <x v="0"/>
    <s v="failed"/>
    <n v="1221"/>
    <m/>
    <s v="US"/>
    <s v="USD"/>
    <n v="1576476000"/>
    <n v="1576994400"/>
    <b v="0"/>
    <b v="0"/>
    <x v="4"/>
  </r>
  <r>
    <n v="899"/>
    <x v="878"/>
    <s v="Implemented multimedia time-frame"/>
    <n v="3100"/>
    <n v="12620"/>
    <x v="510"/>
    <s v="successful"/>
    <n v="123"/>
    <m/>
    <s v="CH"/>
    <s v="CHF"/>
    <n v="1381122000"/>
    <n v="1382677200"/>
    <b v="0"/>
    <b v="0"/>
    <x v="17"/>
  </r>
  <r>
    <n v="900"/>
    <x v="879"/>
    <s v="Enhanced uniform service-desk"/>
    <n v="100"/>
    <n v="2"/>
    <x v="0"/>
    <s v="failed"/>
    <n v="1"/>
    <m/>
    <s v="US"/>
    <s v="USD"/>
    <n v="1411102800"/>
    <n v="1411189200"/>
    <b v="0"/>
    <b v="1"/>
    <x v="2"/>
  </r>
  <r>
    <n v="901"/>
    <x v="880"/>
    <s v="Versatile bottom-line definition"/>
    <n v="5600"/>
    <n v="8746"/>
    <x v="511"/>
    <s v="successful"/>
    <n v="159"/>
    <m/>
    <s v="US"/>
    <s v="USD"/>
    <n v="1531803600"/>
    <n v="1534654800"/>
    <b v="0"/>
    <b v="1"/>
    <x v="1"/>
  </r>
  <r>
    <n v="902"/>
    <x v="881"/>
    <s v="Integrated bifurcated software"/>
    <n v="1400"/>
    <n v="3534"/>
    <x v="512"/>
    <s v="successful"/>
    <n v="110"/>
    <m/>
    <s v="US"/>
    <s v="USD"/>
    <n v="1454133600"/>
    <n v="1457762400"/>
    <b v="0"/>
    <b v="0"/>
    <x v="2"/>
  </r>
  <r>
    <n v="903"/>
    <x v="882"/>
    <s v="Assimilated next generation instruction set"/>
    <n v="41000"/>
    <n v="709"/>
    <x v="0"/>
    <s v="live"/>
    <n v="14"/>
    <m/>
    <s v="US"/>
    <s v="USD"/>
    <n v="1336194000"/>
    <n v="1337490000"/>
    <b v="0"/>
    <b v="1"/>
    <x v="9"/>
  </r>
  <r>
    <n v="904"/>
    <x v="883"/>
    <s v="Digitized foreground array"/>
    <n v="6500"/>
    <n v="795"/>
    <x v="0"/>
    <s v="failed"/>
    <n v="16"/>
    <m/>
    <s v="US"/>
    <s v="USD"/>
    <n v="1349326800"/>
    <n v="1349672400"/>
    <b v="0"/>
    <b v="0"/>
    <x v="15"/>
  </r>
  <r>
    <n v="905"/>
    <x v="884"/>
    <s v="Re-engineered clear-thinking project"/>
    <n v="7900"/>
    <n v="12955"/>
    <x v="513"/>
    <s v="successful"/>
    <n v="236"/>
    <m/>
    <s v="US"/>
    <s v="USD"/>
    <n v="1379566800"/>
    <n v="1379826000"/>
    <b v="0"/>
    <b v="0"/>
    <x v="3"/>
  </r>
  <r>
    <n v="906"/>
    <x v="885"/>
    <s v="Implemented even-keeled standardization"/>
    <n v="5500"/>
    <n v="8964"/>
    <x v="514"/>
    <s v="successful"/>
    <n v="191"/>
    <m/>
    <s v="US"/>
    <s v="USD"/>
    <n v="1494651600"/>
    <n v="1497762000"/>
    <b v="1"/>
    <b v="1"/>
    <x v="4"/>
  </r>
  <r>
    <n v="907"/>
    <x v="886"/>
    <s v="Quality-focused asymmetric adapter"/>
    <n v="9100"/>
    <n v="1843"/>
    <x v="0"/>
    <s v="failed"/>
    <n v="41"/>
    <m/>
    <s v="US"/>
    <s v="USD"/>
    <n v="1303880400"/>
    <n v="1304485200"/>
    <b v="0"/>
    <b v="0"/>
    <x v="3"/>
  </r>
  <r>
    <n v="908"/>
    <x v="887"/>
    <s v="Networked intangible help-desk"/>
    <n v="38200"/>
    <n v="121950"/>
    <x v="515"/>
    <s v="successful"/>
    <n v="3934"/>
    <m/>
    <s v="US"/>
    <s v="USD"/>
    <n v="1335934800"/>
    <n v="1336885200"/>
    <b v="0"/>
    <b v="0"/>
    <x v="11"/>
  </r>
  <r>
    <n v="909"/>
    <x v="888"/>
    <s v="Synchronized attitude-oriented frame"/>
    <n v="1800"/>
    <n v="8621"/>
    <x v="516"/>
    <s v="successful"/>
    <n v="80"/>
    <m/>
    <s v="CA"/>
    <s v="CAD"/>
    <n v="1528088400"/>
    <n v="1530421200"/>
    <b v="0"/>
    <b v="1"/>
    <x v="3"/>
  </r>
  <r>
    <n v="910"/>
    <x v="889"/>
    <s v="Proactive incremental architecture"/>
    <n v="154500"/>
    <n v="30215"/>
    <x v="0"/>
    <s v="canceled"/>
    <n v="296"/>
    <m/>
    <s v="US"/>
    <s v="USD"/>
    <n v="1421906400"/>
    <n v="1421992800"/>
    <b v="0"/>
    <b v="0"/>
    <x v="3"/>
  </r>
  <r>
    <n v="911"/>
    <x v="890"/>
    <s v="Cloned responsive standardization"/>
    <n v="5800"/>
    <n v="11539"/>
    <x v="517"/>
    <s v="successful"/>
    <n v="462"/>
    <m/>
    <s v="US"/>
    <s v="USD"/>
    <n v="1568005200"/>
    <n v="1568178000"/>
    <b v="1"/>
    <b v="0"/>
    <x v="2"/>
  </r>
  <r>
    <n v="912"/>
    <x v="891"/>
    <s v="Reduced bifurcated pricing structure"/>
    <n v="1800"/>
    <n v="14310"/>
    <x v="518"/>
    <s v="successful"/>
    <n v="179"/>
    <m/>
    <s v="US"/>
    <s v="USD"/>
    <n v="1346821200"/>
    <n v="1347944400"/>
    <b v="1"/>
    <b v="0"/>
    <x v="6"/>
  </r>
  <r>
    <n v="913"/>
    <x v="892"/>
    <s v="Re-engineered asymmetric challenge"/>
    <n v="70200"/>
    <n v="35536"/>
    <x v="0"/>
    <s v="failed"/>
    <n v="523"/>
    <m/>
    <s v="AU"/>
    <s v="AUD"/>
    <n v="1557637200"/>
    <n v="1558760400"/>
    <b v="0"/>
    <b v="0"/>
    <x v="6"/>
  </r>
  <r>
    <n v="914"/>
    <x v="893"/>
    <s v="Diverse client-driven conglomeration"/>
    <n v="6400"/>
    <n v="3676"/>
    <x v="0"/>
    <s v="failed"/>
    <n v="141"/>
    <m/>
    <s v="GB"/>
    <s v="GBP"/>
    <n v="1375592400"/>
    <n v="1376629200"/>
    <b v="0"/>
    <b v="0"/>
    <x v="3"/>
  </r>
  <r>
    <n v="915"/>
    <x v="894"/>
    <s v="Configurable upward-trending solution"/>
    <n v="125900"/>
    <n v="195936"/>
    <x v="519"/>
    <s v="successful"/>
    <n v="1866"/>
    <m/>
    <s v="GB"/>
    <s v="GBP"/>
    <n v="1503982800"/>
    <n v="1504760400"/>
    <b v="0"/>
    <b v="0"/>
    <x v="19"/>
  </r>
  <r>
    <n v="916"/>
    <x v="895"/>
    <s v="Persistent bandwidth-monitored framework"/>
    <n v="3700"/>
    <n v="1343"/>
    <x v="0"/>
    <s v="failed"/>
    <n v="52"/>
    <m/>
    <s v="US"/>
    <s v="USD"/>
    <n v="1418882400"/>
    <n v="1419660000"/>
    <b v="0"/>
    <b v="0"/>
    <x v="14"/>
  </r>
  <r>
    <n v="917"/>
    <x v="896"/>
    <s v="Polarized discrete product"/>
    <n v="3600"/>
    <n v="2097"/>
    <x v="0"/>
    <s v="live"/>
    <n v="27"/>
    <m/>
    <s v="GB"/>
    <s v="GBP"/>
    <n v="1309237200"/>
    <n v="1311310800"/>
    <b v="0"/>
    <b v="1"/>
    <x v="12"/>
  </r>
  <r>
    <n v="918"/>
    <x v="897"/>
    <s v="Seamless dynamic website"/>
    <n v="3800"/>
    <n v="9021"/>
    <x v="520"/>
    <s v="successful"/>
    <n v="156"/>
    <m/>
    <s v="CH"/>
    <s v="CHF"/>
    <n v="1343365200"/>
    <n v="1344315600"/>
    <b v="0"/>
    <b v="0"/>
    <x v="15"/>
  </r>
  <r>
    <n v="919"/>
    <x v="898"/>
    <s v="Extended multimedia firmware"/>
    <n v="35600"/>
    <n v="20915"/>
    <x v="0"/>
    <s v="failed"/>
    <n v="225"/>
    <m/>
    <s v="AU"/>
    <s v="AUD"/>
    <n v="1507957200"/>
    <n v="1510725600"/>
    <b v="0"/>
    <b v="1"/>
    <x v="3"/>
  </r>
  <r>
    <n v="920"/>
    <x v="899"/>
    <s v="Versatile directional project"/>
    <n v="5300"/>
    <n v="9676"/>
    <x v="521"/>
    <s v="successful"/>
    <n v="255"/>
    <m/>
    <s v="US"/>
    <s v="USD"/>
    <n v="1549519200"/>
    <n v="1551247200"/>
    <b v="1"/>
    <b v="0"/>
    <x v="10"/>
  </r>
  <r>
    <n v="921"/>
    <x v="900"/>
    <s v="Profound directional knowledge user"/>
    <n v="160400"/>
    <n v="1210"/>
    <x v="0"/>
    <s v="failed"/>
    <n v="38"/>
    <m/>
    <s v="US"/>
    <s v="USD"/>
    <n v="1329026400"/>
    <n v="1330236000"/>
    <b v="0"/>
    <b v="0"/>
    <x v="2"/>
  </r>
  <r>
    <n v="922"/>
    <x v="901"/>
    <s v="Ameliorated logistical capability"/>
    <n v="51400"/>
    <n v="90440"/>
    <x v="522"/>
    <s v="successful"/>
    <n v="2261"/>
    <m/>
    <s v="US"/>
    <s v="USD"/>
    <n v="1544335200"/>
    <n v="1545112800"/>
    <b v="0"/>
    <b v="1"/>
    <x v="21"/>
  </r>
  <r>
    <n v="923"/>
    <x v="902"/>
    <s v="Sharable discrete definition"/>
    <n v="1700"/>
    <n v="4044"/>
    <x v="523"/>
    <s v="successful"/>
    <n v="40"/>
    <m/>
    <s v="US"/>
    <s v="USD"/>
    <n v="1279083600"/>
    <n v="1279170000"/>
    <b v="0"/>
    <b v="0"/>
    <x v="3"/>
  </r>
  <r>
    <n v="924"/>
    <x v="903"/>
    <s v="User-friendly next generation core"/>
    <n v="39400"/>
    <n v="192292"/>
    <x v="524"/>
    <s v="successful"/>
    <n v="2289"/>
    <m/>
    <s v="IT"/>
    <s v="EUR"/>
    <n v="1572498000"/>
    <n v="1573452000"/>
    <b v="0"/>
    <b v="0"/>
    <x v="3"/>
  </r>
  <r>
    <n v="925"/>
    <x v="904"/>
    <s v="Profit-focused empowering system engine"/>
    <n v="3000"/>
    <n v="6722"/>
    <x v="525"/>
    <s v="successful"/>
    <n v="65"/>
    <m/>
    <s v="US"/>
    <s v="USD"/>
    <n v="1506056400"/>
    <n v="1507093200"/>
    <b v="0"/>
    <b v="0"/>
    <x v="3"/>
  </r>
  <r>
    <n v="926"/>
    <x v="905"/>
    <s v="Synchronized cohesive encoding"/>
    <n v="8700"/>
    <n v="1577"/>
    <x v="0"/>
    <s v="failed"/>
    <n v="15"/>
    <m/>
    <s v="US"/>
    <s v="USD"/>
    <n v="1463029200"/>
    <n v="1463374800"/>
    <b v="0"/>
    <b v="0"/>
    <x v="0"/>
  </r>
  <r>
    <n v="927"/>
    <x v="906"/>
    <s v="Synergistic dynamic utilization"/>
    <n v="7200"/>
    <n v="3301"/>
    <x v="0"/>
    <s v="failed"/>
    <n v="37"/>
    <m/>
    <s v="US"/>
    <s v="USD"/>
    <n v="1342069200"/>
    <n v="1344574800"/>
    <b v="0"/>
    <b v="0"/>
    <x v="3"/>
  </r>
  <r>
    <n v="928"/>
    <x v="907"/>
    <s v="Triple-buffered bi-directional model"/>
    <n v="167400"/>
    <n v="196386"/>
    <x v="526"/>
    <s v="successful"/>
    <n v="3777"/>
    <m/>
    <s v="IT"/>
    <s v="EUR"/>
    <n v="1388296800"/>
    <n v="1389074400"/>
    <b v="0"/>
    <b v="0"/>
    <x v="2"/>
  </r>
  <r>
    <n v="929"/>
    <x v="908"/>
    <s v="Polarized tertiary function"/>
    <n v="5500"/>
    <n v="11952"/>
    <x v="527"/>
    <s v="successful"/>
    <n v="184"/>
    <m/>
    <s v="GB"/>
    <s v="GBP"/>
    <n v="1493787600"/>
    <n v="1494997200"/>
    <b v="0"/>
    <b v="0"/>
    <x v="3"/>
  </r>
  <r>
    <n v="930"/>
    <x v="909"/>
    <s v="Configurable fault-tolerant structure"/>
    <n v="3500"/>
    <n v="3930"/>
    <x v="528"/>
    <s v="successful"/>
    <n v="85"/>
    <m/>
    <s v="US"/>
    <s v="USD"/>
    <n v="1424844000"/>
    <n v="1425448800"/>
    <b v="0"/>
    <b v="1"/>
    <x v="3"/>
  </r>
  <r>
    <n v="931"/>
    <x v="910"/>
    <s v="Digitized 24/7 budgetary management"/>
    <n v="7900"/>
    <n v="5729"/>
    <x v="0"/>
    <s v="failed"/>
    <n v="112"/>
    <m/>
    <s v="US"/>
    <s v="USD"/>
    <n v="1403931600"/>
    <n v="1404104400"/>
    <b v="0"/>
    <b v="1"/>
    <x v="3"/>
  </r>
  <r>
    <n v="932"/>
    <x v="911"/>
    <s v="Stand-alone zero tolerance algorithm"/>
    <n v="2300"/>
    <n v="4883"/>
    <x v="529"/>
    <s v="successful"/>
    <n v="144"/>
    <m/>
    <s v="US"/>
    <s v="USD"/>
    <n v="1394514000"/>
    <n v="1394773200"/>
    <b v="0"/>
    <b v="0"/>
    <x v="1"/>
  </r>
  <r>
    <n v="933"/>
    <x v="912"/>
    <s v="Implemented tangible support"/>
    <n v="73000"/>
    <n v="175015"/>
    <x v="530"/>
    <s v="successful"/>
    <n v="1902"/>
    <m/>
    <s v="US"/>
    <s v="USD"/>
    <n v="1365397200"/>
    <n v="1366520400"/>
    <b v="0"/>
    <b v="0"/>
    <x v="3"/>
  </r>
  <r>
    <n v="934"/>
    <x v="913"/>
    <s v="Reactive radical framework"/>
    <n v="6200"/>
    <n v="11280"/>
    <x v="531"/>
    <s v="successful"/>
    <n v="105"/>
    <m/>
    <s v="US"/>
    <s v="USD"/>
    <n v="1456120800"/>
    <n v="1456639200"/>
    <b v="0"/>
    <b v="0"/>
    <x v="3"/>
  </r>
  <r>
    <n v="935"/>
    <x v="914"/>
    <s v="Object-based full-range knowledge user"/>
    <n v="6100"/>
    <n v="10012"/>
    <x v="532"/>
    <s v="successful"/>
    <n v="132"/>
    <m/>
    <s v="US"/>
    <s v="USD"/>
    <n v="1437714000"/>
    <n v="1438318800"/>
    <b v="0"/>
    <b v="0"/>
    <x v="3"/>
  </r>
  <r>
    <n v="936"/>
    <x v="591"/>
    <s v="Enhanced composite contingency"/>
    <n v="103200"/>
    <n v="1690"/>
    <x v="0"/>
    <s v="failed"/>
    <n v="21"/>
    <m/>
    <s v="US"/>
    <s v="USD"/>
    <n v="1563771600"/>
    <n v="1564030800"/>
    <b v="1"/>
    <b v="0"/>
    <x v="3"/>
  </r>
  <r>
    <n v="937"/>
    <x v="915"/>
    <s v="Cloned fresh-thinking model"/>
    <n v="171000"/>
    <n v="84891"/>
    <x v="0"/>
    <s v="canceled"/>
    <n v="976"/>
    <m/>
    <s v="US"/>
    <s v="USD"/>
    <n v="1448517600"/>
    <n v="1449295200"/>
    <b v="0"/>
    <b v="0"/>
    <x v="4"/>
  </r>
  <r>
    <n v="938"/>
    <x v="916"/>
    <s v="Total dedicated benchmark"/>
    <n v="9200"/>
    <n v="10093"/>
    <x v="533"/>
    <s v="successful"/>
    <n v="96"/>
    <m/>
    <s v="US"/>
    <s v="USD"/>
    <n v="1528779600"/>
    <n v="1531890000"/>
    <b v="0"/>
    <b v="1"/>
    <x v="13"/>
  </r>
  <r>
    <n v="939"/>
    <x v="917"/>
    <s v="Streamlined human-resource Graphic Interface"/>
    <n v="7800"/>
    <n v="3839"/>
    <x v="0"/>
    <s v="failed"/>
    <n v="67"/>
    <m/>
    <s v="US"/>
    <s v="USD"/>
    <n v="1304744400"/>
    <n v="1306213200"/>
    <b v="0"/>
    <b v="1"/>
    <x v="11"/>
  </r>
  <r>
    <n v="940"/>
    <x v="918"/>
    <s v="Upgradable analyzing core"/>
    <n v="9900"/>
    <n v="6161"/>
    <x v="0"/>
    <s v="live"/>
    <n v="66"/>
    <m/>
    <s v="CA"/>
    <s v="CAD"/>
    <n v="1354341600"/>
    <n v="1356242400"/>
    <b v="0"/>
    <b v="0"/>
    <x v="2"/>
  </r>
  <r>
    <n v="941"/>
    <x v="919"/>
    <s v="Profound exuding pricing structure"/>
    <n v="43000"/>
    <n v="5615"/>
    <x v="0"/>
    <s v="failed"/>
    <n v="78"/>
    <m/>
    <s v="US"/>
    <s v="USD"/>
    <n v="1294552800"/>
    <n v="1297576800"/>
    <b v="1"/>
    <b v="0"/>
    <x v="3"/>
  </r>
  <r>
    <n v="942"/>
    <x v="916"/>
    <s v="Horizontal optimizing model"/>
    <n v="9600"/>
    <n v="6205"/>
    <x v="0"/>
    <s v="failed"/>
    <n v="67"/>
    <m/>
    <s v="AU"/>
    <s v="AUD"/>
    <n v="1295935200"/>
    <n v="1296194400"/>
    <b v="0"/>
    <b v="0"/>
    <x v="3"/>
  </r>
  <r>
    <n v="943"/>
    <x v="920"/>
    <s v="Synchronized fault-tolerant algorithm"/>
    <n v="7500"/>
    <n v="11969"/>
    <x v="534"/>
    <s v="successful"/>
    <n v="114"/>
    <m/>
    <s v="US"/>
    <s v="USD"/>
    <n v="1411534800"/>
    <n v="1414558800"/>
    <b v="0"/>
    <b v="0"/>
    <x v="0"/>
  </r>
  <r>
    <n v="944"/>
    <x v="921"/>
    <s v="Streamlined 5thgeneration intranet"/>
    <n v="10000"/>
    <n v="8142"/>
    <x v="0"/>
    <s v="failed"/>
    <n v="263"/>
    <m/>
    <s v="AU"/>
    <s v="AUD"/>
    <n v="1486706400"/>
    <n v="1488348000"/>
    <b v="0"/>
    <b v="0"/>
    <x v="14"/>
  </r>
  <r>
    <n v="945"/>
    <x v="922"/>
    <s v="Cross-group clear-thinking task-force"/>
    <n v="172000"/>
    <n v="55805"/>
    <x v="0"/>
    <s v="failed"/>
    <n v="1691"/>
    <m/>
    <s v="US"/>
    <s v="USD"/>
    <n v="1333602000"/>
    <n v="1334898000"/>
    <b v="1"/>
    <b v="0"/>
    <x v="14"/>
  </r>
  <r>
    <n v="946"/>
    <x v="923"/>
    <s v="Public-key bandwidth-monitored intranet"/>
    <n v="153700"/>
    <n v="15238"/>
    <x v="0"/>
    <s v="failed"/>
    <n v="181"/>
    <m/>
    <s v="US"/>
    <s v="USD"/>
    <n v="1308200400"/>
    <n v="1308373200"/>
    <b v="0"/>
    <b v="0"/>
    <x v="3"/>
  </r>
  <r>
    <n v="947"/>
    <x v="924"/>
    <s v="Upgradable clear-thinking hardware"/>
    <n v="3600"/>
    <n v="961"/>
    <x v="0"/>
    <s v="failed"/>
    <n v="13"/>
    <m/>
    <s v="US"/>
    <s v="USD"/>
    <n v="1411707600"/>
    <n v="1412312400"/>
    <b v="0"/>
    <b v="0"/>
    <x v="3"/>
  </r>
  <r>
    <n v="948"/>
    <x v="925"/>
    <s v="Integrated holistic paradigm"/>
    <n v="9400"/>
    <n v="5918"/>
    <x v="0"/>
    <s v="canceled"/>
    <n v="160"/>
    <m/>
    <s v="US"/>
    <s v="USD"/>
    <n v="1418364000"/>
    <n v="1419228000"/>
    <b v="1"/>
    <b v="1"/>
    <x v="4"/>
  </r>
  <r>
    <n v="949"/>
    <x v="926"/>
    <s v="Seamless clear-thinking conglomeration"/>
    <n v="5900"/>
    <n v="9520"/>
    <x v="535"/>
    <s v="successful"/>
    <n v="203"/>
    <m/>
    <s v="US"/>
    <s v="USD"/>
    <n v="1429333200"/>
    <n v="1430974800"/>
    <b v="0"/>
    <b v="0"/>
    <x v="2"/>
  </r>
  <r>
    <n v="950"/>
    <x v="927"/>
    <s v="Persistent content-based methodology"/>
    <n v="100"/>
    <n v="5"/>
    <x v="0"/>
    <s v="failed"/>
    <n v="1"/>
    <m/>
    <s v="US"/>
    <s v="USD"/>
    <n v="1555390800"/>
    <n v="1555822800"/>
    <b v="0"/>
    <b v="1"/>
    <x v="3"/>
  </r>
  <r>
    <n v="951"/>
    <x v="928"/>
    <s v="Re-engineered 24hour matrix"/>
    <n v="14500"/>
    <n v="159056"/>
    <x v="536"/>
    <s v="successful"/>
    <n v="1559"/>
    <m/>
    <s v="US"/>
    <s v="USD"/>
    <n v="1482732000"/>
    <n v="1482818400"/>
    <b v="0"/>
    <b v="1"/>
    <x v="1"/>
  </r>
  <r>
    <n v="952"/>
    <x v="929"/>
    <s v="Virtual multi-tasking core"/>
    <n v="145500"/>
    <n v="101987"/>
    <x v="0"/>
    <s v="canceled"/>
    <n v="2266"/>
    <m/>
    <s v="US"/>
    <s v="USD"/>
    <n v="1470718800"/>
    <n v="1471928400"/>
    <b v="0"/>
    <b v="0"/>
    <x v="4"/>
  </r>
  <r>
    <n v="953"/>
    <x v="930"/>
    <s v="Streamlined fault-tolerant conglomeration"/>
    <n v="3300"/>
    <n v="1980"/>
    <x v="0"/>
    <s v="failed"/>
    <n v="21"/>
    <m/>
    <s v="US"/>
    <s v="USD"/>
    <n v="1450591200"/>
    <n v="1453701600"/>
    <b v="0"/>
    <b v="1"/>
    <x v="22"/>
  </r>
  <r>
    <n v="954"/>
    <x v="931"/>
    <s v="Enterprise-wide client-driven policy"/>
    <n v="42600"/>
    <n v="156384"/>
    <x v="537"/>
    <s v="successful"/>
    <n v="1548"/>
    <m/>
    <s v="AU"/>
    <s v="AUD"/>
    <n v="1348290000"/>
    <n v="1350363600"/>
    <b v="0"/>
    <b v="0"/>
    <x v="2"/>
  </r>
  <r>
    <n v="955"/>
    <x v="932"/>
    <s v="Function-based next generation emulation"/>
    <n v="700"/>
    <n v="7763"/>
    <x v="538"/>
    <s v="successful"/>
    <n v="80"/>
    <m/>
    <s v="US"/>
    <s v="USD"/>
    <n v="1353823200"/>
    <n v="1353996000"/>
    <b v="0"/>
    <b v="0"/>
    <x v="3"/>
  </r>
  <r>
    <n v="956"/>
    <x v="933"/>
    <s v="Re-engineered composite focus group"/>
    <n v="187600"/>
    <n v="35698"/>
    <x v="0"/>
    <s v="failed"/>
    <n v="830"/>
    <m/>
    <s v="US"/>
    <s v="USD"/>
    <n v="1450764000"/>
    <n v="1451109600"/>
    <b v="0"/>
    <b v="0"/>
    <x v="22"/>
  </r>
  <r>
    <n v="957"/>
    <x v="934"/>
    <s v="Profound mission-critical function"/>
    <n v="9800"/>
    <n v="12434"/>
    <x v="539"/>
    <s v="successful"/>
    <n v="131"/>
    <m/>
    <s v="US"/>
    <s v="USD"/>
    <n v="1329372000"/>
    <n v="1329631200"/>
    <b v="0"/>
    <b v="0"/>
    <x v="3"/>
  </r>
  <r>
    <n v="958"/>
    <x v="935"/>
    <s v="De-engineered zero-defect open system"/>
    <n v="1100"/>
    <n v="8081"/>
    <x v="540"/>
    <s v="successful"/>
    <n v="112"/>
    <m/>
    <s v="US"/>
    <s v="USD"/>
    <n v="1277096400"/>
    <n v="1278997200"/>
    <b v="0"/>
    <b v="0"/>
    <x v="10"/>
  </r>
  <r>
    <n v="959"/>
    <x v="936"/>
    <s v="Operative hybrid utilization"/>
    <n v="145000"/>
    <n v="6631"/>
    <x v="0"/>
    <s v="failed"/>
    <n v="130"/>
    <m/>
    <s v="US"/>
    <s v="USD"/>
    <n v="1277701200"/>
    <n v="1280120400"/>
    <b v="0"/>
    <b v="0"/>
    <x v="18"/>
  </r>
  <r>
    <n v="960"/>
    <x v="937"/>
    <s v="Function-based interactive matrix"/>
    <n v="5500"/>
    <n v="4678"/>
    <x v="0"/>
    <s v="failed"/>
    <n v="55"/>
    <m/>
    <s v="US"/>
    <s v="USD"/>
    <n v="1454911200"/>
    <n v="1458104400"/>
    <b v="0"/>
    <b v="0"/>
    <x v="2"/>
  </r>
  <r>
    <n v="961"/>
    <x v="938"/>
    <s v="Optimized content-based collaboration"/>
    <n v="5700"/>
    <n v="6800"/>
    <x v="541"/>
    <s v="successful"/>
    <n v="155"/>
    <m/>
    <s v="US"/>
    <s v="USD"/>
    <n v="1297922400"/>
    <n v="1298268000"/>
    <b v="0"/>
    <b v="0"/>
    <x v="18"/>
  </r>
  <r>
    <n v="962"/>
    <x v="939"/>
    <s v="User-centric cohesive policy"/>
    <n v="3600"/>
    <n v="10657"/>
    <x v="542"/>
    <s v="successful"/>
    <n v="266"/>
    <m/>
    <s v="US"/>
    <s v="USD"/>
    <n v="1384408800"/>
    <n v="1386223200"/>
    <b v="0"/>
    <b v="0"/>
    <x v="0"/>
  </r>
  <r>
    <n v="963"/>
    <x v="940"/>
    <s v="Ergonomic methodical hub"/>
    <n v="5900"/>
    <n v="4997"/>
    <x v="0"/>
    <s v="failed"/>
    <n v="114"/>
    <m/>
    <s v="IT"/>
    <s v="EUR"/>
    <n v="1299304800"/>
    <n v="1299823200"/>
    <b v="0"/>
    <b v="1"/>
    <x v="14"/>
  </r>
  <r>
    <n v="964"/>
    <x v="941"/>
    <s v="Devolved disintermediate encryption"/>
    <n v="3700"/>
    <n v="13164"/>
    <x v="543"/>
    <s v="successful"/>
    <n v="155"/>
    <m/>
    <s v="US"/>
    <s v="USD"/>
    <n v="1431320400"/>
    <n v="1431752400"/>
    <b v="0"/>
    <b v="0"/>
    <x v="3"/>
  </r>
  <r>
    <n v="965"/>
    <x v="942"/>
    <s v="Phased clear-thinking policy"/>
    <n v="2200"/>
    <n v="8501"/>
    <x v="544"/>
    <s v="successful"/>
    <n v="207"/>
    <m/>
    <s v="GB"/>
    <s v="GBP"/>
    <n v="1264399200"/>
    <n v="1267855200"/>
    <b v="0"/>
    <b v="0"/>
    <x v="1"/>
  </r>
  <r>
    <n v="966"/>
    <x v="411"/>
    <s v="Seamless solution-oriented capacity"/>
    <n v="1700"/>
    <n v="13468"/>
    <x v="545"/>
    <s v="successful"/>
    <n v="245"/>
    <m/>
    <s v="US"/>
    <s v="USD"/>
    <n v="1497502800"/>
    <n v="1497675600"/>
    <b v="0"/>
    <b v="0"/>
    <x v="3"/>
  </r>
  <r>
    <n v="967"/>
    <x v="943"/>
    <s v="Organized human-resource attitude"/>
    <n v="88400"/>
    <n v="121138"/>
    <x v="546"/>
    <s v="successful"/>
    <n v="1573"/>
    <m/>
    <s v="US"/>
    <s v="USD"/>
    <n v="1333688400"/>
    <n v="1336885200"/>
    <b v="0"/>
    <b v="0"/>
    <x v="21"/>
  </r>
  <r>
    <n v="968"/>
    <x v="944"/>
    <s v="Open-architected disintermediate budgetary management"/>
    <n v="2400"/>
    <n v="8117"/>
    <x v="547"/>
    <s v="successful"/>
    <n v="114"/>
    <m/>
    <s v="US"/>
    <s v="USD"/>
    <n v="1293861600"/>
    <n v="1295157600"/>
    <b v="0"/>
    <b v="0"/>
    <x v="0"/>
  </r>
  <r>
    <n v="969"/>
    <x v="945"/>
    <s v="Multi-lateral radical solution"/>
    <n v="7900"/>
    <n v="8550"/>
    <x v="548"/>
    <s v="successful"/>
    <n v="93"/>
    <m/>
    <s v="US"/>
    <s v="USD"/>
    <n v="1576994400"/>
    <n v="1577599200"/>
    <b v="0"/>
    <b v="0"/>
    <x v="3"/>
  </r>
  <r>
    <n v="970"/>
    <x v="946"/>
    <s v="Inverse context-sensitive info-mediaries"/>
    <n v="94900"/>
    <n v="57659"/>
    <x v="0"/>
    <s v="failed"/>
    <n v="594"/>
    <m/>
    <s v="US"/>
    <s v="USD"/>
    <n v="1304917200"/>
    <n v="1305003600"/>
    <b v="0"/>
    <b v="0"/>
    <x v="3"/>
  </r>
  <r>
    <n v="971"/>
    <x v="947"/>
    <s v="Versatile neutral workforce"/>
    <n v="5100"/>
    <n v="1414"/>
    <x v="0"/>
    <s v="failed"/>
    <n v="24"/>
    <m/>
    <s v="US"/>
    <s v="USD"/>
    <n v="1381208400"/>
    <n v="1381726800"/>
    <b v="0"/>
    <b v="0"/>
    <x v="19"/>
  </r>
  <r>
    <n v="972"/>
    <x v="948"/>
    <s v="Multi-tiered systematic knowledge user"/>
    <n v="42700"/>
    <n v="97524"/>
    <x v="549"/>
    <s v="successful"/>
    <n v="1681"/>
    <m/>
    <s v="US"/>
    <s v="USD"/>
    <n v="1401685200"/>
    <n v="1402462800"/>
    <b v="0"/>
    <b v="1"/>
    <x v="2"/>
  </r>
  <r>
    <n v="973"/>
    <x v="949"/>
    <s v="Programmable multi-state algorithm"/>
    <n v="121100"/>
    <n v="26176"/>
    <x v="0"/>
    <s v="failed"/>
    <n v="252"/>
    <m/>
    <s v="US"/>
    <s v="USD"/>
    <n v="1291960800"/>
    <n v="1292133600"/>
    <b v="0"/>
    <b v="1"/>
    <x v="3"/>
  </r>
  <r>
    <n v="974"/>
    <x v="950"/>
    <s v="Multi-channeled reciprocal interface"/>
    <n v="800"/>
    <n v="2991"/>
    <x v="550"/>
    <s v="successful"/>
    <n v="32"/>
    <m/>
    <s v="US"/>
    <s v="USD"/>
    <n v="1368853200"/>
    <n v="1368939600"/>
    <b v="0"/>
    <b v="0"/>
    <x v="7"/>
  </r>
  <r>
    <n v="975"/>
    <x v="951"/>
    <s v="Right-sized maximized migration"/>
    <n v="5400"/>
    <n v="8366"/>
    <x v="551"/>
    <s v="successful"/>
    <n v="135"/>
    <m/>
    <s v="US"/>
    <s v="USD"/>
    <n v="1448776800"/>
    <n v="1452146400"/>
    <b v="0"/>
    <b v="1"/>
    <x v="3"/>
  </r>
  <r>
    <n v="976"/>
    <x v="952"/>
    <s v="Self-enabling value-added artificial intelligence"/>
    <n v="4000"/>
    <n v="12886"/>
    <x v="552"/>
    <s v="successful"/>
    <n v="140"/>
    <m/>
    <s v="US"/>
    <s v="USD"/>
    <n v="1296194400"/>
    <n v="1296712800"/>
    <b v="0"/>
    <b v="1"/>
    <x v="3"/>
  </r>
  <r>
    <n v="977"/>
    <x v="597"/>
    <s v="Vision-oriented interactive solution"/>
    <n v="7000"/>
    <n v="5177"/>
    <x v="0"/>
    <s v="failed"/>
    <n v="67"/>
    <m/>
    <s v="US"/>
    <s v="USD"/>
    <n v="1517983200"/>
    <n v="1520748000"/>
    <b v="0"/>
    <b v="0"/>
    <x v="0"/>
  </r>
  <r>
    <n v="978"/>
    <x v="953"/>
    <s v="Fundamental user-facing productivity"/>
    <n v="1000"/>
    <n v="8641"/>
    <x v="553"/>
    <s v="successful"/>
    <n v="92"/>
    <m/>
    <s v="US"/>
    <s v="USD"/>
    <n v="1478930400"/>
    <n v="1480831200"/>
    <b v="0"/>
    <b v="0"/>
    <x v="11"/>
  </r>
  <r>
    <n v="979"/>
    <x v="954"/>
    <s v="Innovative well-modulated capability"/>
    <n v="60200"/>
    <n v="86244"/>
    <x v="554"/>
    <s v="successful"/>
    <n v="1015"/>
    <m/>
    <s v="GB"/>
    <s v="GBP"/>
    <n v="1426395600"/>
    <n v="1426914000"/>
    <b v="0"/>
    <b v="0"/>
    <x v="3"/>
  </r>
  <r>
    <n v="980"/>
    <x v="955"/>
    <s v="Universal fault-tolerant orchestration"/>
    <n v="195200"/>
    <n v="78630"/>
    <x v="0"/>
    <s v="failed"/>
    <n v="742"/>
    <m/>
    <s v="US"/>
    <s v="USD"/>
    <n v="1446181200"/>
    <n v="1446616800"/>
    <b v="1"/>
    <b v="0"/>
    <x v="9"/>
  </r>
  <r>
    <n v="981"/>
    <x v="956"/>
    <s v="Grass-roots executive synergy"/>
    <n v="6700"/>
    <n v="11941"/>
    <x v="555"/>
    <s v="successful"/>
    <n v="323"/>
    <m/>
    <s v="US"/>
    <s v="USD"/>
    <n v="1514181600"/>
    <n v="1517032800"/>
    <b v="0"/>
    <b v="0"/>
    <x v="2"/>
  </r>
  <r>
    <n v="982"/>
    <x v="957"/>
    <s v="Multi-layered optimal application"/>
    <n v="7200"/>
    <n v="6115"/>
    <x v="0"/>
    <s v="failed"/>
    <n v="75"/>
    <m/>
    <s v="US"/>
    <s v="USD"/>
    <n v="1311051600"/>
    <n v="1311224400"/>
    <b v="0"/>
    <b v="1"/>
    <x v="4"/>
  </r>
  <r>
    <n v="983"/>
    <x v="958"/>
    <s v="Business-focused full-range core"/>
    <n v="129100"/>
    <n v="188404"/>
    <x v="556"/>
    <s v="successful"/>
    <n v="2326"/>
    <m/>
    <s v="US"/>
    <s v="USD"/>
    <n v="1564894800"/>
    <n v="1566190800"/>
    <b v="0"/>
    <b v="0"/>
    <x v="4"/>
  </r>
  <r>
    <n v="984"/>
    <x v="959"/>
    <s v="Exclusive system-worthy Graphic Interface"/>
    <n v="6500"/>
    <n v="9910"/>
    <x v="557"/>
    <s v="successful"/>
    <n v="381"/>
    <m/>
    <s v="US"/>
    <s v="USD"/>
    <n v="1567918800"/>
    <n v="1570165200"/>
    <b v="0"/>
    <b v="0"/>
    <x v="3"/>
  </r>
  <r>
    <n v="985"/>
    <x v="960"/>
    <s v="Enhanced optimal ability"/>
    <n v="170600"/>
    <n v="114523"/>
    <x v="0"/>
    <s v="failed"/>
    <n v="4405"/>
    <m/>
    <s v="US"/>
    <s v="USD"/>
    <n v="1386309600"/>
    <n v="1388556000"/>
    <b v="0"/>
    <b v="1"/>
    <x v="1"/>
  </r>
  <r>
    <n v="986"/>
    <x v="961"/>
    <s v="Optional zero administration neural-net"/>
    <n v="7800"/>
    <n v="3144"/>
    <x v="0"/>
    <s v="failed"/>
    <n v="92"/>
    <m/>
    <s v="US"/>
    <s v="USD"/>
    <n v="1301979600"/>
    <n v="1303189200"/>
    <b v="0"/>
    <b v="0"/>
    <x v="1"/>
  </r>
  <r>
    <n v="987"/>
    <x v="962"/>
    <s v="Ameliorated foreground focus group"/>
    <n v="6200"/>
    <n v="13441"/>
    <x v="558"/>
    <s v="successful"/>
    <n v="480"/>
    <m/>
    <s v="US"/>
    <s v="USD"/>
    <n v="1493269200"/>
    <n v="1494478800"/>
    <b v="0"/>
    <b v="0"/>
    <x v="4"/>
  </r>
  <r>
    <n v="988"/>
    <x v="963"/>
    <s v="Triple-buffered multi-tasking matrices"/>
    <n v="9400"/>
    <n v="4899"/>
    <x v="0"/>
    <s v="failed"/>
    <n v="64"/>
    <m/>
    <s v="US"/>
    <s v="USD"/>
    <n v="1478930400"/>
    <n v="1480744800"/>
    <b v="0"/>
    <b v="0"/>
    <x v="15"/>
  </r>
  <r>
    <n v="989"/>
    <x v="964"/>
    <s v="Versatile dedicated migration"/>
    <n v="2400"/>
    <n v="11990"/>
    <x v="559"/>
    <s v="successful"/>
    <n v="226"/>
    <m/>
    <s v="US"/>
    <s v="USD"/>
    <n v="1555390800"/>
    <n v="1555822800"/>
    <b v="0"/>
    <b v="0"/>
    <x v="18"/>
  </r>
  <r>
    <n v="990"/>
    <x v="965"/>
    <s v="Devolved foreground customer loyalty"/>
    <n v="7800"/>
    <n v="6839"/>
    <x v="0"/>
    <s v="failed"/>
    <n v="64"/>
    <m/>
    <s v="US"/>
    <s v="USD"/>
    <n v="1456984800"/>
    <n v="1458882000"/>
    <b v="0"/>
    <b v="1"/>
    <x v="6"/>
  </r>
  <r>
    <n v="991"/>
    <x v="509"/>
    <s v="Reduced reciprocal focus group"/>
    <n v="9800"/>
    <n v="11091"/>
    <x v="560"/>
    <s v="successful"/>
    <n v="241"/>
    <m/>
    <s v="US"/>
    <s v="USD"/>
    <n v="1411621200"/>
    <n v="1411966800"/>
    <b v="0"/>
    <b v="1"/>
    <x v="1"/>
  </r>
  <r>
    <n v="992"/>
    <x v="966"/>
    <s v="Networked global migration"/>
    <n v="3100"/>
    <n v="13223"/>
    <x v="561"/>
    <s v="successful"/>
    <n v="132"/>
    <m/>
    <s v="US"/>
    <s v="USD"/>
    <n v="1525669200"/>
    <n v="1526878800"/>
    <b v="0"/>
    <b v="1"/>
    <x v="6"/>
  </r>
  <r>
    <n v="993"/>
    <x v="967"/>
    <s v="De-engineered even-keeled definition"/>
    <n v="9800"/>
    <n v="7608"/>
    <x v="0"/>
    <s v="canceled"/>
    <n v="75"/>
    <m/>
    <s v="IT"/>
    <s v="EUR"/>
    <n v="1450936800"/>
    <n v="1452405600"/>
    <b v="0"/>
    <b v="1"/>
    <x v="14"/>
  </r>
  <r>
    <n v="994"/>
    <x v="968"/>
    <s v="Implemented bi-directional flexibility"/>
    <n v="141100"/>
    <n v="74073"/>
    <x v="0"/>
    <s v="failed"/>
    <n v="842"/>
    <m/>
    <s v="US"/>
    <s v="USD"/>
    <n v="1413522000"/>
    <n v="1414040400"/>
    <b v="0"/>
    <b v="1"/>
    <x v="18"/>
  </r>
  <r>
    <n v="995"/>
    <x v="969"/>
    <s v="Vision-oriented scalable definition"/>
    <n v="97300"/>
    <n v="153216"/>
    <x v="562"/>
    <s v="successful"/>
    <n v="2043"/>
    <m/>
    <s v="US"/>
    <s v="USD"/>
    <n v="1541307600"/>
    <n v="1543816800"/>
    <b v="0"/>
    <b v="1"/>
    <x v="0"/>
  </r>
  <r>
    <n v="996"/>
    <x v="970"/>
    <s v="Future-proofed upward-trending migration"/>
    <n v="6600"/>
    <n v="4814"/>
    <x v="0"/>
    <s v="failed"/>
    <n v="112"/>
    <m/>
    <s v="US"/>
    <s v="USD"/>
    <n v="1357106400"/>
    <n v="1359698400"/>
    <b v="0"/>
    <b v="0"/>
    <x v="3"/>
  </r>
  <r>
    <n v="997"/>
    <x v="971"/>
    <s v="Right-sized full-range throughput"/>
    <n v="7600"/>
    <n v="4603"/>
    <x v="0"/>
    <s v="canceled"/>
    <n v="139"/>
    <m/>
    <s v="IT"/>
    <s v="EUR"/>
    <n v="1390197600"/>
    <n v="1390629600"/>
    <b v="0"/>
    <b v="0"/>
    <x v="3"/>
  </r>
  <r>
    <n v="998"/>
    <x v="972"/>
    <s v="Polarized composite customer loyalty"/>
    <n v="66600"/>
    <n v="37823"/>
    <x v="0"/>
    <s v="failed"/>
    <n v="374"/>
    <m/>
    <s v="US"/>
    <s v="USD"/>
    <n v="1265868000"/>
    <n v="1267077600"/>
    <b v="0"/>
    <b v="1"/>
    <x v="7"/>
  </r>
  <r>
    <n v="999"/>
    <x v="973"/>
    <s v="Expanded eco-centric policy"/>
    <n v="111100"/>
    <n v="62819"/>
    <x v="0"/>
    <s v="canceled"/>
    <n v="1122"/>
    <m/>
    <s v="US"/>
    <s v="USD"/>
    <n v="1467176400"/>
    <n v="1467781200"/>
    <b v="0"/>
    <b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4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5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"/>
    <x v="4"/>
    <n v="1815"/>
    <n v="103.98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x v="877"/>
    <b v="0"/>
    <b v="0"/>
    <s v="food/food trucks"/>
    <x v="0"/>
    <s v="food truck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4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5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X10:Y985" firstHeaderRow="1" firstDataRow="1" firstDataCol="1"/>
  <pivotFields count="16">
    <pivotField showAll="0"/>
    <pivotField axis="axisRow" showAll="0">
      <items count="975">
        <item sd="0"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>
      <items count="564">
        <item x="0"/>
        <item x="399"/>
        <item x="99"/>
        <item x="380"/>
        <item x="275"/>
        <item x="323"/>
        <item x="61"/>
        <item x="279"/>
        <item x="103"/>
        <item x="472"/>
        <item x="435"/>
        <item x="502"/>
        <item x="237"/>
        <item x="21"/>
        <item x="447"/>
        <item x="528"/>
        <item x="45"/>
        <item x="487"/>
        <item x="85"/>
        <item x="29"/>
        <item x="483"/>
        <item x="548"/>
        <item x="174"/>
        <item x="140"/>
        <item x="291"/>
        <item x="443"/>
        <item x="426"/>
        <item x="322"/>
        <item x="345"/>
        <item x="48"/>
        <item x="533"/>
        <item x="77"/>
        <item x="356"/>
        <item x="313"/>
        <item x="89"/>
        <item x="272"/>
        <item x="94"/>
        <item x="336"/>
        <item x="541"/>
        <item x="163"/>
        <item x="450"/>
        <item x="165"/>
        <item x="560"/>
        <item x="410"/>
        <item x="316"/>
        <item x="84"/>
        <item x="240"/>
        <item x="203"/>
        <item x="289"/>
        <item x="219"/>
        <item x="55"/>
        <item x="180"/>
        <item x="116"/>
        <item x="442"/>
        <item x="260"/>
        <item x="433"/>
        <item x="130"/>
        <item x="248"/>
        <item x="359"/>
        <item x="91"/>
        <item x="204"/>
        <item x="95"/>
        <item x="388"/>
        <item x="342"/>
        <item x="393"/>
        <item x="225"/>
        <item x="349"/>
        <item x="485"/>
        <item x="382"/>
        <item x="512"/>
        <item x="228"/>
        <item x="500"/>
        <item x="312"/>
        <item x="550"/>
        <item x="280"/>
        <item x="139"/>
        <item x="123"/>
        <item x="479"/>
        <item x="371"/>
        <item x="195"/>
        <item x="145"/>
        <item x="523"/>
        <item x="445"/>
        <item x="508"/>
        <item x="241"/>
        <item x="138"/>
        <item x="344"/>
        <item x="38"/>
        <item x="470"/>
        <item x="98"/>
        <item x="529"/>
        <item x="293"/>
        <item x="92"/>
        <item x="156"/>
        <item x="539"/>
        <item x="304"/>
        <item x="362"/>
        <item x="425"/>
        <item x="374"/>
        <item x="453"/>
        <item x="188"/>
        <item x="265"/>
        <item x="403"/>
        <item x="338"/>
        <item x="168"/>
        <item x="87"/>
        <item x="236"/>
        <item x="227"/>
        <item x="551"/>
        <item x="420"/>
        <item x="492"/>
        <item x="339"/>
        <item x="444"/>
        <item x="70"/>
        <item x="68"/>
        <item x="486"/>
        <item x="101"/>
        <item x="437"/>
        <item x="488"/>
        <item x="292"/>
        <item x="383"/>
        <item x="209"/>
        <item x="511"/>
        <item x="82"/>
        <item x="144"/>
        <item x="22"/>
        <item x="122"/>
        <item x="147"/>
        <item x="495"/>
        <item x="36"/>
        <item x="557"/>
        <item x="46"/>
        <item x="37"/>
        <item x="294"/>
        <item x="514"/>
        <item x="35"/>
        <item x="33"/>
        <item x="290"/>
        <item x="535"/>
        <item x="76"/>
        <item x="160"/>
        <item x="159"/>
        <item x="105"/>
        <item x="400"/>
        <item x="525"/>
        <item x="464"/>
        <item x="473"/>
        <item x="154"/>
        <item x="270"/>
        <item x="504"/>
        <item x="532"/>
        <item x="467"/>
        <item x="468"/>
        <item x="489"/>
        <item x="207"/>
        <item x="476"/>
        <item x="264"/>
        <item x="392"/>
        <item x="327"/>
        <item x="360"/>
        <item x="124"/>
        <item x="428"/>
        <item x="395"/>
        <item x="390"/>
        <item x="422"/>
        <item x="121"/>
        <item x="521"/>
        <item x="448"/>
        <item x="498"/>
        <item x="220"/>
        <item x="452"/>
        <item x="534"/>
        <item x="190"/>
        <item x="381"/>
        <item x="296"/>
        <item x="501"/>
        <item x="245"/>
        <item x="19"/>
        <item x="267"/>
        <item x="253"/>
        <item x="506"/>
        <item x="417"/>
        <item x="109"/>
        <item x="405"/>
        <item x="300"/>
        <item x="49"/>
        <item x="308"/>
        <item x="416"/>
        <item x="303"/>
        <item x="100"/>
        <item x="56"/>
        <item x="513"/>
        <item x="242"/>
        <item x="531"/>
        <item x="34"/>
        <item x="58"/>
        <item x="183"/>
        <item x="520"/>
        <item x="555"/>
        <item x="367"/>
        <item x="153"/>
        <item x="83"/>
        <item x="252"/>
        <item x="166"/>
        <item x="102"/>
        <item x="295"/>
        <item x="16"/>
        <item x="175"/>
        <item x="169"/>
        <item x="141"/>
        <item x="285"/>
        <item x="3"/>
        <item x="282"/>
        <item x="329"/>
        <item x="30"/>
        <item x="172"/>
        <item x="547"/>
        <item x="348"/>
        <item x="517"/>
        <item x="78"/>
        <item x="404"/>
        <item x="436"/>
        <item x="60"/>
        <item x="51"/>
        <item x="493"/>
        <item x="375"/>
        <item x="328"/>
        <item x="311"/>
        <item x="230"/>
        <item x="347"/>
        <item x="446"/>
        <item x="258"/>
        <item x="24"/>
        <item x="6"/>
        <item x="171"/>
        <item x="484"/>
        <item x="26"/>
        <item x="376"/>
        <item x="439"/>
        <item x="429"/>
        <item x="544"/>
        <item x="365"/>
        <item x="415"/>
        <item x="25"/>
        <item x="278"/>
        <item x="503"/>
        <item x="13"/>
        <item x="178"/>
        <item x="297"/>
        <item x="527"/>
        <item x="32"/>
        <item x="480"/>
        <item x="477"/>
        <item x="187"/>
        <item x="90"/>
        <item x="185"/>
        <item x="249"/>
        <item x="128"/>
        <item x="266"/>
        <item x="268"/>
        <item x="334"/>
        <item x="66"/>
        <item x="170"/>
        <item x="88"/>
        <item x="269"/>
        <item x="354"/>
        <item x="516"/>
        <item x="14"/>
        <item x="377"/>
        <item x="151"/>
        <item x="427"/>
        <item x="176"/>
        <item x="471"/>
        <item x="474"/>
        <item x="114"/>
        <item x="81"/>
        <item x="456"/>
        <item x="540"/>
        <item x="23"/>
        <item x="542"/>
        <item x="538"/>
        <item x="366"/>
        <item x="341"/>
        <item x="350"/>
        <item x="558"/>
        <item x="310"/>
        <item x="430"/>
        <item x="17"/>
        <item x="64"/>
        <item x="418"/>
        <item x="71"/>
        <item x="96"/>
        <item x="179"/>
        <item x="449"/>
        <item x="478"/>
        <item x="553"/>
        <item x="137"/>
        <item x="57"/>
        <item x="142"/>
        <item x="309"/>
        <item x="255"/>
        <item x="507"/>
        <item x="47"/>
        <item x="161"/>
        <item x="221"/>
        <item x="73"/>
        <item x="146"/>
        <item x="205"/>
        <item x="133"/>
        <item x="318"/>
        <item x="315"/>
        <item x="106"/>
        <item x="398"/>
        <item x="65"/>
        <item x="41"/>
        <item x="402"/>
        <item x="397"/>
        <item x="157"/>
        <item x="243"/>
        <item x="5"/>
        <item x="254"/>
        <item x="235"/>
        <item x="465"/>
        <item x="421"/>
        <item x="302"/>
        <item x="43"/>
        <item x="212"/>
        <item x="218"/>
        <item x="552"/>
        <item x="28"/>
        <item x="434"/>
        <item x="158"/>
        <item x="50"/>
        <item x="74"/>
        <item x="353"/>
        <item x="213"/>
        <item x="408"/>
        <item x="7"/>
        <item x="214"/>
        <item x="182"/>
        <item x="458"/>
        <item x="440"/>
        <item x="543"/>
        <item x="86"/>
        <item x="355"/>
        <item x="510"/>
        <item x="379"/>
        <item x="559"/>
        <item x="274"/>
        <item x="299"/>
        <item x="463"/>
        <item x="208"/>
        <item x="284"/>
        <item x="69"/>
        <item x="561"/>
        <item x="211"/>
        <item x="149"/>
        <item x="54"/>
        <item x="4"/>
        <item x="391"/>
        <item x="462"/>
        <item x="490"/>
        <item x="11"/>
        <item x="231"/>
        <item x="457"/>
        <item x="460"/>
        <item x="184"/>
        <item x="271"/>
        <item x="63"/>
        <item x="262"/>
        <item x="283"/>
        <item x="181"/>
        <item x="305"/>
        <item x="193"/>
        <item x="200"/>
        <item x="545"/>
        <item x="454"/>
        <item x="12"/>
        <item x="148"/>
        <item x="75"/>
        <item x="441"/>
        <item x="238"/>
        <item x="173"/>
        <item x="119"/>
        <item x="424"/>
        <item x="413"/>
        <item x="72"/>
        <item x="412"/>
        <item x="247"/>
        <item x="40"/>
        <item x="378"/>
        <item x="518"/>
        <item x="177"/>
        <item x="232"/>
        <item x="126"/>
        <item x="411"/>
        <item x="373"/>
        <item x="1"/>
        <item x="216"/>
        <item x="363"/>
        <item x="438"/>
        <item x="210"/>
        <item x="394"/>
        <item x="53"/>
        <item x="301"/>
        <item x="346"/>
        <item x="9"/>
        <item x="155"/>
        <item x="10"/>
        <item x="326"/>
        <item x="223"/>
        <item x="361"/>
        <item x="224"/>
        <item x="358"/>
        <item x="104"/>
        <item x="431"/>
        <item x="335"/>
        <item x="286"/>
        <item x="201"/>
        <item x="194"/>
        <item x="52"/>
        <item x="288"/>
        <item x="257"/>
        <item x="505"/>
        <item x="370"/>
        <item x="198"/>
        <item x="461"/>
        <item x="244"/>
        <item x="482"/>
        <item x="263"/>
        <item x="197"/>
        <item x="246"/>
        <item x="554"/>
        <item x="239"/>
        <item x="401"/>
        <item x="135"/>
        <item x="320"/>
        <item x="192"/>
        <item x="526"/>
        <item x="389"/>
        <item x="44"/>
        <item x="229"/>
        <item x="59"/>
        <item x="234"/>
        <item x="546"/>
        <item x="191"/>
        <item x="256"/>
        <item x="2"/>
        <item x="93"/>
        <item x="496"/>
        <item x="79"/>
        <item x="386"/>
        <item x="522"/>
        <item x="261"/>
        <item x="117"/>
        <item x="39"/>
        <item x="134"/>
        <item x="325"/>
        <item x="340"/>
        <item x="42"/>
        <item x="276"/>
        <item x="432"/>
        <item x="419"/>
        <item x="120"/>
        <item x="8"/>
        <item x="67"/>
        <item x="80"/>
        <item x="307"/>
        <item x="549"/>
        <item x="199"/>
        <item x="372"/>
        <item x="562"/>
        <item x="352"/>
        <item x="196"/>
        <item x="556"/>
        <item x="369"/>
        <item x="108"/>
        <item x="319"/>
        <item x="337"/>
        <item x="414"/>
        <item x="20"/>
        <item x="251"/>
        <item x="321"/>
        <item x="215"/>
        <item x="330"/>
        <item x="127"/>
        <item x="333"/>
        <item x="407"/>
        <item x="384"/>
        <item x="475"/>
        <item x="298"/>
        <item x="491"/>
        <item x="519"/>
        <item x="250"/>
        <item x="451"/>
        <item x="332"/>
        <item x="206"/>
        <item x="107"/>
        <item x="331"/>
        <item x="27"/>
        <item x="115"/>
        <item x="189"/>
        <item x="136"/>
        <item x="226"/>
        <item x="62"/>
        <item x="164"/>
        <item x="222"/>
        <item x="125"/>
        <item x="515"/>
        <item x="259"/>
        <item x="277"/>
        <item x="406"/>
        <item x="466"/>
        <item x="143"/>
        <item x="273"/>
        <item x="409"/>
        <item x="481"/>
        <item x="31"/>
        <item x="129"/>
        <item x="317"/>
        <item x="497"/>
        <item x="530"/>
        <item x="167"/>
        <item x="202"/>
        <item x="15"/>
        <item x="233"/>
        <item x="324"/>
        <item x="152"/>
        <item x="118"/>
        <item x="132"/>
        <item x="499"/>
        <item x="306"/>
        <item x="537"/>
        <item x="111"/>
        <item x="281"/>
        <item x="112"/>
        <item x="162"/>
        <item x="110"/>
        <item x="494"/>
        <item x="186"/>
        <item x="357"/>
        <item x="368"/>
        <item x="351"/>
        <item x="469"/>
        <item x="509"/>
        <item x="97"/>
        <item x="387"/>
        <item x="459"/>
        <item x="343"/>
        <item x="423"/>
        <item x="455"/>
        <item x="314"/>
        <item x="18"/>
        <item x="131"/>
        <item x="217"/>
        <item x="364"/>
        <item x="396"/>
        <item x="536"/>
        <item x="385"/>
        <item x="287"/>
        <item x="524"/>
        <item x="150"/>
        <item x="1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</pivotFields>
  <rowFields count="1">
    <field x="1"/>
  </rowFields>
  <rowItems count="9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 t="grand">
      <x/>
    </i>
  </rowItems>
  <colItems count="1">
    <i/>
  </colItems>
  <dataFields count="1">
    <dataField name="Sum of backers_count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E2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7">
        <item h="1" x="4"/>
        <item x="3"/>
        <item x="0"/>
        <item x="2"/>
        <item x="1"/>
        <item h="1" x="5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19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4">
    <i>
      <x v="1"/>
    </i>
    <i>
      <x v="2"/>
    </i>
    <i>
      <x v="4"/>
    </i>
    <i t="grand">
      <x/>
    </i>
  </colItems>
  <pageFields count="2">
    <pageField fld="9" item="5" hier="-1"/>
    <pageField fld="16" hier="-1"/>
  </pageFields>
  <dataFields count="1">
    <dataField name="Count of outcome" fld="6" subtotal="count" baseField="0" baseItem="0"/>
  </dataFields>
  <formats count="1">
    <format dxfId="14">
      <pivotArea dataOnly="0" outline="0" fieldPosition="0">
        <references count="2">
          <reference field="6" count="1">
            <x v="1"/>
          </reference>
          <reference field="9" count="1" selected="0">
            <x v="5"/>
          </reference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3:M26" firstHeaderRow="0" firstDataRow="1" firstDataCol="1"/>
  <pivotFields count="2">
    <pivotField axis="axisRow" showAll="0">
      <items count="7">
        <item h="1" x="4"/>
        <item h="1" x="3"/>
        <item x="0"/>
        <item h="1" x="2"/>
        <item x="1"/>
        <item h="1" x="5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rowFields count="1">
    <field x="0"/>
  </rowFields>
  <rowItems count="3">
    <i>
      <x v="2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backers_count" fld="1" subtotal="count" baseField="0" baseItem="0"/>
    <dataField name="Average of backers_count2" fld="1" subtotal="average" baseField="0" baseItem="0"/>
    <dataField name="Max of backers_count2" fld="1" subtotal="max" baseField="0" baseItem="0"/>
    <dataField name="Min of backers_count2" fld="1" subtotal="min" baseField="0" baseItem="0"/>
    <dataField name="Var of backers_count2" fld="1" subtotal="var" baseField="0" baseItem="0"/>
    <dataField name="StdDev of backers_count2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topLeftCell="E1" workbookViewId="0">
      <selection activeCell="U2" sqref="U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" customWidth="1"/>
    <col min="8" max="8" width="13" bestFit="1" customWidth="1"/>
    <col min="9" max="9" width="15.5" customWidth="1"/>
    <col min="12" max="12" width="11.125" bestFit="1" customWidth="1"/>
    <col min="13" max="13" width="28.5" customWidth="1"/>
    <col min="14" max="14" width="18.625" customWidth="1"/>
    <col min="15" max="15" width="15.625" customWidth="1"/>
    <col min="18" max="18" width="28" bestFit="1" customWidth="1"/>
    <col min="19" max="19" width="16.375" customWidth="1"/>
    <col min="20" max="20" width="30.375" bestFit="1" customWidth="1"/>
    <col min="24" max="24" width="30.375" customWidth="1"/>
    <col min="25" max="25" width="20.125" customWidth="1"/>
    <col min="26" max="26" width="3.875" customWidth="1"/>
    <col min="27" max="27" width="4.875" customWidth="1"/>
    <col min="28" max="30" width="2.875" customWidth="1"/>
    <col min="31" max="32" width="3.875" customWidth="1"/>
    <col min="33" max="34" width="4.875" customWidth="1"/>
    <col min="35" max="57" width="3.875" customWidth="1"/>
    <col min="58" max="375" width="4.875" customWidth="1"/>
    <col min="376" max="545" width="5.875" customWidth="1"/>
    <col min="546" max="587" width="6.875" customWidth="1"/>
  </cols>
  <sheetData>
    <row r="1" spans="1:25" s="1" customFormat="1" ht="16.5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2037</v>
      </c>
      <c r="T1" s="9" t="s">
        <v>2036</v>
      </c>
    </row>
    <row r="2" spans="1:25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ROUND(100*E2/D2,0)</f>
        <v>0</v>
      </c>
      <c r="G2" t="s">
        <v>14</v>
      </c>
      <c r="H2">
        <v>0</v>
      </c>
      <c r="I2">
        <f>IF(H2&gt;0,ROUND(E2/H2,2),0)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2038</v>
      </c>
      <c r="T2" t="s">
        <v>2039</v>
      </c>
    </row>
    <row r="3" spans="1:25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ROUND(100*E3/D3,0)</f>
        <v>1040</v>
      </c>
      <c r="G3" t="s">
        <v>20</v>
      </c>
      <c r="H3">
        <v>158</v>
      </c>
      <c r="I3">
        <f t="shared" ref="I3:I66" si="1">IF(H3&gt;0,ROUND(E3/H3,2),0)</f>
        <v>92.15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2040</v>
      </c>
      <c r="T3" t="s">
        <v>2041</v>
      </c>
    </row>
    <row r="4" spans="1:25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2042</v>
      </c>
      <c r="T4" t="s">
        <v>2043</v>
      </c>
    </row>
    <row r="5" spans="1:25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2040</v>
      </c>
      <c r="T5" t="s">
        <v>2041</v>
      </c>
    </row>
    <row r="6" spans="1:25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2044</v>
      </c>
      <c r="T6" t="s">
        <v>2045</v>
      </c>
    </row>
    <row r="7" spans="1:25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2044</v>
      </c>
      <c r="T7" t="s">
        <v>2045</v>
      </c>
    </row>
    <row r="8" spans="1:25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2046</v>
      </c>
      <c r="T8" t="s">
        <v>2047</v>
      </c>
    </row>
    <row r="9" spans="1:25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2044</v>
      </c>
      <c r="T9" t="s">
        <v>2045</v>
      </c>
    </row>
    <row r="10" spans="1:25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2044</v>
      </c>
      <c r="T10" t="s">
        <v>2045</v>
      </c>
      <c r="X10" s="5" t="s">
        <v>2032</v>
      </c>
      <c r="Y10" t="s">
        <v>2034</v>
      </c>
    </row>
    <row r="11" spans="1:25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2040</v>
      </c>
      <c r="T11" s="6" t="s">
        <v>2048</v>
      </c>
      <c r="X11" s="6" t="s">
        <v>202</v>
      </c>
      <c r="Y11" s="8">
        <v>7.7028356063575903E-5</v>
      </c>
    </row>
    <row r="12" spans="1:25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2046</v>
      </c>
      <c r="T12" s="6" t="s">
        <v>2049</v>
      </c>
      <c r="X12" s="6" t="s">
        <v>586</v>
      </c>
      <c r="Y12" s="8">
        <v>3.8074015997138946E-3</v>
      </c>
    </row>
    <row r="13" spans="1:25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2044</v>
      </c>
      <c r="T13" s="6" t="s">
        <v>2045</v>
      </c>
      <c r="X13" s="6" t="s">
        <v>849</v>
      </c>
      <c r="Y13" s="8">
        <v>1.2943514831397309E-3</v>
      </c>
    </row>
    <row r="14" spans="1:25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2046</v>
      </c>
      <c r="T14" s="6" t="s">
        <v>2049</v>
      </c>
      <c r="X14" s="6" t="s">
        <v>416</v>
      </c>
      <c r="Y14" s="8">
        <v>4.5639300967668722E-3</v>
      </c>
    </row>
    <row r="15" spans="1:25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2040</v>
      </c>
      <c r="T15" s="6" t="s">
        <v>2050</v>
      </c>
      <c r="X15" s="6" t="s">
        <v>1034</v>
      </c>
      <c r="Y15" s="8">
        <v>8.8032406929801027E-5</v>
      </c>
    </row>
    <row r="16" spans="1:25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2040</v>
      </c>
      <c r="T16" s="6" t="s">
        <v>2050</v>
      </c>
      <c r="X16" s="6" t="s">
        <v>756</v>
      </c>
      <c r="Y16" s="8">
        <v>4.5391709823178655E-5</v>
      </c>
    </row>
    <row r="17" spans="1:25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2042</v>
      </c>
      <c r="T17" s="6" t="s">
        <v>2051</v>
      </c>
      <c r="X17" s="6" t="s">
        <v>1822</v>
      </c>
      <c r="Y17" s="8">
        <v>1.471791803357611E-4</v>
      </c>
    </row>
    <row r="18" spans="1:25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2052</v>
      </c>
      <c r="T18" s="6" t="s">
        <v>2053</v>
      </c>
      <c r="X18" s="6" t="s">
        <v>408</v>
      </c>
      <c r="Y18" s="8">
        <v>2.8885633523840966E-4</v>
      </c>
    </row>
    <row r="19" spans="1:25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2046</v>
      </c>
      <c r="T19" s="6" t="s">
        <v>2054</v>
      </c>
      <c r="X19" s="6" t="s">
        <v>1907</v>
      </c>
      <c r="Y19" s="8">
        <v>2.2420753639933701E-4</v>
      </c>
    </row>
    <row r="20" spans="1:25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2044</v>
      </c>
      <c r="T20" s="6" t="s">
        <v>2045</v>
      </c>
      <c r="X20" s="6" t="s">
        <v>307</v>
      </c>
      <c r="Y20" s="8">
        <v>7.3176938260397114E-4</v>
      </c>
    </row>
    <row r="21" spans="1:25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2044</v>
      </c>
      <c r="T21" s="6" t="s">
        <v>2045</v>
      </c>
      <c r="X21" s="6" t="s">
        <v>572</v>
      </c>
      <c r="Y21" s="8">
        <v>3.5900715951059484E-4</v>
      </c>
    </row>
    <row r="22" spans="1:25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2046</v>
      </c>
      <c r="T22" s="6" t="s">
        <v>2049</v>
      </c>
      <c r="X22" s="6" t="s">
        <v>1675</v>
      </c>
      <c r="Y22" s="8">
        <v>2.8885633523840966E-4</v>
      </c>
    </row>
    <row r="23" spans="1:25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2044</v>
      </c>
      <c r="T23" s="6" t="s">
        <v>2045</v>
      </c>
      <c r="X23" s="6" t="s">
        <v>1668</v>
      </c>
      <c r="Y23" s="8">
        <v>3.4236353257542933E-3</v>
      </c>
    </row>
    <row r="24" spans="1:25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2044</v>
      </c>
      <c r="T24" s="6" t="s">
        <v>2045</v>
      </c>
      <c r="X24" s="6" t="s">
        <v>774</v>
      </c>
      <c r="Y24" s="8">
        <v>1.2104455952847642E-4</v>
      </c>
    </row>
    <row r="25" spans="1:25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2046</v>
      </c>
      <c r="T25" s="6" t="s">
        <v>2047</v>
      </c>
      <c r="X25" s="6" t="s">
        <v>1155</v>
      </c>
      <c r="Y25" s="8">
        <v>1.8569335836754905E-4</v>
      </c>
    </row>
    <row r="26" spans="1:25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2042</v>
      </c>
      <c r="T26" s="6" t="s">
        <v>2051</v>
      </c>
      <c r="X26" s="6" t="s">
        <v>1460</v>
      </c>
      <c r="Y26" s="8">
        <v>1.9257089015893976E-5</v>
      </c>
    </row>
    <row r="27" spans="1:25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2055</v>
      </c>
      <c r="T27" s="6" t="s">
        <v>2056</v>
      </c>
      <c r="X27" s="6" t="s">
        <v>1816</v>
      </c>
      <c r="Y27" s="8">
        <v>2.5034215720662171E-4</v>
      </c>
    </row>
    <row r="28" spans="1:25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2044</v>
      </c>
      <c r="T28" s="6" t="s">
        <v>2045</v>
      </c>
      <c r="X28" s="6" t="s">
        <v>1681</v>
      </c>
      <c r="Y28" s="8">
        <v>1.7606481385960206E-3</v>
      </c>
    </row>
    <row r="29" spans="1:25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2040</v>
      </c>
      <c r="T29" s="6" t="s">
        <v>2041</v>
      </c>
      <c r="X29" s="6" t="s">
        <v>938</v>
      </c>
      <c r="Y29" s="8">
        <v>2.3383608090728398E-4</v>
      </c>
    </row>
    <row r="30" spans="1:25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2044</v>
      </c>
      <c r="T30" s="6" t="s">
        <v>2045</v>
      </c>
      <c r="X30" s="6" t="s">
        <v>164</v>
      </c>
      <c r="Y30" s="8">
        <v>2.902318415966878E-4</v>
      </c>
    </row>
    <row r="31" spans="1:25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2046</v>
      </c>
      <c r="T31" s="6" t="s">
        <v>2057</v>
      </c>
      <c r="X31" s="6" t="s">
        <v>880</v>
      </c>
      <c r="Y31" s="8">
        <v>5.7496165776026295E-4</v>
      </c>
    </row>
    <row r="32" spans="1:25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2046</v>
      </c>
      <c r="T32" s="6" t="s">
        <v>2054</v>
      </c>
      <c r="X32" s="6" t="s">
        <v>430</v>
      </c>
      <c r="Y32" s="8">
        <v>6.0659830400066022E-4</v>
      </c>
    </row>
    <row r="33" spans="1:25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2055</v>
      </c>
      <c r="T33" s="6" t="s">
        <v>2056</v>
      </c>
      <c r="X33" s="6" t="s">
        <v>245</v>
      </c>
      <c r="Y33" s="8">
        <v>1.6781177570993322E-3</v>
      </c>
    </row>
    <row r="34" spans="1:25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2046</v>
      </c>
      <c r="T34" s="6" t="s">
        <v>2047</v>
      </c>
      <c r="X34" s="6" t="s">
        <v>464</v>
      </c>
      <c r="Y34" s="8">
        <v>7.8403862421854039E-5</v>
      </c>
    </row>
    <row r="35" spans="1:25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2044</v>
      </c>
      <c r="T35" s="6" t="s">
        <v>2045</v>
      </c>
      <c r="X35" s="6" t="s">
        <v>1220</v>
      </c>
      <c r="Y35" s="8">
        <v>1.403016485443704E-4</v>
      </c>
    </row>
    <row r="36" spans="1:25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2046</v>
      </c>
      <c r="T36" s="6" t="s">
        <v>2047</v>
      </c>
      <c r="X36" s="6" t="s">
        <v>1101</v>
      </c>
      <c r="Y36" s="8">
        <v>1.1004050866225129E-4</v>
      </c>
    </row>
    <row r="37" spans="1:25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2046</v>
      </c>
      <c r="T37" s="6" t="s">
        <v>2049</v>
      </c>
      <c r="X37" s="6" t="s">
        <v>338</v>
      </c>
      <c r="Y37" s="8">
        <v>9.6285445079469879E-5</v>
      </c>
    </row>
    <row r="38" spans="1:25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2044</v>
      </c>
      <c r="T38" s="6" t="s">
        <v>2045</v>
      </c>
      <c r="X38" s="6" t="s">
        <v>550</v>
      </c>
      <c r="Y38" s="8">
        <v>8.8926486062681828E-3</v>
      </c>
    </row>
    <row r="39" spans="1:25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2052</v>
      </c>
      <c r="T39" s="6" t="s">
        <v>2058</v>
      </c>
      <c r="X39" s="6" t="s">
        <v>1979</v>
      </c>
      <c r="Y39" s="8">
        <v>1.8569335836754905E-4</v>
      </c>
    </row>
    <row r="40" spans="1:25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2059</v>
      </c>
      <c r="T40" s="6" t="s">
        <v>2060</v>
      </c>
      <c r="X40" s="6" t="s">
        <v>1748</v>
      </c>
      <c r="Y40" s="8">
        <v>4.814272253973494E-5</v>
      </c>
    </row>
    <row r="41" spans="1:25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2044</v>
      </c>
      <c r="T41" s="6" t="s">
        <v>2045</v>
      </c>
      <c r="X41" s="6" t="s">
        <v>1360</v>
      </c>
      <c r="Y41" s="8">
        <v>1.0316297687086059E-3</v>
      </c>
    </row>
    <row r="42" spans="1:25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2042</v>
      </c>
      <c r="T42" s="6" t="s">
        <v>2051</v>
      </c>
      <c r="X42" s="6" t="s">
        <v>422</v>
      </c>
      <c r="Y42" s="8">
        <v>2.6134620807284683E-5</v>
      </c>
    </row>
    <row r="43" spans="1:25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2040</v>
      </c>
      <c r="T43" s="6" t="s">
        <v>2041</v>
      </c>
      <c r="X43" s="6" t="s">
        <v>1984</v>
      </c>
      <c r="Y43" s="8">
        <v>1.2654658496158899E-4</v>
      </c>
    </row>
    <row r="44" spans="1:25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2038</v>
      </c>
      <c r="T44" s="6" t="s">
        <v>2039</v>
      </c>
      <c r="X44" s="6" t="s">
        <v>859</v>
      </c>
      <c r="Y44" s="8">
        <v>3.0770077234682017E-3</v>
      </c>
    </row>
    <row r="45" spans="1:25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2052</v>
      </c>
      <c r="T45" s="6" t="s">
        <v>2061</v>
      </c>
      <c r="X45" s="6" t="s">
        <v>818</v>
      </c>
      <c r="Y45" s="8">
        <v>2.5997070171456866E-4</v>
      </c>
    </row>
    <row r="46" spans="1:25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2052</v>
      </c>
      <c r="T46" s="6" t="s">
        <v>2058</v>
      </c>
      <c r="X46" s="6" t="s">
        <v>820</v>
      </c>
      <c r="Y46" s="8">
        <v>6.6010550133767994E-3</v>
      </c>
    </row>
    <row r="47" spans="1:25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2044</v>
      </c>
      <c r="T47" s="6" t="s">
        <v>2045</v>
      </c>
      <c r="X47" s="6" t="s">
        <v>174</v>
      </c>
      <c r="Y47" s="8">
        <v>6.8775317913907054E-6</v>
      </c>
    </row>
    <row r="48" spans="1:25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2040</v>
      </c>
      <c r="T48" s="6" t="s">
        <v>2041</v>
      </c>
      <c r="X48" s="6" t="s">
        <v>1691</v>
      </c>
      <c r="Y48" s="8">
        <v>2.1182797917483373E-4</v>
      </c>
    </row>
    <row r="49" spans="1:25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2044</v>
      </c>
      <c r="T49" s="6" t="s">
        <v>2045</v>
      </c>
      <c r="X49" s="6" t="s">
        <v>247</v>
      </c>
      <c r="Y49" s="8">
        <v>2.2558304275761514E-4</v>
      </c>
    </row>
    <row r="50" spans="1:25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2044</v>
      </c>
      <c r="T50" s="6" t="s">
        <v>2045</v>
      </c>
      <c r="X50" s="6" t="s">
        <v>12</v>
      </c>
      <c r="Y50" s="8">
        <v>0</v>
      </c>
    </row>
    <row r="51" spans="1:25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2040</v>
      </c>
      <c r="T51" s="6" t="s">
        <v>2041</v>
      </c>
      <c r="X51" s="6" t="s">
        <v>2021</v>
      </c>
      <c r="Y51" s="8">
        <v>1.9119538380066162E-4</v>
      </c>
    </row>
    <row r="52" spans="1:25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2040</v>
      </c>
      <c r="T52" s="6" t="s">
        <v>2062</v>
      </c>
      <c r="X52" s="6" t="s">
        <v>1654</v>
      </c>
      <c r="Y52" s="8">
        <v>3.0398690517946921E-4</v>
      </c>
    </row>
    <row r="53" spans="1:25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2042</v>
      </c>
      <c r="T53" s="6" t="s">
        <v>2051</v>
      </c>
      <c r="X53" s="6" t="s">
        <v>188</v>
      </c>
      <c r="Y53" s="8">
        <v>3.4043782367383993E-3</v>
      </c>
    </row>
    <row r="54" spans="1:25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2044</v>
      </c>
      <c r="T54" s="6" t="s">
        <v>2045</v>
      </c>
      <c r="X54" s="6" t="s">
        <v>1472</v>
      </c>
      <c r="Y54" s="8">
        <v>7.634060288443683E-4</v>
      </c>
    </row>
    <row r="55" spans="1:25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2046</v>
      </c>
      <c r="T55" s="6" t="s">
        <v>2049</v>
      </c>
      <c r="X55" s="6" t="s">
        <v>1320</v>
      </c>
      <c r="Y55" s="8">
        <v>6.1897786122516347E-5</v>
      </c>
    </row>
    <row r="56" spans="1:25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2042</v>
      </c>
      <c r="T56" s="6" t="s">
        <v>2051</v>
      </c>
      <c r="X56" s="6" t="s">
        <v>1270</v>
      </c>
      <c r="Y56" s="8">
        <v>9.9449109703509601E-4</v>
      </c>
    </row>
    <row r="57" spans="1:25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2040</v>
      </c>
      <c r="T57" s="6" t="s">
        <v>2063</v>
      </c>
      <c r="X57" s="6" t="s">
        <v>1820</v>
      </c>
      <c r="Y57" s="8">
        <v>7.7028356063575903E-5</v>
      </c>
    </row>
    <row r="58" spans="1:25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2042</v>
      </c>
      <c r="T58" s="6" t="s">
        <v>2051</v>
      </c>
      <c r="X58" s="6" t="s">
        <v>280</v>
      </c>
      <c r="Y58" s="8">
        <v>4.5446730077509786E-3</v>
      </c>
    </row>
    <row r="59" spans="1:25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2055</v>
      </c>
      <c r="T59" s="6" t="s">
        <v>2056</v>
      </c>
      <c r="X59" s="6" t="s">
        <v>560</v>
      </c>
      <c r="Y59" s="8">
        <v>1.2104455952847642E-4</v>
      </c>
    </row>
    <row r="60" spans="1:25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2044</v>
      </c>
      <c r="T60" s="6" t="s">
        <v>2045</v>
      </c>
      <c r="X60" s="6" t="s">
        <v>332</v>
      </c>
      <c r="Y60" s="8">
        <v>2.5584418263973425E-4</v>
      </c>
    </row>
    <row r="61" spans="1:25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2044</v>
      </c>
      <c r="T61" s="6" t="s">
        <v>2045</v>
      </c>
      <c r="X61" s="6" t="s">
        <v>872</v>
      </c>
      <c r="Y61" s="8">
        <v>1.1279152137880757E-4</v>
      </c>
    </row>
    <row r="62" spans="1:25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2044</v>
      </c>
      <c r="T62" s="6" t="s">
        <v>2045</v>
      </c>
      <c r="X62" s="6" t="s">
        <v>452</v>
      </c>
      <c r="Y62" s="8">
        <v>1.375506358278141E-6</v>
      </c>
    </row>
    <row r="63" spans="1:25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2044</v>
      </c>
      <c r="T63" s="6" t="s">
        <v>2045</v>
      </c>
      <c r="X63" s="6" t="s">
        <v>1234</v>
      </c>
      <c r="Y63" s="8">
        <v>2.5171766356489985E-4</v>
      </c>
    </row>
    <row r="64" spans="1:25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2042</v>
      </c>
      <c r="T64" s="6" t="s">
        <v>2043</v>
      </c>
      <c r="X64" s="6" t="s">
        <v>1484</v>
      </c>
      <c r="Y64" s="8">
        <v>1.9807291559205233E-4</v>
      </c>
    </row>
    <row r="65" spans="1:25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2044</v>
      </c>
      <c r="T65" s="6" t="s">
        <v>2045</v>
      </c>
      <c r="X65" s="6" t="s">
        <v>1994</v>
      </c>
      <c r="Y65" s="8">
        <v>3.1994277893549563E-3</v>
      </c>
    </row>
    <row r="66" spans="1:25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2042</v>
      </c>
      <c r="T66" s="6" t="s">
        <v>2043</v>
      </c>
      <c r="X66" s="6" t="s">
        <v>851</v>
      </c>
      <c r="Y66" s="8">
        <v>1.375506358278141E-6</v>
      </c>
    </row>
    <row r="67" spans="1:25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ROUND(100*E67/D67,0)</f>
        <v>236</v>
      </c>
      <c r="G67" t="s">
        <v>20</v>
      </c>
      <c r="H67">
        <v>236</v>
      </c>
      <c r="I67">
        <f t="shared" ref="I67:I130" si="5">IF(H67&gt;0,ROUND(E67/H67,2),0)</f>
        <v>61.04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2044</v>
      </c>
      <c r="T67" s="6" t="s">
        <v>2045</v>
      </c>
      <c r="X67" s="6" t="s">
        <v>1038</v>
      </c>
      <c r="Y67" s="8">
        <v>2.6822373986423753E-4</v>
      </c>
    </row>
    <row r="68" spans="1:25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2044</v>
      </c>
      <c r="T68" s="6" t="s">
        <v>2045</v>
      </c>
      <c r="X68" s="6" t="s">
        <v>634</v>
      </c>
      <c r="Y68" s="8">
        <v>1.471791803357611E-4</v>
      </c>
    </row>
    <row r="69" spans="1:25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2042</v>
      </c>
      <c r="T69" s="6" t="s">
        <v>2051</v>
      </c>
      <c r="X69" s="6" t="s">
        <v>1137</v>
      </c>
      <c r="Y69" s="8">
        <v>1.2104455952847642E-4</v>
      </c>
    </row>
    <row r="70" spans="1:25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2044</v>
      </c>
      <c r="T70" s="6" t="s">
        <v>2045</v>
      </c>
      <c r="X70" s="6" t="s">
        <v>140</v>
      </c>
      <c r="Y70" s="8">
        <v>2.0495044738344303E-4</v>
      </c>
    </row>
    <row r="71" spans="1:25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2044</v>
      </c>
      <c r="T71" s="6" t="s">
        <v>2045</v>
      </c>
      <c r="X71" s="6" t="s">
        <v>740</v>
      </c>
      <c r="Y71" s="8">
        <v>1.1416702773708572E-3</v>
      </c>
    </row>
    <row r="72" spans="1:25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2044</v>
      </c>
      <c r="T72" s="6" t="s">
        <v>2045</v>
      </c>
      <c r="X72" s="6" t="s">
        <v>178</v>
      </c>
      <c r="Y72" s="8">
        <v>3.2461950055364129E-4</v>
      </c>
    </row>
    <row r="73" spans="1:25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2044</v>
      </c>
      <c r="T73" s="6" t="s">
        <v>2045</v>
      </c>
      <c r="X73" s="6" t="s">
        <v>1826</v>
      </c>
      <c r="Y73" s="8">
        <v>3.713867167350981E-5</v>
      </c>
    </row>
    <row r="74" spans="1:25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2046</v>
      </c>
      <c r="T74" s="6" t="s">
        <v>2054</v>
      </c>
      <c r="X74" s="6" t="s">
        <v>1107</v>
      </c>
      <c r="Y74" s="8">
        <v>5.0068431441324338E-3</v>
      </c>
    </row>
    <row r="75" spans="1:25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2040</v>
      </c>
      <c r="T75" s="6" t="s">
        <v>2063</v>
      </c>
      <c r="X75" s="6" t="s">
        <v>92</v>
      </c>
      <c r="Y75" s="8">
        <v>2.0632595374172118E-5</v>
      </c>
    </row>
    <row r="76" spans="1:25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2040</v>
      </c>
      <c r="T76" s="6" t="s">
        <v>2062</v>
      </c>
      <c r="X76" s="6" t="s">
        <v>1066</v>
      </c>
      <c r="Y76" s="8">
        <v>1.8019133293443649E-4</v>
      </c>
    </row>
    <row r="77" spans="1:25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2059</v>
      </c>
      <c r="T77" s="6" t="s">
        <v>2060</v>
      </c>
      <c r="X77" s="6" t="s">
        <v>1830</v>
      </c>
      <c r="Y77" s="8">
        <v>1.6918728206821135E-4</v>
      </c>
    </row>
    <row r="78" spans="1:25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2044</v>
      </c>
      <c r="T78" s="6" t="s">
        <v>2045</v>
      </c>
      <c r="X78" s="6" t="s">
        <v>117</v>
      </c>
      <c r="Y78" s="8">
        <v>1.471791803357611E-4</v>
      </c>
    </row>
    <row r="79" spans="1:25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2046</v>
      </c>
      <c r="T79" s="6" t="s">
        <v>2054</v>
      </c>
      <c r="X79" s="6" t="s">
        <v>1948</v>
      </c>
      <c r="Y79" s="8">
        <v>1.7881582657615835E-4</v>
      </c>
    </row>
    <row r="80" spans="1:25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2052</v>
      </c>
      <c r="T80" s="6" t="s">
        <v>2064</v>
      </c>
      <c r="X80" s="6" t="s">
        <v>394</v>
      </c>
      <c r="Y80" s="8">
        <v>6.8775317913907054E-6</v>
      </c>
    </row>
    <row r="81" spans="1:25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2044</v>
      </c>
      <c r="T81" s="6" t="s">
        <v>2045</v>
      </c>
      <c r="X81" s="6" t="s">
        <v>1168</v>
      </c>
      <c r="Y81" s="8">
        <v>3.5763165315231667E-5</v>
      </c>
    </row>
    <row r="82" spans="1:25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2055</v>
      </c>
      <c r="T82" s="6" t="s">
        <v>2056</v>
      </c>
      <c r="X82" s="6" t="s">
        <v>109</v>
      </c>
      <c r="Y82" s="8">
        <v>7.453868955509247E-3</v>
      </c>
    </row>
    <row r="83" spans="1:25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2040</v>
      </c>
      <c r="T83" s="6" t="s">
        <v>2041</v>
      </c>
      <c r="X83" s="6" t="s">
        <v>889</v>
      </c>
      <c r="Y83" s="8">
        <v>1.2929759767814526E-4</v>
      </c>
    </row>
    <row r="84" spans="1:25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2055</v>
      </c>
      <c r="T84" s="6" t="s">
        <v>2056</v>
      </c>
      <c r="X84" s="6" t="s">
        <v>528</v>
      </c>
      <c r="Y84" s="8">
        <v>1.334241167529797E-4</v>
      </c>
    </row>
    <row r="85" spans="1:25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2040</v>
      </c>
      <c r="T85" s="6" t="s">
        <v>2048</v>
      </c>
      <c r="X85" s="6" t="s">
        <v>1415</v>
      </c>
      <c r="Y85" s="8">
        <v>2.4071361269867471E-4</v>
      </c>
    </row>
    <row r="86" spans="1:25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2042</v>
      </c>
      <c r="T86" s="6" t="s">
        <v>2051</v>
      </c>
      <c r="X86" s="6" t="s">
        <v>356</v>
      </c>
      <c r="Y86" s="8">
        <v>4.6437094655470048E-3</v>
      </c>
    </row>
    <row r="87" spans="1:25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2040</v>
      </c>
      <c r="T87" s="6" t="s">
        <v>2050</v>
      </c>
      <c r="X87" s="6" t="s">
        <v>1936</v>
      </c>
      <c r="Y87" s="8">
        <v>2.8885633523840964E-5</v>
      </c>
    </row>
    <row r="88" spans="1:25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2044</v>
      </c>
      <c r="T88" s="6" t="s">
        <v>2045</v>
      </c>
      <c r="X88" s="6" t="s">
        <v>1425</v>
      </c>
      <c r="Y88" s="8">
        <v>2.4043851142701907E-3</v>
      </c>
    </row>
    <row r="89" spans="1:25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2040</v>
      </c>
      <c r="T89" s="6" t="s">
        <v>2041</v>
      </c>
      <c r="X89" s="6" t="s">
        <v>1697</v>
      </c>
      <c r="Y89" s="8">
        <v>1.784031746686749E-3</v>
      </c>
    </row>
    <row r="90" spans="1:25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2052</v>
      </c>
      <c r="T90" s="6" t="s">
        <v>2064</v>
      </c>
      <c r="X90" s="6" t="s">
        <v>149</v>
      </c>
      <c r="Y90" s="8">
        <v>2.0178678275940332E-3</v>
      </c>
    </row>
    <row r="91" spans="1:25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2044</v>
      </c>
      <c r="T91" s="6" t="s">
        <v>2045</v>
      </c>
      <c r="X91" s="6" t="s">
        <v>884</v>
      </c>
      <c r="Y91" s="8">
        <v>2.0632595374172118E-5</v>
      </c>
    </row>
    <row r="92" spans="1:25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2044</v>
      </c>
      <c r="T92" s="6" t="s">
        <v>2045</v>
      </c>
      <c r="X92" s="6" t="s">
        <v>1737</v>
      </c>
      <c r="Y92" s="8">
        <v>4.2640697106622378E-5</v>
      </c>
    </row>
    <row r="93" spans="1:25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2052</v>
      </c>
      <c r="T93" s="6" t="s">
        <v>2064</v>
      </c>
      <c r="X93" s="6" t="s">
        <v>1264</v>
      </c>
      <c r="Y93" s="8">
        <v>2.0632595374172118E-5</v>
      </c>
    </row>
    <row r="94" spans="1:25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2055</v>
      </c>
      <c r="T94" s="6" t="s">
        <v>2056</v>
      </c>
      <c r="X94" s="6" t="s">
        <v>261</v>
      </c>
      <c r="Y94" s="8">
        <v>2.0219943466688676E-4</v>
      </c>
    </row>
    <row r="95" spans="1:25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2044</v>
      </c>
      <c r="T95" s="6" t="s">
        <v>2045</v>
      </c>
      <c r="X95" s="6" t="s">
        <v>612</v>
      </c>
      <c r="Y95" s="8">
        <v>5.4057399880330951E-4</v>
      </c>
    </row>
    <row r="96" spans="1:25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2042</v>
      </c>
      <c r="T96" s="6" t="s">
        <v>2043</v>
      </c>
      <c r="X96" s="6" t="s">
        <v>162</v>
      </c>
      <c r="Y96" s="8">
        <v>2.7647677801390639E-4</v>
      </c>
    </row>
    <row r="97" spans="1:25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2046</v>
      </c>
      <c r="T97" s="6" t="s">
        <v>2047</v>
      </c>
      <c r="X97" s="6" t="s">
        <v>324</v>
      </c>
      <c r="Y97" s="8">
        <v>7.9779368780132188E-5</v>
      </c>
    </row>
    <row r="98" spans="1:25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2044</v>
      </c>
      <c r="T98" s="6" t="s">
        <v>2045</v>
      </c>
      <c r="X98" s="6" t="s">
        <v>1735</v>
      </c>
      <c r="Y98" s="8">
        <v>2.2008101732450257E-4</v>
      </c>
    </row>
    <row r="99" spans="1:25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2038</v>
      </c>
      <c r="T99" s="6" t="s">
        <v>2039</v>
      </c>
      <c r="X99" s="6" t="s">
        <v>786</v>
      </c>
      <c r="Y99" s="8">
        <v>1.0316297687086058E-4</v>
      </c>
    </row>
    <row r="100" spans="1:25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2055</v>
      </c>
      <c r="T100" s="6" t="s">
        <v>2056</v>
      </c>
      <c r="X100" s="6" t="s">
        <v>1595</v>
      </c>
      <c r="Y100" s="8">
        <v>2.2558304275761514E-4</v>
      </c>
    </row>
    <row r="101" spans="1:25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2044</v>
      </c>
      <c r="T101" s="6" t="s">
        <v>2045</v>
      </c>
      <c r="X101" s="6" t="s">
        <v>1377</v>
      </c>
      <c r="Y101" s="8">
        <v>1.0453848322913873E-4</v>
      </c>
    </row>
    <row r="102" spans="1:25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2044</v>
      </c>
      <c r="T102" s="6" t="s">
        <v>2045</v>
      </c>
      <c r="X102" s="6" t="s">
        <v>760</v>
      </c>
      <c r="Y102" s="8">
        <v>1.1004050866225129E-4</v>
      </c>
    </row>
    <row r="103" spans="1:25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2040</v>
      </c>
      <c r="T103" s="6" t="s">
        <v>2048</v>
      </c>
      <c r="X103" s="6" t="s">
        <v>1226</v>
      </c>
      <c r="Y103" s="8">
        <v>3.480031086443697E-4</v>
      </c>
    </row>
    <row r="104" spans="1:25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2042</v>
      </c>
      <c r="T104" s="6" t="s">
        <v>2051</v>
      </c>
      <c r="X104" s="6" t="s">
        <v>1246</v>
      </c>
      <c r="Y104" s="8">
        <v>1.5969628819609218E-3</v>
      </c>
    </row>
    <row r="105" spans="1:25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2040</v>
      </c>
      <c r="T105" s="6" t="s">
        <v>2048</v>
      </c>
      <c r="X105" s="6" t="s">
        <v>893</v>
      </c>
      <c r="Y105" s="8">
        <v>2.8197880344701893E-4</v>
      </c>
    </row>
    <row r="106" spans="1:25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2040</v>
      </c>
      <c r="T106" s="6" t="s">
        <v>2050</v>
      </c>
      <c r="X106" s="6" t="s">
        <v>1162</v>
      </c>
      <c r="Y106" s="8">
        <v>1.4057674981602603E-3</v>
      </c>
    </row>
    <row r="107" spans="1:25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2042</v>
      </c>
      <c r="T107" s="6" t="s">
        <v>2043</v>
      </c>
      <c r="X107" s="6" t="s">
        <v>646</v>
      </c>
      <c r="Y107" s="8">
        <v>1.4305266126092667E-4</v>
      </c>
    </row>
    <row r="108" spans="1:25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2044</v>
      </c>
      <c r="T108" s="6" t="s">
        <v>2045</v>
      </c>
      <c r="X108" s="6" t="s">
        <v>352</v>
      </c>
      <c r="Y108" s="8">
        <v>1.375506358278141E-6</v>
      </c>
    </row>
    <row r="109" spans="1:25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2044</v>
      </c>
      <c r="T109" s="6" t="s">
        <v>2045</v>
      </c>
      <c r="X109" s="6" t="s">
        <v>293</v>
      </c>
      <c r="Y109" s="8">
        <v>1.2420822415251615E-3</v>
      </c>
    </row>
    <row r="110" spans="1:25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2046</v>
      </c>
      <c r="T110" s="6" t="s">
        <v>2047</v>
      </c>
      <c r="X110" s="6" t="s">
        <v>1242</v>
      </c>
      <c r="Y110" s="8">
        <v>1.375506358278141E-6</v>
      </c>
    </row>
    <row r="111" spans="1:25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2046</v>
      </c>
      <c r="T111" s="6" t="s">
        <v>2065</v>
      </c>
      <c r="X111" s="6" t="s">
        <v>588</v>
      </c>
      <c r="Y111" s="8">
        <v>6.602430519735078E-5</v>
      </c>
    </row>
    <row r="112" spans="1:25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2038</v>
      </c>
      <c r="T112" s="6" t="s">
        <v>2039</v>
      </c>
      <c r="X112" s="6" t="s">
        <v>1884</v>
      </c>
      <c r="Y112" s="8">
        <v>2.0632595374172118E-5</v>
      </c>
    </row>
    <row r="113" spans="1:25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2052</v>
      </c>
      <c r="T113" s="6" t="s">
        <v>2061</v>
      </c>
      <c r="X113" s="6" t="s">
        <v>798</v>
      </c>
      <c r="Y113" s="8">
        <v>2.8968163905337655E-3</v>
      </c>
    </row>
    <row r="114" spans="1:25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2042</v>
      </c>
      <c r="T114" s="6" t="s">
        <v>2043</v>
      </c>
      <c r="X114" s="6" t="s">
        <v>1125</v>
      </c>
      <c r="Y114" s="8">
        <v>3.3975007049470089E-4</v>
      </c>
    </row>
    <row r="115" spans="1:25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2038</v>
      </c>
      <c r="T115" s="6" t="s">
        <v>2039</v>
      </c>
      <c r="X115" s="6" t="s">
        <v>384</v>
      </c>
      <c r="Y115" s="8">
        <v>3.3562355141986643E-4</v>
      </c>
    </row>
    <row r="116" spans="1:25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2042</v>
      </c>
      <c r="T116" s="6" t="s">
        <v>2051</v>
      </c>
      <c r="X116" s="6" t="s">
        <v>1770</v>
      </c>
      <c r="Y116" s="8">
        <v>7.2351634445430222E-4</v>
      </c>
    </row>
    <row r="117" spans="1:25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2052</v>
      </c>
      <c r="T117" s="6" t="s">
        <v>2058</v>
      </c>
      <c r="X117" s="6" t="s">
        <v>374</v>
      </c>
      <c r="Y117" s="8">
        <v>1.0316297687086058E-4</v>
      </c>
    </row>
    <row r="118" spans="1:25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2044</v>
      </c>
      <c r="T118" s="6" t="s">
        <v>2045</v>
      </c>
      <c r="X118" s="6" t="s">
        <v>1848</v>
      </c>
      <c r="Y118" s="8">
        <v>5.4112420134662075E-3</v>
      </c>
    </row>
    <row r="119" spans="1:25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2046</v>
      </c>
      <c r="T119" s="6" t="s">
        <v>2065</v>
      </c>
      <c r="X119" s="6" t="s">
        <v>1671</v>
      </c>
      <c r="Y119" s="8">
        <v>6.4648798839072631E-5</v>
      </c>
    </row>
    <row r="120" spans="1:25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2059</v>
      </c>
      <c r="T120" s="6" t="s">
        <v>2060</v>
      </c>
      <c r="X120" s="6" t="s">
        <v>1660</v>
      </c>
      <c r="Y120" s="8">
        <v>9.3534432362913595E-5</v>
      </c>
    </row>
    <row r="121" spans="1:25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2046</v>
      </c>
      <c r="T121" s="6" t="s">
        <v>2047</v>
      </c>
      <c r="X121" s="6" t="s">
        <v>1274</v>
      </c>
      <c r="Y121" s="8">
        <v>3.2737051327019762E-4</v>
      </c>
    </row>
    <row r="122" spans="1:25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2055</v>
      </c>
      <c r="T122" s="6" t="s">
        <v>2066</v>
      </c>
      <c r="X122" s="6" t="s">
        <v>762</v>
      </c>
      <c r="Y122" s="8">
        <v>1.1829354681192014E-4</v>
      </c>
    </row>
    <row r="123" spans="1:25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2055</v>
      </c>
      <c r="T123" s="6" t="s">
        <v>2056</v>
      </c>
      <c r="X123" s="6" t="s">
        <v>378</v>
      </c>
      <c r="Y123" s="8">
        <v>3.383745641364227E-4</v>
      </c>
    </row>
    <row r="124" spans="1:25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2052</v>
      </c>
      <c r="T124" s="6" t="s">
        <v>2058</v>
      </c>
      <c r="X124" s="6" t="s">
        <v>2019</v>
      </c>
      <c r="Y124" s="8">
        <v>1.5405671212715181E-4</v>
      </c>
    </row>
    <row r="125" spans="1:25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2044</v>
      </c>
      <c r="T125" s="6" t="s">
        <v>2045</v>
      </c>
      <c r="X125" s="6" t="s">
        <v>732</v>
      </c>
      <c r="Y125" s="8">
        <v>5.4057399880330951E-4</v>
      </c>
    </row>
    <row r="126" spans="1:25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2059</v>
      </c>
      <c r="T126" s="6" t="s">
        <v>2060</v>
      </c>
      <c r="X126" s="6" t="s">
        <v>1880</v>
      </c>
      <c r="Y126" s="8">
        <v>3.1485340540986649E-3</v>
      </c>
    </row>
    <row r="127" spans="1:25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2044</v>
      </c>
      <c r="T127" s="6" t="s">
        <v>2045</v>
      </c>
      <c r="X127" s="6" t="s">
        <v>1603</v>
      </c>
      <c r="Y127" s="8">
        <v>4.5501750331840909E-3</v>
      </c>
    </row>
    <row r="128" spans="1:25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2044</v>
      </c>
      <c r="T128" s="6" t="s">
        <v>2045</v>
      </c>
      <c r="X128" s="6" t="s">
        <v>933</v>
      </c>
      <c r="Y128" s="8">
        <v>1.9669740923377419E-4</v>
      </c>
    </row>
    <row r="129" spans="1:25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2044</v>
      </c>
      <c r="T129" s="6" t="s">
        <v>2045</v>
      </c>
      <c r="X129" s="6" t="s">
        <v>320</v>
      </c>
      <c r="Y129" s="8">
        <v>1.2929759767814526E-3</v>
      </c>
    </row>
    <row r="130" spans="1:25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2040</v>
      </c>
      <c r="T130" s="6" t="s">
        <v>2041</v>
      </c>
      <c r="X130" s="6" t="s">
        <v>1508</v>
      </c>
      <c r="Y130" s="8">
        <v>2.738633159331779E-3</v>
      </c>
    </row>
    <row r="131" spans="1:25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ROUND(100*E131/D131,0)</f>
        <v>3</v>
      </c>
      <c r="G131" t="s">
        <v>74</v>
      </c>
      <c r="H131">
        <v>55</v>
      </c>
      <c r="I131">
        <f t="shared" ref="I131:I194" si="9">IF(H131&gt;0,ROUND(E131/H131,2),0)</f>
        <v>86.47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2038</v>
      </c>
      <c r="T131" s="6" t="s">
        <v>2039</v>
      </c>
      <c r="X131" s="6" t="s">
        <v>87</v>
      </c>
      <c r="Y131" s="8">
        <v>2.2420753639933701E-4</v>
      </c>
    </row>
    <row r="132" spans="1:25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2046</v>
      </c>
      <c r="T132" s="6" t="s">
        <v>2049</v>
      </c>
      <c r="X132" s="6" t="s">
        <v>438</v>
      </c>
      <c r="Y132" s="8">
        <v>8.9407913288079175E-5</v>
      </c>
    </row>
    <row r="133" spans="1:25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2042</v>
      </c>
      <c r="T133" s="6" t="s">
        <v>2043</v>
      </c>
      <c r="X133" s="6" t="s">
        <v>1550</v>
      </c>
      <c r="Y133" s="8">
        <v>1.5680772484370808E-4</v>
      </c>
    </row>
    <row r="134" spans="1:25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2044</v>
      </c>
      <c r="T134" s="6" t="s">
        <v>2045</v>
      </c>
      <c r="X134" s="6" t="s">
        <v>94</v>
      </c>
      <c r="Y134" s="8">
        <v>3.0536241153774732E-3</v>
      </c>
    </row>
    <row r="135" spans="1:25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2040</v>
      </c>
      <c r="T135" s="6" t="s">
        <v>2067</v>
      </c>
      <c r="X135" s="6" t="s">
        <v>1741</v>
      </c>
      <c r="Y135" s="8">
        <v>3.6615979257364115E-3</v>
      </c>
    </row>
    <row r="136" spans="1:25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2046</v>
      </c>
      <c r="T136" s="6" t="s">
        <v>2047</v>
      </c>
      <c r="X136" s="6" t="s">
        <v>1429</v>
      </c>
      <c r="Y136" s="8">
        <v>2.6959924622251566E-4</v>
      </c>
    </row>
    <row r="137" spans="1:25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2044</v>
      </c>
      <c r="T137" s="6" t="s">
        <v>2045</v>
      </c>
      <c r="X137" s="6" t="s">
        <v>368</v>
      </c>
      <c r="Y137" s="8">
        <v>5.6395760689403785E-5</v>
      </c>
    </row>
    <row r="138" spans="1:25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2046</v>
      </c>
      <c r="T138" s="6" t="s">
        <v>2049</v>
      </c>
      <c r="X138" s="6" t="s">
        <v>718</v>
      </c>
      <c r="Y138" s="8">
        <v>3.480031086443697E-4</v>
      </c>
    </row>
    <row r="139" spans="1:25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2052</v>
      </c>
      <c r="T139" s="6" t="s">
        <v>2053</v>
      </c>
      <c r="X139" s="6" t="s">
        <v>1304</v>
      </c>
      <c r="Y139" s="8">
        <v>4.2131759754059465E-3</v>
      </c>
    </row>
    <row r="140" spans="1:25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2055</v>
      </c>
      <c r="T140" s="6" t="s">
        <v>2066</v>
      </c>
      <c r="X140" s="6" t="s">
        <v>466</v>
      </c>
      <c r="Y140" s="8">
        <v>5.914677340596007E-5</v>
      </c>
    </row>
    <row r="141" spans="1:25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2042</v>
      </c>
      <c r="T141" s="6" t="s">
        <v>2051</v>
      </c>
      <c r="X141" s="6" t="s">
        <v>1498</v>
      </c>
      <c r="Y141" s="8">
        <v>1.4731673097158891E-3</v>
      </c>
    </row>
    <row r="142" spans="1:25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2046</v>
      </c>
      <c r="T142" s="6" t="s">
        <v>2047</v>
      </c>
      <c r="X142" s="6" t="s">
        <v>1854</v>
      </c>
      <c r="Y142" s="8">
        <v>6.3548393752450123E-4</v>
      </c>
    </row>
    <row r="143" spans="1:25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2042</v>
      </c>
      <c r="T143" s="6" t="s">
        <v>2043</v>
      </c>
      <c r="X143" s="6" t="s">
        <v>43</v>
      </c>
      <c r="Y143" s="8">
        <v>3.1223994332913802E-4</v>
      </c>
    </row>
    <row r="144" spans="1:25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2042</v>
      </c>
      <c r="T144" s="6" t="s">
        <v>2043</v>
      </c>
      <c r="X144" s="6" t="s">
        <v>1280</v>
      </c>
      <c r="Y144" s="8">
        <v>8.9132812016423548E-4</v>
      </c>
    </row>
    <row r="145" spans="1:25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2040</v>
      </c>
      <c r="T145" s="6" t="s">
        <v>2050</v>
      </c>
      <c r="X145" s="6" t="s">
        <v>144</v>
      </c>
      <c r="Y145" s="8">
        <v>4.1677842655827679E-4</v>
      </c>
    </row>
    <row r="146" spans="1:25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2044</v>
      </c>
      <c r="T146" s="6" t="s">
        <v>2045</v>
      </c>
      <c r="X146" s="6" t="s">
        <v>270</v>
      </c>
      <c r="Y146" s="8">
        <v>4.0714988205032979E-4</v>
      </c>
    </row>
    <row r="147" spans="1:25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2042</v>
      </c>
      <c r="T147" s="6" t="s">
        <v>2051</v>
      </c>
      <c r="X147" s="6" t="s">
        <v>2000</v>
      </c>
      <c r="Y147" s="8">
        <v>1.2654658496158899E-4</v>
      </c>
    </row>
    <row r="148" spans="1:25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2044</v>
      </c>
      <c r="T148" s="6" t="s">
        <v>2045</v>
      </c>
      <c r="X148" s="6" t="s">
        <v>284</v>
      </c>
      <c r="Y148" s="8">
        <v>3.7826424852648884E-4</v>
      </c>
    </row>
    <row r="149" spans="1:25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2044</v>
      </c>
      <c r="T149" s="6" t="s">
        <v>2045</v>
      </c>
      <c r="X149" s="6" t="s">
        <v>1794</v>
      </c>
      <c r="Y149" s="8">
        <v>6.2172887394171977E-4</v>
      </c>
    </row>
    <row r="150" spans="1:25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2042</v>
      </c>
      <c r="T150" s="6" t="s">
        <v>2051</v>
      </c>
      <c r="X150" s="6" t="s">
        <v>259</v>
      </c>
      <c r="Y150" s="8">
        <v>1.306731040364234E-4</v>
      </c>
    </row>
    <row r="151" spans="1:25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2040</v>
      </c>
      <c r="T151" s="6" t="s">
        <v>2050</v>
      </c>
      <c r="X151" s="6" t="s">
        <v>648</v>
      </c>
      <c r="Y151" s="8">
        <v>9.9036457796026163E-5</v>
      </c>
    </row>
    <row r="152" spans="1:25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2040</v>
      </c>
      <c r="T152" s="6" t="s">
        <v>2041</v>
      </c>
      <c r="X152" s="6" t="s">
        <v>499</v>
      </c>
      <c r="Y152" s="8">
        <v>1.2805964195569495E-3</v>
      </c>
    </row>
    <row r="153" spans="1:25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2040</v>
      </c>
      <c r="T153" s="6" t="s">
        <v>2048</v>
      </c>
      <c r="X153" s="6" t="s">
        <v>1546</v>
      </c>
      <c r="Y153" s="8">
        <v>3.9614583118410465E-4</v>
      </c>
    </row>
    <row r="154" spans="1:25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2040</v>
      </c>
      <c r="T154" s="6" t="s">
        <v>2050</v>
      </c>
      <c r="X154" s="6" t="s">
        <v>1812</v>
      </c>
      <c r="Y154" s="8">
        <v>2.0219943466688673E-3</v>
      </c>
    </row>
    <row r="155" spans="1:25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2044</v>
      </c>
      <c r="T155" s="6" t="s">
        <v>2045</v>
      </c>
      <c r="X155" s="6" t="s">
        <v>1248</v>
      </c>
      <c r="Y155" s="8">
        <v>1.403016485443704E-4</v>
      </c>
    </row>
    <row r="156" spans="1:25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2040</v>
      </c>
      <c r="T156" s="6" t="s">
        <v>2050</v>
      </c>
      <c r="X156" s="6" t="s">
        <v>1780</v>
      </c>
      <c r="Y156" s="8">
        <v>5.994456709376139E-3</v>
      </c>
    </row>
    <row r="157" spans="1:25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2044</v>
      </c>
      <c r="T157" s="6" t="s">
        <v>2045</v>
      </c>
      <c r="X157" s="6" t="s">
        <v>1346</v>
      </c>
      <c r="Y157" s="8">
        <v>5.6258210053575968E-4</v>
      </c>
    </row>
    <row r="158" spans="1:25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2040</v>
      </c>
      <c r="T158" s="6" t="s">
        <v>2041</v>
      </c>
      <c r="X158" s="6" t="s">
        <v>217</v>
      </c>
      <c r="Y158" s="8">
        <v>5.1443937799602478E-4</v>
      </c>
    </row>
    <row r="159" spans="1:25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2059</v>
      </c>
      <c r="T159" s="6" t="s">
        <v>2060</v>
      </c>
      <c r="X159" s="6" t="s">
        <v>288</v>
      </c>
      <c r="Y159" s="8">
        <v>2.1182797917483373E-4</v>
      </c>
    </row>
    <row r="160" spans="1:25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2040</v>
      </c>
      <c r="T160" s="6" t="s">
        <v>2041</v>
      </c>
      <c r="X160" s="6" t="s">
        <v>225</v>
      </c>
      <c r="Y160" s="8">
        <v>1.5543221848542994E-4</v>
      </c>
    </row>
    <row r="161" spans="1:25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2044</v>
      </c>
      <c r="T161" s="6" t="s">
        <v>2045</v>
      </c>
      <c r="X161" s="6" t="s">
        <v>1025</v>
      </c>
      <c r="Y161" s="8">
        <v>1.1691804045364199E-4</v>
      </c>
    </row>
    <row r="162" spans="1:25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2042</v>
      </c>
      <c r="T162" s="6" t="s">
        <v>2051</v>
      </c>
      <c r="X162" s="6" t="s">
        <v>1113</v>
      </c>
      <c r="Y162" s="8">
        <v>3.3424804506158829E-4</v>
      </c>
    </row>
    <row r="163" spans="1:25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2042</v>
      </c>
      <c r="T163" s="6" t="s">
        <v>2043</v>
      </c>
      <c r="X163" s="6" t="s">
        <v>935</v>
      </c>
      <c r="Y163" s="8">
        <v>1.2379557224503269E-4</v>
      </c>
    </row>
    <row r="164" spans="1:25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2040</v>
      </c>
      <c r="T164" s="6" t="s">
        <v>2041</v>
      </c>
      <c r="X164" s="6" t="s">
        <v>1522</v>
      </c>
      <c r="Y164" s="8">
        <v>2.3383608090728399E-5</v>
      </c>
    </row>
    <row r="165" spans="1:25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2059</v>
      </c>
      <c r="T165" s="6" t="s">
        <v>2060</v>
      </c>
      <c r="X165" s="6" t="s">
        <v>101</v>
      </c>
      <c r="Y165" s="8">
        <v>1.7744032021788022E-4</v>
      </c>
    </row>
    <row r="166" spans="1:25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2044</v>
      </c>
      <c r="T166" s="6" t="s">
        <v>2045</v>
      </c>
      <c r="X166" s="6" t="s">
        <v>370</v>
      </c>
      <c r="Y166" s="8">
        <v>2.5047970784244952E-3</v>
      </c>
    </row>
    <row r="167" spans="1:25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2042</v>
      </c>
      <c r="T167" s="6" t="s">
        <v>2043</v>
      </c>
      <c r="X167" s="6" t="s">
        <v>1188</v>
      </c>
      <c r="Y167" s="8">
        <v>1.2929759767814526E-4</v>
      </c>
    </row>
    <row r="168" spans="1:25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2059</v>
      </c>
      <c r="T168" s="6" t="s">
        <v>2060</v>
      </c>
      <c r="X168" s="6" t="s">
        <v>1864</v>
      </c>
      <c r="Y168" s="8">
        <v>7.1526330630463335E-5</v>
      </c>
    </row>
    <row r="169" spans="1:25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2044</v>
      </c>
      <c r="T169" s="6" t="s">
        <v>2045</v>
      </c>
      <c r="X169" s="6" t="s">
        <v>1089</v>
      </c>
      <c r="Y169" s="8">
        <v>2.6272171443112498E-4</v>
      </c>
    </row>
    <row r="170" spans="1:25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2040</v>
      </c>
      <c r="T170" s="6" t="s">
        <v>2050</v>
      </c>
      <c r="X170" s="6" t="s">
        <v>909</v>
      </c>
      <c r="Y170" s="8">
        <v>1.1554253409536385E-4</v>
      </c>
    </row>
    <row r="171" spans="1:25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2046</v>
      </c>
      <c r="T171" s="6" t="s">
        <v>2057</v>
      </c>
      <c r="X171" s="6" t="s">
        <v>69</v>
      </c>
      <c r="Y171" s="8">
        <v>1.7180074414893983E-3</v>
      </c>
    </row>
    <row r="172" spans="1:25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2040</v>
      </c>
      <c r="T172" s="6" t="s">
        <v>2050</v>
      </c>
      <c r="X172" s="6" t="s">
        <v>584</v>
      </c>
      <c r="Y172" s="8">
        <v>4.3768612320410454E-3</v>
      </c>
    </row>
    <row r="173" spans="1:25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2052</v>
      </c>
      <c r="T173" s="6" t="s">
        <v>2064</v>
      </c>
      <c r="X173" s="6" t="s">
        <v>1250</v>
      </c>
      <c r="Y173" s="8">
        <v>3.9298216656006493E-3</v>
      </c>
    </row>
    <row r="174" spans="1:25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2046</v>
      </c>
      <c r="T174" s="6" t="s">
        <v>2047</v>
      </c>
      <c r="X174" s="6" t="s">
        <v>1438</v>
      </c>
      <c r="Y174" s="8">
        <v>1.375506358278141E-6</v>
      </c>
    </row>
    <row r="175" spans="1:25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2044</v>
      </c>
      <c r="T175" s="6" t="s">
        <v>2045</v>
      </c>
      <c r="X175" s="6" t="s">
        <v>1729</v>
      </c>
      <c r="Y175" s="8">
        <v>2.3658709362384028E-4</v>
      </c>
    </row>
    <row r="176" spans="1:25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2042</v>
      </c>
      <c r="T176" s="6" t="s">
        <v>2051</v>
      </c>
      <c r="X176" s="6" t="s">
        <v>698</v>
      </c>
      <c r="Y176" s="8">
        <v>3.5763165315231667E-5</v>
      </c>
    </row>
    <row r="177" spans="1:25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2044</v>
      </c>
      <c r="T177" s="6" t="s">
        <v>2045</v>
      </c>
      <c r="X177" s="6" t="s">
        <v>81</v>
      </c>
      <c r="Y177" s="8">
        <v>1.2242006588675455E-3</v>
      </c>
    </row>
    <row r="178" spans="1:25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2044</v>
      </c>
      <c r="T178" s="6" t="s">
        <v>2045</v>
      </c>
      <c r="X178" s="6" t="s">
        <v>1739</v>
      </c>
      <c r="Y178" s="8">
        <v>2.0178678275940332E-3</v>
      </c>
    </row>
    <row r="179" spans="1:25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2044</v>
      </c>
      <c r="T179" s="6" t="s">
        <v>2045</v>
      </c>
      <c r="X179" s="6" t="s">
        <v>1053</v>
      </c>
      <c r="Y179" s="8">
        <v>6.3273292480794496E-4</v>
      </c>
    </row>
    <row r="180" spans="1:25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2038</v>
      </c>
      <c r="T180" s="6" t="s">
        <v>2039</v>
      </c>
      <c r="X180" s="6" t="s">
        <v>194</v>
      </c>
      <c r="Y180" s="8">
        <v>1.2104455952847642E-4</v>
      </c>
    </row>
    <row r="181" spans="1:25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2044</v>
      </c>
      <c r="T181" s="6" t="s">
        <v>2045</v>
      </c>
      <c r="X181" s="6" t="s">
        <v>1818</v>
      </c>
      <c r="Y181" s="8">
        <v>2.7372576529735007E-4</v>
      </c>
    </row>
    <row r="182" spans="1:25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2042</v>
      </c>
      <c r="T182" s="6" t="s">
        <v>2051</v>
      </c>
      <c r="X182" s="6" t="s">
        <v>432</v>
      </c>
      <c r="Y182" s="8">
        <v>3.301215259867539E-5</v>
      </c>
    </row>
    <row r="183" spans="1:25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2042</v>
      </c>
      <c r="T183" s="6" t="s">
        <v>2043</v>
      </c>
      <c r="X183" s="6" t="s">
        <v>652</v>
      </c>
      <c r="Y183" s="8">
        <v>1.375506358278141E-6</v>
      </c>
    </row>
    <row r="184" spans="1:25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2044</v>
      </c>
      <c r="T184" s="6" t="s">
        <v>2045</v>
      </c>
      <c r="X184" s="6" t="s">
        <v>1707</v>
      </c>
      <c r="Y184" s="8">
        <v>2.4717849258258195E-3</v>
      </c>
    </row>
    <row r="185" spans="1:25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2040</v>
      </c>
      <c r="T185" s="6" t="s">
        <v>2041</v>
      </c>
      <c r="X185" s="6" t="s">
        <v>1866</v>
      </c>
      <c r="Y185" s="8">
        <v>3.713867167350981E-5</v>
      </c>
    </row>
    <row r="186" spans="1:25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2044</v>
      </c>
      <c r="T186" s="6" t="s">
        <v>2045</v>
      </c>
      <c r="X186" s="6" t="s">
        <v>1806</v>
      </c>
      <c r="Y186" s="8">
        <v>4.2640697106622378E-5</v>
      </c>
    </row>
    <row r="187" spans="1:25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2046</v>
      </c>
      <c r="T187" s="6" t="s">
        <v>2065</v>
      </c>
      <c r="X187" s="6" t="s">
        <v>1725</v>
      </c>
      <c r="Y187" s="8">
        <v>6.602430519735078E-5</v>
      </c>
    </row>
    <row r="188" spans="1:25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2044</v>
      </c>
      <c r="T188" s="6" t="s">
        <v>2045</v>
      </c>
      <c r="X188" s="6" t="s">
        <v>382</v>
      </c>
      <c r="Y188" s="8">
        <v>3.4470189338450218E-3</v>
      </c>
    </row>
    <row r="189" spans="1:25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2046</v>
      </c>
      <c r="T189" s="6" t="s">
        <v>2057</v>
      </c>
      <c r="X189" s="6" t="s">
        <v>1023</v>
      </c>
      <c r="Y189" s="8">
        <v>1.5818323120198624E-4</v>
      </c>
    </row>
    <row r="190" spans="1:25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2044</v>
      </c>
      <c r="T190" s="6" t="s">
        <v>2045</v>
      </c>
      <c r="X190" s="6" t="s">
        <v>1109</v>
      </c>
      <c r="Y190" s="8">
        <v>1.7331380114304578E-4</v>
      </c>
    </row>
    <row r="191" spans="1:25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2044</v>
      </c>
      <c r="T191" s="6" t="s">
        <v>2045</v>
      </c>
      <c r="X191" s="6" t="s">
        <v>1222</v>
      </c>
      <c r="Y191" s="8">
        <v>1.1829354681192014E-4</v>
      </c>
    </row>
    <row r="192" spans="1:25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2044</v>
      </c>
      <c r="T192" s="6" t="s">
        <v>2045</v>
      </c>
      <c r="X192" s="6" t="s">
        <v>1076</v>
      </c>
      <c r="Y192" s="8">
        <v>1.8294234565099278E-4</v>
      </c>
    </row>
    <row r="193" spans="1:25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2044</v>
      </c>
      <c r="T193" s="6" t="s">
        <v>2045</v>
      </c>
      <c r="X193" s="6" t="s">
        <v>1792</v>
      </c>
      <c r="Y193" s="8">
        <v>3.3204723488834327E-3</v>
      </c>
    </row>
    <row r="194" spans="1:25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2040</v>
      </c>
      <c r="T194" s="6" t="s">
        <v>2041</v>
      </c>
      <c r="X194" s="6" t="s">
        <v>168</v>
      </c>
      <c r="Y194" s="8">
        <v>2.2008101732450256E-3</v>
      </c>
    </row>
    <row r="195" spans="1:25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ROUND(100*E195/D195,0)</f>
        <v>46</v>
      </c>
      <c r="G195" t="s">
        <v>14</v>
      </c>
      <c r="H195">
        <v>65</v>
      </c>
      <c r="I195">
        <f t="shared" ref="I195:I258" si="13">IF(H195&gt;0,ROUND(E195/H195,2),0)</f>
        <v>46.34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2040</v>
      </c>
      <c r="T195" s="6" t="s">
        <v>2050</v>
      </c>
      <c r="X195" s="6" t="s">
        <v>828</v>
      </c>
      <c r="Y195" s="8">
        <v>1.9944842195033046E-4</v>
      </c>
    </row>
    <row r="196" spans="1:25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2040</v>
      </c>
      <c r="T196" s="6" t="s">
        <v>2062</v>
      </c>
      <c r="X196" s="6" t="s">
        <v>1500</v>
      </c>
      <c r="Y196" s="8">
        <v>3.0123589246291294E-4</v>
      </c>
    </row>
    <row r="197" spans="1:25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2040</v>
      </c>
      <c r="T197" s="6" t="s">
        <v>2048</v>
      </c>
      <c r="X197" s="6" t="s">
        <v>386</v>
      </c>
      <c r="Y197" s="8">
        <v>2.008239283086086E-4</v>
      </c>
    </row>
    <row r="198" spans="1:25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2042</v>
      </c>
      <c r="T198" s="6" t="s">
        <v>2051</v>
      </c>
      <c r="X198" s="6" t="s">
        <v>946</v>
      </c>
      <c r="Y198" s="8">
        <v>1.1829354681192014E-4</v>
      </c>
    </row>
    <row r="199" spans="1:25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2046</v>
      </c>
      <c r="T199" s="6" t="s">
        <v>2049</v>
      </c>
      <c r="X199" s="6" t="s">
        <v>927</v>
      </c>
      <c r="Y199" s="8">
        <v>3.1540360795317777E-3</v>
      </c>
    </row>
    <row r="200" spans="1:25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2040</v>
      </c>
      <c r="T200" s="6" t="s">
        <v>2048</v>
      </c>
      <c r="X200" s="6" t="s">
        <v>1934</v>
      </c>
      <c r="Y200" s="8">
        <v>3.116897407858268E-3</v>
      </c>
    </row>
    <row r="201" spans="1:25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2040</v>
      </c>
      <c r="T201" s="6" t="s">
        <v>2041</v>
      </c>
      <c r="X201" s="6" t="s">
        <v>366</v>
      </c>
      <c r="Y201" s="8">
        <v>4.1265190748344236E-5</v>
      </c>
    </row>
    <row r="202" spans="1:25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2044</v>
      </c>
      <c r="T202" s="6" t="s">
        <v>2045</v>
      </c>
      <c r="X202" s="6" t="s">
        <v>460</v>
      </c>
      <c r="Y202" s="8">
        <v>5.5020254331125643E-5</v>
      </c>
    </row>
    <row r="203" spans="1:25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2042</v>
      </c>
      <c r="T203" s="6" t="s">
        <v>2043</v>
      </c>
      <c r="X203" s="6" t="s">
        <v>414</v>
      </c>
      <c r="Y203" s="8">
        <v>1.8706886472582719E-4</v>
      </c>
    </row>
    <row r="204" spans="1:25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2038</v>
      </c>
      <c r="T204" s="6" t="s">
        <v>2039</v>
      </c>
      <c r="X204" s="6" t="s">
        <v>282</v>
      </c>
      <c r="Y204" s="8">
        <v>1.004119641543043E-4</v>
      </c>
    </row>
    <row r="205" spans="1:25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2044</v>
      </c>
      <c r="T205" s="6" t="s">
        <v>2045</v>
      </c>
      <c r="X205" s="6" t="s">
        <v>812</v>
      </c>
      <c r="Y205" s="8">
        <v>1.1554253409536385E-4</v>
      </c>
    </row>
    <row r="206" spans="1:25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2040</v>
      </c>
      <c r="T206" s="6" t="s">
        <v>2063</v>
      </c>
      <c r="X206" s="6" t="s">
        <v>878</v>
      </c>
      <c r="Y206" s="8">
        <v>7.8981575092330857E-3</v>
      </c>
    </row>
    <row r="207" spans="1:25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2044</v>
      </c>
      <c r="T207" s="6" t="s">
        <v>2045</v>
      </c>
      <c r="X207" s="6" t="s">
        <v>1776</v>
      </c>
      <c r="Y207" s="8">
        <v>1.1141601502052944E-4</v>
      </c>
    </row>
    <row r="208" spans="1:25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2052</v>
      </c>
      <c r="T208" s="6" t="s">
        <v>2058</v>
      </c>
      <c r="X208" s="6" t="s">
        <v>668</v>
      </c>
      <c r="Y208" s="8">
        <v>1.7413910495801266E-3</v>
      </c>
    </row>
    <row r="209" spans="1:25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2040</v>
      </c>
      <c r="T209" s="6" t="s">
        <v>2041</v>
      </c>
      <c r="X209" s="6" t="s">
        <v>1019</v>
      </c>
      <c r="Y209" s="8">
        <v>2.8885633523840964E-5</v>
      </c>
    </row>
    <row r="210" spans="1:25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2046</v>
      </c>
      <c r="T210" s="6" t="s">
        <v>2047</v>
      </c>
      <c r="X210" s="6" t="s">
        <v>1900</v>
      </c>
      <c r="Y210" s="8">
        <v>1.4442816761920483E-4</v>
      </c>
    </row>
    <row r="211" spans="1:25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2046</v>
      </c>
      <c r="T211" s="6" t="s">
        <v>2047</v>
      </c>
      <c r="X211" s="6" t="s">
        <v>832</v>
      </c>
      <c r="Y211" s="8">
        <v>6.8775317913907051E-5</v>
      </c>
    </row>
    <row r="212" spans="1:25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2046</v>
      </c>
      <c r="T212" s="6" t="s">
        <v>2068</v>
      </c>
      <c r="X212" s="6" t="s">
        <v>1886</v>
      </c>
      <c r="Y212" s="8">
        <v>5.0893735256291224E-5</v>
      </c>
    </row>
    <row r="213" spans="1:25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2044</v>
      </c>
      <c r="T213" s="6" t="s">
        <v>2045</v>
      </c>
      <c r="X213" s="6" t="s">
        <v>1828</v>
      </c>
      <c r="Y213" s="8">
        <v>1.6794932634576103E-3</v>
      </c>
    </row>
    <row r="214" spans="1:25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2044</v>
      </c>
      <c r="T214" s="6" t="s">
        <v>2045</v>
      </c>
      <c r="X214" s="6" t="s">
        <v>1758</v>
      </c>
      <c r="Y214" s="8">
        <v>2.9848487974635661E-4</v>
      </c>
    </row>
    <row r="215" spans="1:25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2040</v>
      </c>
      <c r="T215" s="6" t="s">
        <v>2050</v>
      </c>
      <c r="X215" s="6" t="s">
        <v>196</v>
      </c>
      <c r="Y215" s="8">
        <v>1.1691804045364199E-4</v>
      </c>
    </row>
    <row r="216" spans="1:25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2040</v>
      </c>
      <c r="T216" s="6" t="s">
        <v>2041</v>
      </c>
      <c r="X216" s="6" t="s">
        <v>516</v>
      </c>
      <c r="Y216" s="8">
        <v>1.2654658496158899E-4</v>
      </c>
    </row>
    <row r="217" spans="1:25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2044</v>
      </c>
      <c r="T217" s="6" t="s">
        <v>2045</v>
      </c>
      <c r="X217" s="6" t="s">
        <v>221</v>
      </c>
      <c r="Y217" s="8">
        <v>2.7922779073046266E-4</v>
      </c>
    </row>
    <row r="218" spans="1:25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2029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2044</v>
      </c>
      <c r="T218" s="6" t="s">
        <v>2045</v>
      </c>
      <c r="X218" s="6" t="s">
        <v>1888</v>
      </c>
      <c r="Y218" s="8">
        <v>5.1952875152165394E-3</v>
      </c>
    </row>
    <row r="219" spans="1:25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2046</v>
      </c>
      <c r="T219" s="6" t="s">
        <v>2068</v>
      </c>
      <c r="X219" s="6" t="s">
        <v>622</v>
      </c>
      <c r="Y219" s="8">
        <v>3.4937861500264784E-4</v>
      </c>
    </row>
    <row r="220" spans="1:25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2046</v>
      </c>
      <c r="T220" s="6" t="s">
        <v>2057</v>
      </c>
      <c r="X220" s="6" t="s">
        <v>1488</v>
      </c>
      <c r="Y220" s="8">
        <v>2.1953081478119133E-3</v>
      </c>
    </row>
    <row r="221" spans="1:25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2046</v>
      </c>
      <c r="T221" s="6" t="s">
        <v>2054</v>
      </c>
      <c r="X221" s="6" t="s">
        <v>1284</v>
      </c>
      <c r="Y221" s="8">
        <v>2.9490856321483347E-3</v>
      </c>
    </row>
    <row r="222" spans="1:25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2044</v>
      </c>
      <c r="T222" s="6" t="s">
        <v>2045</v>
      </c>
      <c r="X222" s="6" t="s">
        <v>265</v>
      </c>
      <c r="Y222" s="8">
        <v>1.1416702773708572E-4</v>
      </c>
    </row>
    <row r="223" spans="1:25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2038</v>
      </c>
      <c r="T223" s="6" t="s">
        <v>2039</v>
      </c>
      <c r="X223" s="6" t="s">
        <v>1135</v>
      </c>
      <c r="Y223" s="8">
        <v>3.7001121037681995E-3</v>
      </c>
    </row>
    <row r="224" spans="1:25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2059</v>
      </c>
      <c r="T224" s="6" t="s">
        <v>2060</v>
      </c>
      <c r="X224" s="6" t="s">
        <v>948</v>
      </c>
      <c r="Y224" s="8">
        <v>1.375506358278141E-6</v>
      </c>
    </row>
    <row r="225" spans="1:25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2044</v>
      </c>
      <c r="T225" s="6" t="s">
        <v>2045</v>
      </c>
      <c r="X225" s="6" t="s">
        <v>768</v>
      </c>
      <c r="Y225" s="8">
        <v>3.1636646240397248E-5</v>
      </c>
    </row>
    <row r="226" spans="1:25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2046</v>
      </c>
      <c r="T226" s="6" t="s">
        <v>2068</v>
      </c>
      <c r="X226" s="6" t="s">
        <v>1990</v>
      </c>
      <c r="Y226" s="8">
        <v>4.4428855372383961E-4</v>
      </c>
    </row>
    <row r="227" spans="1:25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2040</v>
      </c>
      <c r="T227" s="6" t="s">
        <v>2041</v>
      </c>
      <c r="X227" s="6" t="s">
        <v>1784</v>
      </c>
      <c r="Y227" s="8">
        <v>7.8403862421854039E-5</v>
      </c>
    </row>
    <row r="228" spans="1:25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2059</v>
      </c>
      <c r="T228" s="6" t="s">
        <v>2060</v>
      </c>
      <c r="X228" s="6" t="s">
        <v>1480</v>
      </c>
      <c r="Y228" s="8">
        <v>8.2530381496688472E-5</v>
      </c>
    </row>
    <row r="229" spans="1:25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2055</v>
      </c>
      <c r="T229" s="6" t="s">
        <v>2066</v>
      </c>
      <c r="X229" s="6" t="s">
        <v>1151</v>
      </c>
      <c r="Y229" s="8">
        <v>1.4140205363099292E-3</v>
      </c>
    </row>
    <row r="230" spans="1:25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2046</v>
      </c>
      <c r="T230" s="6" t="s">
        <v>2054</v>
      </c>
      <c r="X230" s="6" t="s">
        <v>251</v>
      </c>
      <c r="Y230" s="8">
        <v>2.2558304275761514E-4</v>
      </c>
    </row>
    <row r="231" spans="1:25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2055</v>
      </c>
      <c r="T231" s="6" t="s">
        <v>2066</v>
      </c>
      <c r="X231" s="6" t="s">
        <v>614</v>
      </c>
      <c r="Y231" s="8">
        <v>2.8362941107695269E-3</v>
      </c>
    </row>
    <row r="232" spans="1:25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2055</v>
      </c>
      <c r="T232" s="6" t="s">
        <v>2056</v>
      </c>
      <c r="X232" s="6" t="s">
        <v>568</v>
      </c>
      <c r="Y232" s="8">
        <v>2.5584418263973425E-4</v>
      </c>
    </row>
    <row r="233" spans="1:25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2044</v>
      </c>
      <c r="T233" s="6" t="s">
        <v>2045</v>
      </c>
      <c r="X233" s="6" t="s">
        <v>1298</v>
      </c>
      <c r="Y233" s="8">
        <v>1.3204861039470156E-4</v>
      </c>
    </row>
    <row r="234" spans="1:25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2044</v>
      </c>
      <c r="T234" s="6" t="s">
        <v>2045</v>
      </c>
      <c r="X234" s="6" t="s">
        <v>1679</v>
      </c>
      <c r="Y234" s="8">
        <v>3.4662760228609156E-4</v>
      </c>
    </row>
    <row r="235" spans="1:25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2046</v>
      </c>
      <c r="T235" s="6" t="s">
        <v>2054</v>
      </c>
      <c r="X235" s="6" t="s">
        <v>1528</v>
      </c>
      <c r="Y235" s="8">
        <v>4.6602155418463418E-3</v>
      </c>
    </row>
    <row r="236" spans="1:25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2055</v>
      </c>
      <c r="T236" s="6" t="s">
        <v>2056</v>
      </c>
      <c r="X236" s="6" t="s">
        <v>901</v>
      </c>
      <c r="Y236" s="8">
        <v>3.0123589246291294E-4</v>
      </c>
    </row>
    <row r="237" spans="1:25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2046</v>
      </c>
      <c r="T237" s="6" t="s">
        <v>2054</v>
      </c>
      <c r="X237" s="6" t="s">
        <v>297</v>
      </c>
      <c r="Y237" s="8">
        <v>9.1058520918012949E-4</v>
      </c>
    </row>
    <row r="238" spans="1:25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2040</v>
      </c>
      <c r="T238" s="6" t="s">
        <v>2041</v>
      </c>
      <c r="X238" s="6" t="s">
        <v>1762</v>
      </c>
      <c r="Y238" s="8">
        <v>4.5006568042860774E-3</v>
      </c>
    </row>
    <row r="239" spans="1:25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2046</v>
      </c>
      <c r="T239" s="6" t="s">
        <v>2054</v>
      </c>
      <c r="X239" s="6" t="s">
        <v>526</v>
      </c>
      <c r="Y239" s="8">
        <v>4.5254159187350842E-4</v>
      </c>
    </row>
    <row r="240" spans="1:25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2044</v>
      </c>
      <c r="T240" s="6" t="s">
        <v>2045</v>
      </c>
      <c r="X240" s="6" t="s">
        <v>1643</v>
      </c>
      <c r="Y240" s="8">
        <v>2.9986038610463475E-4</v>
      </c>
    </row>
    <row r="241" spans="1:25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2042</v>
      </c>
      <c r="T241" s="6" t="s">
        <v>2051</v>
      </c>
      <c r="X241" s="6" t="s">
        <v>2013</v>
      </c>
      <c r="Y241" s="8">
        <v>1.0316297687086058E-4</v>
      </c>
    </row>
    <row r="242" spans="1:25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2044</v>
      </c>
      <c r="T242" s="6" t="s">
        <v>2045</v>
      </c>
      <c r="X242" s="6" t="s">
        <v>1898</v>
      </c>
      <c r="Y242" s="8">
        <v>2.6162130934450243E-3</v>
      </c>
    </row>
    <row r="243" spans="1:25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2052</v>
      </c>
      <c r="T243" s="6" t="s">
        <v>2053</v>
      </c>
      <c r="X243" s="6" t="s">
        <v>1786</v>
      </c>
      <c r="Y243" s="8">
        <v>1.6904973143238354E-3</v>
      </c>
    </row>
    <row r="244" spans="1:25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2040</v>
      </c>
      <c r="T244" s="6" t="s">
        <v>2041</v>
      </c>
      <c r="X244" s="6" t="s">
        <v>372</v>
      </c>
      <c r="Y244" s="8">
        <v>2.2558304275761514E-4</v>
      </c>
    </row>
    <row r="245" spans="1:25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2044</v>
      </c>
      <c r="T245" s="6" t="s">
        <v>2045</v>
      </c>
      <c r="X245" s="6" t="s">
        <v>1466</v>
      </c>
      <c r="Y245" s="8">
        <v>2.4552788495264821E-3</v>
      </c>
    </row>
    <row r="246" spans="1:25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2044</v>
      </c>
      <c r="T246" s="6" t="s">
        <v>2045</v>
      </c>
      <c r="X246" s="6" t="s">
        <v>1368</v>
      </c>
      <c r="Y246" s="8">
        <v>1.1966905317019827E-4</v>
      </c>
    </row>
    <row r="247" spans="1:25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2044</v>
      </c>
      <c r="T247" s="6" t="s">
        <v>2045</v>
      </c>
      <c r="X247" s="6" t="s">
        <v>223</v>
      </c>
      <c r="Y247" s="8">
        <v>2.0385004229682051E-3</v>
      </c>
    </row>
    <row r="248" spans="1:25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2042</v>
      </c>
      <c r="T248" s="6" t="s">
        <v>2043</v>
      </c>
      <c r="X248" s="6" t="s">
        <v>626</v>
      </c>
      <c r="Y248" s="8">
        <v>2.4208911905695285E-4</v>
      </c>
    </row>
    <row r="249" spans="1:25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2052</v>
      </c>
      <c r="T249" s="6" t="s">
        <v>2058</v>
      </c>
      <c r="X249" s="6" t="s">
        <v>656</v>
      </c>
      <c r="Y249" s="8">
        <v>3.3699905777814456E-4</v>
      </c>
    </row>
    <row r="250" spans="1:25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2055</v>
      </c>
      <c r="T250" s="6" t="s">
        <v>2066</v>
      </c>
      <c r="X250" s="6" t="s">
        <v>1332</v>
      </c>
      <c r="Y250" s="8">
        <v>6.4607533648324287E-3</v>
      </c>
    </row>
    <row r="251" spans="1:25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2052</v>
      </c>
      <c r="T251" s="6" t="s">
        <v>2064</v>
      </c>
      <c r="X251" s="6" t="s">
        <v>604</v>
      </c>
      <c r="Y251" s="8">
        <v>1.8294234565099278E-4</v>
      </c>
    </row>
    <row r="252" spans="1:25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2040</v>
      </c>
      <c r="T252" s="6" t="s">
        <v>2041</v>
      </c>
      <c r="X252" s="6" t="s">
        <v>342</v>
      </c>
      <c r="Y252" s="8">
        <v>1.0563888831576125E-3</v>
      </c>
    </row>
    <row r="253" spans="1:25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2044</v>
      </c>
      <c r="T253" s="6" t="s">
        <v>2045</v>
      </c>
      <c r="X253" s="6" t="s">
        <v>336</v>
      </c>
      <c r="Y253" s="8">
        <v>1.6093424391854251E-4</v>
      </c>
    </row>
    <row r="254" spans="1:25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2044</v>
      </c>
      <c r="T254" s="6" t="s">
        <v>2045</v>
      </c>
      <c r="X254" s="6" t="s">
        <v>1182</v>
      </c>
      <c r="Y254" s="8">
        <v>8.1017324502582512E-4</v>
      </c>
    </row>
    <row r="255" spans="1:25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2046</v>
      </c>
      <c r="T255" s="6" t="s">
        <v>2049</v>
      </c>
      <c r="X255" s="6" t="s">
        <v>1468</v>
      </c>
      <c r="Y255" s="8">
        <v>9.0233217103046057E-4</v>
      </c>
    </row>
    <row r="256" spans="1:25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2052</v>
      </c>
      <c r="T256" s="6" t="s">
        <v>2053</v>
      </c>
      <c r="X256" s="6" t="s">
        <v>1524</v>
      </c>
      <c r="Y256" s="8">
        <v>1.9257089015893976E-4</v>
      </c>
    </row>
    <row r="257" spans="1:25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2040</v>
      </c>
      <c r="T257" s="6" t="s">
        <v>2041</v>
      </c>
      <c r="X257" s="6" t="s">
        <v>215</v>
      </c>
      <c r="Y257" s="8">
        <v>1.3755063582781412E-3</v>
      </c>
    </row>
    <row r="258" spans="1:25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2040</v>
      </c>
      <c r="T258" s="6" t="s">
        <v>2041</v>
      </c>
      <c r="X258" s="6" t="s">
        <v>313</v>
      </c>
      <c r="Y258" s="8">
        <v>3.360362033273499E-3</v>
      </c>
    </row>
    <row r="259" spans="1:25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ROUND(100*E259/D259,0)</f>
        <v>146</v>
      </c>
      <c r="G259" t="s">
        <v>20</v>
      </c>
      <c r="H259">
        <v>92</v>
      </c>
      <c r="I259">
        <f t="shared" ref="I259:I322" si="17">IF(H259&gt;0,ROUND(E259/H259,2),0)</f>
        <v>90.46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2044</v>
      </c>
      <c r="T259" s="6" t="s">
        <v>2045</v>
      </c>
      <c r="X259" s="6" t="s">
        <v>808</v>
      </c>
      <c r="Y259" s="8">
        <v>4.8830475718874015E-4</v>
      </c>
    </row>
    <row r="260" spans="1:25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2044</v>
      </c>
      <c r="T260" s="6" t="s">
        <v>2045</v>
      </c>
      <c r="X260" s="6" t="s">
        <v>674</v>
      </c>
      <c r="Y260" s="8">
        <v>1.6643626935165508E-4</v>
      </c>
    </row>
    <row r="261" spans="1:25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2059</v>
      </c>
      <c r="T261" s="6" t="s">
        <v>2060</v>
      </c>
      <c r="X261" s="6" t="s">
        <v>160</v>
      </c>
      <c r="Y261" s="8">
        <v>2.2558304275761514E-4</v>
      </c>
    </row>
    <row r="262" spans="1:25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2040</v>
      </c>
      <c r="T262" s="6" t="s">
        <v>2041</v>
      </c>
      <c r="X262" s="6" t="s">
        <v>826</v>
      </c>
      <c r="Y262" s="8">
        <v>5.8321469590993187E-4</v>
      </c>
    </row>
    <row r="263" spans="1:25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2040</v>
      </c>
      <c r="T263" s="6" t="s">
        <v>2041</v>
      </c>
      <c r="X263" s="6" t="s">
        <v>315</v>
      </c>
      <c r="Y263" s="8">
        <v>1.2242006588675456E-4</v>
      </c>
    </row>
    <row r="264" spans="1:25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2040</v>
      </c>
      <c r="T264" s="6" t="s">
        <v>2050</v>
      </c>
      <c r="X264" s="6" t="s">
        <v>917</v>
      </c>
      <c r="Y264" s="8">
        <v>1.3755063582781411E-5</v>
      </c>
    </row>
    <row r="265" spans="1:25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2059</v>
      </c>
      <c r="T265" s="6" t="s">
        <v>2060</v>
      </c>
      <c r="X265" s="6" t="s">
        <v>594</v>
      </c>
      <c r="Y265" s="8">
        <v>8.3905887854966607E-5</v>
      </c>
    </row>
    <row r="266" spans="1:25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2044</v>
      </c>
      <c r="T266" s="6" t="s">
        <v>2045</v>
      </c>
      <c r="X266" s="6" t="s">
        <v>1448</v>
      </c>
      <c r="Y266" s="8">
        <v>2.7854003755132359E-3</v>
      </c>
    </row>
    <row r="267" spans="1:25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2044</v>
      </c>
      <c r="T267" s="6" t="s">
        <v>2045</v>
      </c>
      <c r="X267" s="6" t="s">
        <v>1166</v>
      </c>
      <c r="Y267" s="8">
        <v>2.7235025893907193E-4</v>
      </c>
    </row>
    <row r="268" spans="1:25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2040</v>
      </c>
      <c r="T268" s="6" t="s">
        <v>2063</v>
      </c>
      <c r="X268" s="6" t="s">
        <v>426</v>
      </c>
      <c r="Y268" s="8">
        <v>1.9834801686370797E-3</v>
      </c>
    </row>
    <row r="269" spans="1:25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2044</v>
      </c>
      <c r="T269" s="6" t="s">
        <v>2045</v>
      </c>
      <c r="X269" s="6" t="s">
        <v>1870</v>
      </c>
      <c r="Y269" s="8">
        <v>3.0948893061258175E-4</v>
      </c>
    </row>
    <row r="270" spans="1:25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2046</v>
      </c>
      <c r="T270" s="6" t="s">
        <v>2047</v>
      </c>
      <c r="X270" s="6" t="s">
        <v>503</v>
      </c>
      <c r="Y270" s="8">
        <v>8.0879773866754691E-3</v>
      </c>
    </row>
    <row r="271" spans="1:25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2046</v>
      </c>
      <c r="T271" s="6" t="s">
        <v>2065</v>
      </c>
      <c r="X271" s="6" t="s">
        <v>1433</v>
      </c>
      <c r="Y271" s="8">
        <v>1.0034318883639039E-2</v>
      </c>
    </row>
    <row r="272" spans="1:25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2055</v>
      </c>
      <c r="T272" s="6" t="s">
        <v>2056</v>
      </c>
      <c r="X272" s="6" t="s">
        <v>1202</v>
      </c>
      <c r="Y272" s="8">
        <v>1.1966905317019827E-4</v>
      </c>
    </row>
    <row r="273" spans="1:25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2059</v>
      </c>
      <c r="T273" s="6" t="s">
        <v>2060</v>
      </c>
      <c r="X273" s="6" t="s">
        <v>231</v>
      </c>
      <c r="Y273" s="8">
        <v>9.3396881727085784E-4</v>
      </c>
    </row>
    <row r="274" spans="1:25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2044</v>
      </c>
      <c r="T274" s="6" t="s">
        <v>2045</v>
      </c>
      <c r="X274" s="6" t="s">
        <v>1086</v>
      </c>
      <c r="Y274" s="8">
        <v>4.4016203464900513E-5</v>
      </c>
    </row>
    <row r="275" spans="1:25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2044</v>
      </c>
      <c r="T275" s="6" t="s">
        <v>2045</v>
      </c>
      <c r="X275" s="6" t="s">
        <v>1627</v>
      </c>
      <c r="Y275" s="8">
        <v>1.07289495945695E-4</v>
      </c>
    </row>
    <row r="276" spans="1:25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2044</v>
      </c>
      <c r="T276" s="6" t="s">
        <v>2045</v>
      </c>
      <c r="X276" s="6" t="s">
        <v>1992</v>
      </c>
      <c r="Y276" s="8">
        <v>1.0316297687086058E-4</v>
      </c>
    </row>
    <row r="277" spans="1:25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2052</v>
      </c>
      <c r="T277" s="6" t="s">
        <v>2064</v>
      </c>
      <c r="X277" s="6" t="s">
        <v>255</v>
      </c>
      <c r="Y277" s="8">
        <v>5.0893735256291224E-5</v>
      </c>
    </row>
    <row r="278" spans="1:25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2055</v>
      </c>
      <c r="T278" s="6" t="s">
        <v>2056</v>
      </c>
      <c r="X278" s="6" t="s">
        <v>1194</v>
      </c>
      <c r="Y278" s="8">
        <v>7.6753254791920276E-4</v>
      </c>
    </row>
    <row r="279" spans="1:25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2044</v>
      </c>
      <c r="T279" s="6" t="s">
        <v>2045</v>
      </c>
      <c r="X279" s="6" t="s">
        <v>1103</v>
      </c>
      <c r="Y279" s="8">
        <v>1.237955722450327E-5</v>
      </c>
    </row>
    <row r="280" spans="1:25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2042</v>
      </c>
      <c r="T280" s="6" t="s">
        <v>2043</v>
      </c>
      <c r="X280" s="6" t="s">
        <v>1701</v>
      </c>
      <c r="Y280" s="8">
        <v>1.6368525663509881E-4</v>
      </c>
    </row>
    <row r="281" spans="1:25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2044</v>
      </c>
      <c r="T281" s="6" t="s">
        <v>2045</v>
      </c>
      <c r="X281" s="6" t="s">
        <v>524</v>
      </c>
      <c r="Y281" s="8">
        <v>7.8403862421854039E-5</v>
      </c>
    </row>
    <row r="282" spans="1:25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2046</v>
      </c>
      <c r="T282" s="6" t="s">
        <v>2054</v>
      </c>
      <c r="X282" s="6" t="s">
        <v>1032</v>
      </c>
      <c r="Y282" s="8">
        <v>8.3905887854966612E-4</v>
      </c>
    </row>
    <row r="283" spans="1:25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2044</v>
      </c>
      <c r="T283" s="6" t="s">
        <v>2045</v>
      </c>
      <c r="X283" s="6" t="s">
        <v>253</v>
      </c>
      <c r="Y283" s="8">
        <v>6.1622684850860723E-4</v>
      </c>
    </row>
    <row r="284" spans="1:25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2046</v>
      </c>
      <c r="T284" s="6" t="s">
        <v>2065</v>
      </c>
      <c r="X284" s="6" t="s">
        <v>628</v>
      </c>
      <c r="Y284" s="8">
        <v>3.672601976602637E-4</v>
      </c>
    </row>
    <row r="285" spans="1:25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2040</v>
      </c>
      <c r="T285" s="6" t="s">
        <v>2041</v>
      </c>
      <c r="X285" s="6" t="s">
        <v>538</v>
      </c>
      <c r="Y285" s="8">
        <v>3.2737051327019762E-4</v>
      </c>
    </row>
    <row r="286" spans="1:25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2042</v>
      </c>
      <c r="T286" s="6" t="s">
        <v>2043</v>
      </c>
      <c r="X286" s="6" t="s">
        <v>1715</v>
      </c>
      <c r="Y286" s="8">
        <v>2.1320348553311187E-4</v>
      </c>
    </row>
    <row r="287" spans="1:25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2044</v>
      </c>
      <c r="T287" s="6" t="s">
        <v>2045</v>
      </c>
      <c r="X287" s="6" t="s">
        <v>125</v>
      </c>
      <c r="Y287" s="8">
        <v>2.7235025893907193E-4</v>
      </c>
    </row>
    <row r="288" spans="1:25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2044</v>
      </c>
      <c r="T288" s="6" t="s">
        <v>2045</v>
      </c>
      <c r="X288" s="6" t="s">
        <v>824</v>
      </c>
      <c r="Y288" s="8">
        <v>1.4690407906410548E-3</v>
      </c>
    </row>
    <row r="289" spans="1:25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2040</v>
      </c>
      <c r="T289" s="6" t="s">
        <v>2048</v>
      </c>
      <c r="X289" s="6" t="s">
        <v>1512</v>
      </c>
      <c r="Y289" s="8">
        <v>2.4759114449006539E-4</v>
      </c>
    </row>
    <row r="290" spans="1:25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2040</v>
      </c>
      <c r="T290" s="6" t="s">
        <v>2062</v>
      </c>
      <c r="X290" s="6" t="s">
        <v>2004</v>
      </c>
      <c r="Y290" s="8">
        <v>8.8032406929801027E-5</v>
      </c>
    </row>
    <row r="291" spans="1:25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2044</v>
      </c>
      <c r="T291" s="6" t="s">
        <v>2045</v>
      </c>
      <c r="X291" s="6" t="s">
        <v>1971</v>
      </c>
      <c r="Y291" s="8">
        <v>3.301215259867539E-5</v>
      </c>
    </row>
    <row r="292" spans="1:25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2046</v>
      </c>
      <c r="T292" s="6" t="s">
        <v>2047</v>
      </c>
      <c r="X292" s="6" t="s">
        <v>1115</v>
      </c>
      <c r="Y292" s="8">
        <v>2.7785228437218453E-4</v>
      </c>
    </row>
    <row r="293" spans="1:25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2042</v>
      </c>
      <c r="T293" s="6" t="s">
        <v>2043</v>
      </c>
      <c r="X293" s="6" t="s">
        <v>1462</v>
      </c>
      <c r="Y293" s="8">
        <v>2.7785228437218453E-4</v>
      </c>
    </row>
    <row r="294" spans="1:25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2038</v>
      </c>
      <c r="T294" s="6" t="s">
        <v>2039</v>
      </c>
      <c r="X294" s="6" t="s">
        <v>317</v>
      </c>
      <c r="Y294" s="8">
        <v>2.1870551096622444E-4</v>
      </c>
    </row>
    <row r="295" spans="1:25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2044</v>
      </c>
      <c r="T295" s="6" t="s">
        <v>2045</v>
      </c>
      <c r="X295" s="6" t="s">
        <v>1850</v>
      </c>
      <c r="Y295" s="8">
        <v>1.1004050866225129E-4</v>
      </c>
    </row>
    <row r="296" spans="1:25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2044</v>
      </c>
      <c r="T296" s="6" t="s">
        <v>2045</v>
      </c>
      <c r="X296" s="6" t="s">
        <v>736</v>
      </c>
      <c r="Y296" s="8">
        <v>4.5116608551523028E-4</v>
      </c>
    </row>
    <row r="297" spans="1:25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2044</v>
      </c>
      <c r="T297" s="6" t="s">
        <v>2045</v>
      </c>
      <c r="X297" s="6" t="s">
        <v>1390</v>
      </c>
      <c r="Y297" s="8">
        <v>4.5529260459006474E-4</v>
      </c>
    </row>
    <row r="298" spans="1:25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2044</v>
      </c>
      <c r="T298" s="6" t="s">
        <v>2045</v>
      </c>
      <c r="X298" s="6" t="s">
        <v>1407</v>
      </c>
      <c r="Y298" s="8">
        <v>1.5130569941059554E-4</v>
      </c>
    </row>
    <row r="299" spans="1:25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2044</v>
      </c>
      <c r="T299" s="6" t="s">
        <v>2045</v>
      </c>
      <c r="X299" s="6" t="s">
        <v>1502</v>
      </c>
      <c r="Y299" s="8">
        <v>1.5419426276297961E-3</v>
      </c>
    </row>
    <row r="300" spans="1:25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2040</v>
      </c>
      <c r="T300" s="6" t="s">
        <v>2041</v>
      </c>
      <c r="X300" s="6" t="s">
        <v>764</v>
      </c>
      <c r="Y300" s="8">
        <v>5.5020254331125643E-5</v>
      </c>
    </row>
    <row r="301" spans="1:25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2038</v>
      </c>
      <c r="T301" s="6" t="s">
        <v>2039</v>
      </c>
      <c r="X301" s="6" t="s">
        <v>1969</v>
      </c>
      <c r="Y301" s="8">
        <v>8.1705077681721585E-4</v>
      </c>
    </row>
    <row r="302" spans="1:25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2052</v>
      </c>
      <c r="T302" s="6" t="s">
        <v>2053</v>
      </c>
      <c r="X302" s="6" t="s">
        <v>976</v>
      </c>
      <c r="Y302" s="8">
        <v>3.3507334887655517E-3</v>
      </c>
    </row>
    <row r="303" spans="1:25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2046</v>
      </c>
      <c r="T303" s="6" t="s">
        <v>2047</v>
      </c>
      <c r="X303" s="6" t="s">
        <v>211</v>
      </c>
      <c r="Y303" s="8">
        <v>5.6533311325231606E-4</v>
      </c>
    </row>
    <row r="304" spans="1:25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2044</v>
      </c>
      <c r="T304" s="6" t="s">
        <v>2045</v>
      </c>
      <c r="X304" s="6" t="s">
        <v>1352</v>
      </c>
      <c r="Y304" s="8">
        <v>3.6313367858542924E-4</v>
      </c>
    </row>
    <row r="305" spans="1:25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2040</v>
      </c>
      <c r="T305" s="6" t="s">
        <v>2050</v>
      </c>
      <c r="X305" s="6" t="s">
        <v>728</v>
      </c>
      <c r="Y305" s="8">
        <v>2.3246057454900586E-3</v>
      </c>
    </row>
    <row r="306" spans="1:25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2046</v>
      </c>
      <c r="T306" s="6" t="s">
        <v>2047</v>
      </c>
      <c r="X306" s="6" t="s">
        <v>534</v>
      </c>
      <c r="Y306" s="8">
        <v>2.3163527073403896E-3</v>
      </c>
    </row>
    <row r="307" spans="1:25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2044</v>
      </c>
      <c r="T307" s="6" t="s">
        <v>2045</v>
      </c>
      <c r="X307" s="6" t="s">
        <v>978</v>
      </c>
      <c r="Y307" s="8">
        <v>1.1004050866225129E-4</v>
      </c>
    </row>
    <row r="308" spans="1:25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2044</v>
      </c>
      <c r="T308" s="6" t="s">
        <v>2045</v>
      </c>
      <c r="X308" s="6" t="s">
        <v>1583</v>
      </c>
      <c r="Y308" s="8">
        <v>1.07289495945695E-4</v>
      </c>
    </row>
    <row r="309" spans="1:25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2052</v>
      </c>
      <c r="T309" s="6" t="s">
        <v>2058</v>
      </c>
      <c r="X309" s="6" t="s">
        <v>1965</v>
      </c>
      <c r="Y309" s="8">
        <v>1.5680772484370808E-4</v>
      </c>
    </row>
    <row r="310" spans="1:25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2044</v>
      </c>
      <c r="T310" s="6" t="s">
        <v>2045</v>
      </c>
      <c r="X310" s="6" t="s">
        <v>580</v>
      </c>
      <c r="Y310" s="8">
        <v>7.5817910468291136E-3</v>
      </c>
    </row>
    <row r="311" spans="1:25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2040</v>
      </c>
      <c r="T311" s="6" t="s">
        <v>2050</v>
      </c>
      <c r="X311" s="6" t="s">
        <v>1256</v>
      </c>
      <c r="Y311" s="8">
        <v>3.0673791789602549E-3</v>
      </c>
    </row>
    <row r="312" spans="1:25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2055</v>
      </c>
      <c r="T312" s="6" t="s">
        <v>2056</v>
      </c>
      <c r="X312" s="6" t="s">
        <v>778</v>
      </c>
      <c r="Y312" s="8">
        <v>1.9119538380066162E-4</v>
      </c>
    </row>
    <row r="313" spans="1:25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2044</v>
      </c>
      <c r="T313" s="6" t="s">
        <v>2045</v>
      </c>
      <c r="X313" s="6" t="s">
        <v>83</v>
      </c>
      <c r="Y313" s="8">
        <v>1.9532190287549603E-4</v>
      </c>
    </row>
    <row r="314" spans="1:25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2044</v>
      </c>
      <c r="T314" s="6" t="s">
        <v>2045</v>
      </c>
      <c r="X314" s="6" t="s">
        <v>51</v>
      </c>
      <c r="Y314" s="8">
        <v>3.0261139882119107E-4</v>
      </c>
    </row>
    <row r="315" spans="1:25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2040</v>
      </c>
      <c r="T315" s="6" t="s">
        <v>2041</v>
      </c>
      <c r="X315" s="6" t="s">
        <v>1872</v>
      </c>
      <c r="Y315" s="8">
        <v>3.5075412136092597E-4</v>
      </c>
    </row>
    <row r="316" spans="1:25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2046</v>
      </c>
      <c r="T316" s="6" t="s">
        <v>2047</v>
      </c>
      <c r="X316" s="6" t="s">
        <v>1946</v>
      </c>
      <c r="Y316" s="8">
        <v>1.5405671212715181E-4</v>
      </c>
    </row>
    <row r="317" spans="1:25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2044</v>
      </c>
      <c r="T317" s="6" t="s">
        <v>2045</v>
      </c>
      <c r="X317" s="6" t="s">
        <v>796</v>
      </c>
      <c r="Y317" s="8">
        <v>2.3246057454900585E-4</v>
      </c>
    </row>
    <row r="318" spans="1:25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2038</v>
      </c>
      <c r="T318" s="6" t="s">
        <v>2039</v>
      </c>
      <c r="X318" s="6" t="s">
        <v>1095</v>
      </c>
      <c r="Y318" s="8">
        <v>8.6656900571522891E-5</v>
      </c>
    </row>
    <row r="319" spans="1:25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2044</v>
      </c>
      <c r="T319" s="6" t="s">
        <v>2045</v>
      </c>
      <c r="X319" s="6" t="s">
        <v>1530</v>
      </c>
      <c r="Y319" s="8">
        <v>3.8514178031787952E-4</v>
      </c>
    </row>
    <row r="320" spans="1:25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2040</v>
      </c>
      <c r="T320" s="6" t="s">
        <v>2041</v>
      </c>
      <c r="X320" s="6" t="s">
        <v>988</v>
      </c>
      <c r="Y320" s="8">
        <v>5.2406792250397178E-4</v>
      </c>
    </row>
    <row r="321" spans="1:25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2042</v>
      </c>
      <c r="T321" s="6" t="s">
        <v>2043</v>
      </c>
      <c r="X321" s="6" t="s">
        <v>303</v>
      </c>
      <c r="Y321" s="8">
        <v>1.0646419213072812E-3</v>
      </c>
    </row>
    <row r="322" spans="1:25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2052</v>
      </c>
      <c r="T322" s="6" t="s">
        <v>2058</v>
      </c>
      <c r="X322" s="6" t="s">
        <v>658</v>
      </c>
      <c r="Y322" s="8">
        <v>4.4016203464900513E-5</v>
      </c>
    </row>
    <row r="323" spans="1:25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ROUND(100*E323/D323,0)</f>
        <v>94</v>
      </c>
      <c r="G323" t="s">
        <v>14</v>
      </c>
      <c r="H323">
        <v>2468</v>
      </c>
      <c r="I323">
        <f t="shared" ref="I323:I386" si="21">IF(H323&gt;0,ROUND(E323/H323,2),0)</f>
        <v>65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2046</v>
      </c>
      <c r="T323" s="6" t="s">
        <v>2057</v>
      </c>
      <c r="X323" s="6" t="s">
        <v>1542</v>
      </c>
      <c r="Y323" s="8">
        <v>1.8844437108410533E-4</v>
      </c>
    </row>
    <row r="324" spans="1:25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2044</v>
      </c>
      <c r="T324" s="6" t="s">
        <v>2045</v>
      </c>
      <c r="X324" s="6" t="s">
        <v>734</v>
      </c>
      <c r="Y324" s="8">
        <v>1.7290114923556234E-3</v>
      </c>
    </row>
    <row r="325" spans="1:25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2046</v>
      </c>
      <c r="T325" s="6" t="s">
        <v>2047</v>
      </c>
      <c r="X325" s="6" t="s">
        <v>1569</v>
      </c>
      <c r="Y325" s="8">
        <v>7.056347617966864E-4</v>
      </c>
    </row>
    <row r="326" spans="1:25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2044</v>
      </c>
      <c r="T326" s="6" t="s">
        <v>2045</v>
      </c>
      <c r="X326" s="6" t="s">
        <v>1228</v>
      </c>
      <c r="Y326" s="8">
        <v>5.5102784712622336E-3</v>
      </c>
    </row>
    <row r="327" spans="1:25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2044</v>
      </c>
      <c r="T327" s="6" t="s">
        <v>2045</v>
      </c>
      <c r="X327" s="6" t="s">
        <v>235</v>
      </c>
      <c r="Y327" s="8">
        <v>8.3905887854966612E-4</v>
      </c>
    </row>
    <row r="328" spans="1:25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2046</v>
      </c>
      <c r="T328" s="6" t="s">
        <v>2054</v>
      </c>
      <c r="X328" s="6" t="s">
        <v>1892</v>
      </c>
      <c r="Y328" s="8">
        <v>1.1691804045364199E-4</v>
      </c>
    </row>
    <row r="329" spans="1:25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2044</v>
      </c>
      <c r="T329" s="6" t="s">
        <v>2045</v>
      </c>
      <c r="X329" s="6" t="s">
        <v>1922</v>
      </c>
      <c r="Y329" s="8">
        <v>2.4896665084834352E-4</v>
      </c>
    </row>
    <row r="330" spans="1:25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2040</v>
      </c>
      <c r="T330" s="6" t="s">
        <v>2041</v>
      </c>
      <c r="X330" s="6" t="s">
        <v>362</v>
      </c>
      <c r="Y330" s="8">
        <v>1.6423545917841006E-3</v>
      </c>
    </row>
    <row r="331" spans="1:25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2055</v>
      </c>
      <c r="T331" s="6" t="s">
        <v>2056</v>
      </c>
      <c r="X331" s="6" t="s">
        <v>330</v>
      </c>
      <c r="Y331" s="8">
        <v>4.4841507279867401E-4</v>
      </c>
    </row>
    <row r="332" spans="1:25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2046</v>
      </c>
      <c r="T332" s="6" t="s">
        <v>2047</v>
      </c>
      <c r="X332" s="6" t="s">
        <v>192</v>
      </c>
      <c r="Y332" s="8">
        <v>7.4277343347019619E-5</v>
      </c>
    </row>
    <row r="333" spans="1:25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2038</v>
      </c>
      <c r="T333" s="6" t="s">
        <v>2039</v>
      </c>
      <c r="X333" s="6" t="s">
        <v>923</v>
      </c>
      <c r="Y333" s="8">
        <v>2.6409722078940312E-4</v>
      </c>
    </row>
    <row r="334" spans="1:25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2042</v>
      </c>
      <c r="T334" s="6" t="s">
        <v>2051</v>
      </c>
      <c r="X334" s="6" t="s">
        <v>1772</v>
      </c>
      <c r="Y334" s="8">
        <v>1.6643626935165508E-4</v>
      </c>
    </row>
    <row r="335" spans="1:25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2044</v>
      </c>
      <c r="T335" s="6" t="s">
        <v>2045</v>
      </c>
      <c r="X335" s="6" t="s">
        <v>237</v>
      </c>
      <c r="Y335" s="8">
        <v>2.4759114449006539E-4</v>
      </c>
    </row>
    <row r="336" spans="1:25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2040</v>
      </c>
      <c r="T336" s="6" t="s">
        <v>2041</v>
      </c>
      <c r="X336" s="6" t="s">
        <v>1139</v>
      </c>
      <c r="Y336" s="8">
        <v>2.1457899189139E-4</v>
      </c>
    </row>
    <row r="337" spans="1:25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2040</v>
      </c>
      <c r="T337" s="6" t="s">
        <v>2041</v>
      </c>
      <c r="X337" s="6" t="s">
        <v>1180</v>
      </c>
      <c r="Y337" s="8">
        <v>7.1251229358807707E-3</v>
      </c>
    </row>
    <row r="338" spans="1:25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2040</v>
      </c>
      <c r="T338" s="6" t="s">
        <v>2041</v>
      </c>
      <c r="X338" s="6" t="s">
        <v>1647</v>
      </c>
      <c r="Y338" s="8">
        <v>1.0453848322913873E-4</v>
      </c>
    </row>
    <row r="339" spans="1:25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2044</v>
      </c>
      <c r="T339" s="6" t="s">
        <v>2045</v>
      </c>
      <c r="X339" s="6" t="s">
        <v>913</v>
      </c>
      <c r="Y339" s="8">
        <v>1.2517107860331086E-4</v>
      </c>
    </row>
    <row r="340" spans="1:25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2044</v>
      </c>
      <c r="T340" s="6" t="s">
        <v>2045</v>
      </c>
      <c r="X340" s="6" t="s">
        <v>278</v>
      </c>
      <c r="Y340" s="8">
        <v>1.7331380114304578E-4</v>
      </c>
    </row>
    <row r="341" spans="1:25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2044</v>
      </c>
      <c r="T341" s="6" t="s">
        <v>2045</v>
      </c>
      <c r="X341" s="6" t="s">
        <v>942</v>
      </c>
      <c r="Y341" s="8">
        <v>6.0384729128410395E-4</v>
      </c>
    </row>
    <row r="342" spans="1:25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2059</v>
      </c>
      <c r="T342" s="6" t="s">
        <v>2060</v>
      </c>
      <c r="X342" s="6" t="s">
        <v>34</v>
      </c>
      <c r="Y342" s="8">
        <v>2.3933810634039655E-4</v>
      </c>
    </row>
    <row r="343" spans="1:25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2040</v>
      </c>
      <c r="T343" s="6" t="s">
        <v>2050</v>
      </c>
      <c r="X343" s="6" t="s">
        <v>1328</v>
      </c>
      <c r="Y343" s="8">
        <v>5.1581488435430297E-4</v>
      </c>
    </row>
    <row r="344" spans="1:25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2044</v>
      </c>
      <c r="T344" s="6" t="s">
        <v>2045</v>
      </c>
      <c r="X344" s="6" t="s">
        <v>700</v>
      </c>
      <c r="Y344" s="8">
        <v>4.2228045199138933E-4</v>
      </c>
    </row>
    <row r="345" spans="1:25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2044</v>
      </c>
      <c r="T345" s="6" t="s">
        <v>2045</v>
      </c>
      <c r="X345" s="6" t="s">
        <v>1651</v>
      </c>
      <c r="Y345" s="8">
        <v>2.6134620807284683E-5</v>
      </c>
    </row>
    <row r="346" spans="1:25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2055</v>
      </c>
      <c r="T346" s="6" t="s">
        <v>2056</v>
      </c>
      <c r="X346" s="6" t="s">
        <v>1954</v>
      </c>
      <c r="Y346" s="8">
        <v>3.6588469130198557E-4</v>
      </c>
    </row>
    <row r="347" spans="1:25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2046</v>
      </c>
      <c r="T347" s="6" t="s">
        <v>2049</v>
      </c>
      <c r="X347" s="6" t="s">
        <v>344</v>
      </c>
      <c r="Y347" s="8">
        <v>7.01508242721852E-5</v>
      </c>
    </row>
    <row r="348" spans="1:25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2040</v>
      </c>
      <c r="T348" s="6" t="s">
        <v>2050</v>
      </c>
      <c r="X348" s="6" t="s">
        <v>1232</v>
      </c>
      <c r="Y348" s="8">
        <v>2.2406998576350919E-3</v>
      </c>
    </row>
    <row r="349" spans="1:25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2042</v>
      </c>
      <c r="T349" s="6" t="s">
        <v>2043</v>
      </c>
      <c r="X349" s="6" t="s">
        <v>1072</v>
      </c>
      <c r="Y349" s="8">
        <v>4.814272253973494E-5</v>
      </c>
    </row>
    <row r="350" spans="1:25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2038</v>
      </c>
      <c r="T350" s="6" t="s">
        <v>2039</v>
      </c>
      <c r="X350" s="6" t="s">
        <v>1129</v>
      </c>
      <c r="Y350" s="8">
        <v>6.7399811555628915E-5</v>
      </c>
    </row>
    <row r="351" spans="1:25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2044</v>
      </c>
      <c r="T351" s="6" t="s">
        <v>2045</v>
      </c>
      <c r="X351" s="6" t="s">
        <v>670</v>
      </c>
      <c r="Y351" s="8">
        <v>1.0316297687086058E-4</v>
      </c>
    </row>
    <row r="352" spans="1:25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2040</v>
      </c>
      <c r="T352" s="6" t="s">
        <v>2063</v>
      </c>
      <c r="X352" s="6" t="s">
        <v>272</v>
      </c>
      <c r="Y352" s="8">
        <v>9.2984229819602338E-4</v>
      </c>
    </row>
    <row r="353" spans="1:25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2040</v>
      </c>
      <c r="T353" s="6" t="s">
        <v>2041</v>
      </c>
      <c r="X353" s="6" t="s">
        <v>726</v>
      </c>
      <c r="Y353" s="8">
        <v>1.5061794623145645E-3</v>
      </c>
    </row>
    <row r="354" spans="1:25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2044</v>
      </c>
      <c r="T354" s="6" t="s">
        <v>2045</v>
      </c>
      <c r="X354" s="6" t="s">
        <v>458</v>
      </c>
      <c r="Y354" s="8">
        <v>6.187027599535079E-3</v>
      </c>
    </row>
    <row r="355" spans="1:25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2044</v>
      </c>
      <c r="T355" s="6" t="s">
        <v>2045</v>
      </c>
      <c r="X355" s="6" t="s">
        <v>1844</v>
      </c>
      <c r="Y355" s="8">
        <v>2.6272171443112498E-4</v>
      </c>
    </row>
    <row r="356" spans="1:25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2046</v>
      </c>
      <c r="T356" s="6" t="s">
        <v>2047</v>
      </c>
      <c r="X356" s="6" t="s">
        <v>1842</v>
      </c>
      <c r="Y356" s="8">
        <v>3.2461950055364129E-4</v>
      </c>
    </row>
    <row r="357" spans="1:25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2042</v>
      </c>
      <c r="T357" s="6" t="s">
        <v>2051</v>
      </c>
      <c r="X357" s="6" t="s">
        <v>1446</v>
      </c>
      <c r="Y357" s="8">
        <v>1.5955873756026438E-4</v>
      </c>
    </row>
    <row r="358" spans="1:25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2044</v>
      </c>
      <c r="T358" s="6" t="s">
        <v>2045</v>
      </c>
      <c r="X358" s="6" t="s">
        <v>696</v>
      </c>
      <c r="Y358" s="8">
        <v>7.1086168595814337E-3</v>
      </c>
    </row>
    <row r="359" spans="1:25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2055</v>
      </c>
      <c r="T359" s="6" t="s">
        <v>2056</v>
      </c>
      <c r="X359" s="6" t="s">
        <v>1589</v>
      </c>
      <c r="Y359" s="8">
        <v>9.2984229819602338E-4</v>
      </c>
    </row>
    <row r="360" spans="1:25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2059</v>
      </c>
      <c r="T360" s="6" t="s">
        <v>2060</v>
      </c>
      <c r="X360" s="6" t="s">
        <v>1938</v>
      </c>
      <c r="Y360" s="8">
        <v>2.1292838426145624E-3</v>
      </c>
    </row>
    <row r="361" spans="1:25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2046</v>
      </c>
      <c r="T361" s="6" t="s">
        <v>2054</v>
      </c>
      <c r="X361" s="6" t="s">
        <v>748</v>
      </c>
      <c r="Y361" s="8">
        <v>5.1980385279330951E-3</v>
      </c>
    </row>
    <row r="362" spans="1:25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2044</v>
      </c>
      <c r="T362" s="6" t="s">
        <v>2045</v>
      </c>
      <c r="X362" s="6" t="s">
        <v>1030</v>
      </c>
      <c r="Y362" s="8">
        <v>3.360362033273499E-3</v>
      </c>
    </row>
    <row r="363" spans="1:25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2044</v>
      </c>
      <c r="T363" s="6" t="s">
        <v>2045</v>
      </c>
      <c r="X363" s="6" t="s">
        <v>388</v>
      </c>
      <c r="Y363" s="8">
        <v>1.3136085721556247E-3</v>
      </c>
    </row>
    <row r="364" spans="1:25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2040</v>
      </c>
      <c r="T364" s="6" t="s">
        <v>2041</v>
      </c>
      <c r="X364" s="6" t="s">
        <v>2006</v>
      </c>
      <c r="Y364" s="8">
        <v>3.1086443697085988E-4</v>
      </c>
    </row>
    <row r="365" spans="1:25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2040</v>
      </c>
      <c r="T365" s="6" t="s">
        <v>2041</v>
      </c>
      <c r="X365" s="6" t="s">
        <v>2025</v>
      </c>
      <c r="Y365" s="8">
        <v>1.5433181339880744E-3</v>
      </c>
    </row>
    <row r="366" spans="1:25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2040</v>
      </c>
      <c r="T366" s="6" t="s">
        <v>2050</v>
      </c>
      <c r="X366" s="6" t="s">
        <v>151</v>
      </c>
      <c r="Y366" s="8">
        <v>1.0316297687086058E-4</v>
      </c>
    </row>
    <row r="367" spans="1:25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2044</v>
      </c>
      <c r="T367" s="6" t="s">
        <v>2045</v>
      </c>
      <c r="X367" s="6" t="s">
        <v>836</v>
      </c>
      <c r="Y367" s="8">
        <v>2.2118142241112511E-3</v>
      </c>
    </row>
    <row r="368" spans="1:25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2044</v>
      </c>
      <c r="T368" s="6" t="s">
        <v>2045</v>
      </c>
      <c r="X368" s="6" t="s">
        <v>1172</v>
      </c>
      <c r="Y368" s="8">
        <v>2.4621563813178727E-3</v>
      </c>
    </row>
    <row r="369" spans="1:25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2044</v>
      </c>
      <c r="T369" s="6" t="s">
        <v>2045</v>
      </c>
      <c r="X369" s="6" t="s">
        <v>1975</v>
      </c>
      <c r="Y369" s="8">
        <v>3.4662760228609156E-4</v>
      </c>
    </row>
    <row r="370" spans="1:25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2046</v>
      </c>
      <c r="T370" s="6" t="s">
        <v>2047</v>
      </c>
      <c r="X370" s="6" t="s">
        <v>865</v>
      </c>
      <c r="Y370" s="8">
        <v>6.6574507740662031E-4</v>
      </c>
    </row>
    <row r="371" spans="1:25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2046</v>
      </c>
      <c r="T371" s="6" t="s">
        <v>2065</v>
      </c>
      <c r="X371" s="6" t="s">
        <v>540</v>
      </c>
      <c r="Y371" s="8">
        <v>7.2901836988741484E-5</v>
      </c>
    </row>
    <row r="372" spans="1:25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2044</v>
      </c>
      <c r="T372" s="6" t="s">
        <v>2045</v>
      </c>
      <c r="X372" s="6" t="s">
        <v>903</v>
      </c>
      <c r="Y372" s="8">
        <v>3.4745290610105847E-3</v>
      </c>
    </row>
    <row r="373" spans="1:25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2044</v>
      </c>
      <c r="T373" s="6" t="s">
        <v>2045</v>
      </c>
      <c r="X373" s="6" t="s">
        <v>608</v>
      </c>
      <c r="Y373" s="8">
        <v>1.2517107860331086E-4</v>
      </c>
    </row>
    <row r="374" spans="1:25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2046</v>
      </c>
      <c r="T374" s="6" t="s">
        <v>2047</v>
      </c>
      <c r="X374" s="6" t="s">
        <v>219</v>
      </c>
      <c r="Y374" s="8">
        <v>9.7660951437748014E-5</v>
      </c>
    </row>
    <row r="375" spans="1:25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2044</v>
      </c>
      <c r="T375" s="6" t="s">
        <v>2045</v>
      </c>
      <c r="X375" s="6" t="s">
        <v>536</v>
      </c>
      <c r="Y375" s="8">
        <v>3.4387658956953529E-4</v>
      </c>
    </row>
    <row r="376" spans="1:25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2046</v>
      </c>
      <c r="T376" s="6" t="s">
        <v>2047</v>
      </c>
      <c r="X376" s="6" t="s">
        <v>1526</v>
      </c>
      <c r="Y376" s="8">
        <v>4.6767216181456797E-5</v>
      </c>
    </row>
    <row r="377" spans="1:25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2040</v>
      </c>
      <c r="T377" s="6" t="s">
        <v>2050</v>
      </c>
      <c r="X377" s="6" t="s">
        <v>66</v>
      </c>
      <c r="Y377" s="8">
        <v>1.375506358278141E-4</v>
      </c>
    </row>
    <row r="378" spans="1:25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2040</v>
      </c>
      <c r="T378" s="6" t="s">
        <v>2041</v>
      </c>
      <c r="X378" s="6" t="s">
        <v>1160</v>
      </c>
      <c r="Y378" s="8">
        <v>1.7331380114304578E-4</v>
      </c>
    </row>
    <row r="379" spans="1:25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2044</v>
      </c>
      <c r="T379" s="6" t="s">
        <v>2045</v>
      </c>
      <c r="X379" s="6" t="s">
        <v>1354</v>
      </c>
      <c r="Y379" s="8">
        <v>6.9325520457218313E-4</v>
      </c>
    </row>
    <row r="380" spans="1:25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2046</v>
      </c>
      <c r="T380" s="6" t="s">
        <v>2047</v>
      </c>
      <c r="X380" s="6" t="s">
        <v>1703</v>
      </c>
      <c r="Y380" s="8">
        <v>2.418140177852972E-3</v>
      </c>
    </row>
    <row r="381" spans="1:25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2044</v>
      </c>
      <c r="T381" s="6" t="s">
        <v>2045</v>
      </c>
      <c r="X381" s="6" t="s">
        <v>510</v>
      </c>
      <c r="Y381" s="8">
        <v>3.5089167199675382E-3</v>
      </c>
    </row>
    <row r="382" spans="1:25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2044</v>
      </c>
      <c r="T382" s="6" t="s">
        <v>2045</v>
      </c>
      <c r="X382" s="6" t="s">
        <v>1834</v>
      </c>
      <c r="Y382" s="8">
        <v>2.1870551096622444E-4</v>
      </c>
    </row>
    <row r="383" spans="1:25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2044</v>
      </c>
      <c r="T383" s="6" t="s">
        <v>2045</v>
      </c>
      <c r="X383" s="6" t="s">
        <v>328</v>
      </c>
      <c r="Y383" s="8">
        <v>1.5818323120198624E-4</v>
      </c>
    </row>
    <row r="384" spans="1:25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2059</v>
      </c>
      <c r="T384" s="6" t="s">
        <v>2060</v>
      </c>
      <c r="X384" s="6" t="s">
        <v>1001</v>
      </c>
      <c r="Y384" s="8">
        <v>1.5543221848542994E-4</v>
      </c>
    </row>
    <row r="385" spans="1:25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2038</v>
      </c>
      <c r="T385" s="6" t="s">
        <v>2039</v>
      </c>
      <c r="X385" s="6" t="s">
        <v>636</v>
      </c>
      <c r="Y385" s="8">
        <v>1.3755063582781411E-5</v>
      </c>
    </row>
    <row r="386" spans="1:25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2046</v>
      </c>
      <c r="T386" s="6" t="s">
        <v>2047</v>
      </c>
      <c r="X386" s="6" t="s">
        <v>1127</v>
      </c>
      <c r="Y386" s="8">
        <v>5.4332501151986578E-4</v>
      </c>
    </row>
    <row r="387" spans="1:25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ROUND(100*E387/D387,0)</f>
        <v>146</v>
      </c>
      <c r="G387" t="s">
        <v>20</v>
      </c>
      <c r="H387">
        <v>1137</v>
      </c>
      <c r="I387">
        <f t="shared" ref="I387:I450" si="25">IF(H387&gt;0,ROUND(E387/H387,2),0)</f>
        <v>50.01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2052</v>
      </c>
      <c r="T387" s="6" t="s">
        <v>2053</v>
      </c>
      <c r="X387" s="6" t="s">
        <v>843</v>
      </c>
      <c r="Y387" s="8">
        <v>2.2063121986781384E-3</v>
      </c>
    </row>
    <row r="388" spans="1:25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2044</v>
      </c>
      <c r="T388" s="6" t="s">
        <v>2045</v>
      </c>
      <c r="X388" s="6" t="s">
        <v>1111</v>
      </c>
      <c r="Y388" s="8">
        <v>3.050873102660917E-3</v>
      </c>
    </row>
    <row r="389" spans="1:25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2042</v>
      </c>
      <c r="T389" s="6" t="s">
        <v>2051</v>
      </c>
      <c r="X389" s="6" t="s">
        <v>1733</v>
      </c>
      <c r="Y389" s="8">
        <v>1.375506358278141E-6</v>
      </c>
    </row>
    <row r="390" spans="1:25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2040</v>
      </c>
      <c r="T390" s="6" t="s">
        <v>2050</v>
      </c>
      <c r="X390" s="6" t="s">
        <v>1036</v>
      </c>
      <c r="Y390" s="8">
        <v>3.6863570401854184E-4</v>
      </c>
    </row>
    <row r="391" spans="1:25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2044</v>
      </c>
      <c r="T391" s="6" t="s">
        <v>2045</v>
      </c>
      <c r="X391" s="6" t="s">
        <v>596</v>
      </c>
      <c r="Y391" s="8">
        <v>2.6052090425787993E-3</v>
      </c>
    </row>
    <row r="392" spans="1:25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2059</v>
      </c>
      <c r="T392" s="6" t="s">
        <v>2060</v>
      </c>
      <c r="X392" s="6" t="s">
        <v>1629</v>
      </c>
      <c r="Y392" s="8">
        <v>2.5446867628145612E-4</v>
      </c>
    </row>
    <row r="393" spans="1:25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2052</v>
      </c>
      <c r="T393" s="6" t="s">
        <v>2053</v>
      </c>
      <c r="X393" s="6" t="s">
        <v>241</v>
      </c>
      <c r="Y393" s="8">
        <v>3.2063053211463469E-3</v>
      </c>
    </row>
    <row r="394" spans="1:25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2042</v>
      </c>
      <c r="T394" s="6" t="s">
        <v>2051</v>
      </c>
      <c r="X394" s="6" t="s">
        <v>420</v>
      </c>
      <c r="Y394" s="8">
        <v>4.6767216181456796E-4</v>
      </c>
    </row>
    <row r="395" spans="1:25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2040</v>
      </c>
      <c r="T395" s="6" t="s">
        <v>2063</v>
      </c>
      <c r="X395" s="6" t="s">
        <v>1963</v>
      </c>
      <c r="Y395" s="8">
        <v>2.1636715015715159E-3</v>
      </c>
    </row>
    <row r="396" spans="1:25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2046</v>
      </c>
      <c r="T396" s="6" t="s">
        <v>2047</v>
      </c>
      <c r="X396" s="6" t="s">
        <v>1713</v>
      </c>
      <c r="Y396" s="8">
        <v>4.8596639637966729E-3</v>
      </c>
    </row>
    <row r="397" spans="1:25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2044</v>
      </c>
      <c r="T397" s="6" t="s">
        <v>2045</v>
      </c>
      <c r="X397" s="6" t="s">
        <v>1358</v>
      </c>
      <c r="Y397" s="8">
        <v>5.3644747972847505E-4</v>
      </c>
    </row>
    <row r="398" spans="1:25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2046</v>
      </c>
      <c r="T398" s="6" t="s">
        <v>2049</v>
      </c>
      <c r="X398" s="6" t="s">
        <v>491</v>
      </c>
      <c r="Y398" s="8">
        <v>2.1169042853900594E-3</v>
      </c>
    </row>
    <row r="399" spans="1:25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2040</v>
      </c>
      <c r="T399" s="6" t="s">
        <v>2041</v>
      </c>
      <c r="X399" s="6" t="s">
        <v>326</v>
      </c>
      <c r="Y399" s="8">
        <v>6.8775317913907051E-5</v>
      </c>
    </row>
    <row r="400" spans="1:25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2046</v>
      </c>
      <c r="T400" s="6" t="s">
        <v>2054</v>
      </c>
      <c r="X400" s="6" t="s">
        <v>1981</v>
      </c>
      <c r="Y400" s="8">
        <v>1.9257089015893976E-4</v>
      </c>
    </row>
    <row r="401" spans="1:25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2040</v>
      </c>
      <c r="T401" s="6" t="s">
        <v>2050</v>
      </c>
      <c r="X401" s="6" t="s">
        <v>495</v>
      </c>
      <c r="Y401" s="8">
        <v>2.9972283546880695E-3</v>
      </c>
    </row>
    <row r="402" spans="1:25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2059</v>
      </c>
      <c r="T402" s="6" t="s">
        <v>2060</v>
      </c>
      <c r="X402" s="6" t="s">
        <v>1988</v>
      </c>
      <c r="Y402" s="8">
        <v>1.0206257178423806E-3</v>
      </c>
    </row>
    <row r="403" spans="1:25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2044</v>
      </c>
      <c r="T403" s="6" t="s">
        <v>2045</v>
      </c>
      <c r="X403" s="6" t="s">
        <v>984</v>
      </c>
      <c r="Y403" s="8">
        <v>2.2008101732450257E-5</v>
      </c>
    </row>
    <row r="404" spans="1:25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2046</v>
      </c>
      <c r="T404" s="6" t="s">
        <v>2057</v>
      </c>
      <c r="X404" s="6" t="s">
        <v>1262</v>
      </c>
      <c r="Y404" s="8">
        <v>8.8114937311297714E-3</v>
      </c>
    </row>
    <row r="405" spans="1:25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2044</v>
      </c>
      <c r="T405" s="6" t="s">
        <v>2045</v>
      </c>
      <c r="X405" s="6" t="s">
        <v>450</v>
      </c>
      <c r="Y405" s="8">
        <v>1.7881582657615834E-5</v>
      </c>
    </row>
    <row r="406" spans="1:25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2044</v>
      </c>
      <c r="T406" s="6" t="s">
        <v>2045</v>
      </c>
      <c r="X406" s="6" t="s">
        <v>1046</v>
      </c>
      <c r="Y406" s="8">
        <v>2.8500491743523085E-3</v>
      </c>
    </row>
    <row r="407" spans="1:25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2044</v>
      </c>
      <c r="T407" s="6" t="s">
        <v>2045</v>
      </c>
      <c r="X407" s="6" t="s">
        <v>1164</v>
      </c>
      <c r="Y407" s="8">
        <v>4.3699837002496543E-3</v>
      </c>
    </row>
    <row r="408" spans="1:25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2046</v>
      </c>
      <c r="T408" s="6" t="s">
        <v>2047</v>
      </c>
      <c r="X408" s="6" t="s">
        <v>1324</v>
      </c>
      <c r="Y408" s="8">
        <v>2.6684823350595939E-4</v>
      </c>
    </row>
    <row r="409" spans="1:25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2044</v>
      </c>
      <c r="T409" s="6" t="s">
        <v>2045</v>
      </c>
      <c r="X409" s="6" t="s">
        <v>1534</v>
      </c>
      <c r="Y409" s="8">
        <v>5.034353271297997E-4</v>
      </c>
    </row>
    <row r="410" spans="1:25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2046</v>
      </c>
      <c r="T410" s="6" t="s">
        <v>2047</v>
      </c>
      <c r="X410" s="6" t="s">
        <v>1458</v>
      </c>
      <c r="Y410" s="8">
        <v>1.7193829478476765E-4</v>
      </c>
    </row>
    <row r="411" spans="1:25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2040</v>
      </c>
      <c r="T411" s="6" t="s">
        <v>2041</v>
      </c>
      <c r="X411" s="6" t="s">
        <v>468</v>
      </c>
      <c r="Y411" s="8">
        <v>2.8239145535450239E-3</v>
      </c>
    </row>
    <row r="412" spans="1:25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2055</v>
      </c>
      <c r="T412" s="6" t="s">
        <v>2066</v>
      </c>
      <c r="X412" s="6" t="s">
        <v>334</v>
      </c>
      <c r="Y412" s="8">
        <v>1.4731673097158891E-3</v>
      </c>
    </row>
    <row r="413" spans="1:25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2044</v>
      </c>
      <c r="T413" s="6" t="s">
        <v>2045</v>
      </c>
      <c r="X413" s="6" t="s">
        <v>105</v>
      </c>
      <c r="Y413" s="8">
        <v>5.9229303787456762E-3</v>
      </c>
    </row>
    <row r="414" spans="1:25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2052</v>
      </c>
      <c r="T414" s="6" t="s">
        <v>2058</v>
      </c>
      <c r="X414" s="6" t="s">
        <v>1300</v>
      </c>
      <c r="Y414" s="8">
        <v>1.0316297687086059E-3</v>
      </c>
    </row>
    <row r="415" spans="1:25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2046</v>
      </c>
      <c r="T415" s="6" t="s">
        <v>2054</v>
      </c>
      <c r="X415" s="6" t="s">
        <v>1764</v>
      </c>
      <c r="Y415" s="8">
        <v>1.2352047097337708E-3</v>
      </c>
    </row>
    <row r="416" spans="1:25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2038</v>
      </c>
      <c r="T416" s="6" t="s">
        <v>2039</v>
      </c>
      <c r="X416" s="6" t="s">
        <v>115</v>
      </c>
      <c r="Y416" s="8">
        <v>2.2008101732450257E-5</v>
      </c>
    </row>
    <row r="417" spans="1:25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2044</v>
      </c>
      <c r="T417" s="6" t="s">
        <v>2045</v>
      </c>
      <c r="X417" s="6" t="s">
        <v>1143</v>
      </c>
      <c r="Y417" s="8">
        <v>1.0481358450079436E-3</v>
      </c>
    </row>
    <row r="418" spans="1:25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2046</v>
      </c>
      <c r="T418" s="6" t="s">
        <v>2047</v>
      </c>
      <c r="X418" s="6" t="s">
        <v>1224</v>
      </c>
      <c r="Y418" s="8">
        <v>1.403016485443704E-4</v>
      </c>
    </row>
    <row r="419" spans="1:25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2044</v>
      </c>
      <c r="T419" s="6" t="s">
        <v>2045</v>
      </c>
      <c r="X419" s="6" t="s">
        <v>1362</v>
      </c>
      <c r="Y419" s="8">
        <v>1.0591398958741687E-4</v>
      </c>
    </row>
    <row r="420" spans="1:25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2046</v>
      </c>
      <c r="T420" s="6" t="s">
        <v>2047</v>
      </c>
      <c r="X420" s="6" t="s">
        <v>1057</v>
      </c>
      <c r="Y420" s="8">
        <v>4.7730070632251496E-4</v>
      </c>
    </row>
    <row r="421" spans="1:25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2042</v>
      </c>
      <c r="T421" s="6" t="s">
        <v>2043</v>
      </c>
      <c r="X421" s="6" t="s">
        <v>1178</v>
      </c>
      <c r="Y421" s="8">
        <v>3.3562355141986643E-4</v>
      </c>
    </row>
    <row r="422" spans="1:25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2044</v>
      </c>
      <c r="T422" s="6" t="s">
        <v>2045</v>
      </c>
      <c r="X422" s="6" t="s">
        <v>1258</v>
      </c>
      <c r="Y422" s="8">
        <v>5.2681893522052805E-4</v>
      </c>
    </row>
    <row r="423" spans="1:25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2042</v>
      </c>
      <c r="T423" s="6" t="s">
        <v>2051</v>
      </c>
      <c r="X423" s="6" t="s">
        <v>477</v>
      </c>
      <c r="Y423" s="8">
        <v>4.8692925083046196E-4</v>
      </c>
    </row>
    <row r="424" spans="1:25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2044</v>
      </c>
      <c r="T424" s="6" t="s">
        <v>2045</v>
      </c>
      <c r="X424" s="6" t="s">
        <v>497</v>
      </c>
      <c r="Y424" s="8">
        <v>1.8981987744238349E-4</v>
      </c>
    </row>
    <row r="425" spans="1:25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2038</v>
      </c>
      <c r="T425" s="6" t="s">
        <v>2039</v>
      </c>
      <c r="X425" s="6" t="s">
        <v>485</v>
      </c>
      <c r="Y425" s="8">
        <v>2.4965440402748263E-3</v>
      </c>
    </row>
    <row r="426" spans="1:25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2040</v>
      </c>
      <c r="T426" s="6" t="s">
        <v>2050</v>
      </c>
      <c r="X426" s="6" t="s">
        <v>1131</v>
      </c>
      <c r="Y426" s="8">
        <v>2.4759114449006539E-4</v>
      </c>
    </row>
    <row r="427" spans="1:25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2059</v>
      </c>
      <c r="T427" s="6" t="s">
        <v>2060</v>
      </c>
      <c r="X427" s="6" t="s">
        <v>96</v>
      </c>
      <c r="Y427" s="8">
        <v>2.2090632113946945E-3</v>
      </c>
    </row>
    <row r="428" spans="1:25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2044</v>
      </c>
      <c r="T428" s="6" t="s">
        <v>2045</v>
      </c>
      <c r="X428" s="6" t="s">
        <v>546</v>
      </c>
      <c r="Y428" s="8">
        <v>2.591453978996018E-3</v>
      </c>
    </row>
    <row r="429" spans="1:25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2044</v>
      </c>
      <c r="T429" s="6" t="s">
        <v>2045</v>
      </c>
      <c r="X429" s="6" t="s">
        <v>1693</v>
      </c>
      <c r="Y429" s="8">
        <v>3.0261139882119106E-5</v>
      </c>
    </row>
    <row r="430" spans="1:25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2046</v>
      </c>
      <c r="T430" s="6" t="s">
        <v>2054</v>
      </c>
      <c r="X430" s="6" t="s">
        <v>1093</v>
      </c>
      <c r="Y430" s="8">
        <v>2.7221270830324411E-3</v>
      </c>
    </row>
    <row r="431" spans="1:25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2059</v>
      </c>
      <c r="T431" s="6" t="s">
        <v>2060</v>
      </c>
      <c r="X431" s="6" t="s">
        <v>72</v>
      </c>
      <c r="Y431" s="8">
        <v>1.8569335836754905E-4</v>
      </c>
    </row>
    <row r="432" spans="1:25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2044</v>
      </c>
      <c r="T432" s="6" t="s">
        <v>2045</v>
      </c>
      <c r="X432" s="6" t="s">
        <v>506</v>
      </c>
      <c r="Y432" s="8">
        <v>1.2971024958562871E-3</v>
      </c>
    </row>
    <row r="433" spans="1:25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2044</v>
      </c>
      <c r="T433" s="6" t="s">
        <v>2045</v>
      </c>
      <c r="X433" s="6" t="s">
        <v>1573</v>
      </c>
      <c r="Y433" s="8">
        <v>4.6904766817284609E-3</v>
      </c>
    </row>
    <row r="434" spans="1:25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2044</v>
      </c>
      <c r="T434" s="6" t="s">
        <v>2045</v>
      </c>
      <c r="X434" s="6" t="s">
        <v>1579</v>
      </c>
      <c r="Y434" s="8">
        <v>7.068727175191367E-3</v>
      </c>
    </row>
    <row r="435" spans="1:25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2046</v>
      </c>
      <c r="T435" s="6" t="s">
        <v>2047</v>
      </c>
      <c r="X435" s="6" t="s">
        <v>1490</v>
      </c>
      <c r="Y435" s="8">
        <v>7.2076533173774594E-4</v>
      </c>
    </row>
    <row r="436" spans="1:25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2044</v>
      </c>
      <c r="T436" s="6" t="s">
        <v>2045</v>
      </c>
      <c r="X436" s="6" t="s">
        <v>1405</v>
      </c>
      <c r="Y436" s="8">
        <v>2.0219943466688676E-4</v>
      </c>
    </row>
    <row r="437" spans="1:25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2044</v>
      </c>
      <c r="T437" s="6" t="s">
        <v>2045</v>
      </c>
      <c r="X437" s="6" t="s">
        <v>1666</v>
      </c>
      <c r="Y437" s="8">
        <v>1.8294234565099278E-4</v>
      </c>
    </row>
    <row r="438" spans="1:25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2040</v>
      </c>
      <c r="T438" s="6" t="s">
        <v>2063</v>
      </c>
      <c r="X438" s="6" t="s">
        <v>402</v>
      </c>
      <c r="Y438" s="8">
        <v>1.5543221848542995E-3</v>
      </c>
    </row>
    <row r="439" spans="1:25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2046</v>
      </c>
      <c r="T439" s="6" t="s">
        <v>2054</v>
      </c>
      <c r="X439" s="6" t="s">
        <v>146</v>
      </c>
      <c r="Y439" s="8">
        <v>1.375506358278141E-6</v>
      </c>
    </row>
    <row r="440" spans="1:25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2044</v>
      </c>
      <c r="T440" s="6" t="s">
        <v>2045</v>
      </c>
      <c r="X440" s="6" t="s">
        <v>1411</v>
      </c>
      <c r="Y440" s="8">
        <v>1.8431785200927092E-4</v>
      </c>
    </row>
    <row r="441" spans="1:25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2046</v>
      </c>
      <c r="T441" s="6" t="s">
        <v>2068</v>
      </c>
      <c r="X441" s="6" t="s">
        <v>1868</v>
      </c>
      <c r="Y441" s="8">
        <v>2.1457899189139E-4</v>
      </c>
    </row>
    <row r="442" spans="1:25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2046</v>
      </c>
      <c r="T442" s="6" t="s">
        <v>2065</v>
      </c>
      <c r="X442" s="6" t="s">
        <v>845</v>
      </c>
      <c r="Y442" s="8">
        <v>6.2447988665827604E-4</v>
      </c>
    </row>
    <row r="443" spans="1:25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2042</v>
      </c>
      <c r="T443" s="6" t="s">
        <v>2051</v>
      </c>
      <c r="X443" s="6" t="s">
        <v>274</v>
      </c>
      <c r="Y443" s="8">
        <v>4.9655779533840897E-4</v>
      </c>
    </row>
    <row r="444" spans="1:25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2044</v>
      </c>
      <c r="T444" s="6" t="s">
        <v>2045</v>
      </c>
      <c r="X444" s="6" t="s">
        <v>895</v>
      </c>
      <c r="Y444" s="8">
        <v>2.2283203004105887E-4</v>
      </c>
    </row>
    <row r="445" spans="1:25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2044</v>
      </c>
      <c r="T445" s="6" t="s">
        <v>2045</v>
      </c>
      <c r="X445" s="6" t="s">
        <v>1731</v>
      </c>
      <c r="Y445" s="8">
        <v>4.2228045199138933E-4</v>
      </c>
    </row>
    <row r="446" spans="1:25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2040</v>
      </c>
      <c r="T446" s="6" t="s">
        <v>2050</v>
      </c>
      <c r="X446" s="6" t="s">
        <v>186</v>
      </c>
      <c r="Y446" s="8">
        <v>2.3383608090728399E-5</v>
      </c>
    </row>
    <row r="447" spans="1:25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2044</v>
      </c>
      <c r="T447" s="6" t="s">
        <v>2045</v>
      </c>
      <c r="X447" s="6" t="s">
        <v>1619</v>
      </c>
      <c r="Y447" s="8">
        <v>9.6285445079469879E-6</v>
      </c>
    </row>
    <row r="448" spans="1:25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2042</v>
      </c>
      <c r="T448" s="6" t="s">
        <v>2051</v>
      </c>
      <c r="X448" s="6" t="s">
        <v>722</v>
      </c>
      <c r="Y448" s="8">
        <v>3.1402810159489964E-3</v>
      </c>
    </row>
    <row r="449" spans="1:25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2046</v>
      </c>
      <c r="T449" s="6" t="s">
        <v>2065</v>
      </c>
      <c r="X449" s="6" t="s">
        <v>1709</v>
      </c>
      <c r="Y449" s="8">
        <v>3.5900715951059484E-4</v>
      </c>
    </row>
    <row r="450" spans="1:25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2055</v>
      </c>
      <c r="T450" s="6" t="s">
        <v>2056</v>
      </c>
      <c r="X450" s="6" t="s">
        <v>1336</v>
      </c>
      <c r="Y450" s="8">
        <v>2.4759114449006541E-5</v>
      </c>
    </row>
    <row r="451" spans="1:25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ROUND(100*E451/D451,0)</f>
        <v>967</v>
      </c>
      <c r="G451" t="s">
        <v>20</v>
      </c>
      <c r="H451">
        <v>86</v>
      </c>
      <c r="I451">
        <f t="shared" ref="I451:I514" si="29">IF(H451&gt;0,ROUND(E451/H451,2),0)</f>
        <v>101.2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2055</v>
      </c>
      <c r="T451" s="6" t="s">
        <v>2056</v>
      </c>
      <c r="X451" s="6" t="s">
        <v>1174</v>
      </c>
      <c r="Y451" s="8">
        <v>4.9463208643681957E-3</v>
      </c>
    </row>
    <row r="452" spans="1:25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2046</v>
      </c>
      <c r="T452" s="6" t="s">
        <v>2054</v>
      </c>
      <c r="X452" s="6" t="s">
        <v>1611</v>
      </c>
      <c r="Y452" s="8">
        <v>4.2640697106622378E-5</v>
      </c>
    </row>
    <row r="453" spans="1:25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2040</v>
      </c>
      <c r="T453" s="6" t="s">
        <v>2041</v>
      </c>
      <c r="X453" s="6" t="s">
        <v>1766</v>
      </c>
      <c r="Y453" s="8">
        <v>4.1265190748344233E-4</v>
      </c>
    </row>
    <row r="454" spans="1:25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2046</v>
      </c>
      <c r="T454" s="6" t="s">
        <v>2049</v>
      </c>
      <c r="X454" s="6" t="s">
        <v>376</v>
      </c>
      <c r="Y454" s="8">
        <v>2.1595449824966817E-4</v>
      </c>
    </row>
    <row r="455" spans="1:25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2046</v>
      </c>
      <c r="T455" s="6" t="s">
        <v>2068</v>
      </c>
      <c r="X455" s="6" t="s">
        <v>1170</v>
      </c>
      <c r="Y455" s="8">
        <v>1.1691804045364199E-4</v>
      </c>
    </row>
    <row r="456" spans="1:25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2046</v>
      </c>
      <c r="T456" s="6" t="s">
        <v>2049</v>
      </c>
      <c r="X456" s="6" t="s">
        <v>1401</v>
      </c>
      <c r="Y456" s="8">
        <v>2.2792140356668799E-3</v>
      </c>
    </row>
    <row r="457" spans="1:25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2044</v>
      </c>
      <c r="T457" s="6" t="s">
        <v>2045</v>
      </c>
      <c r="X457" s="6" t="s">
        <v>1384</v>
      </c>
      <c r="Y457" s="8">
        <v>6.0907421544556086E-3</v>
      </c>
    </row>
    <row r="458" spans="1:25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2040</v>
      </c>
      <c r="T458" s="6" t="s">
        <v>2050</v>
      </c>
      <c r="X458" s="6" t="s">
        <v>1613</v>
      </c>
      <c r="Y458" s="8">
        <v>6.1897786122516347E-5</v>
      </c>
    </row>
    <row r="459" spans="1:25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2044</v>
      </c>
      <c r="T459" s="6" t="s">
        <v>2045</v>
      </c>
      <c r="X459" s="6" t="s">
        <v>56</v>
      </c>
      <c r="Y459" s="8">
        <v>7.5652849705297768E-5</v>
      </c>
    </row>
    <row r="460" spans="1:25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2044</v>
      </c>
      <c r="T460" s="6" t="s">
        <v>2045</v>
      </c>
      <c r="X460" s="6" t="s">
        <v>123</v>
      </c>
      <c r="Y460" s="8">
        <v>1.2104455952847642E-4</v>
      </c>
    </row>
    <row r="461" spans="1:25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2046</v>
      </c>
      <c r="T461" s="6" t="s">
        <v>2047</v>
      </c>
      <c r="X461" s="6" t="s">
        <v>444</v>
      </c>
      <c r="Y461" s="8">
        <v>2.1457899189139E-4</v>
      </c>
    </row>
    <row r="462" spans="1:25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2044</v>
      </c>
      <c r="T462" s="6" t="s">
        <v>2045</v>
      </c>
      <c r="X462" s="6" t="s">
        <v>1276</v>
      </c>
      <c r="Y462" s="8">
        <v>7.5652849705297768E-5</v>
      </c>
    </row>
    <row r="463" spans="1:25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2046</v>
      </c>
      <c r="T463" s="6" t="s">
        <v>2049</v>
      </c>
      <c r="X463" s="6" t="s">
        <v>816</v>
      </c>
      <c r="Y463" s="8">
        <v>9.215892600463546E-5</v>
      </c>
    </row>
    <row r="464" spans="1:25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2055</v>
      </c>
      <c r="T464" s="6" t="s">
        <v>2066</v>
      </c>
      <c r="X464" s="6" t="s">
        <v>1852</v>
      </c>
      <c r="Y464" s="8">
        <v>4.0714988205032979E-4</v>
      </c>
    </row>
    <row r="465" spans="1:25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2046</v>
      </c>
      <c r="T465" s="6" t="s">
        <v>2054</v>
      </c>
      <c r="X465" s="6" t="s">
        <v>921</v>
      </c>
      <c r="Y465" s="8">
        <v>3.4250108321125716E-4</v>
      </c>
    </row>
    <row r="466" spans="1:25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2044</v>
      </c>
      <c r="T466" s="6" t="s">
        <v>2045</v>
      </c>
      <c r="X466" s="6" t="s">
        <v>806</v>
      </c>
      <c r="Y466" s="8">
        <v>1.7468930750132392E-4</v>
      </c>
    </row>
    <row r="467" spans="1:25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2052</v>
      </c>
      <c r="T467" s="6" t="s">
        <v>2064</v>
      </c>
      <c r="X467" s="6" t="s">
        <v>830</v>
      </c>
      <c r="Y467" s="8">
        <v>1.5845833247364186E-3</v>
      </c>
    </row>
    <row r="468" spans="1:25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2042</v>
      </c>
      <c r="T468" s="6" t="s">
        <v>2051</v>
      </c>
      <c r="X468" s="6" t="s">
        <v>229</v>
      </c>
      <c r="Y468" s="8">
        <v>1.4580367397748297E-4</v>
      </c>
    </row>
    <row r="469" spans="1:25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2042</v>
      </c>
      <c r="T469" s="6" t="s">
        <v>2043</v>
      </c>
      <c r="X469" s="6" t="s">
        <v>142</v>
      </c>
      <c r="Y469" s="8">
        <v>3.3438559569741611E-3</v>
      </c>
    </row>
    <row r="470" spans="1:25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2044</v>
      </c>
      <c r="T470" s="6" t="s">
        <v>2045</v>
      </c>
      <c r="X470" s="6" t="s">
        <v>1314</v>
      </c>
      <c r="Y470" s="8">
        <v>3.5818185569562793E-3</v>
      </c>
    </row>
    <row r="471" spans="1:25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2046</v>
      </c>
      <c r="T471" s="6" t="s">
        <v>2049</v>
      </c>
      <c r="X471" s="6" t="s">
        <v>1158</v>
      </c>
      <c r="Y471" s="8">
        <v>3.0398690517946921E-4</v>
      </c>
    </row>
    <row r="472" spans="1:25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2042</v>
      </c>
      <c r="T472" s="6" t="s">
        <v>2051</v>
      </c>
      <c r="X472" s="6" t="s">
        <v>1658</v>
      </c>
      <c r="Y472" s="8">
        <v>3.858295334970186E-3</v>
      </c>
    </row>
    <row r="473" spans="1:25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2038</v>
      </c>
      <c r="T473" s="6" t="s">
        <v>2039</v>
      </c>
      <c r="X473" s="6" t="s">
        <v>1015</v>
      </c>
      <c r="Y473" s="8">
        <v>2.1622959952132381E-3</v>
      </c>
    </row>
    <row r="474" spans="1:25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2040</v>
      </c>
      <c r="T474" s="6" t="s">
        <v>2041</v>
      </c>
      <c r="X474" s="6" t="s">
        <v>966</v>
      </c>
      <c r="Y474" s="8">
        <v>1.4442816761920483E-4</v>
      </c>
    </row>
    <row r="475" spans="1:25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2040</v>
      </c>
      <c r="T475" s="6" t="s">
        <v>2048</v>
      </c>
      <c r="X475" s="6" t="s">
        <v>1538</v>
      </c>
      <c r="Y475" s="8">
        <v>3.7138671673509811E-4</v>
      </c>
    </row>
    <row r="476" spans="1:25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2046</v>
      </c>
      <c r="T476" s="6" t="s">
        <v>2065</v>
      </c>
      <c r="X476" s="6" t="s">
        <v>772</v>
      </c>
      <c r="Y476" s="8">
        <v>3.954580780049656E-3</v>
      </c>
    </row>
    <row r="477" spans="1:25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2052</v>
      </c>
      <c r="T477" s="6" t="s">
        <v>2064</v>
      </c>
      <c r="X477" s="6" t="s">
        <v>31</v>
      </c>
      <c r="Y477" s="8">
        <v>7.2901836988741484E-5</v>
      </c>
    </row>
    <row r="478" spans="1:25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2052</v>
      </c>
      <c r="T478" s="6" t="s">
        <v>2058</v>
      </c>
      <c r="X478" s="6" t="s">
        <v>776</v>
      </c>
      <c r="Y478" s="8">
        <v>2.6272171443112498E-4</v>
      </c>
    </row>
    <row r="479" spans="1:25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2046</v>
      </c>
      <c r="T479" s="6" t="s">
        <v>2068</v>
      </c>
      <c r="X479" s="6" t="s">
        <v>1717</v>
      </c>
      <c r="Y479" s="8">
        <v>1.8156683929271462E-4</v>
      </c>
    </row>
    <row r="480" spans="1:25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2042</v>
      </c>
      <c r="T480" s="6" t="s">
        <v>2051</v>
      </c>
      <c r="X480" s="6" t="s">
        <v>322</v>
      </c>
      <c r="Y480" s="8">
        <v>1.6093424391854251E-4</v>
      </c>
    </row>
    <row r="481" spans="1:25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2038</v>
      </c>
      <c r="T481" s="6" t="s">
        <v>2039</v>
      </c>
      <c r="X481" s="6" t="s">
        <v>2015</v>
      </c>
      <c r="Y481" s="8">
        <v>1.1581763536701948E-3</v>
      </c>
    </row>
    <row r="482" spans="1:25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2059</v>
      </c>
      <c r="T482" s="6" t="s">
        <v>2060</v>
      </c>
      <c r="X482" s="6" t="s">
        <v>802</v>
      </c>
      <c r="Y482" s="8">
        <v>3.4387658956953525E-5</v>
      </c>
    </row>
    <row r="483" spans="1:25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2044</v>
      </c>
      <c r="T483" s="6" t="s">
        <v>2045</v>
      </c>
      <c r="X483" s="6" t="s">
        <v>582</v>
      </c>
      <c r="Y483" s="8">
        <v>1.1829354681192014E-4</v>
      </c>
    </row>
    <row r="484" spans="1:25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2052</v>
      </c>
      <c r="T484" s="6" t="s">
        <v>2058</v>
      </c>
      <c r="X484" s="6" t="s">
        <v>861</v>
      </c>
      <c r="Y484" s="8">
        <v>5.9834526585099141E-4</v>
      </c>
    </row>
    <row r="485" spans="1:25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2044</v>
      </c>
      <c r="T485" s="6" t="s">
        <v>2045</v>
      </c>
      <c r="X485" s="6" t="s">
        <v>1752</v>
      </c>
      <c r="Y485" s="8">
        <v>8.9407913288079175E-5</v>
      </c>
    </row>
    <row r="486" spans="1:25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2038</v>
      </c>
      <c r="T486" s="6" t="s">
        <v>2039</v>
      </c>
      <c r="X486" s="6" t="s">
        <v>522</v>
      </c>
      <c r="Y486" s="8">
        <v>1.2654658496158899E-4</v>
      </c>
    </row>
    <row r="487" spans="1:25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2044</v>
      </c>
      <c r="T487" s="6" t="s">
        <v>2045</v>
      </c>
      <c r="X487" s="6" t="s">
        <v>406</v>
      </c>
      <c r="Y487" s="8">
        <v>3.7675119153238287E-3</v>
      </c>
    </row>
    <row r="488" spans="1:25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2052</v>
      </c>
      <c r="T488" s="6" t="s">
        <v>2064</v>
      </c>
      <c r="X488" s="6" t="s">
        <v>1409</v>
      </c>
      <c r="Y488" s="8">
        <v>1.2737188877655586E-3</v>
      </c>
    </row>
    <row r="489" spans="1:25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2044</v>
      </c>
      <c r="T489" s="6" t="s">
        <v>2045</v>
      </c>
      <c r="X489" s="6" t="s">
        <v>857</v>
      </c>
      <c r="Y489" s="8">
        <v>4.1471516702085952E-3</v>
      </c>
    </row>
    <row r="490" spans="1:25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2044</v>
      </c>
      <c r="T490" s="6" t="s">
        <v>2045</v>
      </c>
      <c r="X490" s="6" t="s">
        <v>501</v>
      </c>
      <c r="Y490" s="8">
        <v>4.9435698516516391E-3</v>
      </c>
    </row>
    <row r="491" spans="1:25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2042</v>
      </c>
      <c r="T491" s="6" t="s">
        <v>2051</v>
      </c>
      <c r="X491" s="6" t="s">
        <v>1699</v>
      </c>
      <c r="Y491" s="8">
        <v>2.2695854911589328E-4</v>
      </c>
    </row>
    <row r="492" spans="1:25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2069</v>
      </c>
      <c r="T492" s="6" t="s">
        <v>2070</v>
      </c>
      <c r="X492" s="6" t="s">
        <v>1756</v>
      </c>
      <c r="Y492" s="8">
        <v>1.1691804045364199E-4</v>
      </c>
    </row>
    <row r="493" spans="1:25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2038</v>
      </c>
      <c r="T493" s="6" t="s">
        <v>2039</v>
      </c>
      <c r="X493" s="6" t="s">
        <v>730</v>
      </c>
      <c r="Y493" s="8">
        <v>1.784031746686749E-3</v>
      </c>
    </row>
    <row r="494" spans="1:25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2046</v>
      </c>
      <c r="T494" s="6" t="s">
        <v>2057</v>
      </c>
      <c r="X494" s="6" t="s">
        <v>1996</v>
      </c>
      <c r="Y494" s="8">
        <v>5.2406792250397178E-4</v>
      </c>
    </row>
    <row r="495" spans="1:25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2059</v>
      </c>
      <c r="T495" s="6" t="s">
        <v>2060</v>
      </c>
      <c r="X495" s="6" t="s">
        <v>1375</v>
      </c>
      <c r="Y495" s="8">
        <v>5.7633716411854114E-4</v>
      </c>
    </row>
    <row r="496" spans="1:25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2042</v>
      </c>
      <c r="T496" s="6" t="s">
        <v>2051</v>
      </c>
      <c r="X496" s="6" t="s">
        <v>744</v>
      </c>
      <c r="Y496" s="8">
        <v>3.4387658956953525E-5</v>
      </c>
    </row>
    <row r="497" spans="1:25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2044</v>
      </c>
      <c r="T497" s="6" t="s">
        <v>2045</v>
      </c>
      <c r="X497" s="6" t="s">
        <v>576</v>
      </c>
      <c r="Y497" s="8">
        <v>1.471791803357611E-4</v>
      </c>
    </row>
    <row r="498" spans="1:25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2046</v>
      </c>
      <c r="T498" s="6" t="s">
        <v>2054</v>
      </c>
      <c r="X498" s="6" t="s">
        <v>1998</v>
      </c>
      <c r="Y498" s="8">
        <v>6.0591055082152116E-3</v>
      </c>
    </row>
    <row r="499" spans="1:25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2042</v>
      </c>
      <c r="T499" s="6" t="s">
        <v>2051</v>
      </c>
      <c r="X499" s="6" t="s">
        <v>1552</v>
      </c>
      <c r="Y499" s="8">
        <v>2.0880186518662182E-3</v>
      </c>
    </row>
    <row r="500" spans="1:25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2042</v>
      </c>
      <c r="T500" s="6" t="s">
        <v>2043</v>
      </c>
      <c r="X500" s="6" t="s">
        <v>436</v>
      </c>
      <c r="Y500" s="8">
        <v>3.3424804506158829E-4</v>
      </c>
    </row>
    <row r="501" spans="1:25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2046</v>
      </c>
      <c r="T501" s="6" t="s">
        <v>2047</v>
      </c>
      <c r="X501" s="6" t="s">
        <v>1005</v>
      </c>
      <c r="Y501" s="8">
        <v>2.3796259998211841E-4</v>
      </c>
    </row>
    <row r="502" spans="1:25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2044</v>
      </c>
      <c r="T502" s="6" t="s">
        <v>2045</v>
      </c>
      <c r="X502" s="6" t="s">
        <v>380</v>
      </c>
      <c r="Y502" s="8">
        <v>1.9202068761562849E-3</v>
      </c>
    </row>
    <row r="503" spans="1:25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2046</v>
      </c>
      <c r="T503" s="6" t="s">
        <v>2047</v>
      </c>
      <c r="X503" s="6" t="s">
        <v>182</v>
      </c>
      <c r="Y503" s="8">
        <v>5.5914333464006441E-3</v>
      </c>
    </row>
    <row r="504" spans="1:25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2055</v>
      </c>
      <c r="T504" s="6" t="s">
        <v>2056</v>
      </c>
      <c r="X504" s="6" t="s">
        <v>682</v>
      </c>
      <c r="Y504" s="8">
        <v>4.2640697106622378E-5</v>
      </c>
    </row>
    <row r="505" spans="1:25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2046</v>
      </c>
      <c r="T505" s="6" t="s">
        <v>2049</v>
      </c>
      <c r="X505" s="6" t="s">
        <v>1431</v>
      </c>
      <c r="Y505" s="8">
        <v>1.2228251525092675E-3</v>
      </c>
    </row>
    <row r="506" spans="1:25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2040</v>
      </c>
      <c r="T506" s="6" t="s">
        <v>2041</v>
      </c>
      <c r="X506" s="6" t="s">
        <v>1967</v>
      </c>
      <c r="Y506" s="8">
        <v>1.2792209131986713E-4</v>
      </c>
    </row>
    <row r="507" spans="1:25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2052</v>
      </c>
      <c r="T507" s="6" t="s">
        <v>2061</v>
      </c>
      <c r="X507" s="6" t="s">
        <v>1540</v>
      </c>
      <c r="Y507" s="8">
        <v>1.5680772484370808E-4</v>
      </c>
    </row>
    <row r="508" spans="1:25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2044</v>
      </c>
      <c r="T508" s="6" t="s">
        <v>2045</v>
      </c>
      <c r="X508" s="6" t="s">
        <v>1894</v>
      </c>
      <c r="Y508" s="8">
        <v>1.5405671212715181E-4</v>
      </c>
    </row>
    <row r="509" spans="1:25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2042</v>
      </c>
      <c r="T509" s="6" t="s">
        <v>2043</v>
      </c>
      <c r="X509" s="6" t="s">
        <v>782</v>
      </c>
      <c r="Y509" s="8">
        <v>1.5405671212715181E-4</v>
      </c>
    </row>
    <row r="510" spans="1:25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2044</v>
      </c>
      <c r="T510" s="6" t="s">
        <v>2045</v>
      </c>
      <c r="X510" s="6" t="s">
        <v>618</v>
      </c>
      <c r="Y510" s="8">
        <v>3.9889684390066094E-5</v>
      </c>
    </row>
    <row r="511" spans="1:25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2044</v>
      </c>
      <c r="T511" s="6" t="s">
        <v>2045</v>
      </c>
      <c r="X511" s="6" t="s">
        <v>1042</v>
      </c>
      <c r="Y511" s="8">
        <v>1.6506076299337694E-4</v>
      </c>
    </row>
    <row r="512" spans="1:25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2046</v>
      </c>
      <c r="T512" s="6" t="s">
        <v>2049</v>
      </c>
      <c r="X512" s="6" t="s">
        <v>311</v>
      </c>
      <c r="Y512" s="8">
        <v>7.3314488896224922E-4</v>
      </c>
    </row>
    <row r="513" spans="1:25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2044</v>
      </c>
      <c r="T513" s="6" t="s">
        <v>2045</v>
      </c>
      <c r="X513" s="6" t="s">
        <v>1913</v>
      </c>
      <c r="Y513" s="8">
        <v>1.07289495945695E-4</v>
      </c>
    </row>
    <row r="514" spans="1:25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2055</v>
      </c>
      <c r="T514" s="6" t="s">
        <v>2056</v>
      </c>
      <c r="X514" s="6" t="s">
        <v>1788</v>
      </c>
      <c r="Y514" s="8">
        <v>1.6506076299337695E-5</v>
      </c>
    </row>
    <row r="515" spans="1:25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ROUND(100*E515/D515,0)</f>
        <v>39</v>
      </c>
      <c r="G515" t="s">
        <v>74</v>
      </c>
      <c r="H515">
        <v>35</v>
      </c>
      <c r="I515">
        <f t="shared" ref="I515:I578" si="33">IF(H515&gt;0,ROUND(E515/H515,2),0)</f>
        <v>93.14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2046</v>
      </c>
      <c r="T515" s="6" t="s">
        <v>2065</v>
      </c>
      <c r="X515" s="6" t="s">
        <v>1802</v>
      </c>
      <c r="Y515" s="8">
        <v>7.1526330630463335E-5</v>
      </c>
    </row>
    <row r="516" spans="1:25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2040</v>
      </c>
      <c r="T516" s="6" t="s">
        <v>2041</v>
      </c>
      <c r="X516" s="6" t="s">
        <v>863</v>
      </c>
      <c r="Y516" s="8">
        <v>8.8720160108940102E-4</v>
      </c>
    </row>
    <row r="517" spans="1:25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2044</v>
      </c>
      <c r="T517" s="6" t="s">
        <v>2045</v>
      </c>
      <c r="X517" s="6" t="s">
        <v>1003</v>
      </c>
      <c r="Y517" s="8">
        <v>3.7908955234145568E-3</v>
      </c>
    </row>
    <row r="518" spans="1:25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2052</v>
      </c>
      <c r="T518" s="6" t="s">
        <v>2053</v>
      </c>
      <c r="X518" s="6" t="s">
        <v>1705</v>
      </c>
      <c r="Y518" s="8">
        <v>1.2929759767814526E-4</v>
      </c>
    </row>
    <row r="519" spans="1:25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2038</v>
      </c>
      <c r="T519" s="6" t="s">
        <v>2039</v>
      </c>
      <c r="X519" s="6" t="s">
        <v>1312</v>
      </c>
      <c r="Y519" s="8">
        <v>3.116897407858268E-3</v>
      </c>
    </row>
    <row r="520" spans="1:25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2046</v>
      </c>
      <c r="T520" s="6" t="s">
        <v>2054</v>
      </c>
      <c r="X520" s="6" t="s">
        <v>867</v>
      </c>
      <c r="Y520" s="8">
        <v>2.1182797917483373E-4</v>
      </c>
    </row>
    <row r="521" spans="1:25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2040</v>
      </c>
      <c r="T521" s="6" t="s">
        <v>2041</v>
      </c>
      <c r="X521" s="6" t="s">
        <v>111</v>
      </c>
      <c r="Y521" s="8">
        <v>2.2695854911589328E-4</v>
      </c>
    </row>
    <row r="522" spans="1:25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2044</v>
      </c>
      <c r="T522" s="6" t="s">
        <v>2045</v>
      </c>
      <c r="X522" s="6" t="s">
        <v>120</v>
      </c>
      <c r="Y522" s="8">
        <v>1.8431785200927092E-4</v>
      </c>
    </row>
    <row r="523" spans="1:25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2046</v>
      </c>
      <c r="T523" s="6" t="s">
        <v>2049</v>
      </c>
      <c r="X523" s="6" t="s">
        <v>2017</v>
      </c>
      <c r="Y523" s="8">
        <v>2.8101594899622422E-3</v>
      </c>
    </row>
    <row r="524" spans="1:25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2046</v>
      </c>
      <c r="T524" s="6" t="s">
        <v>2057</v>
      </c>
      <c r="X524" s="6" t="s">
        <v>410</v>
      </c>
      <c r="Y524" s="8">
        <v>4.8651659892297852E-3</v>
      </c>
    </row>
    <row r="525" spans="1:25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2046</v>
      </c>
      <c r="T525" s="6" t="s">
        <v>2057</v>
      </c>
      <c r="X525" s="6" t="s">
        <v>1504</v>
      </c>
      <c r="Y525" s="8">
        <v>1.3479962311125783E-3</v>
      </c>
    </row>
    <row r="526" spans="1:25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2044</v>
      </c>
      <c r="T526" s="6" t="s">
        <v>2045</v>
      </c>
      <c r="X526" s="6" t="s">
        <v>800</v>
      </c>
      <c r="Y526" s="8">
        <v>6.0659830400066022E-4</v>
      </c>
    </row>
    <row r="527" spans="1:25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2042</v>
      </c>
      <c r="T527" s="6" t="s">
        <v>2051</v>
      </c>
      <c r="X527" s="6" t="s">
        <v>1084</v>
      </c>
      <c r="Y527" s="8">
        <v>2.4387727732271443E-3</v>
      </c>
    </row>
    <row r="528" spans="1:25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2044</v>
      </c>
      <c r="T528" s="6" t="s">
        <v>2045</v>
      </c>
      <c r="X528" s="6" t="s">
        <v>200</v>
      </c>
      <c r="Y528" s="8">
        <v>2.3163527073403896E-3</v>
      </c>
    </row>
    <row r="529" spans="1:25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2046</v>
      </c>
      <c r="T529" s="6" t="s">
        <v>2054</v>
      </c>
      <c r="X529" s="6" t="s">
        <v>1413</v>
      </c>
      <c r="Y529" s="8">
        <v>3.7001121037681997E-4</v>
      </c>
    </row>
    <row r="530" spans="1:25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2040</v>
      </c>
      <c r="T530" s="6" t="s">
        <v>2050</v>
      </c>
      <c r="X530" s="6" t="s">
        <v>1296</v>
      </c>
      <c r="Y530" s="8">
        <v>2.1182797917483373E-4</v>
      </c>
    </row>
    <row r="531" spans="1:25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2055</v>
      </c>
      <c r="T531" s="6" t="s">
        <v>2056</v>
      </c>
      <c r="X531" s="6" t="s">
        <v>340</v>
      </c>
      <c r="Y531" s="8">
        <v>1.8569335836754905E-4</v>
      </c>
    </row>
    <row r="532" spans="1:25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2052</v>
      </c>
      <c r="T532" s="6" t="s">
        <v>2058</v>
      </c>
      <c r="X532" s="6" t="s">
        <v>940</v>
      </c>
      <c r="Y532" s="8">
        <v>2.5584418263973425E-4</v>
      </c>
    </row>
    <row r="533" spans="1:25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2055</v>
      </c>
      <c r="T533" s="6" t="s">
        <v>2056</v>
      </c>
      <c r="X533" s="6" t="s">
        <v>1011</v>
      </c>
      <c r="Y533" s="8">
        <v>1.237955722450327E-5</v>
      </c>
    </row>
    <row r="534" spans="1:25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2044</v>
      </c>
      <c r="T534" s="6" t="s">
        <v>2045</v>
      </c>
      <c r="X534" s="6" t="s">
        <v>1292</v>
      </c>
      <c r="Y534" s="8">
        <v>8.5281394213244756E-5</v>
      </c>
    </row>
    <row r="535" spans="1:25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2040</v>
      </c>
      <c r="T535" s="6" t="s">
        <v>2050</v>
      </c>
      <c r="X535" s="6" t="s">
        <v>676</v>
      </c>
      <c r="Y535" s="8">
        <v>5.2420547313979963E-3</v>
      </c>
    </row>
    <row r="536" spans="1:25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2046</v>
      </c>
      <c r="T536" s="6" t="s">
        <v>2049</v>
      </c>
      <c r="X536" s="6" t="s">
        <v>1750</v>
      </c>
      <c r="Y536" s="8">
        <v>8.6656900571522891E-5</v>
      </c>
    </row>
    <row r="537" spans="1:25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2044</v>
      </c>
      <c r="T537" s="6" t="s">
        <v>2045</v>
      </c>
      <c r="X537" s="6" t="s">
        <v>1532</v>
      </c>
      <c r="Y537" s="8">
        <v>8.4456090398277867E-4</v>
      </c>
    </row>
    <row r="538" spans="1:25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2052</v>
      </c>
      <c r="T538" s="6" t="s">
        <v>2058</v>
      </c>
      <c r="X538" s="6" t="s">
        <v>1238</v>
      </c>
      <c r="Y538" s="8">
        <v>3.313594817092042E-3</v>
      </c>
    </row>
    <row r="539" spans="1:25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2046</v>
      </c>
      <c r="T539" s="6" t="s">
        <v>2047</v>
      </c>
      <c r="X539" s="6" t="s">
        <v>305</v>
      </c>
      <c r="Y539" s="8">
        <v>9.2434027276291084E-4</v>
      </c>
    </row>
    <row r="540" spans="1:25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2055</v>
      </c>
      <c r="T540" s="6" t="s">
        <v>2066</v>
      </c>
      <c r="X540" s="6" t="s">
        <v>1200</v>
      </c>
      <c r="Y540" s="8">
        <v>3.3699905777814456E-4</v>
      </c>
    </row>
    <row r="541" spans="1:25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2038</v>
      </c>
      <c r="T541" s="6" t="s">
        <v>2039</v>
      </c>
      <c r="X541" s="6" t="s">
        <v>1184</v>
      </c>
      <c r="Y541" s="8">
        <v>3.7482548263079347E-3</v>
      </c>
    </row>
    <row r="542" spans="1:25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2059</v>
      </c>
      <c r="T542" s="6" t="s">
        <v>2060</v>
      </c>
      <c r="X542" s="6" t="s">
        <v>1147</v>
      </c>
      <c r="Y542" s="8">
        <v>3.8225321696549542E-3</v>
      </c>
    </row>
    <row r="543" spans="1:25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2055</v>
      </c>
      <c r="T543" s="6" t="s">
        <v>2066</v>
      </c>
      <c r="X543" s="6" t="s">
        <v>684</v>
      </c>
      <c r="Y543" s="8">
        <v>1.4855468669403924E-4</v>
      </c>
    </row>
    <row r="544" spans="1:25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2040</v>
      </c>
      <c r="T544" s="6" t="s">
        <v>2050</v>
      </c>
      <c r="X544" s="6" t="s">
        <v>1952</v>
      </c>
      <c r="Y544" s="8">
        <v>2.1320348553311187E-4</v>
      </c>
    </row>
    <row r="545" spans="1:25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2055</v>
      </c>
      <c r="T545" s="6" t="s">
        <v>2056</v>
      </c>
      <c r="X545" s="6" t="s">
        <v>530</v>
      </c>
      <c r="Y545" s="8">
        <v>5.6395760689403785E-5</v>
      </c>
    </row>
    <row r="546" spans="1:25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2040</v>
      </c>
      <c r="T546" s="6" t="s">
        <v>2041</v>
      </c>
      <c r="X546" s="6" t="s">
        <v>574</v>
      </c>
      <c r="Y546" s="8">
        <v>6.2447988665827604E-4</v>
      </c>
    </row>
    <row r="547" spans="1:25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2044</v>
      </c>
      <c r="T547" s="6" t="s">
        <v>2045</v>
      </c>
      <c r="X547" s="6" t="s">
        <v>925</v>
      </c>
      <c r="Y547" s="8">
        <v>3.3975007049470089E-4</v>
      </c>
    </row>
    <row r="548" spans="1:25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2044</v>
      </c>
      <c r="T548" s="6" t="s">
        <v>2045</v>
      </c>
      <c r="X548" s="6" t="s">
        <v>1575</v>
      </c>
      <c r="Y548" s="8">
        <v>2.9710937338807848E-4</v>
      </c>
    </row>
    <row r="549" spans="1:25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2046</v>
      </c>
      <c r="T549" s="6" t="s">
        <v>2049</v>
      </c>
      <c r="X549" s="6" t="s">
        <v>1565</v>
      </c>
      <c r="Y549" s="8">
        <v>2.7235025893907193E-4</v>
      </c>
    </row>
    <row r="550" spans="1:25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2044</v>
      </c>
      <c r="T550" s="6" t="s">
        <v>2045</v>
      </c>
      <c r="X550" s="6" t="s">
        <v>905</v>
      </c>
      <c r="Y550" s="8">
        <v>1.0275032496337715E-3</v>
      </c>
    </row>
    <row r="551" spans="1:25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2042</v>
      </c>
      <c r="T551" s="6" t="s">
        <v>2051</v>
      </c>
      <c r="X551" s="6" t="s">
        <v>1464</v>
      </c>
      <c r="Y551" s="8">
        <v>1.4167715490264853E-4</v>
      </c>
    </row>
    <row r="552" spans="1:25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2040</v>
      </c>
      <c r="T552" s="6" t="s">
        <v>2050</v>
      </c>
      <c r="X552" s="6" t="s">
        <v>1230</v>
      </c>
      <c r="Y552" s="8">
        <v>2.1595449824966817E-4</v>
      </c>
    </row>
    <row r="553" spans="1:25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2042</v>
      </c>
      <c r="T553" s="6" t="s">
        <v>2043</v>
      </c>
      <c r="X553" s="6" t="s">
        <v>1050</v>
      </c>
      <c r="Y553" s="8">
        <v>2.4704094194675417E-3</v>
      </c>
    </row>
    <row r="554" spans="1:25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2044</v>
      </c>
      <c r="T554" s="6" t="s">
        <v>2045</v>
      </c>
      <c r="X554" s="6" t="s">
        <v>1440</v>
      </c>
      <c r="Y554" s="8">
        <v>1.1279152137880757E-3</v>
      </c>
    </row>
    <row r="555" spans="1:25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2040</v>
      </c>
      <c r="T555" s="6" t="s">
        <v>2041</v>
      </c>
      <c r="X555" s="6" t="s">
        <v>1009</v>
      </c>
      <c r="Y555" s="8">
        <v>2.1155287790317811E-3</v>
      </c>
    </row>
    <row r="556" spans="1:25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2040</v>
      </c>
      <c r="T556" s="6" t="s">
        <v>2050</v>
      </c>
      <c r="X556" s="6" t="s">
        <v>1486</v>
      </c>
      <c r="Y556" s="8">
        <v>1.6643626935165508E-4</v>
      </c>
    </row>
    <row r="557" spans="1:25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2040</v>
      </c>
      <c r="T557" s="6" t="s">
        <v>2041</v>
      </c>
      <c r="X557" s="6" t="s">
        <v>29</v>
      </c>
      <c r="Y557" s="8">
        <v>3.301215259867539E-5</v>
      </c>
    </row>
    <row r="558" spans="1:25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2052</v>
      </c>
      <c r="T558" s="6" t="s">
        <v>2064</v>
      </c>
      <c r="X558" s="6" t="s">
        <v>720</v>
      </c>
      <c r="Y558" s="8">
        <v>1.5309385767635711E-3</v>
      </c>
    </row>
    <row r="559" spans="1:25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2046</v>
      </c>
      <c r="T559" s="6" t="s">
        <v>2068</v>
      </c>
      <c r="X559" s="6" t="s">
        <v>974</v>
      </c>
      <c r="Y559" s="8">
        <v>2.8954408841754872E-3</v>
      </c>
    </row>
    <row r="560" spans="1:25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2044</v>
      </c>
      <c r="T560" s="6" t="s">
        <v>2045</v>
      </c>
      <c r="X560" s="6" t="s">
        <v>456</v>
      </c>
      <c r="Y560" s="8">
        <v>1.1279152137880757E-4</v>
      </c>
    </row>
    <row r="561" spans="1:25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2044</v>
      </c>
      <c r="T561" s="6" t="s">
        <v>2045</v>
      </c>
      <c r="X561" s="6" t="s">
        <v>870</v>
      </c>
      <c r="Y561" s="8">
        <v>1.5281875640470149E-3</v>
      </c>
    </row>
    <row r="562" spans="1:25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2046</v>
      </c>
      <c r="T562" s="6" t="s">
        <v>2054</v>
      </c>
      <c r="X562" s="6" t="s">
        <v>24</v>
      </c>
      <c r="Y562" s="8">
        <v>1.9600965605463512E-3</v>
      </c>
    </row>
    <row r="563" spans="1:25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2044</v>
      </c>
      <c r="T563" s="6" t="s">
        <v>2045</v>
      </c>
      <c r="X563" s="6" t="s">
        <v>520</v>
      </c>
      <c r="Y563" s="8">
        <v>2.0495044738344303E-4</v>
      </c>
    </row>
    <row r="564" spans="1:25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2040</v>
      </c>
      <c r="T564" s="6" t="s">
        <v>2041</v>
      </c>
      <c r="X564" s="6" t="s">
        <v>1149</v>
      </c>
      <c r="Y564" s="8">
        <v>1.2654658496158899E-4</v>
      </c>
    </row>
    <row r="565" spans="1:25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2046</v>
      </c>
      <c r="T565" s="6" t="s">
        <v>2047</v>
      </c>
      <c r="X565" s="6" t="s">
        <v>1515</v>
      </c>
      <c r="Y565" s="8">
        <v>2.6272171443112498E-4</v>
      </c>
    </row>
    <row r="566" spans="1:25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2044</v>
      </c>
      <c r="T566" s="6" t="s">
        <v>2045</v>
      </c>
      <c r="X566" s="6" t="s">
        <v>1581</v>
      </c>
      <c r="Y566" s="8">
        <v>3.236566461028466E-3</v>
      </c>
    </row>
    <row r="567" spans="1:25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2044</v>
      </c>
      <c r="T567" s="6" t="s">
        <v>2045</v>
      </c>
      <c r="X567" s="6" t="s">
        <v>364</v>
      </c>
      <c r="Y567" s="8">
        <v>5.2131690978741551E-4</v>
      </c>
    </row>
    <row r="568" spans="1:25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2040</v>
      </c>
      <c r="T568" s="6" t="s">
        <v>2048</v>
      </c>
      <c r="X568" s="6" t="s">
        <v>814</v>
      </c>
      <c r="Y568" s="8">
        <v>2.1320348553311187E-4</v>
      </c>
    </row>
    <row r="569" spans="1:25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2040</v>
      </c>
      <c r="T569" s="6" t="s">
        <v>2041</v>
      </c>
      <c r="X569" s="6" t="s">
        <v>590</v>
      </c>
      <c r="Y569" s="8">
        <v>1.1966905317019827E-4</v>
      </c>
    </row>
    <row r="570" spans="1:25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2044</v>
      </c>
      <c r="T570" s="6" t="s">
        <v>2045</v>
      </c>
      <c r="X570" s="6" t="s">
        <v>1278</v>
      </c>
      <c r="Y570" s="8">
        <v>1.6478566172172132E-3</v>
      </c>
    </row>
    <row r="571" spans="1:25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2046</v>
      </c>
      <c r="T571" s="6" t="s">
        <v>2054</v>
      </c>
      <c r="X571" s="6" t="s">
        <v>1727</v>
      </c>
      <c r="Y571" s="8">
        <v>1.5130569941059554E-4</v>
      </c>
    </row>
    <row r="572" spans="1:25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2040</v>
      </c>
      <c r="T572" s="6" t="s">
        <v>2041</v>
      </c>
      <c r="X572" s="6" t="s">
        <v>1685</v>
      </c>
      <c r="Y572" s="8">
        <v>2.6684823350595939E-4</v>
      </c>
    </row>
    <row r="573" spans="1:25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2046</v>
      </c>
      <c r="T573" s="6" t="s">
        <v>2057</v>
      </c>
      <c r="X573" s="6" t="s">
        <v>678</v>
      </c>
      <c r="Y573" s="8">
        <v>3.0673791789602548E-4</v>
      </c>
    </row>
    <row r="574" spans="1:25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2040</v>
      </c>
      <c r="T574" s="6" t="s">
        <v>2041</v>
      </c>
      <c r="X574" s="6" t="s">
        <v>834</v>
      </c>
      <c r="Y574" s="8">
        <v>2.077014600999993E-4</v>
      </c>
    </row>
    <row r="575" spans="1:25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2069</v>
      </c>
      <c r="T575" s="6" t="s">
        <v>2070</v>
      </c>
      <c r="X575" s="6" t="s">
        <v>929</v>
      </c>
      <c r="Y575" s="8">
        <v>4.3067104077688595E-3</v>
      </c>
    </row>
    <row r="576" spans="1:25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2038</v>
      </c>
      <c r="T576" s="6" t="s">
        <v>2039</v>
      </c>
      <c r="X576" s="6" t="s">
        <v>690</v>
      </c>
      <c r="Y576" s="8">
        <v>8.8032406929801027E-5</v>
      </c>
    </row>
    <row r="577" spans="1:25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2044</v>
      </c>
      <c r="T577" s="6" t="s">
        <v>2045</v>
      </c>
      <c r="X577" s="6" t="s">
        <v>694</v>
      </c>
      <c r="Y577" s="8">
        <v>3.3947496922304525E-3</v>
      </c>
    </row>
    <row r="578" spans="1:25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2044</v>
      </c>
      <c r="T578" s="6" t="s">
        <v>2045</v>
      </c>
      <c r="X578" s="6" t="s">
        <v>758</v>
      </c>
      <c r="Y578" s="8">
        <v>2.3424873281476743E-3</v>
      </c>
    </row>
    <row r="579" spans="1:25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ROUND(100*E579/D579,0)</f>
        <v>19</v>
      </c>
      <c r="G579" t="s">
        <v>74</v>
      </c>
      <c r="H579">
        <v>37</v>
      </c>
      <c r="I579">
        <f t="shared" ref="I579:I642" si="37">IF(H579&gt;0,ROUND(E579/H579,2),0)</f>
        <v>41.78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2040</v>
      </c>
      <c r="T579" s="6" t="s">
        <v>2063</v>
      </c>
      <c r="X579" s="6" t="s">
        <v>1746</v>
      </c>
      <c r="Y579" s="8">
        <v>3.0948893061258175E-4</v>
      </c>
    </row>
    <row r="580" spans="1:25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2046</v>
      </c>
      <c r="T580" s="6" t="s">
        <v>2068</v>
      </c>
      <c r="X580" s="6" t="s">
        <v>512</v>
      </c>
      <c r="Y580" s="8">
        <v>1.3892614218609226E-4</v>
      </c>
    </row>
    <row r="581" spans="1:25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2040</v>
      </c>
      <c r="T581" s="6" t="s">
        <v>2063</v>
      </c>
      <c r="X581" s="6" t="s">
        <v>1687</v>
      </c>
      <c r="Y581" s="8">
        <v>1.1279152137880757E-4</v>
      </c>
    </row>
    <row r="582" spans="1:25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2044</v>
      </c>
      <c r="T582" s="6" t="s">
        <v>2045</v>
      </c>
      <c r="X582" s="6" t="s">
        <v>113</v>
      </c>
      <c r="Y582" s="8">
        <v>2.7028699940165471E-3</v>
      </c>
    </row>
    <row r="583" spans="1:25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2042</v>
      </c>
      <c r="T583" s="6" t="s">
        <v>2043</v>
      </c>
      <c r="X583" s="6" t="s">
        <v>1558</v>
      </c>
      <c r="Y583" s="8">
        <v>2.2833405547417144E-4</v>
      </c>
    </row>
    <row r="584" spans="1:25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2055</v>
      </c>
      <c r="T584" s="6" t="s">
        <v>2056</v>
      </c>
      <c r="X584" s="6" t="s">
        <v>204</v>
      </c>
      <c r="Y584" s="8">
        <v>4.5391709823178655E-4</v>
      </c>
    </row>
    <row r="585" spans="1:25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2046</v>
      </c>
      <c r="T585" s="6" t="s">
        <v>2047</v>
      </c>
      <c r="X585" s="6" t="s">
        <v>1567</v>
      </c>
      <c r="Y585" s="8">
        <v>3.4112557685297902E-4</v>
      </c>
    </row>
    <row r="586" spans="1:25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2042</v>
      </c>
      <c r="T586" s="6" t="s">
        <v>2043</v>
      </c>
      <c r="X586" s="6" t="s">
        <v>1496</v>
      </c>
      <c r="Y586" s="8">
        <v>1.6781177570993321E-4</v>
      </c>
    </row>
    <row r="587" spans="1:25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2052</v>
      </c>
      <c r="T587" s="6" t="s">
        <v>2064</v>
      </c>
      <c r="X587" s="6" t="s">
        <v>1452</v>
      </c>
      <c r="Y587" s="8">
        <v>2.3108506819072771E-4</v>
      </c>
    </row>
    <row r="588" spans="1:25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2040</v>
      </c>
      <c r="T588" s="6" t="s">
        <v>2041</v>
      </c>
      <c r="X588" s="6" t="s">
        <v>487</v>
      </c>
      <c r="Y588" s="8">
        <v>1.2847229386317839E-3</v>
      </c>
    </row>
    <row r="589" spans="1:25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2038</v>
      </c>
      <c r="T589" s="6" t="s">
        <v>2039</v>
      </c>
      <c r="X589" s="6" t="s">
        <v>1896</v>
      </c>
      <c r="Y589" s="8">
        <v>1.9807291559205233E-4</v>
      </c>
    </row>
    <row r="590" spans="1:25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2044</v>
      </c>
      <c r="T590" s="6" t="s">
        <v>2045</v>
      </c>
      <c r="X590" s="6" t="s">
        <v>1427</v>
      </c>
      <c r="Y590" s="8">
        <v>1.0866500230397315E-4</v>
      </c>
    </row>
    <row r="591" spans="1:25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2046</v>
      </c>
      <c r="T591" s="6" t="s">
        <v>2047</v>
      </c>
      <c r="X591" s="6" t="s">
        <v>1040</v>
      </c>
      <c r="Y591" s="8">
        <v>7.4277343347019619E-5</v>
      </c>
    </row>
    <row r="592" spans="1:25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2052</v>
      </c>
      <c r="T592" s="6" t="s">
        <v>2061</v>
      </c>
      <c r="X592" s="6" t="s">
        <v>1078</v>
      </c>
      <c r="Y592" s="8">
        <v>1.1636783791033074E-3</v>
      </c>
    </row>
    <row r="593" spans="1:25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2055</v>
      </c>
      <c r="T593" s="6" t="s">
        <v>2056</v>
      </c>
      <c r="X593" s="6" t="s">
        <v>1196</v>
      </c>
      <c r="Y593" s="8">
        <v>8.8032406929801027E-5</v>
      </c>
    </row>
    <row r="594" spans="1:25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2044</v>
      </c>
      <c r="T594" s="6" t="s">
        <v>2045</v>
      </c>
      <c r="X594" s="6" t="s">
        <v>1450</v>
      </c>
      <c r="Y594" s="8">
        <v>1.8500560518840998E-3</v>
      </c>
    </row>
    <row r="595" spans="1:25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2046</v>
      </c>
      <c r="T595" s="6" t="s">
        <v>2054</v>
      </c>
      <c r="X595" s="6" t="s">
        <v>184</v>
      </c>
      <c r="Y595" s="8">
        <v>3.383745641364227E-4</v>
      </c>
    </row>
    <row r="596" spans="1:25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2044</v>
      </c>
      <c r="T596" s="6" t="s">
        <v>2045</v>
      </c>
      <c r="X596" s="6" t="s">
        <v>600</v>
      </c>
      <c r="Y596" s="8">
        <v>2.0632595374172118E-5</v>
      </c>
    </row>
    <row r="597" spans="1:25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2044</v>
      </c>
      <c r="T597" s="6" t="s">
        <v>2045</v>
      </c>
      <c r="X597" s="6" t="s">
        <v>309</v>
      </c>
      <c r="Y597" s="8">
        <v>7.5652849705297768E-5</v>
      </c>
    </row>
    <row r="598" spans="1:25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2046</v>
      </c>
      <c r="T598" s="6" t="s">
        <v>2049</v>
      </c>
      <c r="X598" s="6" t="s">
        <v>479</v>
      </c>
      <c r="Y598" s="8">
        <v>5.8995467706549473E-3</v>
      </c>
    </row>
    <row r="599" spans="1:25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2044</v>
      </c>
      <c r="T599" s="6" t="s">
        <v>2045</v>
      </c>
      <c r="X599" s="6" t="s">
        <v>952</v>
      </c>
      <c r="Y599" s="8">
        <v>4.2640697106622378E-5</v>
      </c>
    </row>
    <row r="600" spans="1:25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2040</v>
      </c>
      <c r="T600" s="6" t="s">
        <v>2041</v>
      </c>
      <c r="X600" s="6" t="s">
        <v>1145</v>
      </c>
      <c r="Y600" s="8">
        <v>1.375506358278141E-6</v>
      </c>
    </row>
    <row r="601" spans="1:25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2046</v>
      </c>
      <c r="T601" s="6" t="s">
        <v>2047</v>
      </c>
      <c r="X601" s="6" t="s">
        <v>2011</v>
      </c>
      <c r="Y601" s="8">
        <v>1.8156683929271462E-4</v>
      </c>
    </row>
    <row r="602" spans="1:25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2038</v>
      </c>
      <c r="T602" s="6" t="s">
        <v>2039</v>
      </c>
      <c r="X602" s="6" t="s">
        <v>1105</v>
      </c>
      <c r="Y602" s="8">
        <v>2.4539033431682038E-3</v>
      </c>
    </row>
    <row r="603" spans="1:25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2042</v>
      </c>
      <c r="T603" s="6" t="s">
        <v>2051</v>
      </c>
      <c r="X603" s="6" t="s">
        <v>1743</v>
      </c>
      <c r="Y603" s="8">
        <v>6.2172887394171977E-4</v>
      </c>
    </row>
    <row r="604" spans="1:25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2044</v>
      </c>
      <c r="T604" s="6" t="s">
        <v>2045</v>
      </c>
      <c r="X604" s="6" t="s">
        <v>176</v>
      </c>
      <c r="Y604" s="8">
        <v>5.2269241614569366E-5</v>
      </c>
    </row>
    <row r="605" spans="1:25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2044</v>
      </c>
      <c r="T605" s="6" t="s">
        <v>2045</v>
      </c>
      <c r="X605" s="6" t="s">
        <v>346</v>
      </c>
      <c r="Y605" s="8">
        <v>2.7372576529735007E-4</v>
      </c>
    </row>
    <row r="606" spans="1:25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2044</v>
      </c>
      <c r="T606" s="6" t="s">
        <v>2045</v>
      </c>
      <c r="X606" s="6" t="s">
        <v>1591</v>
      </c>
      <c r="Y606" s="8">
        <v>2.3933810634039655E-4</v>
      </c>
    </row>
    <row r="607" spans="1:25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2052</v>
      </c>
      <c r="T607" s="6" t="s">
        <v>2053</v>
      </c>
      <c r="X607" s="6" t="s">
        <v>1940</v>
      </c>
      <c r="Y607" s="8">
        <v>1.1004050866225129E-4</v>
      </c>
    </row>
    <row r="608" spans="1:25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2040</v>
      </c>
      <c r="T608" s="6" t="s">
        <v>2041</v>
      </c>
      <c r="X608" s="6" t="s">
        <v>1782</v>
      </c>
      <c r="Y608" s="8">
        <v>9.215892600463546E-5</v>
      </c>
    </row>
    <row r="609" spans="1:25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2038</v>
      </c>
      <c r="T609" s="6" t="s">
        <v>2039</v>
      </c>
      <c r="X609" s="6" t="s">
        <v>1689</v>
      </c>
      <c r="Y609" s="8">
        <v>9.6285445079469879E-5</v>
      </c>
    </row>
    <row r="610" spans="1:25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2040</v>
      </c>
      <c r="T610" s="6" t="s">
        <v>2063</v>
      </c>
      <c r="X610" s="6" t="s">
        <v>1119</v>
      </c>
      <c r="Y610" s="8">
        <v>1.4470326889086044E-3</v>
      </c>
    </row>
    <row r="611" spans="1:25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2046</v>
      </c>
      <c r="T611" s="6" t="s">
        <v>2068</v>
      </c>
      <c r="X611" s="6" t="s">
        <v>1585</v>
      </c>
      <c r="Y611" s="8">
        <v>1.3755063582781411E-5</v>
      </c>
    </row>
    <row r="612" spans="1:25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2044</v>
      </c>
      <c r="T612" s="6" t="s">
        <v>2045</v>
      </c>
      <c r="X612" s="6" t="s">
        <v>999</v>
      </c>
      <c r="Y612" s="8">
        <v>1.5405671212715181E-3</v>
      </c>
    </row>
    <row r="613" spans="1:25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2044</v>
      </c>
      <c r="T613" s="6" t="s">
        <v>2045</v>
      </c>
      <c r="X613" s="6" t="s">
        <v>1366</v>
      </c>
      <c r="Y613" s="8">
        <v>1.8019133293443649E-4</v>
      </c>
    </row>
    <row r="614" spans="1:25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2040</v>
      </c>
      <c r="T614" s="6" t="s">
        <v>2048</v>
      </c>
      <c r="X614" s="6" t="s">
        <v>1394</v>
      </c>
      <c r="Y614" s="8">
        <v>1.5268120576887367E-4</v>
      </c>
    </row>
    <row r="615" spans="1:25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2044</v>
      </c>
      <c r="T615" s="6" t="s">
        <v>2045</v>
      </c>
      <c r="X615" s="6" t="s">
        <v>1423</v>
      </c>
      <c r="Y615" s="8">
        <v>1.0591398958741687E-4</v>
      </c>
    </row>
    <row r="616" spans="1:25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2044</v>
      </c>
      <c r="T616" s="6" t="s">
        <v>2045</v>
      </c>
      <c r="X616" s="6" t="s">
        <v>847</v>
      </c>
      <c r="Y616" s="8">
        <v>1.6918728206821135E-4</v>
      </c>
    </row>
    <row r="617" spans="1:25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2044</v>
      </c>
      <c r="T617" s="6" t="s">
        <v>2045</v>
      </c>
      <c r="X617" s="6" t="s">
        <v>750</v>
      </c>
      <c r="Y617" s="8">
        <v>1.2695923686907244E-3</v>
      </c>
    </row>
    <row r="618" spans="1:25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2040</v>
      </c>
      <c r="T618" s="6" t="s">
        <v>2050</v>
      </c>
      <c r="X618" s="6" t="s">
        <v>1517</v>
      </c>
      <c r="Y618" s="8">
        <v>2.2008101732450257E-5</v>
      </c>
    </row>
    <row r="619" spans="1:25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2044</v>
      </c>
      <c r="T619" s="6" t="s">
        <v>2045</v>
      </c>
      <c r="X619" s="6" t="s">
        <v>1399</v>
      </c>
      <c r="Y619" s="8">
        <v>4.0646212887119068E-3</v>
      </c>
    </row>
    <row r="620" spans="1:25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2052</v>
      </c>
      <c r="T620" s="6" t="s">
        <v>2053</v>
      </c>
      <c r="X620" s="6" t="s">
        <v>1403</v>
      </c>
      <c r="Y620" s="8">
        <v>1.4167715490264853E-4</v>
      </c>
    </row>
    <row r="621" spans="1:25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2044</v>
      </c>
      <c r="T621" s="6" t="s">
        <v>2045</v>
      </c>
      <c r="X621" s="6" t="s">
        <v>1417</v>
      </c>
      <c r="Y621" s="8">
        <v>9.4909938721191744E-5</v>
      </c>
    </row>
    <row r="622" spans="1:25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2059</v>
      </c>
      <c r="T622" s="6" t="s">
        <v>2060</v>
      </c>
      <c r="X622" s="6" t="s">
        <v>997</v>
      </c>
      <c r="Y622" s="8">
        <v>2.902318415966878E-4</v>
      </c>
    </row>
    <row r="623" spans="1:25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2044</v>
      </c>
      <c r="T623" s="6" t="s">
        <v>2045</v>
      </c>
      <c r="X623" s="6" t="s">
        <v>396</v>
      </c>
      <c r="Y623" s="8">
        <v>3.5763165315231667E-5</v>
      </c>
    </row>
    <row r="624" spans="1:25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2040</v>
      </c>
      <c r="T624" s="6" t="s">
        <v>2050</v>
      </c>
      <c r="X624" s="6" t="s">
        <v>840</v>
      </c>
      <c r="Y624" s="8">
        <v>4.6767216181456797E-5</v>
      </c>
    </row>
    <row r="625" spans="1:25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2044</v>
      </c>
      <c r="T625" s="6" t="s">
        <v>2045</v>
      </c>
      <c r="X625" s="6" t="s">
        <v>794</v>
      </c>
      <c r="Y625" s="8">
        <v>2.993101835613235E-3</v>
      </c>
    </row>
    <row r="626" spans="1:25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2059</v>
      </c>
      <c r="T626" s="6" t="s">
        <v>2060</v>
      </c>
      <c r="X626" s="6" t="s">
        <v>724</v>
      </c>
      <c r="Y626" s="8">
        <v>1.4745428160741674E-3</v>
      </c>
    </row>
    <row r="627" spans="1:25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2044</v>
      </c>
      <c r="T627" s="6" t="s">
        <v>2045</v>
      </c>
      <c r="X627" s="6" t="s">
        <v>1960</v>
      </c>
      <c r="Y627" s="8">
        <v>2.847298161635752E-4</v>
      </c>
    </row>
    <row r="628" spans="1:25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2044</v>
      </c>
      <c r="T628" s="6" t="s">
        <v>2045</v>
      </c>
      <c r="X628" s="6" t="s">
        <v>45</v>
      </c>
      <c r="Y628" s="8">
        <v>3.1925502575635657E-3</v>
      </c>
    </row>
    <row r="629" spans="1:25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2038</v>
      </c>
      <c r="T629" s="6" t="s">
        <v>2039</v>
      </c>
      <c r="X629" s="6" t="s">
        <v>980</v>
      </c>
      <c r="Y629" s="8">
        <v>5.7771267047681927E-5</v>
      </c>
    </row>
    <row r="630" spans="1:25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2040</v>
      </c>
      <c r="T630" s="6" t="s">
        <v>2050</v>
      </c>
      <c r="X630" s="6" t="s">
        <v>624</v>
      </c>
      <c r="Y630" s="8">
        <v>2.5309316992317798E-4</v>
      </c>
    </row>
    <row r="631" spans="1:25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2044</v>
      </c>
      <c r="T631" s="6" t="s">
        <v>2045</v>
      </c>
      <c r="X631" s="6" t="s">
        <v>18</v>
      </c>
      <c r="Y631" s="8">
        <v>2.173300046079463E-4</v>
      </c>
    </row>
    <row r="632" spans="1:25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2044</v>
      </c>
      <c r="T632" s="6" t="s">
        <v>2045</v>
      </c>
      <c r="X632" s="6" t="s">
        <v>412</v>
      </c>
      <c r="Y632" s="8">
        <v>2.8981918968920433E-3</v>
      </c>
    </row>
    <row r="633" spans="1:25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2044</v>
      </c>
      <c r="T633" s="6" t="s">
        <v>2045</v>
      </c>
      <c r="X633" s="6" t="s">
        <v>986</v>
      </c>
      <c r="Y633" s="8">
        <v>2.1870551096622444E-4</v>
      </c>
    </row>
    <row r="634" spans="1:25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2044</v>
      </c>
      <c r="T634" s="6" t="s">
        <v>2045</v>
      </c>
      <c r="X634" s="6" t="s">
        <v>1637</v>
      </c>
      <c r="Y634" s="8">
        <v>1.4580367397748297E-4</v>
      </c>
    </row>
    <row r="635" spans="1:25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2046</v>
      </c>
      <c r="T635" s="6" t="s">
        <v>2054</v>
      </c>
      <c r="X635" s="6" t="s">
        <v>1454</v>
      </c>
      <c r="Y635" s="8">
        <v>1.8844437108410533E-4</v>
      </c>
    </row>
    <row r="636" spans="1:25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2046</v>
      </c>
      <c r="T636" s="6" t="s">
        <v>2065</v>
      </c>
      <c r="X636" s="6" t="s">
        <v>1790</v>
      </c>
      <c r="Y636" s="8">
        <v>7.2901836988741484E-5</v>
      </c>
    </row>
    <row r="637" spans="1:25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2046</v>
      </c>
      <c r="T637" s="6" t="s">
        <v>2065</v>
      </c>
      <c r="X637" s="6" t="s">
        <v>38</v>
      </c>
      <c r="Y637" s="8">
        <v>2.4759114449006541E-5</v>
      </c>
    </row>
    <row r="638" spans="1:25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2046</v>
      </c>
      <c r="T638" s="6" t="s">
        <v>2054</v>
      </c>
      <c r="X638" s="6" t="s">
        <v>1252</v>
      </c>
      <c r="Y638" s="8">
        <v>1.471791803357611E-4</v>
      </c>
    </row>
    <row r="639" spans="1:25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2044</v>
      </c>
      <c r="T639" s="6" t="s">
        <v>2045</v>
      </c>
      <c r="X639" s="6" t="s">
        <v>2008</v>
      </c>
      <c r="Y639" s="8">
        <v>8.8032406929801027E-5</v>
      </c>
    </row>
    <row r="640" spans="1:25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2044</v>
      </c>
      <c r="T640" s="6" t="s">
        <v>2045</v>
      </c>
      <c r="X640" s="6" t="s">
        <v>454</v>
      </c>
      <c r="Y640" s="8">
        <v>2.1595449824966817E-4</v>
      </c>
    </row>
    <row r="641" spans="1:25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2046</v>
      </c>
      <c r="T641" s="6" t="s">
        <v>2049</v>
      </c>
      <c r="X641" s="6" t="s">
        <v>838</v>
      </c>
      <c r="Y641" s="8">
        <v>4.2076739499728334E-3</v>
      </c>
    </row>
    <row r="642" spans="1:25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2044</v>
      </c>
      <c r="T642" s="6" t="s">
        <v>2045</v>
      </c>
      <c r="X642" s="6" t="s">
        <v>493</v>
      </c>
      <c r="Y642" s="8">
        <v>2.3383608090728399E-5</v>
      </c>
    </row>
    <row r="643" spans="1:25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ROUND(100*E643/D643,0)</f>
        <v>120</v>
      </c>
      <c r="G643" t="s">
        <v>20</v>
      </c>
      <c r="H643">
        <v>194</v>
      </c>
      <c r="I643">
        <f t="shared" ref="I643:I706" si="41">IF(H643&gt;0,ROUND(E643/H643,2),0)</f>
        <v>58.13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2044</v>
      </c>
      <c r="T643" s="6" t="s">
        <v>2045</v>
      </c>
      <c r="X643" s="6" t="s">
        <v>1476</v>
      </c>
      <c r="Y643" s="8">
        <v>1.6918728206821135E-4</v>
      </c>
    </row>
    <row r="644" spans="1:25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2042</v>
      </c>
      <c r="T644" s="6" t="s">
        <v>2051</v>
      </c>
      <c r="X644" s="6" t="s">
        <v>716</v>
      </c>
      <c r="Y644" s="8">
        <v>6.4648798839072631E-4</v>
      </c>
    </row>
    <row r="645" spans="1:25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2044</v>
      </c>
      <c r="T645" s="6" t="s">
        <v>2045</v>
      </c>
      <c r="X645" s="6" t="s">
        <v>950</v>
      </c>
      <c r="Y645" s="8">
        <v>8.6464329681363947E-3</v>
      </c>
    </row>
    <row r="646" spans="1:25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2044</v>
      </c>
      <c r="T646" s="6" t="s">
        <v>2045</v>
      </c>
      <c r="X646" s="6" t="s">
        <v>1656</v>
      </c>
      <c r="Y646" s="8">
        <v>9.3396881727085784E-4</v>
      </c>
    </row>
    <row r="647" spans="1:25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2040</v>
      </c>
      <c r="T647" s="6" t="s">
        <v>2041</v>
      </c>
      <c r="X647" s="6" t="s">
        <v>448</v>
      </c>
      <c r="Y647" s="8">
        <v>2.3108506819072771E-4</v>
      </c>
    </row>
    <row r="648" spans="1:25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2055</v>
      </c>
      <c r="T648" s="6" t="s">
        <v>2056</v>
      </c>
      <c r="X648" s="6" t="s">
        <v>1808</v>
      </c>
      <c r="Y648" s="8">
        <v>3.9889684390066092E-4</v>
      </c>
    </row>
    <row r="649" spans="1:25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2052</v>
      </c>
      <c r="T649" s="6" t="s">
        <v>2064</v>
      </c>
      <c r="X649" s="6" t="s">
        <v>424</v>
      </c>
      <c r="Y649" s="8">
        <v>1.218698633434433E-3</v>
      </c>
    </row>
    <row r="650" spans="1:25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2038</v>
      </c>
      <c r="T650" s="6" t="s">
        <v>2039</v>
      </c>
      <c r="X650" s="6" t="s">
        <v>354</v>
      </c>
      <c r="Y650" s="8">
        <v>2.0178678275940332E-3</v>
      </c>
    </row>
    <row r="651" spans="1:25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2044</v>
      </c>
      <c r="T651" s="6" t="s">
        <v>2045</v>
      </c>
      <c r="X651" s="6" t="s">
        <v>1306</v>
      </c>
      <c r="Y651" s="8">
        <v>3.8239076760132325E-4</v>
      </c>
    </row>
    <row r="652" spans="1:25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2040</v>
      </c>
      <c r="T652" s="6" t="s">
        <v>2063</v>
      </c>
      <c r="X652" s="6" t="s">
        <v>1192</v>
      </c>
      <c r="Y652" s="8">
        <v>1.9807291559205233E-4</v>
      </c>
    </row>
    <row r="653" spans="1:25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2046</v>
      </c>
      <c r="T653" s="6" t="s">
        <v>2057</v>
      </c>
      <c r="X653" s="6" t="s">
        <v>1838</v>
      </c>
      <c r="Y653" s="8">
        <v>1.9257089015893976E-5</v>
      </c>
    </row>
    <row r="654" spans="1:25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2042</v>
      </c>
      <c r="T654" s="6" t="s">
        <v>2043</v>
      </c>
      <c r="X654" s="6" t="s">
        <v>1371</v>
      </c>
      <c r="Y654" s="8">
        <v>3.7413772945165438E-4</v>
      </c>
    </row>
    <row r="655" spans="1:25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2042</v>
      </c>
      <c r="T655" s="6" t="s">
        <v>2043</v>
      </c>
      <c r="X655" s="6" t="s">
        <v>706</v>
      </c>
      <c r="Y655" s="8">
        <v>4.5391709823178655E-5</v>
      </c>
    </row>
    <row r="656" spans="1:25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2040</v>
      </c>
      <c r="T656" s="6" t="s">
        <v>2062</v>
      </c>
      <c r="X656" s="6" t="s">
        <v>1302</v>
      </c>
      <c r="Y656" s="8">
        <v>1.1966905317019827E-4</v>
      </c>
    </row>
    <row r="657" spans="1:25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2059</v>
      </c>
      <c r="T657" s="6" t="s">
        <v>2060</v>
      </c>
      <c r="X657" s="6" t="s">
        <v>1379</v>
      </c>
      <c r="Y657" s="8">
        <v>2.2296958067688668E-3</v>
      </c>
    </row>
    <row r="658" spans="1:25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2038</v>
      </c>
      <c r="T658" s="6" t="s">
        <v>2039</v>
      </c>
      <c r="X658" s="6" t="s">
        <v>350</v>
      </c>
      <c r="Y658" s="8">
        <v>2.6822373986423753E-4</v>
      </c>
    </row>
    <row r="659" spans="1:25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2046</v>
      </c>
      <c r="T659" s="6" t="s">
        <v>2068</v>
      </c>
      <c r="X659" s="6" t="s">
        <v>1958</v>
      </c>
      <c r="Y659" s="8">
        <v>2.1320348553311187E-4</v>
      </c>
    </row>
    <row r="660" spans="1:25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2040</v>
      </c>
      <c r="T660" s="6" t="s">
        <v>2041</v>
      </c>
      <c r="X660" s="6" t="s">
        <v>1444</v>
      </c>
      <c r="Y660" s="8">
        <v>2.8032819581708516E-3</v>
      </c>
    </row>
    <row r="661" spans="1:25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2046</v>
      </c>
      <c r="T661" s="6" t="s">
        <v>2047</v>
      </c>
      <c r="X661" s="6" t="s">
        <v>556</v>
      </c>
      <c r="Y661" s="8">
        <v>4.3672326875330977E-3</v>
      </c>
    </row>
    <row r="662" spans="1:25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2044</v>
      </c>
      <c r="T662" s="6" t="s">
        <v>2045</v>
      </c>
      <c r="X662" s="6" t="s">
        <v>1641</v>
      </c>
      <c r="Y662" s="8">
        <v>3.2049298147880689E-4</v>
      </c>
    </row>
    <row r="663" spans="1:25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2040</v>
      </c>
      <c r="T663" s="6" t="s">
        <v>2063</v>
      </c>
      <c r="X663" s="6" t="s">
        <v>766</v>
      </c>
      <c r="Y663" s="8">
        <v>5.6395760689403785E-5</v>
      </c>
    </row>
    <row r="664" spans="1:25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2044</v>
      </c>
      <c r="T664" s="6" t="s">
        <v>2045</v>
      </c>
      <c r="X664" s="6" t="s">
        <v>54</v>
      </c>
      <c r="Y664" s="8">
        <v>3.713867167350981E-5</v>
      </c>
    </row>
    <row r="665" spans="1:25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2044</v>
      </c>
      <c r="T665" s="6" t="s">
        <v>2045</v>
      </c>
      <c r="X665" s="6" t="s">
        <v>1544</v>
      </c>
      <c r="Y665" s="8">
        <v>4.4084978782814423E-3</v>
      </c>
    </row>
    <row r="666" spans="1:25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2040</v>
      </c>
      <c r="T666" s="6" t="s">
        <v>2063</v>
      </c>
      <c r="X666" s="6" t="s">
        <v>75</v>
      </c>
      <c r="Y666" s="8">
        <v>9.2709128547946711E-4</v>
      </c>
    </row>
    <row r="667" spans="1:25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2046</v>
      </c>
      <c r="T667" s="6" t="s">
        <v>2047</v>
      </c>
      <c r="X667" s="6" t="s">
        <v>446</v>
      </c>
      <c r="Y667" s="8">
        <v>3.0027303801211823E-3</v>
      </c>
    </row>
    <row r="668" spans="1:25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2044</v>
      </c>
      <c r="T668" s="6" t="s">
        <v>2045</v>
      </c>
      <c r="X668" s="6" t="s">
        <v>804</v>
      </c>
      <c r="Y668" s="8">
        <v>1.8019133293443649E-4</v>
      </c>
    </row>
    <row r="669" spans="1:25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2069</v>
      </c>
      <c r="T669" s="6" t="s">
        <v>2070</v>
      </c>
      <c r="X669" s="6" t="s">
        <v>746</v>
      </c>
      <c r="Y669" s="8">
        <v>2.6272171443112498E-4</v>
      </c>
    </row>
    <row r="670" spans="1:25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2044</v>
      </c>
      <c r="T670" s="6" t="s">
        <v>2045</v>
      </c>
      <c r="X670" s="6" t="s">
        <v>1272</v>
      </c>
      <c r="Y670" s="8">
        <v>2.3383608090728398E-4</v>
      </c>
    </row>
    <row r="671" spans="1:25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2044</v>
      </c>
      <c r="T671" s="6" t="s">
        <v>2045</v>
      </c>
      <c r="X671" s="6" t="s">
        <v>1330</v>
      </c>
      <c r="Y671" s="8">
        <v>4.0274826170383976E-3</v>
      </c>
    </row>
    <row r="672" spans="1:25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2040</v>
      </c>
      <c r="T672" s="6" t="s">
        <v>2050</v>
      </c>
      <c r="X672" s="6" t="s">
        <v>1932</v>
      </c>
      <c r="Y672" s="8">
        <v>2.1444144125556219E-3</v>
      </c>
    </row>
    <row r="673" spans="1:25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2044</v>
      </c>
      <c r="T673" s="6" t="s">
        <v>2045</v>
      </c>
      <c r="X673" s="6" t="s">
        <v>660</v>
      </c>
      <c r="Y673" s="8">
        <v>1.9532190287549603E-4</v>
      </c>
    </row>
    <row r="674" spans="1:25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2044</v>
      </c>
      <c r="T674" s="6" t="s">
        <v>2045</v>
      </c>
      <c r="X674" s="6" t="s">
        <v>1605</v>
      </c>
      <c r="Y674" s="8">
        <v>1.7468930750132392E-4</v>
      </c>
    </row>
    <row r="675" spans="1:25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2040</v>
      </c>
      <c r="T675" s="6" t="s">
        <v>2050</v>
      </c>
      <c r="X675" s="6" t="s">
        <v>1916</v>
      </c>
      <c r="Y675" s="8">
        <v>1.5680772484370808E-4</v>
      </c>
    </row>
    <row r="676" spans="1:25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2059</v>
      </c>
      <c r="T676" s="6" t="s">
        <v>2060</v>
      </c>
      <c r="X676" s="6" t="s">
        <v>704</v>
      </c>
      <c r="Y676" s="8">
        <v>1.7606481385960205E-4</v>
      </c>
    </row>
    <row r="677" spans="1:25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2069</v>
      </c>
      <c r="T677" s="6" t="s">
        <v>2070</v>
      </c>
      <c r="X677" s="6" t="s">
        <v>1711</v>
      </c>
      <c r="Y677" s="8">
        <v>2.1595449824966817E-4</v>
      </c>
    </row>
    <row r="678" spans="1:25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2059</v>
      </c>
      <c r="T678" s="6" t="s">
        <v>2060</v>
      </c>
      <c r="X678" s="6" t="s">
        <v>508</v>
      </c>
      <c r="Y678" s="8">
        <v>3.3947496922304525E-3</v>
      </c>
    </row>
    <row r="679" spans="1:25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2052</v>
      </c>
      <c r="T679" s="6" t="s">
        <v>2058</v>
      </c>
      <c r="X679" s="6" t="s">
        <v>1207</v>
      </c>
      <c r="Y679" s="8">
        <v>5.7771267047681927E-5</v>
      </c>
    </row>
    <row r="680" spans="1:25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2046</v>
      </c>
      <c r="T680" s="6" t="s">
        <v>2049</v>
      </c>
      <c r="X680" s="6" t="s">
        <v>532</v>
      </c>
      <c r="Y680" s="8">
        <v>2.4539033431682038E-3</v>
      </c>
    </row>
    <row r="681" spans="1:25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2038</v>
      </c>
      <c r="T681" s="6" t="s">
        <v>2039</v>
      </c>
      <c r="X681" s="6" t="s">
        <v>213</v>
      </c>
      <c r="Y681" s="8">
        <v>2.4759114449006539E-4</v>
      </c>
    </row>
    <row r="682" spans="1:25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2055</v>
      </c>
      <c r="T682" s="6" t="s">
        <v>2066</v>
      </c>
      <c r="X682" s="6" t="s">
        <v>1719</v>
      </c>
      <c r="Y682" s="8">
        <v>4.5391709823178655E-5</v>
      </c>
    </row>
    <row r="683" spans="1:25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2044</v>
      </c>
      <c r="T683" s="6" t="s">
        <v>2045</v>
      </c>
      <c r="X683" s="6" t="s">
        <v>915</v>
      </c>
      <c r="Y683" s="8">
        <v>1.0894010357562877E-3</v>
      </c>
    </row>
    <row r="684" spans="1:25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2044</v>
      </c>
      <c r="T684" s="6" t="s">
        <v>2045</v>
      </c>
      <c r="X684" s="6" t="s">
        <v>1209</v>
      </c>
      <c r="Y684" s="8">
        <v>1.2503352796748304E-3</v>
      </c>
    </row>
    <row r="685" spans="1:25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2044</v>
      </c>
      <c r="T685" s="6" t="s">
        <v>2045</v>
      </c>
      <c r="X685" s="6" t="s">
        <v>1832</v>
      </c>
      <c r="Y685" s="8">
        <v>1.375506358278141E-6</v>
      </c>
    </row>
    <row r="686" spans="1:25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2052</v>
      </c>
      <c r="T686" s="6" t="s">
        <v>2053</v>
      </c>
      <c r="X686" s="6" t="s">
        <v>301</v>
      </c>
      <c r="Y686" s="8">
        <v>2.4759114449006539E-4</v>
      </c>
    </row>
    <row r="687" spans="1:25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2044</v>
      </c>
      <c r="T687" s="6" t="s">
        <v>2045</v>
      </c>
      <c r="X687" s="6" t="s">
        <v>944</v>
      </c>
      <c r="Y687" s="8">
        <v>8.3218134675827539E-4</v>
      </c>
    </row>
    <row r="688" spans="1:25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2042</v>
      </c>
      <c r="T688" s="6" t="s">
        <v>2051</v>
      </c>
      <c r="X688" s="6" t="s">
        <v>489</v>
      </c>
      <c r="Y688" s="8">
        <v>5.4607602423642205E-4</v>
      </c>
    </row>
    <row r="689" spans="1:25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2044</v>
      </c>
      <c r="T689" s="6" t="s">
        <v>2045</v>
      </c>
      <c r="X689" s="6" t="s">
        <v>1212</v>
      </c>
      <c r="Y689" s="8">
        <v>1.8706886472582719E-4</v>
      </c>
    </row>
    <row r="690" spans="1:25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2046</v>
      </c>
      <c r="T690" s="6" t="s">
        <v>2065</v>
      </c>
      <c r="X690" s="6" t="s">
        <v>1492</v>
      </c>
      <c r="Y690" s="8">
        <v>2.4896665084834352E-4</v>
      </c>
    </row>
    <row r="691" spans="1:25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2042</v>
      </c>
      <c r="T691" s="6" t="s">
        <v>2043</v>
      </c>
      <c r="X691" s="6" t="s">
        <v>1082</v>
      </c>
      <c r="Y691" s="8">
        <v>1.3755063582781411E-5</v>
      </c>
    </row>
    <row r="692" spans="1:25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2046</v>
      </c>
      <c r="T692" s="6" t="s">
        <v>2047</v>
      </c>
      <c r="X692" s="6" t="s">
        <v>1080</v>
      </c>
      <c r="Y692" s="8">
        <v>4.3878652829072701E-4</v>
      </c>
    </row>
    <row r="693" spans="1:25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2046</v>
      </c>
      <c r="T693" s="6" t="s">
        <v>2047</v>
      </c>
      <c r="X693" s="6" t="s">
        <v>1860</v>
      </c>
      <c r="Y693" s="8">
        <v>1.9394639651721789E-4</v>
      </c>
    </row>
    <row r="694" spans="1:25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2040</v>
      </c>
      <c r="T694" s="6" t="s">
        <v>2041</v>
      </c>
      <c r="X694" s="6" t="s">
        <v>1571</v>
      </c>
      <c r="Y694" s="8">
        <v>2.0632595374172117E-4</v>
      </c>
    </row>
    <row r="695" spans="1:25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2044</v>
      </c>
      <c r="T695" s="6" t="s">
        <v>2045</v>
      </c>
      <c r="X695" s="6" t="s">
        <v>780</v>
      </c>
      <c r="Y695" s="8">
        <v>2.5584418263973425E-4</v>
      </c>
    </row>
    <row r="696" spans="1:25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2044</v>
      </c>
      <c r="T696" s="6" t="s">
        <v>2045</v>
      </c>
      <c r="X696" s="6" t="s">
        <v>1536</v>
      </c>
      <c r="Y696" s="8">
        <v>1.375506358278141E-6</v>
      </c>
    </row>
    <row r="697" spans="1:25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2040</v>
      </c>
      <c r="T697" s="6" t="s">
        <v>2041</v>
      </c>
      <c r="X697" s="6" t="s">
        <v>1326</v>
      </c>
      <c r="Y697" s="8">
        <v>1.7744032021788022E-4</v>
      </c>
    </row>
    <row r="698" spans="1:25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2044</v>
      </c>
      <c r="T698" s="6" t="s">
        <v>2045</v>
      </c>
      <c r="X698" s="6" t="s">
        <v>606</v>
      </c>
      <c r="Y698" s="8">
        <v>1.1416702773708572E-4</v>
      </c>
    </row>
    <row r="699" spans="1:25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2040</v>
      </c>
      <c r="T699" s="6" t="s">
        <v>2048</v>
      </c>
      <c r="X699" s="6" t="s">
        <v>650</v>
      </c>
      <c r="Y699" s="8">
        <v>6.7399811555628915E-5</v>
      </c>
    </row>
    <row r="700" spans="1:25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2042</v>
      </c>
      <c r="T700" s="6" t="s">
        <v>2051</v>
      </c>
      <c r="X700" s="6" t="s">
        <v>48</v>
      </c>
      <c r="Y700" s="8">
        <v>6.0522279764238212E-5</v>
      </c>
    </row>
    <row r="701" spans="1:25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2046</v>
      </c>
      <c r="T701" s="6" t="s">
        <v>2049</v>
      </c>
      <c r="X701" s="6" t="s">
        <v>1421</v>
      </c>
      <c r="Y701" s="8">
        <v>3.2599500691191943E-4</v>
      </c>
    </row>
    <row r="702" spans="1:25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2042</v>
      </c>
      <c r="T702" s="6" t="s">
        <v>2051</v>
      </c>
      <c r="X702" s="6" t="s">
        <v>77</v>
      </c>
      <c r="Y702" s="8">
        <v>1.9202068761562849E-3</v>
      </c>
    </row>
    <row r="703" spans="1:25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2044</v>
      </c>
      <c r="T703" s="6" t="s">
        <v>2045</v>
      </c>
      <c r="X703" s="6" t="s">
        <v>518</v>
      </c>
      <c r="Y703" s="8">
        <v>8.5281394213244756E-5</v>
      </c>
    </row>
    <row r="704" spans="1:25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2042</v>
      </c>
      <c r="T704" s="6" t="s">
        <v>2051</v>
      </c>
      <c r="X704" s="6" t="s">
        <v>1633</v>
      </c>
      <c r="Y704" s="8">
        <v>1.6849952888907229E-3</v>
      </c>
    </row>
    <row r="705" spans="1:25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2052</v>
      </c>
      <c r="T705" s="6" t="s">
        <v>2064</v>
      </c>
      <c r="X705" s="6" t="s">
        <v>134</v>
      </c>
      <c r="Y705" s="8">
        <v>1.3479962311125783E-4</v>
      </c>
    </row>
    <row r="706" spans="1:25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2046</v>
      </c>
      <c r="T706" s="6" t="s">
        <v>2054</v>
      </c>
      <c r="X706" s="6" t="s">
        <v>810</v>
      </c>
      <c r="Y706" s="8">
        <v>6.0522279764238212E-5</v>
      </c>
    </row>
    <row r="707" spans="1:25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ROUND(100*E707/D707,0)</f>
        <v>99</v>
      </c>
      <c r="G707" t="s">
        <v>14</v>
      </c>
      <c r="H707">
        <v>2025</v>
      </c>
      <c r="I707">
        <f t="shared" ref="I707:I770" si="45">IF(H707&gt;0,ROUND(E707/H707,2),0)</f>
        <v>82.99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2052</v>
      </c>
      <c r="T707" s="6" t="s">
        <v>2053</v>
      </c>
      <c r="X707" s="6" t="s">
        <v>1474</v>
      </c>
      <c r="Y707" s="8">
        <v>4.0852538840860793E-4</v>
      </c>
    </row>
    <row r="708" spans="1:25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2042</v>
      </c>
      <c r="T708" s="6" t="s">
        <v>2043</v>
      </c>
      <c r="X708" s="6" t="s">
        <v>1013</v>
      </c>
      <c r="Y708" s="8">
        <v>7.6203052248609022E-4</v>
      </c>
    </row>
    <row r="709" spans="1:25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2046</v>
      </c>
      <c r="T709" s="6" t="s">
        <v>2049</v>
      </c>
      <c r="X709" s="6" t="s">
        <v>968</v>
      </c>
      <c r="Y709" s="8">
        <v>6.8775317913907051E-5</v>
      </c>
    </row>
    <row r="710" spans="1:25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2044</v>
      </c>
      <c r="T710" s="6" t="s">
        <v>2045</v>
      </c>
      <c r="X710" s="6" t="s">
        <v>1902</v>
      </c>
      <c r="Y710" s="8">
        <v>1.8156683929271462E-4</v>
      </c>
    </row>
    <row r="711" spans="1:25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2044</v>
      </c>
      <c r="T711" s="6" t="s">
        <v>2045</v>
      </c>
      <c r="X711" s="6" t="s">
        <v>1017</v>
      </c>
      <c r="Y711" s="8">
        <v>8.9132812016423548E-4</v>
      </c>
    </row>
    <row r="712" spans="1:25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2044</v>
      </c>
      <c r="T712" s="6" t="s">
        <v>2045</v>
      </c>
      <c r="X712" s="6" t="s">
        <v>993</v>
      </c>
      <c r="Y712" s="8">
        <v>1.4580367397748297E-4</v>
      </c>
    </row>
    <row r="713" spans="1:25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2044</v>
      </c>
      <c r="T713" s="6" t="s">
        <v>2045</v>
      </c>
      <c r="X713" s="6" t="s">
        <v>1322</v>
      </c>
      <c r="Y713" s="8">
        <v>3.535051340774823E-4</v>
      </c>
    </row>
    <row r="714" spans="1:25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2044</v>
      </c>
      <c r="T714" s="6" t="s">
        <v>2045</v>
      </c>
      <c r="X714" s="6" t="s">
        <v>1862</v>
      </c>
      <c r="Y714" s="8">
        <v>2.5666948645470112E-3</v>
      </c>
    </row>
    <row r="715" spans="1:25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2052</v>
      </c>
      <c r="T715" s="6" t="s">
        <v>2061</v>
      </c>
      <c r="X715" s="6" t="s">
        <v>1944</v>
      </c>
      <c r="Y715" s="8">
        <v>1.8019133293443649E-4</v>
      </c>
    </row>
    <row r="716" spans="1:25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2040</v>
      </c>
      <c r="T716" s="6" t="s">
        <v>2041</v>
      </c>
      <c r="X716" s="6" t="s">
        <v>1153</v>
      </c>
      <c r="Y716" s="8">
        <v>7.6203052248609022E-4</v>
      </c>
    </row>
    <row r="717" spans="1:25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2055</v>
      </c>
      <c r="T717" s="6" t="s">
        <v>2066</v>
      </c>
      <c r="X717" s="6" t="s">
        <v>1858</v>
      </c>
      <c r="Y717" s="8">
        <v>7.1938982537946786E-4</v>
      </c>
    </row>
    <row r="718" spans="1:25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2044</v>
      </c>
      <c r="T718" s="6" t="s">
        <v>2045</v>
      </c>
      <c r="X718" s="6" t="s">
        <v>552</v>
      </c>
      <c r="Y718" s="8">
        <v>1.375506358278141E-6</v>
      </c>
    </row>
    <row r="719" spans="1:25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2046</v>
      </c>
      <c r="T719" s="6" t="s">
        <v>2047</v>
      </c>
      <c r="X719" s="6" t="s">
        <v>1950</v>
      </c>
      <c r="Y719" s="8">
        <v>7.5652849705297768E-5</v>
      </c>
    </row>
    <row r="720" spans="1:25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2042</v>
      </c>
      <c r="T720" s="6" t="s">
        <v>2051</v>
      </c>
      <c r="X720" s="6" t="s">
        <v>548</v>
      </c>
      <c r="Y720" s="8">
        <v>2.9986038610463475E-4</v>
      </c>
    </row>
    <row r="721" spans="1:25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2052</v>
      </c>
      <c r="T721" s="6" t="s">
        <v>2058</v>
      </c>
      <c r="X721" s="6" t="s">
        <v>1063</v>
      </c>
      <c r="Y721" s="8">
        <v>5.0302267522231619E-3</v>
      </c>
    </row>
    <row r="722" spans="1:25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2044</v>
      </c>
      <c r="T722" s="6" t="s">
        <v>2045</v>
      </c>
      <c r="X722" s="6" t="s">
        <v>1350</v>
      </c>
      <c r="Y722" s="8">
        <v>4.1485271765668739E-3</v>
      </c>
    </row>
    <row r="723" spans="1:25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2040</v>
      </c>
      <c r="T723" s="6" t="s">
        <v>2041</v>
      </c>
      <c r="X723" s="6" t="s">
        <v>1334</v>
      </c>
      <c r="Y723" s="8">
        <v>5.5240335348450149E-3</v>
      </c>
    </row>
    <row r="724" spans="1:25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2046</v>
      </c>
      <c r="T724" s="6" t="s">
        <v>2047</v>
      </c>
      <c r="X724" s="6" t="s">
        <v>286</v>
      </c>
      <c r="Y724" s="8">
        <v>9.215892600463546E-5</v>
      </c>
    </row>
    <row r="725" spans="1:25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2044</v>
      </c>
      <c r="T725" s="6" t="s">
        <v>2045</v>
      </c>
      <c r="X725" s="6" t="s">
        <v>1382</v>
      </c>
      <c r="Y725" s="8">
        <v>1.4759183224324454E-3</v>
      </c>
    </row>
    <row r="726" spans="1:25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2044</v>
      </c>
      <c r="T726" s="6" t="s">
        <v>2045</v>
      </c>
      <c r="X726" s="6" t="s">
        <v>907</v>
      </c>
      <c r="Y726" s="8">
        <v>2.9408325939986658E-3</v>
      </c>
    </row>
    <row r="727" spans="1:25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2055</v>
      </c>
      <c r="T727" s="6" t="s">
        <v>2066</v>
      </c>
      <c r="X727" s="6" t="s">
        <v>1059</v>
      </c>
      <c r="Y727" s="8">
        <v>3.4772800737271408E-3</v>
      </c>
    </row>
    <row r="728" spans="1:25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2044</v>
      </c>
      <c r="T728" s="6" t="s">
        <v>2045</v>
      </c>
      <c r="X728" s="6" t="s">
        <v>1007</v>
      </c>
      <c r="Y728" s="8">
        <v>1.1966905317019827E-4</v>
      </c>
    </row>
    <row r="729" spans="1:25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2042</v>
      </c>
      <c r="T729" s="6" t="s">
        <v>2043</v>
      </c>
      <c r="X729" s="6" t="s">
        <v>1554</v>
      </c>
      <c r="Y729" s="8">
        <v>1.7523951004463519E-3</v>
      </c>
    </row>
    <row r="730" spans="1:25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2044</v>
      </c>
      <c r="T730" s="6" t="s">
        <v>2045</v>
      </c>
      <c r="X730" s="6" t="s">
        <v>1639</v>
      </c>
      <c r="Y730" s="8">
        <v>1.9532190287549603E-4</v>
      </c>
    </row>
    <row r="731" spans="1:25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2046</v>
      </c>
      <c r="T731" s="6" t="s">
        <v>2049</v>
      </c>
      <c r="X731" s="6" t="s">
        <v>1621</v>
      </c>
      <c r="Y731" s="8">
        <v>2.4896665084834352E-4</v>
      </c>
    </row>
    <row r="732" spans="1:25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2042</v>
      </c>
      <c r="T732" s="6" t="s">
        <v>2051</v>
      </c>
      <c r="X732" s="6" t="s">
        <v>1840</v>
      </c>
      <c r="Y732" s="8">
        <v>2.2008101732450257E-5</v>
      </c>
    </row>
    <row r="733" spans="1:25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2042</v>
      </c>
      <c r="T733" s="6" t="s">
        <v>2043</v>
      </c>
      <c r="X733" s="6" t="s">
        <v>61</v>
      </c>
      <c r="Y733" s="8">
        <v>2.751012716556282E-4</v>
      </c>
    </row>
    <row r="734" spans="1:25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2040</v>
      </c>
      <c r="T734" s="6" t="s">
        <v>2041</v>
      </c>
      <c r="X734" s="6" t="s">
        <v>360</v>
      </c>
      <c r="Y734" s="8">
        <v>1.4566612334165514E-3</v>
      </c>
    </row>
    <row r="735" spans="1:25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2040</v>
      </c>
      <c r="T735" s="6" t="s">
        <v>2062</v>
      </c>
      <c r="X735" s="6" t="s">
        <v>1721</v>
      </c>
      <c r="Y735" s="8">
        <v>1.2929759767814526E-4</v>
      </c>
    </row>
    <row r="736" spans="1:25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2044</v>
      </c>
      <c r="T736" s="6" t="s">
        <v>2045</v>
      </c>
      <c r="X736" s="6" t="s">
        <v>1396</v>
      </c>
      <c r="Y736" s="8">
        <v>2.9573386702980034E-4</v>
      </c>
    </row>
    <row r="737" spans="1:25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2059</v>
      </c>
      <c r="T737" s="6" t="s">
        <v>2060</v>
      </c>
      <c r="X737" s="6" t="s">
        <v>1956</v>
      </c>
      <c r="Y737" s="8">
        <v>1.5680772484370808E-4</v>
      </c>
    </row>
    <row r="738" spans="1:25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2052</v>
      </c>
      <c r="T738" s="6" t="s">
        <v>2053</v>
      </c>
      <c r="X738" s="6" t="s">
        <v>874</v>
      </c>
      <c r="Y738" s="8">
        <v>1.8431785200927092E-4</v>
      </c>
    </row>
    <row r="739" spans="1:25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2040</v>
      </c>
      <c r="T739" s="6" t="s">
        <v>2050</v>
      </c>
      <c r="X739" s="6" t="s">
        <v>931</v>
      </c>
      <c r="Y739" s="8">
        <v>4.4016203464900513E-5</v>
      </c>
    </row>
    <row r="740" spans="1:25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2044</v>
      </c>
      <c r="T740" s="6" t="s">
        <v>2045</v>
      </c>
      <c r="X740" s="6" t="s">
        <v>418</v>
      </c>
      <c r="Y740" s="8">
        <v>1.1829354681192014E-4</v>
      </c>
    </row>
    <row r="741" spans="1:25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2040</v>
      </c>
      <c r="T741" s="6" t="s">
        <v>2050</v>
      </c>
      <c r="X741" s="6" t="s">
        <v>558</v>
      </c>
      <c r="Y741" s="8">
        <v>1.8363009883013185E-3</v>
      </c>
    </row>
    <row r="742" spans="1:25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2044</v>
      </c>
      <c r="T742" s="6" t="s">
        <v>2045</v>
      </c>
      <c r="X742" s="6" t="s">
        <v>267</v>
      </c>
      <c r="Y742" s="8">
        <v>8.2530381496688472E-5</v>
      </c>
    </row>
    <row r="743" spans="1:25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2044</v>
      </c>
      <c r="T743" s="6" t="s">
        <v>2045</v>
      </c>
      <c r="X743" s="6" t="s">
        <v>170</v>
      </c>
      <c r="Y743" s="8">
        <v>3.0990158252006518E-3</v>
      </c>
    </row>
    <row r="744" spans="1:25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2040</v>
      </c>
      <c r="T744" s="6" t="s">
        <v>2048</v>
      </c>
      <c r="X744" s="6" t="s">
        <v>911</v>
      </c>
      <c r="Y744" s="8">
        <v>1.2929759767814526E-4</v>
      </c>
    </row>
    <row r="745" spans="1:25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2044</v>
      </c>
      <c r="T745" s="6" t="s">
        <v>2045</v>
      </c>
      <c r="X745" s="6" t="s">
        <v>562</v>
      </c>
      <c r="Y745" s="8">
        <v>2.3342342899980053E-3</v>
      </c>
    </row>
    <row r="746" spans="1:25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2044</v>
      </c>
      <c r="T746" s="6" t="s">
        <v>2045</v>
      </c>
      <c r="X746" s="6" t="s">
        <v>1099</v>
      </c>
      <c r="Y746" s="8">
        <v>8.3630786583310975E-3</v>
      </c>
    </row>
    <row r="747" spans="1:25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2042</v>
      </c>
      <c r="T747" s="6" t="s">
        <v>2051</v>
      </c>
      <c r="X747" s="6" t="s">
        <v>1260</v>
      </c>
      <c r="Y747" s="8">
        <v>1.6093424391854251E-4</v>
      </c>
    </row>
    <row r="748" spans="1:25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2042</v>
      </c>
      <c r="T748" s="6" t="s">
        <v>2043</v>
      </c>
      <c r="X748" s="6" t="s">
        <v>714</v>
      </c>
      <c r="Y748" s="8">
        <v>2.613462080728468E-4</v>
      </c>
    </row>
    <row r="749" spans="1:25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2044</v>
      </c>
      <c r="T749" s="6" t="s">
        <v>2045</v>
      </c>
      <c r="X749" s="6" t="s">
        <v>638</v>
      </c>
      <c r="Y749" s="8">
        <v>4.4016203464900513E-5</v>
      </c>
    </row>
    <row r="750" spans="1:25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2046</v>
      </c>
      <c r="T750" s="6" t="s">
        <v>2054</v>
      </c>
      <c r="X750" s="6" t="s">
        <v>616</v>
      </c>
      <c r="Y750" s="8">
        <v>1.8294234565099278E-4</v>
      </c>
    </row>
    <row r="751" spans="1:25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2042</v>
      </c>
      <c r="T751" s="6" t="s">
        <v>2051</v>
      </c>
      <c r="X751" s="6" t="s">
        <v>1214</v>
      </c>
      <c r="Y751" s="8">
        <v>1.7881582657615835E-4</v>
      </c>
    </row>
    <row r="752" spans="1:25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2040</v>
      </c>
      <c r="T752" s="6" t="s">
        <v>2048</v>
      </c>
      <c r="X752" s="6" t="s">
        <v>1561</v>
      </c>
      <c r="Y752" s="8">
        <v>3.2324399419536316E-4</v>
      </c>
    </row>
    <row r="753" spans="1:25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2052</v>
      </c>
      <c r="T753" s="6" t="s">
        <v>2053</v>
      </c>
      <c r="X753" s="6" t="s">
        <v>155</v>
      </c>
      <c r="Y753" s="8">
        <v>1.6506076299337694E-4</v>
      </c>
    </row>
    <row r="754" spans="1:25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2044</v>
      </c>
      <c r="T754" s="6" t="s">
        <v>2045</v>
      </c>
      <c r="X754" s="6" t="s">
        <v>855</v>
      </c>
      <c r="Y754" s="8">
        <v>5.5020254331125643E-5</v>
      </c>
    </row>
    <row r="755" spans="1:25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2059</v>
      </c>
      <c r="T755" s="6" t="s">
        <v>2060</v>
      </c>
      <c r="X755" s="6" t="s">
        <v>664</v>
      </c>
      <c r="Y755" s="8">
        <v>9.6285445079469879E-6</v>
      </c>
    </row>
    <row r="756" spans="1:25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2044</v>
      </c>
      <c r="T756" s="6" t="s">
        <v>2045</v>
      </c>
      <c r="X756" s="6" t="s">
        <v>876</v>
      </c>
      <c r="Y756" s="8">
        <v>1.4979264241648956E-3</v>
      </c>
    </row>
    <row r="757" spans="1:25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2044</v>
      </c>
      <c r="T757" s="6" t="s">
        <v>2045</v>
      </c>
      <c r="X757" s="6" t="s">
        <v>542</v>
      </c>
      <c r="Y757" s="8">
        <v>2.9435836067152221E-4</v>
      </c>
    </row>
    <row r="758" spans="1:25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2044</v>
      </c>
      <c r="T758" s="6" t="s">
        <v>2045</v>
      </c>
      <c r="X758" s="6" t="s">
        <v>1356</v>
      </c>
      <c r="Y758" s="8">
        <v>1.9257089015893976E-5</v>
      </c>
    </row>
    <row r="759" spans="1:25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2046</v>
      </c>
      <c r="T759" s="6" t="s">
        <v>2049</v>
      </c>
      <c r="X759" s="6" t="s">
        <v>666</v>
      </c>
      <c r="Y759" s="8">
        <v>9.0645869010529503E-4</v>
      </c>
    </row>
    <row r="760" spans="1:25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2040</v>
      </c>
      <c r="T760" s="6" t="s">
        <v>2041</v>
      </c>
      <c r="X760" s="6" t="s">
        <v>770</v>
      </c>
      <c r="Y760" s="8">
        <v>2.5721968899801239E-4</v>
      </c>
    </row>
    <row r="761" spans="1:25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2040</v>
      </c>
      <c r="T761" s="6" t="s">
        <v>2048</v>
      </c>
      <c r="X761" s="6" t="s">
        <v>239</v>
      </c>
      <c r="Y761" s="8">
        <v>3.713867167350981E-5</v>
      </c>
    </row>
    <row r="762" spans="1:25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2055</v>
      </c>
      <c r="T762" s="6" t="s">
        <v>2056</v>
      </c>
      <c r="X762" s="6" t="s">
        <v>1388</v>
      </c>
      <c r="Y762" s="8">
        <v>1.6753667443827759E-3</v>
      </c>
    </row>
    <row r="763" spans="1:25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2040</v>
      </c>
      <c r="T763" s="6" t="s">
        <v>2041</v>
      </c>
      <c r="X763" s="6" t="s">
        <v>1074</v>
      </c>
      <c r="Y763" s="8">
        <v>7.2626735717085849E-4</v>
      </c>
    </row>
    <row r="764" spans="1:25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2040</v>
      </c>
      <c r="T764" s="6" t="s">
        <v>2063</v>
      </c>
      <c r="X764" s="6" t="s">
        <v>1205</v>
      </c>
      <c r="Y764" s="8">
        <v>9.7660951437748014E-5</v>
      </c>
    </row>
    <row r="765" spans="1:25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2044</v>
      </c>
      <c r="T765" s="6" t="s">
        <v>2045</v>
      </c>
      <c r="X765" s="6" t="s">
        <v>680</v>
      </c>
      <c r="Y765" s="8">
        <v>1.8294234565099278E-4</v>
      </c>
    </row>
    <row r="766" spans="1:25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2040</v>
      </c>
      <c r="T766" s="6" t="s">
        <v>2041</v>
      </c>
      <c r="X766" s="6" t="s">
        <v>1856</v>
      </c>
      <c r="Y766" s="8">
        <v>2.4621563813178725E-4</v>
      </c>
    </row>
    <row r="767" spans="1:25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2040</v>
      </c>
      <c r="T767" s="6" t="s">
        <v>2050</v>
      </c>
      <c r="X767" s="6" t="s">
        <v>1804</v>
      </c>
      <c r="Y767" s="8">
        <v>2.5102991038576075E-3</v>
      </c>
    </row>
    <row r="768" spans="1:25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2046</v>
      </c>
      <c r="T768" s="6" t="s">
        <v>2068</v>
      </c>
      <c r="X768" s="6" t="s">
        <v>1920</v>
      </c>
      <c r="Y768" s="8">
        <v>2.3259812518483369E-3</v>
      </c>
    </row>
    <row r="769" spans="1:25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2052</v>
      </c>
      <c r="T769" s="6" t="s">
        <v>2064</v>
      </c>
      <c r="X769" s="6" t="s">
        <v>180</v>
      </c>
      <c r="Y769" s="8">
        <v>1.6506076299337695E-5</v>
      </c>
    </row>
    <row r="770" spans="1:25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2044</v>
      </c>
      <c r="T770" s="6" t="s">
        <v>2045</v>
      </c>
      <c r="X770" s="6" t="s">
        <v>440</v>
      </c>
      <c r="Y770" s="8">
        <v>1.7331380114304578E-4</v>
      </c>
    </row>
    <row r="771" spans="1:25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ROUND(100*E771/D771,0)</f>
        <v>87</v>
      </c>
      <c r="G771" t="s">
        <v>14</v>
      </c>
      <c r="H771">
        <v>3410</v>
      </c>
      <c r="I771">
        <f t="shared" ref="I771:I834" si="49">IF(H771&gt;0,ROUND(E771/H771,2),0)</f>
        <v>32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2055</v>
      </c>
      <c r="T771" s="6" t="s">
        <v>2056</v>
      </c>
      <c r="X771" s="6" t="s">
        <v>692</v>
      </c>
      <c r="Y771" s="8">
        <v>1.1004050866225129E-4</v>
      </c>
    </row>
    <row r="772" spans="1:25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2044</v>
      </c>
      <c r="T772" s="6" t="s">
        <v>2045</v>
      </c>
      <c r="X772" s="6" t="s">
        <v>1774</v>
      </c>
      <c r="Y772" s="8">
        <v>3.1911747512052874E-3</v>
      </c>
    </row>
    <row r="773" spans="1:25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2044</v>
      </c>
      <c r="T773" s="6" t="s">
        <v>2045</v>
      </c>
      <c r="X773" s="6" t="s">
        <v>1810</v>
      </c>
      <c r="Y773" s="8">
        <v>1.6781177570993321E-4</v>
      </c>
    </row>
    <row r="774" spans="1:25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2040</v>
      </c>
      <c r="T774" s="6" t="s">
        <v>2050</v>
      </c>
      <c r="X774" s="6" t="s">
        <v>233</v>
      </c>
      <c r="Y774" s="8">
        <v>6.8500216642251432E-4</v>
      </c>
    </row>
    <row r="775" spans="1:25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2044</v>
      </c>
      <c r="T775" s="6" t="s">
        <v>2045</v>
      </c>
      <c r="X775" s="6" t="s">
        <v>400</v>
      </c>
      <c r="Y775" s="8">
        <v>6.602430519735078E-5</v>
      </c>
    </row>
    <row r="776" spans="1:25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2042</v>
      </c>
      <c r="T776" s="6" t="s">
        <v>2043</v>
      </c>
      <c r="X776" s="6" t="s">
        <v>1268</v>
      </c>
      <c r="Y776" s="8">
        <v>3.5763165315231667E-5</v>
      </c>
    </row>
    <row r="777" spans="1:25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2040</v>
      </c>
      <c r="T777" s="6" t="s">
        <v>2041</v>
      </c>
      <c r="X777" s="6" t="s">
        <v>995</v>
      </c>
      <c r="Y777" s="8">
        <v>1.9532190287549603E-4</v>
      </c>
    </row>
    <row r="778" spans="1:25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2044</v>
      </c>
      <c r="T778" s="6" t="s">
        <v>2045</v>
      </c>
      <c r="X778" s="6" t="s">
        <v>702</v>
      </c>
      <c r="Y778" s="8">
        <v>1.004119641543043E-4</v>
      </c>
    </row>
    <row r="779" spans="1:25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2044</v>
      </c>
      <c r="T779" s="6" t="s">
        <v>2045</v>
      </c>
      <c r="X779" s="6" t="s">
        <v>954</v>
      </c>
      <c r="Y779" s="8">
        <v>1.6244730091264847E-3</v>
      </c>
    </row>
    <row r="780" spans="1:25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2046</v>
      </c>
      <c r="T780" s="6" t="s">
        <v>2054</v>
      </c>
      <c r="X780" s="6" t="s">
        <v>592</v>
      </c>
      <c r="Y780" s="8">
        <v>2.5997070171456869E-3</v>
      </c>
    </row>
    <row r="781" spans="1:25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2044</v>
      </c>
      <c r="T781" s="6" t="s">
        <v>2045</v>
      </c>
      <c r="X781" s="6" t="s">
        <v>897</v>
      </c>
      <c r="Y781" s="8">
        <v>1.1416702773708572E-4</v>
      </c>
    </row>
    <row r="782" spans="1:25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2046</v>
      </c>
      <c r="T782" s="6" t="s">
        <v>2049</v>
      </c>
      <c r="X782" s="6" t="s">
        <v>131</v>
      </c>
      <c r="Y782" s="8">
        <v>8.544645497623812E-3</v>
      </c>
    </row>
    <row r="783" spans="1:25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2044</v>
      </c>
      <c r="T783" s="6" t="s">
        <v>2045</v>
      </c>
      <c r="X783" s="6" t="s">
        <v>103</v>
      </c>
      <c r="Y783" s="8">
        <v>3.1086443697085988E-4</v>
      </c>
    </row>
    <row r="784" spans="1:25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2046</v>
      </c>
      <c r="T784" s="6" t="s">
        <v>2054</v>
      </c>
      <c r="X784" s="6" t="s">
        <v>472</v>
      </c>
      <c r="Y784" s="8">
        <v>3.1086443697085988E-4</v>
      </c>
    </row>
    <row r="785" spans="1:25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2040</v>
      </c>
      <c r="T785" s="6" t="s">
        <v>2041</v>
      </c>
      <c r="X785" s="6" t="s">
        <v>85</v>
      </c>
      <c r="Y785" s="8">
        <v>3.6767284956774711E-3</v>
      </c>
    </row>
    <row r="786" spans="1:25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2042</v>
      </c>
      <c r="T786" s="6" t="s">
        <v>2043</v>
      </c>
      <c r="X786" s="6" t="s">
        <v>1973</v>
      </c>
      <c r="Y786" s="8">
        <v>2.3122261882655552E-3</v>
      </c>
    </row>
    <row r="787" spans="1:25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2046</v>
      </c>
      <c r="T787" s="6" t="s">
        <v>2054</v>
      </c>
      <c r="X787" s="6" t="s">
        <v>1548</v>
      </c>
      <c r="Y787" s="8">
        <v>2.035749410251649E-4</v>
      </c>
    </row>
    <row r="788" spans="1:25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2040</v>
      </c>
      <c r="T788" s="6" t="s">
        <v>2063</v>
      </c>
      <c r="X788" s="6" t="s">
        <v>1563</v>
      </c>
      <c r="Y788" s="8">
        <v>2.035749410251649E-4</v>
      </c>
    </row>
    <row r="789" spans="1:25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2040</v>
      </c>
      <c r="T789" s="6" t="s">
        <v>2041</v>
      </c>
      <c r="X789" s="6" t="s">
        <v>752</v>
      </c>
      <c r="Y789" s="8">
        <v>1.375506358278141E-6</v>
      </c>
    </row>
    <row r="790" spans="1:25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2046</v>
      </c>
      <c r="T790" s="6" t="s">
        <v>2054</v>
      </c>
      <c r="X790" s="6" t="s">
        <v>1117</v>
      </c>
      <c r="Y790" s="8">
        <v>1.9257089015893976E-4</v>
      </c>
    </row>
    <row r="791" spans="1:25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2044</v>
      </c>
      <c r="T791" s="6" t="s">
        <v>2045</v>
      </c>
      <c r="X791" s="6" t="s">
        <v>982</v>
      </c>
      <c r="Y791" s="8">
        <v>1.9119538380066162E-4</v>
      </c>
    </row>
    <row r="792" spans="1:25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2044</v>
      </c>
      <c r="T792" s="6" t="s">
        <v>2045</v>
      </c>
      <c r="X792" s="6" t="s">
        <v>962</v>
      </c>
      <c r="Y792" s="8">
        <v>6.3273292480794496E-5</v>
      </c>
    </row>
    <row r="793" spans="1:25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2038</v>
      </c>
      <c r="T793" s="6" t="s">
        <v>2039</v>
      </c>
      <c r="X793" s="6" t="s">
        <v>1456</v>
      </c>
      <c r="Y793" s="8">
        <v>2.5584418263973425E-4</v>
      </c>
    </row>
    <row r="794" spans="1:25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2044</v>
      </c>
      <c r="T794" s="6" t="s">
        <v>2045</v>
      </c>
      <c r="X794" s="6" t="s">
        <v>1510</v>
      </c>
      <c r="Y794" s="8">
        <v>3.9889684390066094E-5</v>
      </c>
    </row>
    <row r="795" spans="1:25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2052</v>
      </c>
      <c r="T795" s="6" t="s">
        <v>2053</v>
      </c>
      <c r="X795" s="6" t="s">
        <v>79</v>
      </c>
      <c r="Y795" s="8">
        <v>7.6753254791920276E-4</v>
      </c>
    </row>
    <row r="796" spans="1:25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2040</v>
      </c>
      <c r="T796" s="6" t="s">
        <v>2041</v>
      </c>
      <c r="X796" s="6" t="s">
        <v>1798</v>
      </c>
      <c r="Y796" s="8">
        <v>2.6547272714768126E-4</v>
      </c>
    </row>
    <row r="797" spans="1:25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2046</v>
      </c>
      <c r="T797" s="6" t="s">
        <v>2049</v>
      </c>
      <c r="X797" s="6" t="s">
        <v>1442</v>
      </c>
      <c r="Y797" s="8">
        <v>1.1416702773708572E-4</v>
      </c>
    </row>
    <row r="798" spans="1:25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2055</v>
      </c>
      <c r="T798" s="6" t="s">
        <v>2066</v>
      </c>
      <c r="X798" s="6" t="s">
        <v>554</v>
      </c>
      <c r="Y798" s="8">
        <v>1.3892614218609226E-4</v>
      </c>
    </row>
    <row r="799" spans="1:25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2042</v>
      </c>
      <c r="T799" s="6" t="s">
        <v>2043</v>
      </c>
      <c r="X799" s="6" t="s">
        <v>792</v>
      </c>
      <c r="Y799" s="8">
        <v>8.2062709334873897E-3</v>
      </c>
    </row>
    <row r="800" spans="1:25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2044</v>
      </c>
      <c r="T800" s="6" t="s">
        <v>2045</v>
      </c>
      <c r="X800" s="6" t="s">
        <v>1631</v>
      </c>
      <c r="Y800" s="8">
        <v>1.6643626935165508E-4</v>
      </c>
    </row>
    <row r="801" spans="1:25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2044</v>
      </c>
      <c r="T801" s="6" t="s">
        <v>2045</v>
      </c>
      <c r="X801" s="6" t="s">
        <v>442</v>
      </c>
      <c r="Y801" s="8">
        <v>8.8857710744767921E-4</v>
      </c>
    </row>
    <row r="802" spans="1:25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2040</v>
      </c>
      <c r="T802" s="6" t="s">
        <v>2041</v>
      </c>
      <c r="X802" s="6" t="s">
        <v>1364</v>
      </c>
      <c r="Y802" s="8">
        <v>1.0343807814251621E-3</v>
      </c>
    </row>
    <row r="803" spans="1:25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2059</v>
      </c>
      <c r="T803" s="6" t="s">
        <v>2060</v>
      </c>
      <c r="X803" s="6" t="s">
        <v>1044</v>
      </c>
      <c r="Y803" s="8">
        <v>7.9641818144304377E-4</v>
      </c>
    </row>
    <row r="804" spans="1:25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2059</v>
      </c>
      <c r="T804" s="6" t="s">
        <v>2060</v>
      </c>
      <c r="X804" s="6" t="s">
        <v>642</v>
      </c>
      <c r="Y804" s="8">
        <v>2.6272171443112494E-3</v>
      </c>
    </row>
    <row r="805" spans="1:25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2044</v>
      </c>
      <c r="T805" s="6" t="s">
        <v>2045</v>
      </c>
      <c r="X805" s="6" t="s">
        <v>630</v>
      </c>
      <c r="Y805" s="8">
        <v>4.6354564273973356E-4</v>
      </c>
    </row>
    <row r="806" spans="1:25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2040</v>
      </c>
      <c r="T806" s="6" t="s">
        <v>2041</v>
      </c>
      <c r="X806" s="6" t="s">
        <v>1577</v>
      </c>
      <c r="Y806" s="8">
        <v>3.5763165315231667E-5</v>
      </c>
    </row>
    <row r="807" spans="1:25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2046</v>
      </c>
      <c r="T807" s="6" t="s">
        <v>2047</v>
      </c>
      <c r="X807" s="6" t="s">
        <v>1288</v>
      </c>
      <c r="Y807" s="8">
        <v>3.704238622843034E-3</v>
      </c>
    </row>
    <row r="808" spans="1:25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2046</v>
      </c>
      <c r="T808" s="6" t="s">
        <v>2049</v>
      </c>
      <c r="X808" s="6" t="s">
        <v>257</v>
      </c>
      <c r="Y808" s="8">
        <v>2.6368456888191966E-3</v>
      </c>
    </row>
    <row r="809" spans="1:25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2044</v>
      </c>
      <c r="T809" s="6" t="s">
        <v>2045</v>
      </c>
      <c r="X809" s="6" t="s">
        <v>1607</v>
      </c>
      <c r="Y809" s="8">
        <v>2.847298161635752E-4</v>
      </c>
    </row>
    <row r="810" spans="1:25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2038</v>
      </c>
      <c r="T810" s="6" t="s">
        <v>2039</v>
      </c>
      <c r="X810" s="6" t="s">
        <v>790</v>
      </c>
      <c r="Y810" s="8">
        <v>2.1182797917483373E-4</v>
      </c>
    </row>
    <row r="811" spans="1:25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2046</v>
      </c>
      <c r="T811" s="6" t="s">
        <v>2047</v>
      </c>
      <c r="X811" s="6" t="s">
        <v>644</v>
      </c>
      <c r="Y811" s="8">
        <v>5.2269241614569366E-5</v>
      </c>
    </row>
    <row r="812" spans="1:25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2044</v>
      </c>
      <c r="T812" s="6" t="s">
        <v>2045</v>
      </c>
      <c r="X812" s="6" t="s">
        <v>1926</v>
      </c>
      <c r="Y812" s="8">
        <v>2.2008101732450257E-4</v>
      </c>
    </row>
    <row r="813" spans="1:25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2055</v>
      </c>
      <c r="T813" s="6" t="s">
        <v>2056</v>
      </c>
      <c r="X813" s="6" t="s">
        <v>610</v>
      </c>
      <c r="Y813" s="8">
        <v>7.5102647161986503E-4</v>
      </c>
    </row>
    <row r="814" spans="1:25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2052</v>
      </c>
      <c r="T814" s="6" t="s">
        <v>2053</v>
      </c>
      <c r="X814" s="6" t="s">
        <v>153</v>
      </c>
      <c r="Y814" s="8">
        <v>2.8748082888013147E-4</v>
      </c>
    </row>
    <row r="815" spans="1:25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2055</v>
      </c>
      <c r="T815" s="6" t="s">
        <v>2056</v>
      </c>
      <c r="X815" s="6" t="s">
        <v>1556</v>
      </c>
      <c r="Y815" s="8">
        <v>2.8885633523840966E-4</v>
      </c>
    </row>
    <row r="816" spans="1:25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2040</v>
      </c>
      <c r="T816" s="6" t="s">
        <v>2041</v>
      </c>
      <c r="X816" s="6" t="s">
        <v>1055</v>
      </c>
      <c r="Y816" s="8">
        <v>8.5281394213244756E-5</v>
      </c>
    </row>
    <row r="817" spans="1:25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2040</v>
      </c>
      <c r="T817" s="6" t="s">
        <v>2041</v>
      </c>
      <c r="X817" s="6" t="s">
        <v>1068</v>
      </c>
      <c r="Y817" s="8">
        <v>4.9793330169668705E-4</v>
      </c>
    </row>
    <row r="818" spans="1:25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2044</v>
      </c>
      <c r="T818" s="6" t="s">
        <v>2045</v>
      </c>
      <c r="X818" s="6" t="s">
        <v>1645</v>
      </c>
      <c r="Y818" s="8">
        <v>9.215892600463546E-5</v>
      </c>
    </row>
    <row r="819" spans="1:25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2052</v>
      </c>
      <c r="T819" s="6" t="s">
        <v>2053</v>
      </c>
      <c r="X819" s="6" t="s">
        <v>1924</v>
      </c>
      <c r="Y819" s="8">
        <v>1.7881582657615834E-5</v>
      </c>
    </row>
    <row r="820" spans="1:25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2044</v>
      </c>
      <c r="T820" s="6" t="s">
        <v>2045</v>
      </c>
      <c r="X820" s="6" t="s">
        <v>1240</v>
      </c>
      <c r="Y820" s="8">
        <v>1.1279152137880757E-4</v>
      </c>
    </row>
    <row r="821" spans="1:25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2055</v>
      </c>
      <c r="T821" s="6" t="s">
        <v>2056</v>
      </c>
      <c r="X821" s="6" t="s">
        <v>564</v>
      </c>
      <c r="Y821" s="8">
        <v>2.0632595374172118E-5</v>
      </c>
    </row>
    <row r="822" spans="1:25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2040</v>
      </c>
      <c r="T822" s="6" t="s">
        <v>2041</v>
      </c>
      <c r="X822" s="6" t="s">
        <v>853</v>
      </c>
      <c r="Y822" s="8">
        <v>4.112764011251642E-4</v>
      </c>
    </row>
    <row r="823" spans="1:25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2046</v>
      </c>
      <c r="T823" s="6" t="s">
        <v>2047</v>
      </c>
      <c r="X823" s="6" t="s">
        <v>1286</v>
      </c>
      <c r="Y823" s="8">
        <v>8.8032406929801027E-5</v>
      </c>
    </row>
    <row r="824" spans="1:25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2040</v>
      </c>
      <c r="T824" s="6" t="s">
        <v>2041</v>
      </c>
      <c r="X824" s="6" t="s">
        <v>1097</v>
      </c>
      <c r="Y824" s="8">
        <v>2.0219943466688676E-4</v>
      </c>
    </row>
    <row r="825" spans="1:25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2040</v>
      </c>
      <c r="T825" s="6" t="s">
        <v>2041</v>
      </c>
      <c r="X825" s="6" t="s">
        <v>1021</v>
      </c>
      <c r="Y825" s="8">
        <v>3.2269379165205192E-3</v>
      </c>
    </row>
    <row r="826" spans="1:25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2052</v>
      </c>
      <c r="T826" s="6" t="s">
        <v>2053</v>
      </c>
      <c r="X826" s="6" t="s">
        <v>1683</v>
      </c>
      <c r="Y826" s="8">
        <v>2.1595449824966817E-4</v>
      </c>
    </row>
    <row r="827" spans="1:25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2046</v>
      </c>
      <c r="T827" s="6" t="s">
        <v>2057</v>
      </c>
      <c r="X827" s="6" t="s">
        <v>207</v>
      </c>
      <c r="Y827" s="8">
        <v>1.1526743282370823E-3</v>
      </c>
    </row>
    <row r="828" spans="1:25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2044</v>
      </c>
      <c r="T828" s="6" t="s">
        <v>2045</v>
      </c>
      <c r="X828" s="6" t="s">
        <v>1876</v>
      </c>
      <c r="Y828" s="8">
        <v>3.1100198760668769E-3</v>
      </c>
    </row>
    <row r="829" spans="1:25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2046</v>
      </c>
      <c r="T829" s="6" t="s">
        <v>2049</v>
      </c>
      <c r="X829" s="6" t="s">
        <v>172</v>
      </c>
      <c r="Y829" s="8">
        <v>3.4250108321125716E-4</v>
      </c>
    </row>
    <row r="830" spans="1:25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2044</v>
      </c>
      <c r="T830" s="6" t="s">
        <v>2045</v>
      </c>
      <c r="X830" s="6" t="s">
        <v>919</v>
      </c>
      <c r="Y830" s="8">
        <v>2.3562423917304559E-3</v>
      </c>
    </row>
    <row r="831" spans="1:25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2044</v>
      </c>
      <c r="T831" s="6" t="s">
        <v>2045</v>
      </c>
      <c r="X831" s="6" t="s">
        <v>90</v>
      </c>
      <c r="Y831" s="8">
        <v>2.035749410251649E-3</v>
      </c>
    </row>
    <row r="832" spans="1:25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2044</v>
      </c>
      <c r="T832" s="6" t="s">
        <v>2045</v>
      </c>
      <c r="X832" s="6" t="s">
        <v>738</v>
      </c>
      <c r="Y832" s="8">
        <v>2.0219943466688676E-4</v>
      </c>
    </row>
    <row r="833" spans="1:25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2059</v>
      </c>
      <c r="T833" s="6" t="s">
        <v>2060</v>
      </c>
      <c r="X833" s="6" t="s">
        <v>1617</v>
      </c>
      <c r="Y833" s="8">
        <v>8.2530381496688475E-6</v>
      </c>
    </row>
    <row r="834" spans="1:25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2052</v>
      </c>
      <c r="T834" s="6" t="s">
        <v>2064</v>
      </c>
      <c r="X834" s="6" t="s">
        <v>299</v>
      </c>
      <c r="Y834" s="8">
        <v>1.2929759767814526E-4</v>
      </c>
    </row>
    <row r="835" spans="1:25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ROUND(100*E835/D835,0)</f>
        <v>158</v>
      </c>
      <c r="G835" t="s">
        <v>20</v>
      </c>
      <c r="H835">
        <v>165</v>
      </c>
      <c r="I835">
        <f t="shared" ref="I835:I898" si="53">IF(H835&gt;0,ROUND(E835/H835,2),0)</f>
        <v>64.989999999999995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2052</v>
      </c>
      <c r="T835" s="6" t="s">
        <v>2064</v>
      </c>
      <c r="X835" s="6" t="s">
        <v>1198</v>
      </c>
      <c r="Y835" s="8">
        <v>5.0893735256291224E-5</v>
      </c>
    </row>
    <row r="836" spans="1:25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2044</v>
      </c>
      <c r="T836" s="6" t="s">
        <v>2045</v>
      </c>
      <c r="X836" s="6" t="s">
        <v>1874</v>
      </c>
      <c r="Y836" s="8">
        <v>5.2269241614569366E-5</v>
      </c>
    </row>
    <row r="837" spans="1:25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2042</v>
      </c>
      <c r="T837" s="6" t="s">
        <v>2043</v>
      </c>
      <c r="X837" s="6" t="s">
        <v>1760</v>
      </c>
      <c r="Y837" s="8">
        <v>2.0632595374172117E-4</v>
      </c>
    </row>
    <row r="838" spans="1:25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2040</v>
      </c>
      <c r="T838" s="6" t="s">
        <v>2050</v>
      </c>
      <c r="X838" s="6" t="s">
        <v>1677</v>
      </c>
      <c r="Y838" s="8">
        <v>2.8885633523840965E-3</v>
      </c>
    </row>
    <row r="839" spans="1:25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2040</v>
      </c>
      <c r="T839" s="6" t="s">
        <v>2063</v>
      </c>
      <c r="X839" s="6" t="s">
        <v>1494</v>
      </c>
      <c r="Y839" s="8">
        <v>1.3755063582781411E-5</v>
      </c>
    </row>
    <row r="840" spans="1:25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2044</v>
      </c>
      <c r="T840" s="6" t="s">
        <v>2045</v>
      </c>
      <c r="X840" s="6" t="s">
        <v>243</v>
      </c>
      <c r="Y840" s="8">
        <v>1.1375437582960227E-3</v>
      </c>
    </row>
    <row r="841" spans="1:25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2046</v>
      </c>
      <c r="T841" s="6" t="s">
        <v>2047</v>
      </c>
      <c r="X841" s="6" t="s">
        <v>882</v>
      </c>
      <c r="Y841" s="8">
        <v>1.9793536495622452E-3</v>
      </c>
    </row>
    <row r="842" spans="1:25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2044</v>
      </c>
      <c r="T842" s="6" t="s">
        <v>2045</v>
      </c>
      <c r="X842" s="6" t="s">
        <v>1506</v>
      </c>
      <c r="Y842" s="8">
        <v>7.3727140803708368E-4</v>
      </c>
    </row>
    <row r="843" spans="1:25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2042</v>
      </c>
      <c r="T843" s="6" t="s">
        <v>2043</v>
      </c>
      <c r="X843" s="6" t="s">
        <v>404</v>
      </c>
      <c r="Y843" s="8">
        <v>1.0756459721735063E-3</v>
      </c>
    </row>
    <row r="844" spans="1:25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2042</v>
      </c>
      <c r="T844" s="6" t="s">
        <v>2051</v>
      </c>
      <c r="X844" s="6" t="s">
        <v>1800</v>
      </c>
      <c r="Y844" s="8">
        <v>2.5942049917125742E-3</v>
      </c>
    </row>
    <row r="845" spans="1:25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2059</v>
      </c>
      <c r="T845" s="6" t="s">
        <v>2060</v>
      </c>
      <c r="X845" s="6" t="s">
        <v>481</v>
      </c>
      <c r="Y845" s="8">
        <v>2.2695854911589328E-4</v>
      </c>
    </row>
    <row r="846" spans="1:25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2046</v>
      </c>
      <c r="T846" s="6" t="s">
        <v>2047</v>
      </c>
      <c r="X846" s="6" t="s">
        <v>899</v>
      </c>
      <c r="Y846" s="8">
        <v>1.2654658496158899E-4</v>
      </c>
    </row>
    <row r="847" spans="1:25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2042</v>
      </c>
      <c r="T847" s="6" t="s">
        <v>2043</v>
      </c>
      <c r="X847" s="6" t="s">
        <v>686</v>
      </c>
      <c r="Y847" s="8">
        <v>4.1265190748344236E-5</v>
      </c>
    </row>
    <row r="848" spans="1:25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2042</v>
      </c>
      <c r="T848" s="6" t="s">
        <v>2043</v>
      </c>
      <c r="X848" s="6" t="s">
        <v>392</v>
      </c>
      <c r="Y848" s="8">
        <v>9.215892600463546E-5</v>
      </c>
    </row>
    <row r="849" spans="1:25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2038</v>
      </c>
      <c r="T849" s="6" t="s">
        <v>2039</v>
      </c>
      <c r="X849" s="6" t="s">
        <v>434</v>
      </c>
      <c r="Y849" s="8">
        <v>1.1829354681192014E-4</v>
      </c>
    </row>
    <row r="850" spans="1:25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2046</v>
      </c>
      <c r="T850" s="6" t="s">
        <v>2049</v>
      </c>
      <c r="X850" s="6" t="s">
        <v>209</v>
      </c>
      <c r="Y850" s="8">
        <v>1.7468930750132392E-4</v>
      </c>
    </row>
    <row r="851" spans="1:25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2040</v>
      </c>
      <c r="T851" s="6" t="s">
        <v>2050</v>
      </c>
      <c r="X851" s="6" t="s">
        <v>1282</v>
      </c>
      <c r="Y851" s="8">
        <v>1.7606481385960205E-4</v>
      </c>
    </row>
    <row r="852" spans="1:25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2040</v>
      </c>
      <c r="T852" s="6" t="s">
        <v>2041</v>
      </c>
      <c r="X852" s="6" t="s">
        <v>1470</v>
      </c>
      <c r="Y852" s="8">
        <v>2.1595449824966817E-4</v>
      </c>
    </row>
    <row r="853" spans="1:25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2040</v>
      </c>
      <c r="T853" s="6" t="s">
        <v>2048</v>
      </c>
      <c r="X853" s="6" t="s">
        <v>1905</v>
      </c>
      <c r="Y853" s="8">
        <v>1.3424942056794657E-3</v>
      </c>
    </row>
    <row r="854" spans="1:25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2055</v>
      </c>
      <c r="T854" s="6" t="s">
        <v>2056</v>
      </c>
      <c r="X854" s="6" t="s">
        <v>190</v>
      </c>
      <c r="Y854" s="8">
        <v>1.0453848322913873E-4</v>
      </c>
    </row>
    <row r="855" spans="1:25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2040</v>
      </c>
      <c r="T855" s="6" t="s">
        <v>2050</v>
      </c>
      <c r="X855" s="6" t="s">
        <v>1133</v>
      </c>
      <c r="Y855" s="8">
        <v>1.1554253409536385E-4</v>
      </c>
    </row>
    <row r="856" spans="1:25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2052</v>
      </c>
      <c r="T856" s="6" t="s">
        <v>2058</v>
      </c>
      <c r="X856" s="6" t="s">
        <v>295</v>
      </c>
      <c r="Y856" s="8">
        <v>4.9614514343092548E-3</v>
      </c>
    </row>
    <row r="857" spans="1:25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2044</v>
      </c>
      <c r="T857" s="6" t="s">
        <v>2045</v>
      </c>
      <c r="X857" s="6" t="s">
        <v>742</v>
      </c>
      <c r="Y857" s="8">
        <v>4.5529260459006474E-4</v>
      </c>
    </row>
    <row r="858" spans="1:25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2038</v>
      </c>
      <c r="T858" s="6" t="s">
        <v>2039</v>
      </c>
      <c r="X858" s="6" t="s">
        <v>1310</v>
      </c>
      <c r="Y858" s="8">
        <v>2.2805895420251578E-3</v>
      </c>
    </row>
    <row r="859" spans="1:25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2046</v>
      </c>
      <c r="T859" s="6" t="s">
        <v>2057</v>
      </c>
      <c r="X859" s="6" t="s">
        <v>2023</v>
      </c>
      <c r="Y859" s="8">
        <v>5.1443937799602478E-4</v>
      </c>
    </row>
    <row r="860" spans="1:25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2038</v>
      </c>
      <c r="T860" s="6" t="s">
        <v>2039</v>
      </c>
      <c r="X860" s="6" t="s">
        <v>1435</v>
      </c>
      <c r="Y860" s="8">
        <v>3.9793398944986619E-3</v>
      </c>
    </row>
    <row r="861" spans="1:25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2044</v>
      </c>
      <c r="T861" s="6" t="s">
        <v>2045</v>
      </c>
      <c r="X861" s="6" t="s">
        <v>1587</v>
      </c>
      <c r="Y861" s="8">
        <v>3.0274894945701886E-3</v>
      </c>
    </row>
    <row r="862" spans="1:25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2042</v>
      </c>
      <c r="T862" s="6" t="s">
        <v>2051</v>
      </c>
      <c r="X862" s="6" t="s">
        <v>970</v>
      </c>
      <c r="Y862" s="8">
        <v>2.8610532252185336E-3</v>
      </c>
    </row>
    <row r="863" spans="1:25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2044</v>
      </c>
      <c r="T863" s="6" t="s">
        <v>2045</v>
      </c>
      <c r="X863" s="6" t="s">
        <v>598</v>
      </c>
      <c r="Y863" s="8">
        <v>3.8789279303443579E-4</v>
      </c>
    </row>
    <row r="864" spans="1:25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2044</v>
      </c>
      <c r="T864" s="6" t="s">
        <v>2045</v>
      </c>
      <c r="X864" s="6" t="s">
        <v>1597</v>
      </c>
      <c r="Y864" s="8">
        <v>7.7028356063575903E-5</v>
      </c>
    </row>
    <row r="865" spans="1:25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2046</v>
      </c>
      <c r="T865" s="6" t="s">
        <v>2065</v>
      </c>
      <c r="X865" s="6" t="s">
        <v>1977</v>
      </c>
      <c r="Y865" s="8">
        <v>4.4016203464900513E-5</v>
      </c>
    </row>
    <row r="866" spans="1:25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2046</v>
      </c>
      <c r="T866" s="6" t="s">
        <v>2057</v>
      </c>
      <c r="X866" s="6" t="s">
        <v>1123</v>
      </c>
      <c r="Y866" s="8">
        <v>1.0591398958741687E-4</v>
      </c>
    </row>
    <row r="867" spans="1:25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2044</v>
      </c>
      <c r="T867" s="6" t="s">
        <v>2045</v>
      </c>
      <c r="X867" s="6" t="s">
        <v>891</v>
      </c>
      <c r="Y867" s="8">
        <v>1.6230975027682065E-4</v>
      </c>
    </row>
    <row r="868" spans="1:25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2059</v>
      </c>
      <c r="T868" s="6" t="s">
        <v>2060</v>
      </c>
      <c r="X868" s="6" t="s">
        <v>1482</v>
      </c>
      <c r="Y868" s="8">
        <v>4.1760373037324364E-3</v>
      </c>
    </row>
    <row r="869" spans="1:25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2038</v>
      </c>
      <c r="T869" s="6" t="s">
        <v>2039</v>
      </c>
      <c r="X869" s="6" t="s">
        <v>475</v>
      </c>
      <c r="Y869" s="8">
        <v>2.2351978322019792E-3</v>
      </c>
    </row>
    <row r="870" spans="1:25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2044</v>
      </c>
      <c r="T870" s="6" t="s">
        <v>2045</v>
      </c>
      <c r="X870" s="6" t="s">
        <v>712</v>
      </c>
      <c r="Y870" s="8">
        <v>1.9050763062152254E-3</v>
      </c>
    </row>
    <row r="871" spans="1:25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2046</v>
      </c>
      <c r="T871" s="6" t="s">
        <v>2049</v>
      </c>
      <c r="X871" s="6" t="s">
        <v>1392</v>
      </c>
      <c r="Y871" s="8">
        <v>1.6093424391854252E-3</v>
      </c>
    </row>
    <row r="872" spans="1:25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2044</v>
      </c>
      <c r="T872" s="6" t="s">
        <v>2045</v>
      </c>
      <c r="X872" s="6" t="s">
        <v>1236</v>
      </c>
      <c r="Y872" s="8">
        <v>3.0096079119125729E-3</v>
      </c>
    </row>
    <row r="873" spans="1:25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2044</v>
      </c>
      <c r="T873" s="6" t="s">
        <v>2045</v>
      </c>
      <c r="X873" s="6" t="s">
        <v>662</v>
      </c>
      <c r="Y873" s="8">
        <v>1.1691804045364199E-4</v>
      </c>
    </row>
    <row r="874" spans="1:25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2046</v>
      </c>
      <c r="T874" s="6" t="s">
        <v>2068</v>
      </c>
      <c r="X874" s="6" t="s">
        <v>620</v>
      </c>
      <c r="Y874" s="8">
        <v>1.8156683929271462E-4</v>
      </c>
    </row>
    <row r="875" spans="1:25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2059</v>
      </c>
      <c r="T875" s="6" t="s">
        <v>2060</v>
      </c>
      <c r="X875" s="6" t="s">
        <v>390</v>
      </c>
      <c r="Y875" s="8">
        <v>1.7427665559384049E-3</v>
      </c>
    </row>
    <row r="876" spans="1:25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2059</v>
      </c>
      <c r="T876" s="6" t="s">
        <v>2060</v>
      </c>
      <c r="X876" s="6" t="s">
        <v>249</v>
      </c>
      <c r="Y876" s="8">
        <v>1.375506358278141E-6</v>
      </c>
    </row>
    <row r="877" spans="1:25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2040</v>
      </c>
      <c r="T877" s="6" t="s">
        <v>2041</v>
      </c>
      <c r="X877" s="6" t="s">
        <v>1294</v>
      </c>
      <c r="Y877" s="8">
        <v>2.5997070171456866E-4</v>
      </c>
    </row>
    <row r="878" spans="1:25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2059</v>
      </c>
      <c r="T878" s="6" t="s">
        <v>2060</v>
      </c>
      <c r="X878" s="6" t="s">
        <v>263</v>
      </c>
      <c r="Y878" s="8">
        <v>1.1829354681192014E-4</v>
      </c>
    </row>
    <row r="879" spans="1:25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2038</v>
      </c>
      <c r="T879" s="6" t="s">
        <v>2039</v>
      </c>
      <c r="X879" s="6" t="s">
        <v>1061</v>
      </c>
      <c r="Y879" s="8">
        <v>2.6134620807284683E-5</v>
      </c>
    </row>
    <row r="880" spans="1:25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2040</v>
      </c>
      <c r="T880" s="6" t="s">
        <v>2062</v>
      </c>
      <c r="X880" s="6" t="s">
        <v>1386</v>
      </c>
      <c r="Y880" s="8">
        <v>7.9779368780132188E-5</v>
      </c>
    </row>
    <row r="881" spans="1:25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2052</v>
      </c>
      <c r="T881" s="6" t="s">
        <v>2053</v>
      </c>
      <c r="X881" s="6" t="s">
        <v>991</v>
      </c>
      <c r="Y881" s="8">
        <v>7.9091615600993112E-4</v>
      </c>
    </row>
    <row r="882" spans="1:25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2040</v>
      </c>
      <c r="T882" s="6" t="s">
        <v>2048</v>
      </c>
      <c r="X882" s="6" t="s">
        <v>640</v>
      </c>
      <c r="Y882" s="8">
        <v>2.5171766356489985E-4</v>
      </c>
    </row>
    <row r="883" spans="1:25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2044</v>
      </c>
      <c r="T883" s="6" t="s">
        <v>2045</v>
      </c>
      <c r="X883" s="6" t="s">
        <v>1890</v>
      </c>
      <c r="Y883" s="8">
        <v>2.5309316992317798E-4</v>
      </c>
    </row>
    <row r="884" spans="1:25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2044</v>
      </c>
      <c r="T884" s="6" t="s">
        <v>2045</v>
      </c>
      <c r="X884" s="6" t="s">
        <v>1091</v>
      </c>
      <c r="Y884" s="8">
        <v>1.2242006588675456E-4</v>
      </c>
    </row>
    <row r="885" spans="1:25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2046</v>
      </c>
      <c r="T885" s="6" t="s">
        <v>2057</v>
      </c>
      <c r="X885" s="6" t="s">
        <v>1048</v>
      </c>
      <c r="Y885" s="8">
        <v>0</v>
      </c>
    </row>
    <row r="886" spans="1:25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2044</v>
      </c>
      <c r="T886" s="6" t="s">
        <v>2045</v>
      </c>
      <c r="X886" s="6" t="s">
        <v>1673</v>
      </c>
      <c r="Y886" s="8">
        <v>3.8376627395960138E-4</v>
      </c>
    </row>
    <row r="887" spans="1:25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2044</v>
      </c>
      <c r="T887" s="6" t="s">
        <v>2045</v>
      </c>
      <c r="X887" s="6" t="s">
        <v>1254</v>
      </c>
      <c r="Y887" s="8">
        <v>2.2008101732450257E-4</v>
      </c>
    </row>
    <row r="888" spans="1:25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2040</v>
      </c>
      <c r="T888" s="6" t="s">
        <v>2050</v>
      </c>
      <c r="X888" s="6" t="s">
        <v>1478</v>
      </c>
      <c r="Y888" s="8">
        <v>5.2269241614569366E-5</v>
      </c>
    </row>
    <row r="889" spans="1:25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2044</v>
      </c>
      <c r="T889" s="6" t="s">
        <v>2045</v>
      </c>
      <c r="X889" s="6" t="s">
        <v>1190</v>
      </c>
      <c r="Y889" s="8">
        <v>4.1265190748344233E-4</v>
      </c>
    </row>
    <row r="890" spans="1:25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2044</v>
      </c>
      <c r="T890" s="6" t="s">
        <v>2045</v>
      </c>
      <c r="X890" s="6" t="s">
        <v>1609</v>
      </c>
      <c r="Y890" s="8">
        <v>1.1815599617609233E-3</v>
      </c>
    </row>
    <row r="891" spans="1:25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2040</v>
      </c>
      <c r="T891" s="6" t="s">
        <v>2048</v>
      </c>
      <c r="X891" s="6" t="s">
        <v>483</v>
      </c>
      <c r="Y891" s="8">
        <v>1.9669740923377419E-4</v>
      </c>
    </row>
    <row r="892" spans="1:25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2040</v>
      </c>
      <c r="T892" s="6" t="s">
        <v>2050</v>
      </c>
      <c r="X892" s="6" t="s">
        <v>1338</v>
      </c>
      <c r="Y892" s="8">
        <v>9.9449109703509601E-4</v>
      </c>
    </row>
    <row r="893" spans="1:25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2046</v>
      </c>
      <c r="T893" s="6" t="s">
        <v>2047</v>
      </c>
      <c r="X893" s="6" t="s">
        <v>1625</v>
      </c>
      <c r="Y893" s="8">
        <v>4.2640697106622378E-5</v>
      </c>
    </row>
    <row r="894" spans="1:25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2052</v>
      </c>
      <c r="T894" s="6" t="s">
        <v>2064</v>
      </c>
      <c r="X894" s="6" t="s">
        <v>138</v>
      </c>
      <c r="Y894" s="8">
        <v>1.2654658496158899E-4</v>
      </c>
    </row>
    <row r="895" spans="1:25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2046</v>
      </c>
      <c r="T895" s="6" t="s">
        <v>2047</v>
      </c>
      <c r="X895" s="6" t="s">
        <v>1778</v>
      </c>
      <c r="Y895" s="8">
        <v>2.5955804980708525E-3</v>
      </c>
    </row>
    <row r="896" spans="1:25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2046</v>
      </c>
      <c r="T896" s="6" t="s">
        <v>2065</v>
      </c>
      <c r="X896" s="6" t="s">
        <v>290</v>
      </c>
      <c r="Y896" s="8">
        <v>2.4511523304516477E-3</v>
      </c>
    </row>
    <row r="897" spans="1:25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2044</v>
      </c>
      <c r="T897" s="6" t="s">
        <v>2045</v>
      </c>
      <c r="X897" s="6" t="s">
        <v>1601</v>
      </c>
      <c r="Y897" s="8">
        <v>1.8981987744238349E-4</v>
      </c>
    </row>
    <row r="898" spans="1:25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2038</v>
      </c>
      <c r="T898" s="6" t="s">
        <v>2039</v>
      </c>
      <c r="X898" s="6" t="s">
        <v>672</v>
      </c>
      <c r="Y898" s="8">
        <v>2.2008101732450257E-5</v>
      </c>
    </row>
    <row r="899" spans="1:25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ROUND(100*E899/D899,0)</f>
        <v>28</v>
      </c>
      <c r="G899" t="s">
        <v>14</v>
      </c>
      <c r="H899">
        <v>27</v>
      </c>
      <c r="I899">
        <f t="shared" ref="I899:I962" si="57">IF(H899&gt;0,ROUND(E899/H899,2),0)</f>
        <v>90.26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2044</v>
      </c>
      <c r="T899" s="6" t="s">
        <v>2045</v>
      </c>
      <c r="X899" s="6" t="s">
        <v>958</v>
      </c>
      <c r="Y899" s="8">
        <v>5.1265121973026323E-3</v>
      </c>
    </row>
    <row r="900" spans="1:25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2046</v>
      </c>
      <c r="T900" s="6" t="s">
        <v>2047</v>
      </c>
      <c r="X900" s="6" t="s">
        <v>1662</v>
      </c>
      <c r="Y900" s="8">
        <v>4.9518228898013082E-5</v>
      </c>
    </row>
    <row r="901" spans="1:25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2040</v>
      </c>
      <c r="T901" s="6" t="s">
        <v>2063</v>
      </c>
      <c r="X901" s="6" t="s">
        <v>578</v>
      </c>
      <c r="Y901" s="8">
        <v>2.7372576529735007E-4</v>
      </c>
    </row>
    <row r="902" spans="1:25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2042</v>
      </c>
      <c r="T902" s="6" t="s">
        <v>2043</v>
      </c>
      <c r="X902" s="6" t="s">
        <v>428</v>
      </c>
      <c r="Y902" s="8">
        <v>4.814272253973494E-5</v>
      </c>
    </row>
    <row r="903" spans="1:25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2040</v>
      </c>
      <c r="T903" s="6" t="s">
        <v>2041</v>
      </c>
      <c r="X903" s="6" t="s">
        <v>58</v>
      </c>
      <c r="Y903" s="8">
        <v>1.3479962311125783E-4</v>
      </c>
    </row>
    <row r="904" spans="1:25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2042</v>
      </c>
      <c r="T904" s="6" t="s">
        <v>2043</v>
      </c>
      <c r="X904" s="6" t="s">
        <v>1649</v>
      </c>
      <c r="Y904" s="8">
        <v>5.914677340596007E-5</v>
      </c>
    </row>
    <row r="905" spans="1:25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2052</v>
      </c>
      <c r="T905" s="6" t="s">
        <v>2053</v>
      </c>
      <c r="X905" s="6" t="s">
        <v>1635</v>
      </c>
      <c r="Y905" s="8">
        <v>1.375506358278141E-6</v>
      </c>
    </row>
    <row r="906" spans="1:25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2052</v>
      </c>
      <c r="T906" s="6" t="s">
        <v>2061</v>
      </c>
      <c r="X906" s="6" t="s">
        <v>1419</v>
      </c>
      <c r="Y906" s="8">
        <v>2.613462080728468E-4</v>
      </c>
    </row>
    <row r="907" spans="1:25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2044</v>
      </c>
      <c r="T907" s="6" t="s">
        <v>2045</v>
      </c>
      <c r="X907" s="6" t="s">
        <v>1918</v>
      </c>
      <c r="Y907" s="8">
        <v>3.6175817222715111E-4</v>
      </c>
    </row>
    <row r="908" spans="1:25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2046</v>
      </c>
      <c r="T908" s="6" t="s">
        <v>2047</v>
      </c>
      <c r="X908" s="6" t="s">
        <v>544</v>
      </c>
      <c r="Y908" s="8">
        <v>3.0536241153774734E-4</v>
      </c>
    </row>
    <row r="909" spans="1:25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2044</v>
      </c>
      <c r="T909" s="6" t="s">
        <v>2045</v>
      </c>
      <c r="X909" s="6" t="s">
        <v>1344</v>
      </c>
      <c r="Y909" s="8">
        <v>5.3204585938198502E-3</v>
      </c>
    </row>
    <row r="910" spans="1:25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2055</v>
      </c>
      <c r="T910" s="6" t="s">
        <v>2056</v>
      </c>
      <c r="X910" s="6" t="s">
        <v>1266</v>
      </c>
      <c r="Y910" s="8">
        <v>2.6409722078940312E-4</v>
      </c>
    </row>
    <row r="911" spans="1:25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2044</v>
      </c>
      <c r="T911" s="6" t="s">
        <v>2045</v>
      </c>
      <c r="X911" s="6" t="s">
        <v>1836</v>
      </c>
      <c r="Y911" s="8">
        <v>1.5130569941059554E-4</v>
      </c>
    </row>
    <row r="912" spans="1:25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2044</v>
      </c>
      <c r="T912" s="6" t="s">
        <v>2045</v>
      </c>
      <c r="X912" s="6" t="s">
        <v>972</v>
      </c>
      <c r="Y912" s="8">
        <v>7.3589590167880549E-4</v>
      </c>
    </row>
    <row r="913" spans="1:25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2042</v>
      </c>
      <c r="T913" s="6" t="s">
        <v>2043</v>
      </c>
      <c r="X913" s="6" t="s">
        <v>1695</v>
      </c>
      <c r="Y913" s="8">
        <v>5.8225184145913713E-3</v>
      </c>
    </row>
    <row r="914" spans="1:25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2046</v>
      </c>
      <c r="T914" s="6" t="s">
        <v>2049</v>
      </c>
      <c r="X914" s="6" t="s">
        <v>602</v>
      </c>
      <c r="Y914" s="8">
        <v>1.5955873756026438E-4</v>
      </c>
    </row>
    <row r="915" spans="1:25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2046</v>
      </c>
      <c r="T915" s="6" t="s">
        <v>2049</v>
      </c>
      <c r="X915" s="6" t="s">
        <v>887</v>
      </c>
      <c r="Y915" s="8">
        <v>7.1567595821211685E-3</v>
      </c>
    </row>
    <row r="916" spans="1:25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2044</v>
      </c>
      <c r="T916" s="6" t="s">
        <v>2045</v>
      </c>
      <c r="X916" s="6" t="s">
        <v>470</v>
      </c>
      <c r="Y916" s="8">
        <v>1.1114091374887381E-3</v>
      </c>
    </row>
    <row r="917" spans="1:25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2046</v>
      </c>
      <c r="T917" s="6" t="s">
        <v>2065</v>
      </c>
      <c r="X917" s="6" t="s">
        <v>822</v>
      </c>
      <c r="Y917" s="8">
        <v>1.5639507293622465E-3</v>
      </c>
    </row>
    <row r="918" spans="1:25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2059</v>
      </c>
      <c r="T918" s="6" t="s">
        <v>2060</v>
      </c>
      <c r="X918" s="6" t="s">
        <v>1244</v>
      </c>
      <c r="Y918" s="8">
        <v>2.6684823350595939E-4</v>
      </c>
    </row>
    <row r="919" spans="1:25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2046</v>
      </c>
      <c r="T919" s="6" t="s">
        <v>2057</v>
      </c>
      <c r="X919" s="6" t="s">
        <v>570</v>
      </c>
      <c r="Y919" s="8">
        <v>1.8981987744238349E-4</v>
      </c>
    </row>
    <row r="920" spans="1:25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2052</v>
      </c>
      <c r="T920" s="6" t="s">
        <v>2061</v>
      </c>
      <c r="X920" s="6" t="s">
        <v>1664</v>
      </c>
      <c r="Y920" s="8">
        <v>2.5171766356489985E-4</v>
      </c>
    </row>
    <row r="921" spans="1:25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2044</v>
      </c>
      <c r="T921" s="6" t="s">
        <v>2045</v>
      </c>
      <c r="X921" s="6" t="s">
        <v>127</v>
      </c>
      <c r="Y921" s="8">
        <v>1.5268120576887367E-4</v>
      </c>
    </row>
    <row r="922" spans="1:25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2046</v>
      </c>
      <c r="T922" s="6" t="s">
        <v>2054</v>
      </c>
      <c r="X922" s="6" t="s">
        <v>1318</v>
      </c>
      <c r="Y922" s="8">
        <v>1.2929759767814526E-4</v>
      </c>
    </row>
    <row r="923" spans="1:25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2042</v>
      </c>
      <c r="T923" s="6" t="s">
        <v>2043</v>
      </c>
      <c r="X923" s="6" t="s">
        <v>462</v>
      </c>
      <c r="Y923" s="8">
        <v>1.1004050866225129E-4</v>
      </c>
    </row>
    <row r="924" spans="1:25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2040</v>
      </c>
      <c r="T924" s="6" t="s">
        <v>2067</v>
      </c>
      <c r="X924" s="6" t="s">
        <v>1593</v>
      </c>
      <c r="Y924" s="8">
        <v>1.1430457837291353E-3</v>
      </c>
    </row>
    <row r="925" spans="1:25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2044</v>
      </c>
      <c r="T925" s="6" t="s">
        <v>2045</v>
      </c>
      <c r="X925" s="6" t="s">
        <v>1176</v>
      </c>
      <c r="Y925" s="8">
        <v>5.0893735256291224E-5</v>
      </c>
    </row>
    <row r="926" spans="1:25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2044</v>
      </c>
      <c r="T926" s="6" t="s">
        <v>2045</v>
      </c>
      <c r="X926" s="6" t="s">
        <v>1218</v>
      </c>
      <c r="Y926" s="8">
        <v>1.8816926981244971E-3</v>
      </c>
    </row>
    <row r="927" spans="1:25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2044</v>
      </c>
      <c r="T927" s="6" t="s">
        <v>2045</v>
      </c>
      <c r="X927" s="6" t="s">
        <v>1623</v>
      </c>
      <c r="Y927" s="8">
        <v>1.5130569941059554E-4</v>
      </c>
    </row>
    <row r="928" spans="1:25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2038</v>
      </c>
      <c r="T928" s="6" t="s">
        <v>2039</v>
      </c>
      <c r="X928" s="6" t="s">
        <v>129</v>
      </c>
      <c r="Y928" s="8">
        <v>3.0536241153774734E-4</v>
      </c>
    </row>
    <row r="929" spans="1:25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2044</v>
      </c>
      <c r="T929" s="6" t="s">
        <v>2045</v>
      </c>
      <c r="X929" s="6" t="s">
        <v>1520</v>
      </c>
      <c r="Y929" s="8">
        <v>1.6781177570993321E-4</v>
      </c>
    </row>
    <row r="930" spans="1:25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2042</v>
      </c>
      <c r="T930" s="6" t="s">
        <v>2043</v>
      </c>
      <c r="X930" s="6" t="s">
        <v>788</v>
      </c>
      <c r="Y930" s="8">
        <v>2.8335430980529707E-4</v>
      </c>
    </row>
    <row r="931" spans="1:25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2044</v>
      </c>
      <c r="T931" s="6" t="s">
        <v>2045</v>
      </c>
      <c r="X931" s="6" t="s">
        <v>398</v>
      </c>
      <c r="Y931" s="8">
        <v>3.87755242398608E-3</v>
      </c>
    </row>
    <row r="932" spans="1:25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2044</v>
      </c>
      <c r="T932" s="6" t="s">
        <v>2045</v>
      </c>
      <c r="X932" s="6" t="s">
        <v>348</v>
      </c>
      <c r="Y932" s="8">
        <v>1.471791803357611E-4</v>
      </c>
    </row>
    <row r="933" spans="1:25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2044</v>
      </c>
      <c r="T933" s="6" t="s">
        <v>2045</v>
      </c>
      <c r="X933" s="6" t="s">
        <v>1846</v>
      </c>
      <c r="Y933" s="8">
        <v>5.6395760689403785E-5</v>
      </c>
    </row>
    <row r="934" spans="1:25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2040</v>
      </c>
      <c r="T934" s="6" t="s">
        <v>2041</v>
      </c>
      <c r="X934" s="6" t="s">
        <v>1290</v>
      </c>
      <c r="Y934" s="8">
        <v>5.9421874677615695E-4</v>
      </c>
    </row>
    <row r="935" spans="1:25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2044</v>
      </c>
      <c r="T935" s="6" t="s">
        <v>2045</v>
      </c>
      <c r="X935" s="6" t="s">
        <v>227</v>
      </c>
      <c r="Y935" s="8">
        <v>1.3204861039470156E-4</v>
      </c>
    </row>
    <row r="936" spans="1:25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2044</v>
      </c>
      <c r="T936" s="6" t="s">
        <v>2045</v>
      </c>
      <c r="X936" s="6" t="s">
        <v>198</v>
      </c>
      <c r="Y936" s="8">
        <v>2.3383608090728398E-4</v>
      </c>
    </row>
    <row r="937" spans="1:25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2044</v>
      </c>
      <c r="T937" s="6" t="s">
        <v>2045</v>
      </c>
      <c r="X937" s="6" t="s">
        <v>358</v>
      </c>
      <c r="Y937" s="8">
        <v>7.8142516213781203E-3</v>
      </c>
    </row>
    <row r="938" spans="1:25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2044</v>
      </c>
      <c r="T938" s="6" t="s">
        <v>2045</v>
      </c>
      <c r="X938" s="6" t="s">
        <v>1615</v>
      </c>
      <c r="Y938" s="8">
        <v>1.5309385767635711E-3</v>
      </c>
    </row>
    <row r="939" spans="1:25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2046</v>
      </c>
      <c r="T939" s="6" t="s">
        <v>2047</v>
      </c>
      <c r="X939" s="6" t="s">
        <v>1796</v>
      </c>
      <c r="Y939" s="8">
        <v>1.1004050866225129E-4</v>
      </c>
    </row>
    <row r="940" spans="1:25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2052</v>
      </c>
      <c r="T940" s="6" t="s">
        <v>2058</v>
      </c>
      <c r="X940" s="6" t="s">
        <v>1911</v>
      </c>
      <c r="Y940" s="8">
        <v>9.0783419646357311E-5</v>
      </c>
    </row>
    <row r="941" spans="1:25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2055</v>
      </c>
      <c r="T941" s="6" t="s">
        <v>2056</v>
      </c>
      <c r="X941" s="6" t="s">
        <v>1599</v>
      </c>
      <c r="Y941" s="8">
        <v>3.3383539315410484E-3</v>
      </c>
    </row>
    <row r="942" spans="1:25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2042</v>
      </c>
      <c r="T942" s="6" t="s">
        <v>2043</v>
      </c>
      <c r="X942" s="6" t="s">
        <v>566</v>
      </c>
      <c r="Y942" s="8">
        <v>1.2654658496158899E-4</v>
      </c>
    </row>
    <row r="943" spans="1:25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2044</v>
      </c>
      <c r="T943" s="6" t="s">
        <v>2045</v>
      </c>
      <c r="X943" s="6" t="s">
        <v>1723</v>
      </c>
      <c r="Y943" s="8">
        <v>1.8624356091086031E-3</v>
      </c>
    </row>
    <row r="944" spans="1:25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2044</v>
      </c>
      <c r="T944" s="6" t="s">
        <v>2045</v>
      </c>
      <c r="X944" s="6" t="s">
        <v>514</v>
      </c>
      <c r="Y944" s="8">
        <v>9.215892600463546E-5</v>
      </c>
    </row>
    <row r="945" spans="1:25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2038</v>
      </c>
      <c r="T945" s="6" t="s">
        <v>2039</v>
      </c>
      <c r="X945" s="6" t="s">
        <v>1909</v>
      </c>
      <c r="Y945" s="8">
        <v>9.215892600463546E-5</v>
      </c>
    </row>
    <row r="946" spans="1:25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2059</v>
      </c>
      <c r="T946" s="6" t="s">
        <v>2060</v>
      </c>
      <c r="X946" s="6" t="s">
        <v>1986</v>
      </c>
      <c r="Y946" s="8">
        <v>1.3961389536523133E-3</v>
      </c>
    </row>
    <row r="947" spans="1:25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2059</v>
      </c>
      <c r="T947" s="6" t="s">
        <v>2060</v>
      </c>
      <c r="X947" s="6" t="s">
        <v>1930</v>
      </c>
      <c r="Y947" s="8">
        <v>1.375506358278141E-6</v>
      </c>
    </row>
    <row r="948" spans="1:25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2044</v>
      </c>
      <c r="T948" s="6" t="s">
        <v>2045</v>
      </c>
      <c r="X948" s="6" t="s">
        <v>784</v>
      </c>
      <c r="Y948" s="8">
        <v>1.3892614218609226E-4</v>
      </c>
    </row>
    <row r="949" spans="1:25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2044</v>
      </c>
      <c r="T949" s="6" t="s">
        <v>2045</v>
      </c>
      <c r="X949" s="6" t="s">
        <v>1814</v>
      </c>
      <c r="Y949" s="8">
        <v>2.2695854911589328E-4</v>
      </c>
    </row>
    <row r="950" spans="1:25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2046</v>
      </c>
      <c r="T950" s="6" t="s">
        <v>2047</v>
      </c>
      <c r="X950" s="6" t="s">
        <v>1348</v>
      </c>
      <c r="Y950" s="8">
        <v>3.2186848783708502E-4</v>
      </c>
    </row>
    <row r="951" spans="1:25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2042</v>
      </c>
      <c r="T951" s="6" t="s">
        <v>2043</v>
      </c>
      <c r="X951" s="6" t="s">
        <v>1316</v>
      </c>
      <c r="Y951" s="8">
        <v>8.9407913288079175E-5</v>
      </c>
    </row>
    <row r="952" spans="1:25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2044</v>
      </c>
      <c r="T952" s="6" t="s">
        <v>2045</v>
      </c>
      <c r="X952" s="6" t="s">
        <v>1216</v>
      </c>
      <c r="Y952" s="8">
        <v>2.1457899189139E-4</v>
      </c>
    </row>
    <row r="953" spans="1:25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2040</v>
      </c>
      <c r="T953" s="6" t="s">
        <v>2041</v>
      </c>
      <c r="X953" s="6" t="s">
        <v>1070</v>
      </c>
      <c r="Y953" s="8">
        <v>3.2874601962847575E-4</v>
      </c>
    </row>
    <row r="954" spans="1:25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2046</v>
      </c>
      <c r="T954" s="6" t="s">
        <v>2047</v>
      </c>
      <c r="X954" s="6" t="s">
        <v>710</v>
      </c>
      <c r="Y954" s="8">
        <v>2.902318415966878E-4</v>
      </c>
    </row>
    <row r="955" spans="1:25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2046</v>
      </c>
      <c r="T955" s="6" t="s">
        <v>2068</v>
      </c>
      <c r="X955" s="6" t="s">
        <v>1186</v>
      </c>
      <c r="Y955" s="8">
        <v>4.814272253973494E-5</v>
      </c>
    </row>
    <row r="956" spans="1:25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2042</v>
      </c>
      <c r="T956" s="6" t="s">
        <v>2043</v>
      </c>
      <c r="X956" s="6" t="s">
        <v>2002</v>
      </c>
      <c r="Y956" s="8">
        <v>6.6024305197350777E-4</v>
      </c>
    </row>
    <row r="957" spans="1:25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2044</v>
      </c>
      <c r="T957" s="6" t="s">
        <v>2045</v>
      </c>
      <c r="X957" s="6" t="s">
        <v>1088</v>
      </c>
      <c r="Y957" s="8">
        <v>5.0756184620463405E-4</v>
      </c>
    </row>
    <row r="958" spans="1:25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2046</v>
      </c>
      <c r="T958" s="6" t="s">
        <v>2068</v>
      </c>
      <c r="X958" s="6" t="s">
        <v>960</v>
      </c>
      <c r="Y958" s="8">
        <v>2.2076877050364167E-3</v>
      </c>
    </row>
    <row r="959" spans="1:25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2044</v>
      </c>
      <c r="T959" s="6" t="s">
        <v>2045</v>
      </c>
      <c r="X959" s="6" t="s">
        <v>632</v>
      </c>
      <c r="Y959" s="8">
        <v>1.2489597733165521E-3</v>
      </c>
    </row>
    <row r="960" spans="1:25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2046</v>
      </c>
      <c r="T960" s="6" t="s">
        <v>2054</v>
      </c>
      <c r="X960" s="6" t="s">
        <v>1882</v>
      </c>
      <c r="Y960" s="8">
        <v>8.9407913288079175E-5</v>
      </c>
    </row>
    <row r="961" spans="1:25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2052</v>
      </c>
      <c r="T961" s="6" t="s">
        <v>2064</v>
      </c>
      <c r="X961" s="6" t="s">
        <v>1342</v>
      </c>
      <c r="Y961" s="8">
        <v>1.375506358278141E-6</v>
      </c>
    </row>
    <row r="962" spans="1:25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2042</v>
      </c>
      <c r="T962" s="6" t="s">
        <v>2043</v>
      </c>
      <c r="X962" s="6" t="s">
        <v>1878</v>
      </c>
      <c r="Y962" s="8">
        <v>5.5020254331125643E-5</v>
      </c>
    </row>
    <row r="963" spans="1:25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ROUND(100*E963/D963,0)</f>
        <v>119</v>
      </c>
      <c r="G963" t="s">
        <v>20</v>
      </c>
      <c r="H963">
        <v>155</v>
      </c>
      <c r="I963">
        <f t="shared" ref="I963:I1001" si="61">IF(H963&gt;0,ROUND(E963/H963,2),0)</f>
        <v>43.87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2052</v>
      </c>
      <c r="T963" s="6" t="s">
        <v>2064</v>
      </c>
      <c r="X963" s="6" t="s">
        <v>964</v>
      </c>
      <c r="Y963" s="8">
        <v>2.916073479549659E-3</v>
      </c>
    </row>
    <row r="964" spans="1:25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2038</v>
      </c>
      <c r="T964" s="6" t="s">
        <v>2039</v>
      </c>
      <c r="X964" s="6" t="s">
        <v>654</v>
      </c>
      <c r="Y964" s="8">
        <v>4.0577437569205165E-4</v>
      </c>
    </row>
    <row r="965" spans="1:25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2059</v>
      </c>
      <c r="T965" s="6" t="s">
        <v>2060</v>
      </c>
      <c r="X965" s="6" t="s">
        <v>1942</v>
      </c>
      <c r="Y965" s="8">
        <v>1.1416702773708572E-3</v>
      </c>
    </row>
    <row r="966" spans="1:25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2044</v>
      </c>
      <c r="T966" s="6" t="s">
        <v>2045</v>
      </c>
      <c r="X966" s="6" t="s">
        <v>1768</v>
      </c>
      <c r="Y966" s="8">
        <v>1.7331380114304578E-4</v>
      </c>
    </row>
    <row r="967" spans="1:25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2040</v>
      </c>
      <c r="T967" s="6" t="s">
        <v>2041</v>
      </c>
      <c r="X967" s="6" t="s">
        <v>956</v>
      </c>
      <c r="Y967" s="8">
        <v>5.3644747972847501E-5</v>
      </c>
    </row>
    <row r="968" spans="1:25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2044</v>
      </c>
      <c r="T968" s="6" t="s">
        <v>2045</v>
      </c>
      <c r="X968" s="6" t="s">
        <v>136</v>
      </c>
      <c r="Y968" s="8">
        <v>6.602430519735078E-5</v>
      </c>
    </row>
    <row r="969" spans="1:25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2040</v>
      </c>
      <c r="T969" s="6" t="s">
        <v>2067</v>
      </c>
      <c r="X969" s="6" t="s">
        <v>1928</v>
      </c>
      <c r="Y969" s="8">
        <v>2.7922779073046266E-4</v>
      </c>
    </row>
    <row r="970" spans="1:25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2038</v>
      </c>
      <c r="T970" s="6" t="s">
        <v>2039</v>
      </c>
      <c r="X970" s="6" t="s">
        <v>157</v>
      </c>
      <c r="Y970" s="8">
        <v>1.8019133293443649E-4</v>
      </c>
    </row>
    <row r="971" spans="1:25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2044</v>
      </c>
      <c r="T971" s="6" t="s">
        <v>2045</v>
      </c>
      <c r="X971" s="6" t="s">
        <v>166</v>
      </c>
      <c r="Y971" s="8">
        <v>1.7606481385960205E-4</v>
      </c>
    </row>
    <row r="972" spans="1:25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2044</v>
      </c>
      <c r="T972" s="6" t="s">
        <v>2045</v>
      </c>
      <c r="X972" s="6" t="s">
        <v>276</v>
      </c>
      <c r="Y972" s="8">
        <v>1.8019133293443649E-4</v>
      </c>
    </row>
    <row r="973" spans="1:25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2046</v>
      </c>
      <c r="T973" s="6" t="s">
        <v>2065</v>
      </c>
      <c r="X973" s="6" t="s">
        <v>63</v>
      </c>
      <c r="Y973" s="8">
        <v>6.2172887394171977E-4</v>
      </c>
    </row>
    <row r="974" spans="1:25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2042</v>
      </c>
      <c r="T974" s="6" t="s">
        <v>2043</v>
      </c>
      <c r="X974" s="6" t="s">
        <v>1824</v>
      </c>
      <c r="Y974" s="8">
        <v>2.008239283086086E-3</v>
      </c>
    </row>
    <row r="975" spans="1:25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2044</v>
      </c>
      <c r="T975" s="6" t="s">
        <v>2045</v>
      </c>
      <c r="X975" s="6" t="s">
        <v>1340</v>
      </c>
      <c r="Y975" s="8">
        <v>8.2805482768344093E-4</v>
      </c>
    </row>
    <row r="976" spans="1:25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2040</v>
      </c>
      <c r="T976" s="6" t="s">
        <v>2050</v>
      </c>
      <c r="X976" s="6" t="s">
        <v>1373</v>
      </c>
      <c r="Y976" s="8">
        <v>3.4387658956953525E-5</v>
      </c>
    </row>
    <row r="977" spans="1:25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2044</v>
      </c>
      <c r="T977" s="6" t="s">
        <v>2045</v>
      </c>
      <c r="X977" s="6" t="s">
        <v>1141</v>
      </c>
      <c r="Y977" s="8">
        <v>4.1058864794602514E-3</v>
      </c>
    </row>
    <row r="978" spans="1:25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2044</v>
      </c>
      <c r="T978" s="6" t="s">
        <v>2045</v>
      </c>
      <c r="X978" s="6" t="s">
        <v>1027</v>
      </c>
      <c r="Y978" s="8">
        <v>1.9807291559205233E-4</v>
      </c>
    </row>
    <row r="979" spans="1:25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2038</v>
      </c>
      <c r="T979" s="6" t="s">
        <v>2039</v>
      </c>
      <c r="X979" s="6" t="s">
        <v>754</v>
      </c>
      <c r="Y979" s="8">
        <v>2.7688942992138981E-3</v>
      </c>
    </row>
    <row r="980" spans="1:25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2055</v>
      </c>
      <c r="T980" s="6" t="s">
        <v>2056</v>
      </c>
      <c r="X980" s="6" t="s">
        <v>708</v>
      </c>
      <c r="Y980" s="8">
        <v>4.819774279406607E-3</v>
      </c>
    </row>
    <row r="981" spans="1:25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2044</v>
      </c>
      <c r="T981" s="6" t="s">
        <v>2045</v>
      </c>
      <c r="X981" s="6" t="s">
        <v>1121</v>
      </c>
      <c r="Y981" s="8">
        <v>1.782656240328471E-3</v>
      </c>
    </row>
    <row r="982" spans="1:25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2052</v>
      </c>
      <c r="T982" s="6" t="s">
        <v>2053</v>
      </c>
      <c r="X982" s="6" t="s">
        <v>688</v>
      </c>
      <c r="Y982" s="8">
        <v>2.3383608090728399E-5</v>
      </c>
    </row>
    <row r="983" spans="1:25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2042</v>
      </c>
      <c r="T983" s="6" t="s">
        <v>2043</v>
      </c>
      <c r="X983" s="6" t="s">
        <v>1754</v>
      </c>
      <c r="Y983" s="8">
        <v>2.2420753639933701E-4</v>
      </c>
    </row>
    <row r="984" spans="1:25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2046</v>
      </c>
      <c r="T984" s="6" t="s">
        <v>2047</v>
      </c>
      <c r="X984" s="6" t="s">
        <v>1308</v>
      </c>
      <c r="Y984" s="8">
        <v>1.4442816761920483E-4</v>
      </c>
    </row>
    <row r="985" spans="1:25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2046</v>
      </c>
      <c r="T985" s="6" t="s">
        <v>2047</v>
      </c>
      <c r="X985" s="6" t="s">
        <v>2033</v>
      </c>
      <c r="Y985" s="8">
        <v>1</v>
      </c>
    </row>
    <row r="986" spans="1:25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2044</v>
      </c>
      <c r="T986" t="s">
        <v>2045</v>
      </c>
    </row>
    <row r="987" spans="1:25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2040</v>
      </c>
      <c r="T987" t="s">
        <v>2041</v>
      </c>
    </row>
    <row r="988" spans="1:25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2040</v>
      </c>
      <c r="T988" t="s">
        <v>2041</v>
      </c>
    </row>
    <row r="989" spans="1:25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2046</v>
      </c>
      <c r="T989" t="s">
        <v>2047</v>
      </c>
    </row>
    <row r="990" spans="1:25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2052</v>
      </c>
      <c r="T990" t="s">
        <v>2061</v>
      </c>
    </row>
    <row r="991" spans="1:25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2052</v>
      </c>
      <c r="T991" t="s">
        <v>2064</v>
      </c>
    </row>
    <row r="992" spans="1:25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2046</v>
      </c>
      <c r="T992" t="s">
        <v>2049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2040</v>
      </c>
      <c r="T993" t="s">
        <v>2041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2046</v>
      </c>
      <c r="T994" t="s">
        <v>2049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2059</v>
      </c>
      <c r="T995" t="s">
        <v>2060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2052</v>
      </c>
      <c r="T996" t="s">
        <v>2064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2038</v>
      </c>
      <c r="T997" t="s">
        <v>2039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2044</v>
      </c>
      <c r="T998" t="s">
        <v>2045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2044</v>
      </c>
      <c r="T999" t="s">
        <v>2045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2040</v>
      </c>
      <c r="T1000" t="s">
        <v>2050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2038</v>
      </c>
      <c r="T1001" t="s">
        <v>2039</v>
      </c>
    </row>
  </sheetData>
  <autoFilter ref="A1:Y1001"/>
  <conditionalFormatting sqref="G1:G1048576">
    <cfRule type="cellIs" dxfId="13" priority="9" operator="equal">
      <formula>"live"</formula>
    </cfRule>
    <cfRule type="cellIs" dxfId="12" priority="11" operator="equal">
      <formula>"failed"</formula>
    </cfRule>
  </conditionalFormatting>
  <conditionalFormatting sqref="G2:G1001">
    <cfRule type="cellIs" dxfId="11" priority="10" operator="equal">
      <formula>"successful"</formula>
    </cfRule>
  </conditionalFormatting>
  <conditionalFormatting sqref="G11">
    <cfRule type="cellIs" dxfId="10" priority="8" stopIfTrue="1" operator="equal">
      <formula>"canceled"</formula>
    </cfRule>
  </conditionalFormatting>
  <conditionalFormatting sqref="G2:G1001">
    <cfRule type="cellIs" dxfId="9" priority="7" operator="equal">
      <formula>"canceled"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rgb="FF92D050"/>
        <color theme="4" tint="0.39997558519241921"/>
      </colorScale>
    </cfRule>
  </conditionalFormatting>
  <pageMargins left="0.75" right="0.75" top="1" bottom="1" header="0.5" footer="0.5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F10" workbookViewId="0">
      <selection activeCell="I6" sqref="I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customWidth="1"/>
    <col min="5" max="5" width="11" customWidth="1"/>
    <col min="6" max="6" width="11" bestFit="1" customWidth="1"/>
    <col min="7" max="7" width="6.875" customWidth="1"/>
    <col min="8" max="8" width="11" bestFit="1" customWidth="1"/>
  </cols>
  <sheetData>
    <row r="1" spans="1:5" x14ac:dyDescent="0.25">
      <c r="A1" s="5" t="s">
        <v>6</v>
      </c>
      <c r="B1" t="s">
        <v>107</v>
      </c>
    </row>
    <row r="2" spans="1:5" x14ac:dyDescent="0.25">
      <c r="A2" s="5" t="s">
        <v>2037</v>
      </c>
      <c r="B2" t="s">
        <v>2072</v>
      </c>
    </row>
    <row r="4" spans="1:5" x14ac:dyDescent="0.25">
      <c r="A4" s="5" t="s">
        <v>2071</v>
      </c>
      <c r="B4" s="5" t="s">
        <v>2035</v>
      </c>
    </row>
    <row r="5" spans="1:5" x14ac:dyDescent="0.25">
      <c r="A5" s="5" t="s">
        <v>2032</v>
      </c>
      <c r="B5" s="12" t="s">
        <v>74</v>
      </c>
      <c r="C5" t="s">
        <v>14</v>
      </c>
      <c r="D5" t="s">
        <v>20</v>
      </c>
      <c r="E5" t="s">
        <v>2033</v>
      </c>
    </row>
    <row r="6" spans="1:5" x14ac:dyDescent="0.25">
      <c r="A6" s="6" t="s">
        <v>2054</v>
      </c>
      <c r="B6" s="13"/>
      <c r="C6" s="7"/>
      <c r="D6" s="7">
        <v>2</v>
      </c>
      <c r="E6" s="7">
        <v>2</v>
      </c>
    </row>
    <row r="7" spans="1:5" x14ac:dyDescent="0.25">
      <c r="A7" s="6" t="s">
        <v>2047</v>
      </c>
      <c r="B7" s="13"/>
      <c r="C7" s="7">
        <v>1</v>
      </c>
      <c r="D7" s="7">
        <v>1</v>
      </c>
      <c r="E7" s="7">
        <v>2</v>
      </c>
    </row>
    <row r="8" spans="1:5" x14ac:dyDescent="0.25">
      <c r="A8" s="6" t="s">
        <v>2048</v>
      </c>
      <c r="B8" s="13"/>
      <c r="C8" s="7">
        <v>1</v>
      </c>
      <c r="D8" s="7"/>
      <c r="E8" s="7">
        <v>1</v>
      </c>
    </row>
    <row r="9" spans="1:5" x14ac:dyDescent="0.25">
      <c r="A9" s="6" t="s">
        <v>2058</v>
      </c>
      <c r="B9" s="13"/>
      <c r="C9" s="7">
        <v>1</v>
      </c>
      <c r="D9" s="7">
        <v>1</v>
      </c>
      <c r="E9" s="7">
        <v>2</v>
      </c>
    </row>
    <row r="10" spans="1:5" x14ac:dyDescent="0.25">
      <c r="A10" s="6" t="s">
        <v>2039</v>
      </c>
      <c r="B10" s="13"/>
      <c r="C10" s="7">
        <v>1</v>
      </c>
      <c r="D10" s="7"/>
      <c r="E10" s="7">
        <v>1</v>
      </c>
    </row>
    <row r="11" spans="1:5" x14ac:dyDescent="0.25">
      <c r="A11" s="6" t="s">
        <v>2050</v>
      </c>
      <c r="B11" s="13"/>
      <c r="C11" s="7">
        <v>1</v>
      </c>
      <c r="D11" s="7"/>
      <c r="E11" s="7">
        <v>1</v>
      </c>
    </row>
    <row r="12" spans="1:5" x14ac:dyDescent="0.25">
      <c r="A12" s="6" t="s">
        <v>2063</v>
      </c>
      <c r="B12" s="13"/>
      <c r="C12" s="7">
        <v>1</v>
      </c>
      <c r="D12" s="7">
        <v>1</v>
      </c>
      <c r="E12" s="7">
        <v>2</v>
      </c>
    </row>
    <row r="13" spans="1:5" x14ac:dyDescent="0.25">
      <c r="A13" s="6" t="s">
        <v>2062</v>
      </c>
      <c r="B13" s="13"/>
      <c r="C13" s="7">
        <v>2</v>
      </c>
      <c r="D13" s="7"/>
      <c r="E13" s="7">
        <v>2</v>
      </c>
    </row>
    <row r="14" spans="1:5" x14ac:dyDescent="0.25">
      <c r="A14" s="6" t="s">
        <v>2066</v>
      </c>
      <c r="B14" s="13"/>
      <c r="C14" s="7">
        <v>1</v>
      </c>
      <c r="D14" s="7"/>
      <c r="E14" s="7">
        <v>1</v>
      </c>
    </row>
    <row r="15" spans="1:5" x14ac:dyDescent="0.25">
      <c r="A15" s="6" t="s">
        <v>2053</v>
      </c>
      <c r="B15" s="13"/>
      <c r="C15" s="7"/>
      <c r="D15" s="7">
        <v>1</v>
      </c>
      <c r="E15" s="7">
        <v>1</v>
      </c>
    </row>
    <row r="16" spans="1:5" x14ac:dyDescent="0.25">
      <c r="A16" s="6" t="s">
        <v>2060</v>
      </c>
      <c r="B16" s="13">
        <v>1</v>
      </c>
      <c r="C16" s="7">
        <v>1</v>
      </c>
      <c r="D16" s="7">
        <v>1</v>
      </c>
      <c r="E16" s="7">
        <v>3</v>
      </c>
    </row>
    <row r="17" spans="1:5" x14ac:dyDescent="0.25">
      <c r="A17" s="6" t="s">
        <v>2045</v>
      </c>
      <c r="B17" s="13">
        <v>2</v>
      </c>
      <c r="C17" s="7">
        <v>4</v>
      </c>
      <c r="D17" s="7">
        <v>10</v>
      </c>
      <c r="E17" s="7">
        <v>16</v>
      </c>
    </row>
    <row r="18" spans="1:5" x14ac:dyDescent="0.25">
      <c r="A18" s="6" t="s">
        <v>2041</v>
      </c>
      <c r="B18" s="13"/>
      <c r="C18" s="7">
        <v>1</v>
      </c>
      <c r="D18" s="7">
        <v>3</v>
      </c>
      <c r="E18" s="7">
        <v>4</v>
      </c>
    </row>
    <row r="19" spans="1:5" x14ac:dyDescent="0.25">
      <c r="A19" s="6" t="s">
        <v>2057</v>
      </c>
      <c r="B19" s="13"/>
      <c r="C19" s="7">
        <v>2</v>
      </c>
      <c r="D19" s="7"/>
      <c r="E19" s="7">
        <v>2</v>
      </c>
    </row>
    <row r="20" spans="1:5" x14ac:dyDescent="0.25">
      <c r="A20" s="6" t="s">
        <v>2064</v>
      </c>
      <c r="B20" s="13"/>
      <c r="C20" s="7">
        <v>1</v>
      </c>
      <c r="D20" s="7"/>
      <c r="E20" s="7">
        <v>1</v>
      </c>
    </row>
    <row r="21" spans="1:5" x14ac:dyDescent="0.25">
      <c r="A21" s="6" t="s">
        <v>2056</v>
      </c>
      <c r="B21" s="13"/>
      <c r="C21" s="7">
        <v>1</v>
      </c>
      <c r="D21" s="7">
        <v>1</v>
      </c>
      <c r="E21" s="7">
        <v>2</v>
      </c>
    </row>
    <row r="22" spans="1:5" x14ac:dyDescent="0.25">
      <c r="A22" s="6" t="s">
        <v>2051</v>
      </c>
      <c r="B22" s="13"/>
      <c r="C22" s="7"/>
      <c r="D22" s="7">
        <v>3</v>
      </c>
      <c r="E22" s="7">
        <v>3</v>
      </c>
    </row>
    <row r="23" spans="1:5" x14ac:dyDescent="0.25">
      <c r="A23" s="6" t="s">
        <v>2043</v>
      </c>
      <c r="B23" s="13"/>
      <c r="C23" s="7"/>
      <c r="D23" s="7">
        <v>2</v>
      </c>
      <c r="E23" s="7">
        <v>2</v>
      </c>
    </row>
    <row r="24" spans="1:5" x14ac:dyDescent="0.25">
      <c r="A24" s="6" t="s">
        <v>2033</v>
      </c>
      <c r="B24" s="13">
        <v>3</v>
      </c>
      <c r="C24" s="7">
        <v>19</v>
      </c>
      <c r="D24" s="7">
        <v>26</v>
      </c>
      <c r="E24" s="7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I1" workbookViewId="0">
      <selection activeCell="A6" sqref="A6"/>
    </sheetView>
  </sheetViews>
  <sheetFormatPr defaultRowHeight="15.75" x14ac:dyDescent="0.25"/>
  <cols>
    <col min="1" max="1" width="16.5" customWidth="1"/>
    <col min="2" max="2" width="15.25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2037</v>
      </c>
      <c r="B1" t="s">
        <v>2072</v>
      </c>
    </row>
    <row r="2" spans="1:6" x14ac:dyDescent="0.25">
      <c r="A2" s="5" t="s">
        <v>2087</v>
      </c>
      <c r="B2" t="s">
        <v>2072</v>
      </c>
    </row>
    <row r="4" spans="1:6" x14ac:dyDescent="0.25">
      <c r="A4" s="5" t="s">
        <v>2071</v>
      </c>
      <c r="B4" s="5" t="s">
        <v>2035</v>
      </c>
    </row>
    <row r="5" spans="1:6" x14ac:dyDescent="0.25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11" t="s">
        <v>2075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11" t="s">
        <v>2076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11" t="s">
        <v>2077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11" t="s">
        <v>2078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11" t="s">
        <v>2079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11" t="s">
        <v>2080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11" t="s">
        <v>2081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11" t="s">
        <v>2082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11" t="s">
        <v>2083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11" t="s">
        <v>2084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11" t="s">
        <v>2085</v>
      </c>
      <c r="B16" s="7">
        <v>3</v>
      </c>
      <c r="C16" s="7">
        <v>27</v>
      </c>
      <c r="D16" s="7">
        <v>3</v>
      </c>
      <c r="E16" s="7">
        <v>44</v>
      </c>
      <c r="F16" s="7">
        <v>77</v>
      </c>
    </row>
    <row r="17" spans="1:6" x14ac:dyDescent="0.25">
      <c r="A17" s="11" t="s">
        <v>2086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11" t="s">
        <v>2033</v>
      </c>
      <c r="B18" s="7">
        <v>57</v>
      </c>
      <c r="C18" s="7">
        <v>364</v>
      </c>
      <c r="D18" s="7">
        <v>14</v>
      </c>
      <c r="E18" s="7">
        <v>564</v>
      </c>
      <c r="F18" s="7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8" sqref="I18"/>
    </sheetView>
  </sheetViews>
  <sheetFormatPr defaultRowHeight="15.75" x14ac:dyDescent="0.25"/>
  <cols>
    <col min="1" max="1" width="17.75" customWidth="1"/>
    <col min="2" max="2" width="18.125" customWidth="1"/>
    <col min="3" max="3" width="18.375" customWidth="1"/>
    <col min="4" max="4" width="19.875" customWidth="1"/>
    <col min="5" max="5" width="13.875" customWidth="1"/>
    <col min="6" max="6" width="18" style="8" bestFit="1" customWidth="1"/>
    <col min="7" max="7" width="14.125" bestFit="1" customWidth="1"/>
    <col min="8" max="8" width="16.5" bestFit="1" customWidth="1"/>
  </cols>
  <sheetData>
    <row r="1" spans="1:8" s="15" customFormat="1" ht="16.5" x14ac:dyDescent="0.3">
      <c r="A1" s="15" t="s">
        <v>2088</v>
      </c>
      <c r="B1" s="9" t="s">
        <v>2089</v>
      </c>
      <c r="C1" s="9" t="s">
        <v>2090</v>
      </c>
      <c r="D1" s="9" t="s">
        <v>2091</v>
      </c>
      <c r="E1" s="9" t="s">
        <v>2092</v>
      </c>
      <c r="F1" s="16" t="s">
        <v>2093</v>
      </c>
      <c r="G1" s="9" t="s">
        <v>2094</v>
      </c>
      <c r="H1" s="9" t="s">
        <v>2095</v>
      </c>
    </row>
    <row r="2" spans="1:8" x14ac:dyDescent="0.25">
      <c r="A2" s="14" t="s">
        <v>2096</v>
      </c>
      <c r="B2">
        <f>COUNTIFS(Crowdfunding!G1:G1001,"successful",Crowdfunding!D1:D1001,"&lt;1000")</f>
        <v>30</v>
      </c>
      <c r="C2">
        <f>COUNTIFS(Crowdfunding!G1:G1001,"failed",Crowdfunding!D1:D1001,"&lt;1000")</f>
        <v>20</v>
      </c>
      <c r="D2">
        <f>COUNTIFS(Crowdfunding!G1:G1001,"canceled",Crowdfunding!D1:D1001,"&lt;1000")</f>
        <v>1</v>
      </c>
      <c r="E2">
        <f>SUM(B2:D2)</f>
        <v>51</v>
      </c>
      <c r="F2" s="17">
        <f>ROUNDUP(B2/$E$2:$E$13,2)</f>
        <v>0.59</v>
      </c>
      <c r="G2" s="17">
        <f t="shared" ref="G2:H13" si="0">ROUNDUP(C2/$E$2:$E$13,2)</f>
        <v>0.4</v>
      </c>
      <c r="H2" s="17">
        <f t="shared" si="0"/>
        <v>0.02</v>
      </c>
    </row>
    <row r="3" spans="1:8" x14ac:dyDescent="0.25">
      <c r="A3" s="14" t="s">
        <v>2097</v>
      </c>
      <c r="B3">
        <f>COUNTIFS(Crowdfunding!$G$1:$G$1001,"successful",Crowdfunding!$D$1:$D$1001,"&gt;=1000",Crowdfunding!D$1:D$1001,"&lt;4999")</f>
        <v>191</v>
      </c>
      <c r="C3">
        <f>COUNTIFS(Crowdfunding!G1:G1001,"failed",Crowdfunding!D1:D1001,"&gt;=1000",Crowdfunding!D1:D1001,"&lt;4999")</f>
        <v>38</v>
      </c>
      <c r="D3">
        <f>COUNTIFS(Crowdfunding!G1:G1001,"canceled",Crowdfunding!D1:D1001,"&gt;=1000",Crowdfunding!D1:D1001,"&lt;4999")</f>
        <v>2</v>
      </c>
      <c r="E3">
        <f t="shared" ref="E3:E13" si="1">SUM(B3:D3)</f>
        <v>231</v>
      </c>
      <c r="F3" s="17">
        <f t="shared" ref="F3:F13" si="2">ROUNDUP(B3/$E$2:$E$13,2)</f>
        <v>0.83</v>
      </c>
      <c r="G3" s="17">
        <f t="shared" si="0"/>
        <v>0.17</v>
      </c>
      <c r="H3" s="17">
        <f t="shared" si="0"/>
        <v>0.01</v>
      </c>
    </row>
    <row r="4" spans="1:8" x14ac:dyDescent="0.25">
      <c r="A4" s="14" t="s">
        <v>2098</v>
      </c>
      <c r="B4">
        <f>COUNTIFS(Crowdfunding!$G$1:$G$1001,"successful",Crowdfunding!$D$1:$D$1001,"&gt;=4999",Crowdfunding!$D$1:$D$1001,"&lt;9999")</f>
        <v>164</v>
      </c>
      <c r="C4">
        <f>COUNTIFS(Crowdfunding!$G$1:$G$1001,"failed",Crowdfunding!$D$1:$D$1001,"&gt;=4999",Crowdfunding!$D$1:$D$1001,"&lt;9999")</f>
        <v>126</v>
      </c>
      <c r="D4">
        <f>COUNTIFS(Crowdfunding!$G$1:$G$1001,"canceled",Crowdfunding!$D$1:$D$1001,"&gt;=4999",Crowdfunding!$D$1:$D$1001,"&lt;9999")</f>
        <v>25</v>
      </c>
      <c r="E4">
        <f t="shared" si="1"/>
        <v>315</v>
      </c>
      <c r="F4" s="17">
        <f t="shared" si="2"/>
        <v>0.53</v>
      </c>
      <c r="G4" s="17">
        <f t="shared" si="0"/>
        <v>0.4</v>
      </c>
      <c r="H4" s="17">
        <f t="shared" si="0"/>
        <v>0.08</v>
      </c>
    </row>
    <row r="5" spans="1:8" x14ac:dyDescent="0.25">
      <c r="A5" s="14" t="s">
        <v>2099</v>
      </c>
      <c r="B5">
        <f>COUNTIFS(Crowdfunding!$G$1:$G$1001,"successful",Crowdfunding!$D$1:$D$1001,"&gt;=10000",Crowdfunding!$D$1:$D$1001,"&lt;14999")</f>
        <v>4</v>
      </c>
      <c r="C5">
        <f>COUNTIFS(Crowdfunding!$G$1:$G$1001,"failed",Crowdfunding!$D$1:$D$1001,"&gt;=10000",Crowdfunding!$D$1:$D$1001,"&lt;14999")</f>
        <v>5</v>
      </c>
      <c r="D5">
        <f>COUNTIFS(Crowdfunding!$G$1:$G$1001,"canceled",Crowdfunding!$D$1:$D$1001,"&gt;=10000",Crowdfunding!$D$1:$D$1001,"&lt;14999")</f>
        <v>0</v>
      </c>
      <c r="E5">
        <f t="shared" si="1"/>
        <v>9</v>
      </c>
      <c r="F5" s="17">
        <f t="shared" si="2"/>
        <v>0.45</v>
      </c>
      <c r="G5" s="17">
        <f t="shared" si="0"/>
        <v>0.56000000000000005</v>
      </c>
      <c r="H5" s="17">
        <f t="shared" si="0"/>
        <v>0</v>
      </c>
    </row>
    <row r="6" spans="1:8" x14ac:dyDescent="0.25">
      <c r="A6" s="14" t="s">
        <v>2100</v>
      </c>
      <c r="B6">
        <f>COUNTIFS(Crowdfunding!$G$1:$G$1001,"successful",Crowdfunding!$D$1:$D$1001,"&gt;=1500",Crowdfunding!$D$1:$D$1001,"&lt;19999")</f>
        <v>336</v>
      </c>
      <c r="C6">
        <f>COUNTIFS(Crowdfunding!$G$1:$G$1001,"failed",Crowdfunding!$D$1:$D$1001,"&gt;=1500",Crowdfunding!$D$1:$D$1001,"&lt;19999")</f>
        <v>168</v>
      </c>
      <c r="D6">
        <f>COUNTIFS(Crowdfunding!$G$1:$G$1001,"canceled",Crowdfunding!$D$1:$D$1001,"&gt;=1500",Crowdfunding!$D$1:$D$1001,"&lt;19999")</f>
        <v>27</v>
      </c>
      <c r="E6">
        <f t="shared" si="1"/>
        <v>531</v>
      </c>
      <c r="F6" s="17">
        <f t="shared" si="2"/>
        <v>0.64</v>
      </c>
      <c r="G6" s="17">
        <f t="shared" si="0"/>
        <v>0.32</v>
      </c>
      <c r="H6" s="17">
        <f t="shared" si="0"/>
        <v>6.0000000000000005E-2</v>
      </c>
    </row>
    <row r="7" spans="1:8" x14ac:dyDescent="0.25">
      <c r="A7" s="14" t="s">
        <v>2101</v>
      </c>
      <c r="B7">
        <f>COUNTIFS(Crowdfunding!$G$1:$G$1001,"successful",Crowdfunding!$D$1:$D$1001,"&gt;=20000",Crowdfunding!$D$1:$D$1001,"&lt;24999")</f>
        <v>7</v>
      </c>
      <c r="C7">
        <f>COUNTIFS(Crowdfunding!$G$1:$G$1001,"failed",Crowdfunding!$D$1:$D$1001,"&gt;=20000",Crowdfunding!$D$1:$D$1001,"&lt;24999")</f>
        <v>0</v>
      </c>
      <c r="D7">
        <f>COUNTIFS(Crowdfunding!$G$1:$G$1001,"canceled",Crowdfunding!$D$1:$D$1001,"&gt;=20000",Crowdfunding!$D$1:$D$1001,"&lt;24999")</f>
        <v>0</v>
      </c>
      <c r="E7">
        <f t="shared" si="1"/>
        <v>7</v>
      </c>
      <c r="F7" s="17">
        <f t="shared" si="2"/>
        <v>1</v>
      </c>
      <c r="G7" s="17">
        <f t="shared" si="0"/>
        <v>0</v>
      </c>
      <c r="H7" s="17">
        <f t="shared" si="0"/>
        <v>0</v>
      </c>
    </row>
    <row r="8" spans="1:8" x14ac:dyDescent="0.25">
      <c r="A8" s="14" t="s">
        <v>2102</v>
      </c>
      <c r="B8">
        <f>COUNTIFS(Crowdfunding!$G$1:$G$1001,"successful",Crowdfunding!$D$1:$D$1001,"&gt;=25000",Crowdfunding!$D$1:$D$1001,"&lt;29999")</f>
        <v>11</v>
      </c>
      <c r="C8">
        <f>COUNTIFS(Crowdfunding!$G$1:$G$1001,"failed",Crowdfunding!$D$1:$D$1001,"&gt;=25000",Crowdfunding!$D$1:$D$1001,"&lt;29999")</f>
        <v>3</v>
      </c>
      <c r="D8">
        <f>COUNTIFS(Crowdfunding!$G$1:$G$1001,"canceled",Crowdfunding!$D$1:$D$1001,"&gt;=25000",Crowdfunding!$D$1:$D$1001,"&lt;29999")</f>
        <v>0</v>
      </c>
      <c r="E8">
        <f t="shared" si="1"/>
        <v>14</v>
      </c>
      <c r="F8" s="17">
        <f t="shared" si="2"/>
        <v>0.79</v>
      </c>
      <c r="G8" s="17">
        <f t="shared" si="0"/>
        <v>0.22</v>
      </c>
      <c r="H8" s="17">
        <f t="shared" si="0"/>
        <v>0</v>
      </c>
    </row>
    <row r="9" spans="1:8" x14ac:dyDescent="0.25">
      <c r="A9" s="14" t="s">
        <v>2103</v>
      </c>
      <c r="B9">
        <f>COUNTIFS(Crowdfunding!$G$1:$G$1001,"successful",Crowdfunding!$D$1:$D$1001,"&gt;=30000",Crowdfunding!$D$1:$D$1001,"&lt;34999")</f>
        <v>7</v>
      </c>
      <c r="C9">
        <f>COUNTIFS(Crowdfunding!$G$1:$G$1001,"failed",Crowdfunding!$D$1:$D$1001,"&gt;=30000",Crowdfunding!$D$1:$D$1001,"&lt;34999")</f>
        <v>0</v>
      </c>
      <c r="D9">
        <f>COUNTIFS(Crowdfunding!$G$1:$G$1001,"canceled",Crowdfunding!$D$1:$D$1001,"&gt;=30000",Crowdfunding!$D$1:$D$1001,"&lt;34999")</f>
        <v>0</v>
      </c>
      <c r="E9">
        <f t="shared" si="1"/>
        <v>7</v>
      </c>
      <c r="F9" s="17">
        <f t="shared" si="2"/>
        <v>1</v>
      </c>
      <c r="G9" s="17">
        <f t="shared" si="0"/>
        <v>0</v>
      </c>
      <c r="H9" s="17">
        <f t="shared" si="0"/>
        <v>0</v>
      </c>
    </row>
    <row r="10" spans="1:8" x14ac:dyDescent="0.25">
      <c r="A10" s="14" t="s">
        <v>2104</v>
      </c>
      <c r="B10">
        <f>COUNTIFS(Crowdfunding!$G$1:$G$1001,"successful",Crowdfunding!$D$1:$D$1001,"&gt;=35000",Crowdfunding!$D$1:$D$1001,"&lt;39999")</f>
        <v>8</v>
      </c>
      <c r="C10">
        <f>COUNTIFS(Crowdfunding!$G$1:$G$1001,"failed",Crowdfunding!$D$1:$D$1001,"&gt;=35000",Crowdfunding!$D$1:$D$1001,"&lt;39999")</f>
        <v>3</v>
      </c>
      <c r="D10">
        <f>COUNTIFS(Crowdfunding!$G$1:$G$1001,"canceled",Crowdfunding!$D$1:$D$1001,"&gt;=35000",Crowdfunding!$D$1:$D$1001,"&lt;39999")</f>
        <v>1</v>
      </c>
      <c r="E10">
        <f t="shared" si="1"/>
        <v>12</v>
      </c>
      <c r="F10" s="17">
        <f t="shared" si="2"/>
        <v>0.67</v>
      </c>
      <c r="G10" s="17">
        <f t="shared" si="0"/>
        <v>0.25</v>
      </c>
      <c r="H10" s="17">
        <f t="shared" si="0"/>
        <v>0.09</v>
      </c>
    </row>
    <row r="11" spans="1:8" x14ac:dyDescent="0.25">
      <c r="A11" s="14" t="s">
        <v>2105</v>
      </c>
      <c r="B11">
        <f>COUNTIFS(Crowdfunding!$G$1:$G$1001,"successful",Crowdfunding!$D$1:$D$1001,"&gt;=40000",Crowdfunding!$D$1:$D$1001,"&lt;44999")</f>
        <v>11</v>
      </c>
      <c r="C11">
        <f>COUNTIFS(Crowdfunding!$G$1:$G$1001,"failed",Crowdfunding!$D$1:$D$1001,"&gt;=40000",Crowdfunding!$D$1:$D$1001,"&lt;44999")</f>
        <v>3</v>
      </c>
      <c r="D11">
        <f>COUNTIFS(Crowdfunding!$G$1:$G$1001,"canceled",Crowdfunding!$D$1:$D$1001,"&gt;=40000",Crowdfunding!$D$1:$D$1001,"&lt;44999")</f>
        <v>0</v>
      </c>
      <c r="E11">
        <f t="shared" si="1"/>
        <v>14</v>
      </c>
      <c r="F11" s="17">
        <f t="shared" si="2"/>
        <v>0.79</v>
      </c>
      <c r="G11" s="17">
        <f t="shared" si="0"/>
        <v>0.22</v>
      </c>
      <c r="H11" s="17">
        <f t="shared" si="0"/>
        <v>0</v>
      </c>
    </row>
    <row r="12" spans="1:8" x14ac:dyDescent="0.25">
      <c r="A12" s="14" t="s">
        <v>2106</v>
      </c>
      <c r="B12">
        <f>COUNTIFS(Crowdfunding!$G$1:$G$1001,"successful",Crowdfunding!$D$1:$D$1001,"&gt;=45000",Crowdfunding!$D$1:$D$1001,"&lt;49999")</f>
        <v>8</v>
      </c>
      <c r="C12">
        <f>COUNTIFS(Crowdfunding!$G$1:$G$1001,"failed",Crowdfunding!$D$1:$D$1001,"&gt;=45000",Crowdfunding!$D$1:$D$1001,"&lt;49999")</f>
        <v>3</v>
      </c>
      <c r="D12">
        <f>COUNTIFS(Crowdfunding!$G$1:$G$1001,"canceled",Crowdfunding!$D$1:$D$1001,"&gt;=45000",Crowdfunding!$D$1:$D$1001,"&lt;49999")</f>
        <v>0</v>
      </c>
      <c r="E12">
        <f t="shared" si="1"/>
        <v>11</v>
      </c>
      <c r="F12" s="17">
        <f t="shared" si="2"/>
        <v>0.73</v>
      </c>
      <c r="G12" s="17">
        <f t="shared" si="0"/>
        <v>0.28000000000000003</v>
      </c>
      <c r="H12" s="17">
        <f t="shared" si="0"/>
        <v>0</v>
      </c>
    </row>
    <row r="13" spans="1:8" x14ac:dyDescent="0.25">
      <c r="A13" s="14" t="s">
        <v>2107</v>
      </c>
      <c r="B13">
        <f>COUNTIFS(Crowdfunding!$G$1:$G$1001,"successful",Crowdfunding!$D$1:$D$1001,"&gt;=50000")</f>
        <v>113</v>
      </c>
      <c r="C13">
        <f>COUNTIFS(Crowdfunding!$G$1:$G$1001,"failed",Crowdfunding!$D$1:$D$1001,"&gt;=50000")</f>
        <v>163</v>
      </c>
      <c r="D13">
        <f>COUNTIFS(Crowdfunding!$G$1:$G$1001,"canceled",Crowdfunding!$D$1:$D$1001,"&gt;=50000")</f>
        <v>28</v>
      </c>
      <c r="E13">
        <f t="shared" si="1"/>
        <v>304</v>
      </c>
      <c r="F13" s="17">
        <f t="shared" si="2"/>
        <v>0.38</v>
      </c>
      <c r="G13" s="17">
        <f t="shared" si="0"/>
        <v>0.54</v>
      </c>
      <c r="H13" s="17">
        <f t="shared" si="0"/>
        <v>9.9999999999999992E-2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5"/>
  <sheetViews>
    <sheetView topLeftCell="H7" workbookViewId="0">
      <selection activeCell="L25" sqref="L25"/>
    </sheetView>
  </sheetViews>
  <sheetFormatPr defaultRowHeight="15.75" x14ac:dyDescent="0.25"/>
  <cols>
    <col min="2" max="2" width="16.75" customWidth="1"/>
    <col min="5" max="5" width="14.625" customWidth="1"/>
    <col min="7" max="7" width="42.75" bestFit="1" customWidth="1"/>
    <col min="8" max="8" width="9" style="15"/>
    <col min="10" max="10" width="39.5" customWidth="1"/>
    <col min="11" max="11" width="21.625" bestFit="1" customWidth="1"/>
    <col min="12" max="12" width="24.5" customWidth="1"/>
    <col min="13" max="13" width="21" customWidth="1"/>
    <col min="14" max="14" width="20.75" customWidth="1"/>
    <col min="15" max="15" width="20.25" customWidth="1"/>
    <col min="16" max="16" width="23.625" customWidth="1"/>
    <col min="17" max="17" width="22.62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</row>
    <row r="7" spans="1:11" x14ac:dyDescent="0.25">
      <c r="A7" t="s">
        <v>20</v>
      </c>
      <c r="B7">
        <v>98</v>
      </c>
      <c r="D7" t="s">
        <v>14</v>
      </c>
      <c r="E7">
        <v>27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G12" s="18"/>
    </row>
    <row r="13" spans="1:11" ht="16.5" thickBot="1" x14ac:dyDescent="0.3">
      <c r="A13" t="s">
        <v>20</v>
      </c>
      <c r="B13">
        <v>2673</v>
      </c>
      <c r="D13" t="s">
        <v>14</v>
      </c>
      <c r="E13">
        <v>15</v>
      </c>
    </row>
    <row r="14" spans="1:11" ht="16.5" thickBot="1" x14ac:dyDescent="0.3">
      <c r="A14" t="s">
        <v>20</v>
      </c>
      <c r="B14">
        <v>163</v>
      </c>
      <c r="D14" t="s">
        <v>14</v>
      </c>
      <c r="E14">
        <v>2307</v>
      </c>
      <c r="G14" s="24" t="s">
        <v>2115</v>
      </c>
      <c r="H14" s="25"/>
      <c r="J14" s="24" t="s">
        <v>2108</v>
      </c>
      <c r="K14" s="25"/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G15" s="19" t="s">
        <v>2109</v>
      </c>
      <c r="H15" s="21">
        <f>AVERAGE(fb)</f>
        <v>585.61538461538464</v>
      </c>
      <c r="J15" s="19" t="s">
        <v>2109</v>
      </c>
      <c r="K15" s="21">
        <f>AVERAGE(B2:B565)</f>
        <v>849.4379432624113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G16" s="19" t="s">
        <v>2110</v>
      </c>
      <c r="H16" s="22">
        <f>MEDIAN(fb)</f>
        <v>114.5</v>
      </c>
      <c r="J16" s="19" t="s">
        <v>2110</v>
      </c>
      <c r="K16" s="22">
        <f>MEDIAN(sb)</f>
        <v>200</v>
      </c>
    </row>
    <row r="17" spans="1:13" x14ac:dyDescent="0.25">
      <c r="A17" t="s">
        <v>20</v>
      </c>
      <c r="B17">
        <v>129</v>
      </c>
      <c r="D17" t="s">
        <v>14</v>
      </c>
      <c r="E17">
        <v>1</v>
      </c>
      <c r="G17" s="19" t="s">
        <v>2111</v>
      </c>
      <c r="H17" s="22">
        <f>MIN(fb)</f>
        <v>0</v>
      </c>
      <c r="J17" s="19" t="s">
        <v>2111</v>
      </c>
      <c r="K17" s="22">
        <f>MIN(sb)</f>
        <v>16</v>
      </c>
    </row>
    <row r="18" spans="1:13" x14ac:dyDescent="0.25">
      <c r="A18" t="s">
        <v>20</v>
      </c>
      <c r="B18">
        <v>226</v>
      </c>
      <c r="D18" t="s">
        <v>14</v>
      </c>
      <c r="E18">
        <v>1467</v>
      </c>
      <c r="G18" s="19" t="s">
        <v>2112</v>
      </c>
      <c r="H18" s="22">
        <f>MAX(fb)</f>
        <v>6080</v>
      </c>
      <c r="J18" s="19" t="s">
        <v>2112</v>
      </c>
      <c r="K18" s="22">
        <f>MAX(sb)</f>
        <v>7295</v>
      </c>
    </row>
    <row r="19" spans="1:13" x14ac:dyDescent="0.25">
      <c r="A19" t="s">
        <v>20</v>
      </c>
      <c r="B19">
        <v>5419</v>
      </c>
      <c r="D19" t="s">
        <v>14</v>
      </c>
      <c r="E19">
        <v>75</v>
      </c>
      <c r="G19" s="19" t="s">
        <v>2113</v>
      </c>
      <c r="H19" s="22">
        <f>_xlfn.VAR.P(fb)</f>
        <v>921574.68174133555</v>
      </c>
      <c r="J19" s="19" t="s">
        <v>2113</v>
      </c>
      <c r="K19" s="22">
        <f>_xlfn.VAR.P(sb)</f>
        <v>1604566.4872837132</v>
      </c>
    </row>
    <row r="20" spans="1:13" ht="16.5" thickBot="1" x14ac:dyDescent="0.3">
      <c r="A20" t="s">
        <v>20</v>
      </c>
      <c r="B20">
        <v>165</v>
      </c>
      <c r="D20" t="s">
        <v>14</v>
      </c>
      <c r="E20">
        <v>120</v>
      </c>
      <c r="G20" s="20" t="s">
        <v>2114</v>
      </c>
      <c r="H20" s="23">
        <f>_xlfn.STDEV.P(fb)</f>
        <v>959.98681331637863</v>
      </c>
      <c r="J20" s="20" t="s">
        <v>2114</v>
      </c>
      <c r="K20" s="23">
        <f>_xlfn.STDEV.P(sb)</f>
        <v>1266.7148405555661</v>
      </c>
    </row>
    <row r="21" spans="1:13" x14ac:dyDescent="0.25">
      <c r="A21" t="s">
        <v>20</v>
      </c>
      <c r="B21">
        <v>1965</v>
      </c>
      <c r="D21" t="s">
        <v>14</v>
      </c>
      <c r="E21">
        <v>2253</v>
      </c>
      <c r="K21" s="15"/>
    </row>
    <row r="22" spans="1:13" x14ac:dyDescent="0.25">
      <c r="A22" t="s">
        <v>20</v>
      </c>
      <c r="B22">
        <v>16</v>
      </c>
      <c r="D22" t="s">
        <v>14</v>
      </c>
      <c r="E22">
        <v>5</v>
      </c>
    </row>
    <row r="23" spans="1:13" x14ac:dyDescent="0.25">
      <c r="A23" t="s">
        <v>20</v>
      </c>
      <c r="B23">
        <v>107</v>
      </c>
      <c r="D23" t="s">
        <v>14</v>
      </c>
      <c r="E23">
        <v>38</v>
      </c>
      <c r="G23" s="5" t="s">
        <v>2032</v>
      </c>
      <c r="H23" t="s">
        <v>2116</v>
      </c>
      <c r="I23" t="s">
        <v>2117</v>
      </c>
      <c r="J23" t="s">
        <v>2118</v>
      </c>
      <c r="K23" t="s">
        <v>2119</v>
      </c>
      <c r="L23" t="s">
        <v>2120</v>
      </c>
      <c r="M23" t="s">
        <v>2121</v>
      </c>
    </row>
    <row r="24" spans="1:13" x14ac:dyDescent="0.25">
      <c r="A24" t="s">
        <v>20</v>
      </c>
      <c r="B24">
        <v>134</v>
      </c>
      <c r="D24" t="s">
        <v>14</v>
      </c>
      <c r="E24">
        <v>12</v>
      </c>
      <c r="G24" s="6" t="s">
        <v>14</v>
      </c>
      <c r="H24" s="7">
        <v>364</v>
      </c>
      <c r="I24" s="7">
        <v>585.61538461538464</v>
      </c>
      <c r="J24" s="7">
        <v>6080</v>
      </c>
      <c r="K24" s="7">
        <v>0</v>
      </c>
      <c r="L24" s="7">
        <v>924113.45496927318</v>
      </c>
      <c r="M24" s="7">
        <v>961.30819978260524</v>
      </c>
    </row>
    <row r="25" spans="1:13" x14ac:dyDescent="0.25">
      <c r="A25" t="s">
        <v>20</v>
      </c>
      <c r="B25">
        <v>198</v>
      </c>
      <c r="D25" t="s">
        <v>14</v>
      </c>
      <c r="E25">
        <v>1684</v>
      </c>
      <c r="G25" s="6" t="s">
        <v>20</v>
      </c>
      <c r="H25" s="7">
        <v>564</v>
      </c>
      <c r="I25" s="7">
        <v>849.4379432624113</v>
      </c>
      <c r="J25" s="7">
        <v>7295</v>
      </c>
      <c r="K25" s="7">
        <v>16</v>
      </c>
      <c r="L25" s="7">
        <v>1607416.5165684088</v>
      </c>
      <c r="M25" s="7">
        <v>1267.8393102315486</v>
      </c>
    </row>
    <row r="26" spans="1:13" x14ac:dyDescent="0.25">
      <c r="A26" t="s">
        <v>20</v>
      </c>
      <c r="B26">
        <v>111</v>
      </c>
      <c r="D26" t="s">
        <v>14</v>
      </c>
      <c r="E26">
        <v>56</v>
      </c>
      <c r="G26" s="6" t="s">
        <v>2033</v>
      </c>
      <c r="H26" s="7">
        <v>928</v>
      </c>
      <c r="I26" s="7">
        <v>745.95581896551721</v>
      </c>
      <c r="J26" s="7">
        <v>7295</v>
      </c>
      <c r="K26" s="7">
        <v>0</v>
      </c>
      <c r="L26" s="7">
        <v>1354721.036880882</v>
      </c>
      <c r="M26" s="7">
        <v>1163.9248415945431</v>
      </c>
    </row>
    <row r="27" spans="1:13" x14ac:dyDescent="0.25">
      <c r="A27" t="s">
        <v>20</v>
      </c>
      <c r="B27">
        <v>222</v>
      </c>
      <c r="D27" t="s">
        <v>14</v>
      </c>
      <c r="E27">
        <v>838</v>
      </c>
    </row>
    <row r="28" spans="1:13" x14ac:dyDescent="0.25">
      <c r="A28" t="s">
        <v>20</v>
      </c>
      <c r="B28">
        <v>6212</v>
      </c>
      <c r="D28" t="s">
        <v>14</v>
      </c>
      <c r="E28">
        <v>1000</v>
      </c>
    </row>
    <row r="29" spans="1:13" x14ac:dyDescent="0.25">
      <c r="A29" t="s">
        <v>20</v>
      </c>
      <c r="B29">
        <v>98</v>
      </c>
      <c r="D29" t="s">
        <v>14</v>
      </c>
      <c r="E29">
        <v>1482</v>
      </c>
    </row>
    <row r="30" spans="1:13" x14ac:dyDescent="0.25">
      <c r="A30" t="s">
        <v>20</v>
      </c>
      <c r="B30">
        <v>92</v>
      </c>
      <c r="D30" t="s">
        <v>14</v>
      </c>
      <c r="E30">
        <v>106</v>
      </c>
    </row>
    <row r="31" spans="1:13" x14ac:dyDescent="0.25">
      <c r="A31" t="s">
        <v>20</v>
      </c>
      <c r="B31">
        <v>149</v>
      </c>
      <c r="D31" t="s">
        <v>14</v>
      </c>
      <c r="E31">
        <v>679</v>
      </c>
    </row>
    <row r="32" spans="1:13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397</v>
      </c>
      <c r="D128" t="s">
        <v>14</v>
      </c>
      <c r="E128">
        <v>923</v>
      </c>
    </row>
    <row r="129" spans="1:5" x14ac:dyDescent="0.25">
      <c r="A129" t="s">
        <v>20</v>
      </c>
      <c r="B129">
        <v>1539</v>
      </c>
      <c r="D129" t="s">
        <v>14</v>
      </c>
      <c r="E129">
        <v>1</v>
      </c>
    </row>
    <row r="130" spans="1:5" x14ac:dyDescent="0.25">
      <c r="A130" t="s">
        <v>20</v>
      </c>
      <c r="B130">
        <v>138</v>
      </c>
      <c r="D130" t="s">
        <v>14</v>
      </c>
      <c r="E130">
        <v>33</v>
      </c>
    </row>
    <row r="131" spans="1:5" x14ac:dyDescent="0.25">
      <c r="A131" t="s">
        <v>20</v>
      </c>
      <c r="B131">
        <v>3594</v>
      </c>
      <c r="D131" t="s">
        <v>14</v>
      </c>
      <c r="E131">
        <v>40</v>
      </c>
    </row>
    <row r="132" spans="1:5" x14ac:dyDescent="0.25">
      <c r="A132" t="s">
        <v>20</v>
      </c>
      <c r="B132">
        <v>5880</v>
      </c>
      <c r="D132" t="s">
        <v>14</v>
      </c>
      <c r="E132">
        <v>23</v>
      </c>
    </row>
    <row r="133" spans="1:5" x14ac:dyDescent="0.25">
      <c r="A133" t="s">
        <v>20</v>
      </c>
      <c r="B133">
        <v>112</v>
      </c>
      <c r="D133" t="s">
        <v>14</v>
      </c>
      <c r="E133">
        <v>75</v>
      </c>
    </row>
    <row r="134" spans="1:5" x14ac:dyDescent="0.25">
      <c r="A134" t="s">
        <v>20</v>
      </c>
      <c r="B134">
        <v>943</v>
      </c>
      <c r="D134" t="s">
        <v>14</v>
      </c>
      <c r="E134">
        <v>2176</v>
      </c>
    </row>
    <row r="135" spans="1:5" x14ac:dyDescent="0.25">
      <c r="A135" t="s">
        <v>20</v>
      </c>
      <c r="B135">
        <v>2468</v>
      </c>
      <c r="D135" t="s">
        <v>14</v>
      </c>
      <c r="E135">
        <v>441</v>
      </c>
    </row>
    <row r="136" spans="1:5" x14ac:dyDescent="0.25">
      <c r="A136" t="s">
        <v>20</v>
      </c>
      <c r="B136">
        <v>2551</v>
      </c>
      <c r="D136" t="s">
        <v>14</v>
      </c>
      <c r="E136">
        <v>25</v>
      </c>
    </row>
    <row r="137" spans="1:5" x14ac:dyDescent="0.25">
      <c r="A137" t="s">
        <v>20</v>
      </c>
      <c r="B137">
        <v>101</v>
      </c>
      <c r="D137" t="s">
        <v>14</v>
      </c>
      <c r="E137">
        <v>127</v>
      </c>
    </row>
    <row r="138" spans="1:5" x14ac:dyDescent="0.25">
      <c r="A138" t="s">
        <v>20</v>
      </c>
      <c r="B138">
        <v>92</v>
      </c>
      <c r="D138" t="s">
        <v>14</v>
      </c>
      <c r="E138">
        <v>355</v>
      </c>
    </row>
    <row r="139" spans="1:5" x14ac:dyDescent="0.25">
      <c r="A139" t="s">
        <v>20</v>
      </c>
      <c r="B139">
        <v>62</v>
      </c>
      <c r="D139" t="s">
        <v>14</v>
      </c>
      <c r="E139">
        <v>44</v>
      </c>
    </row>
    <row r="140" spans="1:5" x14ac:dyDescent="0.25">
      <c r="A140" t="s">
        <v>20</v>
      </c>
      <c r="B140">
        <v>149</v>
      </c>
      <c r="D140" t="s">
        <v>14</v>
      </c>
      <c r="E140">
        <v>67</v>
      </c>
    </row>
    <row r="141" spans="1:5" x14ac:dyDescent="0.25">
      <c r="A141" t="s">
        <v>20</v>
      </c>
      <c r="B141">
        <v>329</v>
      </c>
      <c r="D141" t="s">
        <v>14</v>
      </c>
      <c r="E141">
        <v>1068</v>
      </c>
    </row>
    <row r="142" spans="1:5" x14ac:dyDescent="0.25">
      <c r="A142" t="s">
        <v>20</v>
      </c>
      <c r="B142">
        <v>97</v>
      </c>
      <c r="D142" t="s">
        <v>14</v>
      </c>
      <c r="E142">
        <v>424</v>
      </c>
    </row>
    <row r="143" spans="1:5" x14ac:dyDescent="0.25">
      <c r="A143" t="s">
        <v>20</v>
      </c>
      <c r="B143">
        <v>1784</v>
      </c>
      <c r="D143" t="s">
        <v>14</v>
      </c>
      <c r="E143">
        <v>151</v>
      </c>
    </row>
    <row r="144" spans="1:5" x14ac:dyDescent="0.25">
      <c r="A144" t="s">
        <v>20</v>
      </c>
      <c r="B144">
        <v>1684</v>
      </c>
      <c r="D144" t="s">
        <v>14</v>
      </c>
      <c r="E144">
        <v>1608</v>
      </c>
    </row>
    <row r="145" spans="1:5" x14ac:dyDescent="0.25">
      <c r="A145" t="s">
        <v>20</v>
      </c>
      <c r="B145">
        <v>250</v>
      </c>
      <c r="D145" t="s">
        <v>14</v>
      </c>
      <c r="E145">
        <v>941</v>
      </c>
    </row>
    <row r="146" spans="1:5" x14ac:dyDescent="0.25">
      <c r="A146" t="s">
        <v>20</v>
      </c>
      <c r="B146">
        <v>238</v>
      </c>
      <c r="D146" t="s">
        <v>14</v>
      </c>
      <c r="E146">
        <v>1</v>
      </c>
    </row>
    <row r="147" spans="1:5" x14ac:dyDescent="0.25">
      <c r="A147" t="s">
        <v>20</v>
      </c>
      <c r="B147">
        <v>53</v>
      </c>
      <c r="D147" t="s">
        <v>14</v>
      </c>
      <c r="E147">
        <v>40</v>
      </c>
    </row>
    <row r="148" spans="1:5" x14ac:dyDescent="0.25">
      <c r="A148" t="s">
        <v>20</v>
      </c>
      <c r="B148">
        <v>214</v>
      </c>
      <c r="D148" t="s">
        <v>14</v>
      </c>
      <c r="E148">
        <v>3015</v>
      </c>
    </row>
    <row r="149" spans="1:5" x14ac:dyDescent="0.25">
      <c r="A149" t="s">
        <v>20</v>
      </c>
      <c r="B149">
        <v>222</v>
      </c>
      <c r="D149" t="s">
        <v>14</v>
      </c>
      <c r="E149">
        <v>435</v>
      </c>
    </row>
    <row r="150" spans="1:5" x14ac:dyDescent="0.25">
      <c r="A150" t="s">
        <v>20</v>
      </c>
      <c r="B150">
        <v>1884</v>
      </c>
      <c r="D150" t="s">
        <v>14</v>
      </c>
      <c r="E150">
        <v>714</v>
      </c>
    </row>
    <row r="151" spans="1:5" x14ac:dyDescent="0.25">
      <c r="A151" t="s">
        <v>20</v>
      </c>
      <c r="B151">
        <v>218</v>
      </c>
      <c r="D151" t="s">
        <v>14</v>
      </c>
      <c r="E151">
        <v>5497</v>
      </c>
    </row>
    <row r="152" spans="1:5" x14ac:dyDescent="0.25">
      <c r="A152" t="s">
        <v>20</v>
      </c>
      <c r="B152">
        <v>6465</v>
      </c>
      <c r="D152" t="s">
        <v>14</v>
      </c>
      <c r="E152">
        <v>418</v>
      </c>
    </row>
    <row r="153" spans="1:5" x14ac:dyDescent="0.25">
      <c r="A153" t="s">
        <v>20</v>
      </c>
      <c r="B153">
        <v>59</v>
      </c>
      <c r="D153" t="s">
        <v>14</v>
      </c>
      <c r="E153">
        <v>1439</v>
      </c>
    </row>
    <row r="154" spans="1:5" x14ac:dyDescent="0.25">
      <c r="A154" t="s">
        <v>20</v>
      </c>
      <c r="B154">
        <v>88</v>
      </c>
      <c r="D154" t="s">
        <v>14</v>
      </c>
      <c r="E154">
        <v>15</v>
      </c>
    </row>
    <row r="155" spans="1:5" x14ac:dyDescent="0.25">
      <c r="A155" t="s">
        <v>20</v>
      </c>
      <c r="B155">
        <v>1697</v>
      </c>
      <c r="D155" t="s">
        <v>14</v>
      </c>
      <c r="E155">
        <v>1999</v>
      </c>
    </row>
    <row r="156" spans="1:5" x14ac:dyDescent="0.25">
      <c r="A156" t="s">
        <v>20</v>
      </c>
      <c r="B156">
        <v>92</v>
      </c>
      <c r="D156" t="s">
        <v>14</v>
      </c>
      <c r="E156">
        <v>118</v>
      </c>
    </row>
    <row r="157" spans="1:5" x14ac:dyDescent="0.25">
      <c r="A157" t="s">
        <v>20</v>
      </c>
      <c r="B157">
        <v>186</v>
      </c>
      <c r="D157" t="s">
        <v>14</v>
      </c>
      <c r="E157">
        <v>162</v>
      </c>
    </row>
    <row r="158" spans="1:5" x14ac:dyDescent="0.25">
      <c r="A158" t="s">
        <v>20</v>
      </c>
      <c r="B158">
        <v>138</v>
      </c>
      <c r="D158" t="s">
        <v>14</v>
      </c>
      <c r="E158">
        <v>83</v>
      </c>
    </row>
    <row r="159" spans="1:5" x14ac:dyDescent="0.25">
      <c r="A159" t="s">
        <v>20</v>
      </c>
      <c r="B159">
        <v>261</v>
      </c>
      <c r="D159" t="s">
        <v>14</v>
      </c>
      <c r="E159">
        <v>747</v>
      </c>
    </row>
    <row r="160" spans="1:5" x14ac:dyDescent="0.25">
      <c r="A160" t="s">
        <v>20</v>
      </c>
      <c r="B160">
        <v>107</v>
      </c>
      <c r="D160" t="s">
        <v>14</v>
      </c>
      <c r="E160">
        <v>84</v>
      </c>
    </row>
    <row r="161" spans="1:5" x14ac:dyDescent="0.25">
      <c r="A161" t="s">
        <v>20</v>
      </c>
      <c r="B161">
        <v>199</v>
      </c>
      <c r="D161" t="s">
        <v>14</v>
      </c>
      <c r="E161">
        <v>91</v>
      </c>
    </row>
    <row r="162" spans="1:5" x14ac:dyDescent="0.25">
      <c r="A162" t="s">
        <v>20</v>
      </c>
      <c r="B162">
        <v>5512</v>
      </c>
      <c r="D162" t="s">
        <v>14</v>
      </c>
      <c r="E162">
        <v>792</v>
      </c>
    </row>
    <row r="163" spans="1:5" x14ac:dyDescent="0.25">
      <c r="A163" t="s">
        <v>20</v>
      </c>
      <c r="B163">
        <v>86</v>
      </c>
      <c r="D163" t="s">
        <v>14</v>
      </c>
      <c r="E163">
        <v>32</v>
      </c>
    </row>
    <row r="164" spans="1:5" x14ac:dyDescent="0.25">
      <c r="A164" t="s">
        <v>20</v>
      </c>
      <c r="B164">
        <v>2768</v>
      </c>
      <c r="D164" t="s">
        <v>14</v>
      </c>
      <c r="E164">
        <v>186</v>
      </c>
    </row>
    <row r="165" spans="1:5" x14ac:dyDescent="0.25">
      <c r="A165" t="s">
        <v>20</v>
      </c>
      <c r="B165">
        <v>48</v>
      </c>
      <c r="D165" t="s">
        <v>14</v>
      </c>
      <c r="E165">
        <v>605</v>
      </c>
    </row>
    <row r="166" spans="1:5" x14ac:dyDescent="0.25">
      <c r="A166" t="s">
        <v>20</v>
      </c>
      <c r="B166">
        <v>87</v>
      </c>
      <c r="D166" t="s">
        <v>14</v>
      </c>
      <c r="E166">
        <v>1</v>
      </c>
    </row>
    <row r="167" spans="1:5" x14ac:dyDescent="0.25">
      <c r="A167" t="s">
        <v>20</v>
      </c>
      <c r="B167">
        <v>1894</v>
      </c>
      <c r="D167" t="s">
        <v>14</v>
      </c>
      <c r="E167">
        <v>31</v>
      </c>
    </row>
    <row r="168" spans="1:5" x14ac:dyDescent="0.25">
      <c r="A168" t="s">
        <v>20</v>
      </c>
      <c r="B168">
        <v>282</v>
      </c>
      <c r="D168" t="s">
        <v>14</v>
      </c>
      <c r="E168">
        <v>1181</v>
      </c>
    </row>
    <row r="169" spans="1:5" x14ac:dyDescent="0.25">
      <c r="A169" t="s">
        <v>20</v>
      </c>
      <c r="B169">
        <v>116</v>
      </c>
      <c r="D169" t="s">
        <v>14</v>
      </c>
      <c r="E169">
        <v>39</v>
      </c>
    </row>
    <row r="170" spans="1:5" x14ac:dyDescent="0.25">
      <c r="A170" t="s">
        <v>20</v>
      </c>
      <c r="B170">
        <v>83</v>
      </c>
      <c r="D170" t="s">
        <v>14</v>
      </c>
      <c r="E170">
        <v>46</v>
      </c>
    </row>
    <row r="171" spans="1:5" x14ac:dyDescent="0.25">
      <c r="A171" t="s">
        <v>20</v>
      </c>
      <c r="B171">
        <v>91</v>
      </c>
      <c r="D171" t="s">
        <v>14</v>
      </c>
      <c r="E171">
        <v>105</v>
      </c>
    </row>
    <row r="172" spans="1:5" x14ac:dyDescent="0.25">
      <c r="A172" t="s">
        <v>20</v>
      </c>
      <c r="B172">
        <v>546</v>
      </c>
      <c r="D172" t="s">
        <v>14</v>
      </c>
      <c r="E172">
        <v>535</v>
      </c>
    </row>
    <row r="173" spans="1:5" x14ac:dyDescent="0.25">
      <c r="A173" t="s">
        <v>20</v>
      </c>
      <c r="B173">
        <v>393</v>
      </c>
      <c r="D173" t="s">
        <v>14</v>
      </c>
      <c r="E173">
        <v>16</v>
      </c>
    </row>
    <row r="174" spans="1:5" x14ac:dyDescent="0.25">
      <c r="A174" t="s">
        <v>20</v>
      </c>
      <c r="B174">
        <v>133</v>
      </c>
      <c r="D174" t="s">
        <v>14</v>
      </c>
      <c r="E174">
        <v>575</v>
      </c>
    </row>
    <row r="175" spans="1:5" x14ac:dyDescent="0.25">
      <c r="A175" t="s">
        <v>20</v>
      </c>
      <c r="B175">
        <v>254</v>
      </c>
      <c r="D175" t="s">
        <v>14</v>
      </c>
      <c r="E175">
        <v>1120</v>
      </c>
    </row>
    <row r="176" spans="1:5" x14ac:dyDescent="0.25">
      <c r="A176" t="s">
        <v>20</v>
      </c>
      <c r="B176">
        <v>176</v>
      </c>
      <c r="D176" t="s">
        <v>14</v>
      </c>
      <c r="E176">
        <v>113</v>
      </c>
    </row>
    <row r="177" spans="1:5" x14ac:dyDescent="0.25">
      <c r="A177" t="s">
        <v>20</v>
      </c>
      <c r="B177">
        <v>337</v>
      </c>
      <c r="D177" t="s">
        <v>14</v>
      </c>
      <c r="E177">
        <v>1538</v>
      </c>
    </row>
    <row r="178" spans="1:5" x14ac:dyDescent="0.25">
      <c r="A178" t="s">
        <v>20</v>
      </c>
      <c r="B178">
        <v>107</v>
      </c>
      <c r="D178" t="s">
        <v>14</v>
      </c>
      <c r="E178">
        <v>9</v>
      </c>
    </row>
    <row r="179" spans="1:5" x14ac:dyDescent="0.25">
      <c r="A179" t="s">
        <v>20</v>
      </c>
      <c r="B179">
        <v>183</v>
      </c>
      <c r="D179" t="s">
        <v>14</v>
      </c>
      <c r="E179">
        <v>554</v>
      </c>
    </row>
    <row r="180" spans="1:5" x14ac:dyDescent="0.25">
      <c r="A180" t="s">
        <v>20</v>
      </c>
      <c r="B180">
        <v>72</v>
      </c>
      <c r="D180" t="s">
        <v>14</v>
      </c>
      <c r="E180">
        <v>648</v>
      </c>
    </row>
    <row r="181" spans="1:5" x14ac:dyDescent="0.25">
      <c r="A181" t="s">
        <v>20</v>
      </c>
      <c r="B181">
        <v>295</v>
      </c>
      <c r="D181" t="s">
        <v>14</v>
      </c>
      <c r="E181">
        <v>21</v>
      </c>
    </row>
    <row r="182" spans="1:5" x14ac:dyDescent="0.25">
      <c r="A182" t="s">
        <v>20</v>
      </c>
      <c r="B182">
        <v>142</v>
      </c>
      <c r="D182" t="s">
        <v>14</v>
      </c>
      <c r="E182">
        <v>54</v>
      </c>
    </row>
    <row r="183" spans="1:5" x14ac:dyDescent="0.25">
      <c r="A183" t="s">
        <v>20</v>
      </c>
      <c r="B183">
        <v>85</v>
      </c>
      <c r="D183" t="s">
        <v>14</v>
      </c>
      <c r="E183">
        <v>120</v>
      </c>
    </row>
    <row r="184" spans="1:5" x14ac:dyDescent="0.25">
      <c r="A184" t="s">
        <v>20</v>
      </c>
      <c r="B184">
        <v>659</v>
      </c>
      <c r="D184" t="s">
        <v>14</v>
      </c>
      <c r="E184">
        <v>579</v>
      </c>
    </row>
    <row r="185" spans="1:5" x14ac:dyDescent="0.25">
      <c r="A185" t="s">
        <v>20</v>
      </c>
      <c r="B185">
        <v>121</v>
      </c>
      <c r="D185" t="s">
        <v>14</v>
      </c>
      <c r="E185">
        <v>2072</v>
      </c>
    </row>
    <row r="186" spans="1:5" x14ac:dyDescent="0.25">
      <c r="A186" t="s">
        <v>20</v>
      </c>
      <c r="B186">
        <v>3742</v>
      </c>
      <c r="D186" t="s">
        <v>14</v>
      </c>
      <c r="E186">
        <v>0</v>
      </c>
    </row>
    <row r="187" spans="1:5" x14ac:dyDescent="0.25">
      <c r="A187" t="s">
        <v>20</v>
      </c>
      <c r="B187">
        <v>223</v>
      </c>
      <c r="D187" t="s">
        <v>14</v>
      </c>
      <c r="E187">
        <v>1796</v>
      </c>
    </row>
    <row r="188" spans="1:5" x14ac:dyDescent="0.25">
      <c r="A188" t="s">
        <v>20</v>
      </c>
      <c r="B188">
        <v>133</v>
      </c>
      <c r="D188" t="s">
        <v>14</v>
      </c>
      <c r="E188">
        <v>62</v>
      </c>
    </row>
    <row r="189" spans="1:5" x14ac:dyDescent="0.25">
      <c r="A189" t="s">
        <v>20</v>
      </c>
      <c r="B189">
        <v>5168</v>
      </c>
      <c r="D189" t="s">
        <v>14</v>
      </c>
      <c r="E189">
        <v>347</v>
      </c>
    </row>
    <row r="190" spans="1:5" x14ac:dyDescent="0.25">
      <c r="A190" t="s">
        <v>20</v>
      </c>
      <c r="B190">
        <v>307</v>
      </c>
      <c r="D190" t="s">
        <v>14</v>
      </c>
      <c r="E190">
        <v>19</v>
      </c>
    </row>
    <row r="191" spans="1:5" x14ac:dyDescent="0.25">
      <c r="A191" t="s">
        <v>20</v>
      </c>
      <c r="B191">
        <v>2441</v>
      </c>
      <c r="D191" t="s">
        <v>14</v>
      </c>
      <c r="E191">
        <v>1258</v>
      </c>
    </row>
    <row r="192" spans="1:5" x14ac:dyDescent="0.25">
      <c r="A192" t="s">
        <v>20</v>
      </c>
      <c r="B192">
        <v>1385</v>
      </c>
      <c r="D192" t="s">
        <v>14</v>
      </c>
      <c r="E192">
        <v>362</v>
      </c>
    </row>
    <row r="193" spans="1:5" x14ac:dyDescent="0.25">
      <c r="A193" t="s">
        <v>20</v>
      </c>
      <c r="B193">
        <v>190</v>
      </c>
      <c r="D193" t="s">
        <v>14</v>
      </c>
      <c r="E193">
        <v>133</v>
      </c>
    </row>
    <row r="194" spans="1:5" x14ac:dyDescent="0.25">
      <c r="A194" t="s">
        <v>20</v>
      </c>
      <c r="B194">
        <v>470</v>
      </c>
      <c r="D194" t="s">
        <v>14</v>
      </c>
      <c r="E194">
        <v>846</v>
      </c>
    </row>
    <row r="195" spans="1:5" x14ac:dyDescent="0.25">
      <c r="A195" t="s">
        <v>20</v>
      </c>
      <c r="B195">
        <v>253</v>
      </c>
      <c r="D195" t="s">
        <v>14</v>
      </c>
      <c r="E195">
        <v>10</v>
      </c>
    </row>
    <row r="196" spans="1:5" x14ac:dyDescent="0.25">
      <c r="A196" t="s">
        <v>20</v>
      </c>
      <c r="B196">
        <v>1113</v>
      </c>
      <c r="D196" t="s">
        <v>14</v>
      </c>
      <c r="E196">
        <v>191</v>
      </c>
    </row>
    <row r="197" spans="1:5" x14ac:dyDescent="0.25">
      <c r="A197" t="s">
        <v>20</v>
      </c>
      <c r="B197">
        <v>2283</v>
      </c>
      <c r="D197" t="s">
        <v>14</v>
      </c>
      <c r="E197">
        <v>1979</v>
      </c>
    </row>
    <row r="198" spans="1:5" x14ac:dyDescent="0.25">
      <c r="A198" t="s">
        <v>20</v>
      </c>
      <c r="B198">
        <v>1095</v>
      </c>
      <c r="D198" t="s">
        <v>14</v>
      </c>
      <c r="E198">
        <v>63</v>
      </c>
    </row>
    <row r="199" spans="1:5" x14ac:dyDescent="0.25">
      <c r="A199" t="s">
        <v>20</v>
      </c>
      <c r="B199">
        <v>1690</v>
      </c>
      <c r="D199" t="s">
        <v>14</v>
      </c>
      <c r="E199">
        <v>6080</v>
      </c>
    </row>
    <row r="200" spans="1:5" x14ac:dyDescent="0.25">
      <c r="A200" t="s">
        <v>20</v>
      </c>
      <c r="B200">
        <v>191</v>
      </c>
      <c r="D200" t="s">
        <v>14</v>
      </c>
      <c r="E200">
        <v>80</v>
      </c>
    </row>
    <row r="201" spans="1:5" x14ac:dyDescent="0.25">
      <c r="A201" t="s">
        <v>20</v>
      </c>
      <c r="B201">
        <v>2013</v>
      </c>
      <c r="D201" t="s">
        <v>14</v>
      </c>
      <c r="E201">
        <v>9</v>
      </c>
    </row>
    <row r="202" spans="1:5" x14ac:dyDescent="0.25">
      <c r="A202" t="s">
        <v>20</v>
      </c>
      <c r="B202">
        <v>1703</v>
      </c>
      <c r="D202" t="s">
        <v>14</v>
      </c>
      <c r="E202">
        <v>1784</v>
      </c>
    </row>
    <row r="203" spans="1:5" x14ac:dyDescent="0.25">
      <c r="A203" t="s">
        <v>20</v>
      </c>
      <c r="B203">
        <v>80</v>
      </c>
      <c r="D203" t="s">
        <v>14</v>
      </c>
      <c r="E203">
        <v>243</v>
      </c>
    </row>
    <row r="204" spans="1:5" x14ac:dyDescent="0.25">
      <c r="A204" t="s">
        <v>20</v>
      </c>
      <c r="B204">
        <v>41</v>
      </c>
      <c r="D204" t="s">
        <v>14</v>
      </c>
      <c r="E204">
        <v>1296</v>
      </c>
    </row>
    <row r="205" spans="1:5" x14ac:dyDescent="0.25">
      <c r="A205" t="s">
        <v>20</v>
      </c>
      <c r="B205">
        <v>187</v>
      </c>
      <c r="D205" t="s">
        <v>14</v>
      </c>
      <c r="E205">
        <v>77</v>
      </c>
    </row>
    <row r="206" spans="1:5" x14ac:dyDescent="0.25">
      <c r="A206" t="s">
        <v>20</v>
      </c>
      <c r="B206">
        <v>2875</v>
      </c>
      <c r="D206" t="s">
        <v>14</v>
      </c>
      <c r="E206">
        <v>395</v>
      </c>
    </row>
    <row r="207" spans="1:5" x14ac:dyDescent="0.25">
      <c r="A207" t="s">
        <v>20</v>
      </c>
      <c r="B207">
        <v>88</v>
      </c>
      <c r="D207" t="s">
        <v>14</v>
      </c>
      <c r="E207">
        <v>49</v>
      </c>
    </row>
    <row r="208" spans="1:5" x14ac:dyDescent="0.25">
      <c r="A208" t="s">
        <v>20</v>
      </c>
      <c r="B208">
        <v>191</v>
      </c>
      <c r="D208" t="s">
        <v>14</v>
      </c>
      <c r="E208">
        <v>180</v>
      </c>
    </row>
    <row r="209" spans="1:5" x14ac:dyDescent="0.25">
      <c r="A209" t="s">
        <v>20</v>
      </c>
      <c r="B209">
        <v>139</v>
      </c>
      <c r="D209" t="s">
        <v>14</v>
      </c>
      <c r="E209">
        <v>2690</v>
      </c>
    </row>
    <row r="210" spans="1:5" x14ac:dyDescent="0.25">
      <c r="A210" t="s">
        <v>20</v>
      </c>
      <c r="B210">
        <v>186</v>
      </c>
      <c r="D210" t="s">
        <v>14</v>
      </c>
      <c r="E210">
        <v>2779</v>
      </c>
    </row>
    <row r="211" spans="1:5" x14ac:dyDescent="0.25">
      <c r="A211" t="s">
        <v>20</v>
      </c>
      <c r="B211">
        <v>112</v>
      </c>
      <c r="D211" t="s">
        <v>14</v>
      </c>
      <c r="E211">
        <v>92</v>
      </c>
    </row>
    <row r="212" spans="1:5" x14ac:dyDescent="0.25">
      <c r="A212" t="s">
        <v>20</v>
      </c>
      <c r="B212">
        <v>101</v>
      </c>
      <c r="D212" t="s">
        <v>14</v>
      </c>
      <c r="E212">
        <v>1028</v>
      </c>
    </row>
    <row r="213" spans="1:5" x14ac:dyDescent="0.25">
      <c r="A213" t="s">
        <v>20</v>
      </c>
      <c r="B213">
        <v>206</v>
      </c>
      <c r="D213" t="s">
        <v>14</v>
      </c>
      <c r="E213">
        <v>26</v>
      </c>
    </row>
    <row r="214" spans="1:5" x14ac:dyDescent="0.25">
      <c r="A214" t="s">
        <v>20</v>
      </c>
      <c r="B214">
        <v>154</v>
      </c>
      <c r="D214" t="s">
        <v>14</v>
      </c>
      <c r="E214">
        <v>1790</v>
      </c>
    </row>
    <row r="215" spans="1:5" x14ac:dyDescent="0.25">
      <c r="A215" t="s">
        <v>20</v>
      </c>
      <c r="B215">
        <v>5966</v>
      </c>
      <c r="D215" t="s">
        <v>14</v>
      </c>
      <c r="E215">
        <v>37</v>
      </c>
    </row>
    <row r="216" spans="1:5" x14ac:dyDescent="0.25">
      <c r="A216" t="s">
        <v>20</v>
      </c>
      <c r="B216">
        <v>169</v>
      </c>
      <c r="D216" t="s">
        <v>14</v>
      </c>
      <c r="E216">
        <v>35</v>
      </c>
    </row>
    <row r="217" spans="1:5" x14ac:dyDescent="0.25">
      <c r="A217" t="s">
        <v>20</v>
      </c>
      <c r="B217">
        <v>2106</v>
      </c>
      <c r="D217" t="s">
        <v>14</v>
      </c>
      <c r="E217">
        <v>558</v>
      </c>
    </row>
    <row r="218" spans="1:5" x14ac:dyDescent="0.25">
      <c r="A218" t="s">
        <v>20</v>
      </c>
      <c r="B218">
        <v>131</v>
      </c>
      <c r="D218" t="s">
        <v>14</v>
      </c>
      <c r="E218">
        <v>64</v>
      </c>
    </row>
    <row r="219" spans="1:5" x14ac:dyDescent="0.25">
      <c r="A219" t="s">
        <v>20</v>
      </c>
      <c r="B219">
        <v>84</v>
      </c>
      <c r="D219" t="s">
        <v>14</v>
      </c>
      <c r="E219">
        <v>245</v>
      </c>
    </row>
    <row r="220" spans="1:5" x14ac:dyDescent="0.25">
      <c r="A220" t="s">
        <v>20</v>
      </c>
      <c r="B220">
        <v>155</v>
      </c>
      <c r="D220" t="s">
        <v>14</v>
      </c>
      <c r="E220">
        <v>71</v>
      </c>
    </row>
    <row r="221" spans="1:5" x14ac:dyDescent="0.25">
      <c r="A221" t="s">
        <v>20</v>
      </c>
      <c r="B221">
        <v>189</v>
      </c>
      <c r="D221" t="s">
        <v>14</v>
      </c>
      <c r="E221">
        <v>42</v>
      </c>
    </row>
    <row r="222" spans="1:5" x14ac:dyDescent="0.25">
      <c r="A222" t="s">
        <v>20</v>
      </c>
      <c r="B222">
        <v>4799</v>
      </c>
      <c r="D222" t="s">
        <v>14</v>
      </c>
      <c r="E222">
        <v>156</v>
      </c>
    </row>
    <row r="223" spans="1:5" x14ac:dyDescent="0.25">
      <c r="A223" t="s">
        <v>20</v>
      </c>
      <c r="B223">
        <v>1137</v>
      </c>
      <c r="D223" t="s">
        <v>14</v>
      </c>
      <c r="E223">
        <v>1368</v>
      </c>
    </row>
    <row r="224" spans="1:5" x14ac:dyDescent="0.25">
      <c r="A224" t="s">
        <v>20</v>
      </c>
      <c r="B224">
        <v>1152</v>
      </c>
      <c r="D224" t="s">
        <v>14</v>
      </c>
      <c r="E224">
        <v>102</v>
      </c>
    </row>
    <row r="225" spans="1:5" x14ac:dyDescent="0.25">
      <c r="A225" t="s">
        <v>20</v>
      </c>
      <c r="B225">
        <v>50</v>
      </c>
      <c r="D225" t="s">
        <v>14</v>
      </c>
      <c r="E225">
        <v>86</v>
      </c>
    </row>
    <row r="226" spans="1:5" x14ac:dyDescent="0.25">
      <c r="A226" t="s">
        <v>20</v>
      </c>
      <c r="B226">
        <v>3059</v>
      </c>
      <c r="D226" t="s">
        <v>14</v>
      </c>
      <c r="E226">
        <v>253</v>
      </c>
    </row>
    <row r="227" spans="1:5" x14ac:dyDescent="0.25">
      <c r="A227" t="s">
        <v>20</v>
      </c>
      <c r="B227">
        <v>34</v>
      </c>
      <c r="D227" t="s">
        <v>14</v>
      </c>
      <c r="E227">
        <v>157</v>
      </c>
    </row>
    <row r="228" spans="1:5" x14ac:dyDescent="0.25">
      <c r="A228" t="s">
        <v>20</v>
      </c>
      <c r="B228">
        <v>220</v>
      </c>
      <c r="D228" t="s">
        <v>14</v>
      </c>
      <c r="E228">
        <v>183</v>
      </c>
    </row>
    <row r="229" spans="1:5" x14ac:dyDescent="0.25">
      <c r="A229" t="s">
        <v>20</v>
      </c>
      <c r="B229">
        <v>1604</v>
      </c>
      <c r="D229" t="s">
        <v>14</v>
      </c>
      <c r="E229">
        <v>82</v>
      </c>
    </row>
    <row r="230" spans="1:5" x14ac:dyDescent="0.25">
      <c r="A230" t="s">
        <v>20</v>
      </c>
      <c r="B230">
        <v>454</v>
      </c>
      <c r="D230" t="s">
        <v>14</v>
      </c>
      <c r="E230">
        <v>1</v>
      </c>
    </row>
    <row r="231" spans="1:5" x14ac:dyDescent="0.25">
      <c r="A231" t="s">
        <v>20</v>
      </c>
      <c r="B231">
        <v>123</v>
      </c>
      <c r="D231" t="s">
        <v>14</v>
      </c>
      <c r="E231">
        <v>1198</v>
      </c>
    </row>
    <row r="232" spans="1:5" x14ac:dyDescent="0.25">
      <c r="A232" t="s">
        <v>20</v>
      </c>
      <c r="B232">
        <v>299</v>
      </c>
      <c r="D232" t="s">
        <v>14</v>
      </c>
      <c r="E232">
        <v>648</v>
      </c>
    </row>
    <row r="233" spans="1:5" x14ac:dyDescent="0.25">
      <c r="A233" t="s">
        <v>20</v>
      </c>
      <c r="B233">
        <v>2237</v>
      </c>
      <c r="D233" t="s">
        <v>14</v>
      </c>
      <c r="E233">
        <v>64</v>
      </c>
    </row>
    <row r="234" spans="1:5" x14ac:dyDescent="0.25">
      <c r="A234" t="s">
        <v>20</v>
      </c>
      <c r="B234">
        <v>645</v>
      </c>
      <c r="D234" t="s">
        <v>14</v>
      </c>
      <c r="E234">
        <v>62</v>
      </c>
    </row>
    <row r="235" spans="1:5" x14ac:dyDescent="0.25">
      <c r="A235" t="s">
        <v>20</v>
      </c>
      <c r="B235">
        <v>484</v>
      </c>
      <c r="D235" t="s">
        <v>14</v>
      </c>
      <c r="E235">
        <v>750</v>
      </c>
    </row>
    <row r="236" spans="1:5" x14ac:dyDescent="0.25">
      <c r="A236" t="s">
        <v>20</v>
      </c>
      <c r="B236">
        <v>154</v>
      </c>
      <c r="D236" t="s">
        <v>14</v>
      </c>
      <c r="E236">
        <v>105</v>
      </c>
    </row>
    <row r="237" spans="1:5" x14ac:dyDescent="0.25">
      <c r="A237" t="s">
        <v>20</v>
      </c>
      <c r="B237">
        <v>82</v>
      </c>
      <c r="D237" t="s">
        <v>14</v>
      </c>
      <c r="E237">
        <v>2604</v>
      </c>
    </row>
    <row r="238" spans="1:5" x14ac:dyDescent="0.25">
      <c r="A238" t="s">
        <v>20</v>
      </c>
      <c r="B238">
        <v>134</v>
      </c>
      <c r="D238" t="s">
        <v>14</v>
      </c>
      <c r="E238">
        <v>65</v>
      </c>
    </row>
    <row r="239" spans="1:5" x14ac:dyDescent="0.25">
      <c r="A239" t="s">
        <v>20</v>
      </c>
      <c r="B239">
        <v>5203</v>
      </c>
      <c r="D239" t="s">
        <v>14</v>
      </c>
      <c r="E239">
        <v>94</v>
      </c>
    </row>
    <row r="240" spans="1:5" x14ac:dyDescent="0.25">
      <c r="A240" t="s">
        <v>20</v>
      </c>
      <c r="B240">
        <v>94</v>
      </c>
      <c r="D240" t="s">
        <v>14</v>
      </c>
      <c r="E240">
        <v>257</v>
      </c>
    </row>
    <row r="241" spans="1:5" x14ac:dyDescent="0.25">
      <c r="A241" t="s">
        <v>20</v>
      </c>
      <c r="B241">
        <v>205</v>
      </c>
      <c r="D241" t="s">
        <v>14</v>
      </c>
      <c r="E241">
        <v>2928</v>
      </c>
    </row>
    <row r="242" spans="1:5" x14ac:dyDescent="0.25">
      <c r="A242" t="s">
        <v>20</v>
      </c>
      <c r="B242">
        <v>92</v>
      </c>
      <c r="D242" t="s">
        <v>14</v>
      </c>
      <c r="E242">
        <v>4697</v>
      </c>
    </row>
    <row r="243" spans="1:5" x14ac:dyDescent="0.25">
      <c r="A243" t="s">
        <v>20</v>
      </c>
      <c r="B243">
        <v>219</v>
      </c>
      <c r="D243" t="s">
        <v>14</v>
      </c>
      <c r="E243">
        <v>2915</v>
      </c>
    </row>
    <row r="244" spans="1:5" x14ac:dyDescent="0.25">
      <c r="A244" t="s">
        <v>20</v>
      </c>
      <c r="B244">
        <v>2526</v>
      </c>
      <c r="D244" t="s">
        <v>14</v>
      </c>
      <c r="E244">
        <v>18</v>
      </c>
    </row>
    <row r="245" spans="1:5" x14ac:dyDescent="0.25">
      <c r="A245" t="s">
        <v>20</v>
      </c>
      <c r="B245">
        <v>94</v>
      </c>
      <c r="D245" t="s">
        <v>14</v>
      </c>
      <c r="E245">
        <v>602</v>
      </c>
    </row>
    <row r="246" spans="1:5" x14ac:dyDescent="0.25">
      <c r="A246" t="s">
        <v>20</v>
      </c>
      <c r="B246">
        <v>1713</v>
      </c>
      <c r="D246" t="s">
        <v>14</v>
      </c>
      <c r="E246">
        <v>1</v>
      </c>
    </row>
    <row r="247" spans="1:5" x14ac:dyDescent="0.25">
      <c r="A247" t="s">
        <v>20</v>
      </c>
      <c r="B247">
        <v>249</v>
      </c>
      <c r="D247" t="s">
        <v>14</v>
      </c>
      <c r="E247">
        <v>3868</v>
      </c>
    </row>
    <row r="248" spans="1:5" x14ac:dyDescent="0.25">
      <c r="A248" t="s">
        <v>20</v>
      </c>
      <c r="B248">
        <v>192</v>
      </c>
      <c r="D248" t="s">
        <v>14</v>
      </c>
      <c r="E248">
        <v>504</v>
      </c>
    </row>
    <row r="249" spans="1:5" x14ac:dyDescent="0.25">
      <c r="A249" t="s">
        <v>20</v>
      </c>
      <c r="B249">
        <v>247</v>
      </c>
      <c r="D249" t="s">
        <v>14</v>
      </c>
      <c r="E249">
        <v>14</v>
      </c>
    </row>
    <row r="250" spans="1:5" x14ac:dyDescent="0.25">
      <c r="A250" t="s">
        <v>20</v>
      </c>
      <c r="B250">
        <v>2293</v>
      </c>
      <c r="D250" t="s">
        <v>14</v>
      </c>
      <c r="E250">
        <v>750</v>
      </c>
    </row>
    <row r="251" spans="1:5" x14ac:dyDescent="0.25">
      <c r="A251" t="s">
        <v>20</v>
      </c>
      <c r="B251">
        <v>3131</v>
      </c>
      <c r="D251" t="s">
        <v>14</v>
      </c>
      <c r="E251">
        <v>77</v>
      </c>
    </row>
    <row r="252" spans="1:5" x14ac:dyDescent="0.25">
      <c r="A252" t="s">
        <v>20</v>
      </c>
      <c r="B252">
        <v>143</v>
      </c>
      <c r="D252" t="s">
        <v>14</v>
      </c>
      <c r="E252">
        <v>752</v>
      </c>
    </row>
    <row r="253" spans="1:5" x14ac:dyDescent="0.25">
      <c r="A253" t="s">
        <v>20</v>
      </c>
      <c r="B253">
        <v>296</v>
      </c>
      <c r="D253" t="s">
        <v>14</v>
      </c>
      <c r="E253">
        <v>131</v>
      </c>
    </row>
    <row r="254" spans="1:5" x14ac:dyDescent="0.25">
      <c r="A254" t="s">
        <v>20</v>
      </c>
      <c r="B254">
        <v>170</v>
      </c>
      <c r="D254" t="s">
        <v>14</v>
      </c>
      <c r="E254">
        <v>87</v>
      </c>
    </row>
    <row r="255" spans="1:5" x14ac:dyDescent="0.25">
      <c r="A255" t="s">
        <v>20</v>
      </c>
      <c r="B255">
        <v>86</v>
      </c>
      <c r="D255" t="s">
        <v>14</v>
      </c>
      <c r="E255">
        <v>1063</v>
      </c>
    </row>
    <row r="256" spans="1:5" x14ac:dyDescent="0.25">
      <c r="A256" t="s">
        <v>20</v>
      </c>
      <c r="B256">
        <v>6286</v>
      </c>
      <c r="D256" t="s">
        <v>14</v>
      </c>
      <c r="E256">
        <v>76</v>
      </c>
    </row>
    <row r="257" spans="1:5" x14ac:dyDescent="0.25">
      <c r="A257" t="s">
        <v>20</v>
      </c>
      <c r="B257">
        <v>3727</v>
      </c>
      <c r="D257" t="s">
        <v>14</v>
      </c>
      <c r="E257">
        <v>4428</v>
      </c>
    </row>
    <row r="258" spans="1:5" x14ac:dyDescent="0.25">
      <c r="A258" t="s">
        <v>20</v>
      </c>
      <c r="B258">
        <v>1605</v>
      </c>
      <c r="D258" t="s">
        <v>14</v>
      </c>
      <c r="E258">
        <v>58</v>
      </c>
    </row>
    <row r="259" spans="1:5" x14ac:dyDescent="0.25">
      <c r="A259" t="s">
        <v>20</v>
      </c>
      <c r="B259">
        <v>2120</v>
      </c>
      <c r="D259" t="s">
        <v>14</v>
      </c>
      <c r="E259">
        <v>111</v>
      </c>
    </row>
    <row r="260" spans="1:5" x14ac:dyDescent="0.25">
      <c r="A260" t="s">
        <v>20</v>
      </c>
      <c r="B260">
        <v>50</v>
      </c>
      <c r="D260" t="s">
        <v>14</v>
      </c>
      <c r="E260">
        <v>2955</v>
      </c>
    </row>
    <row r="261" spans="1:5" x14ac:dyDescent="0.25">
      <c r="A261" t="s">
        <v>20</v>
      </c>
      <c r="B261">
        <v>2080</v>
      </c>
      <c r="D261" t="s">
        <v>14</v>
      </c>
      <c r="E261">
        <v>1657</v>
      </c>
    </row>
    <row r="262" spans="1:5" x14ac:dyDescent="0.25">
      <c r="A262" t="s">
        <v>20</v>
      </c>
      <c r="B262">
        <v>2105</v>
      </c>
      <c r="D262" t="s">
        <v>14</v>
      </c>
      <c r="E262">
        <v>926</v>
      </c>
    </row>
    <row r="263" spans="1:5" x14ac:dyDescent="0.25">
      <c r="A263" t="s">
        <v>20</v>
      </c>
      <c r="B263">
        <v>2436</v>
      </c>
      <c r="D263" t="s">
        <v>14</v>
      </c>
      <c r="E263">
        <v>77</v>
      </c>
    </row>
    <row r="264" spans="1:5" x14ac:dyDescent="0.25">
      <c r="A264" t="s">
        <v>20</v>
      </c>
      <c r="B264">
        <v>80</v>
      </c>
      <c r="D264" t="s">
        <v>14</v>
      </c>
      <c r="E264">
        <v>1748</v>
      </c>
    </row>
    <row r="265" spans="1:5" x14ac:dyDescent="0.25">
      <c r="A265" t="s">
        <v>20</v>
      </c>
      <c r="B265">
        <v>42</v>
      </c>
      <c r="D265" t="s">
        <v>14</v>
      </c>
      <c r="E265">
        <v>79</v>
      </c>
    </row>
    <row r="266" spans="1:5" x14ac:dyDescent="0.25">
      <c r="A266" t="s">
        <v>20</v>
      </c>
      <c r="B266">
        <v>139</v>
      </c>
      <c r="D266" t="s">
        <v>14</v>
      </c>
      <c r="E266">
        <v>889</v>
      </c>
    </row>
    <row r="267" spans="1:5" x14ac:dyDescent="0.25">
      <c r="A267" t="s">
        <v>20</v>
      </c>
      <c r="B267">
        <v>159</v>
      </c>
      <c r="D267" t="s">
        <v>14</v>
      </c>
      <c r="E267">
        <v>56</v>
      </c>
    </row>
    <row r="268" spans="1:5" x14ac:dyDescent="0.25">
      <c r="A268" t="s">
        <v>20</v>
      </c>
      <c r="B268">
        <v>381</v>
      </c>
      <c r="D268" t="s">
        <v>14</v>
      </c>
      <c r="E268">
        <v>1</v>
      </c>
    </row>
    <row r="269" spans="1:5" x14ac:dyDescent="0.25">
      <c r="A269" t="s">
        <v>20</v>
      </c>
      <c r="B269">
        <v>194</v>
      </c>
      <c r="D269" t="s">
        <v>14</v>
      </c>
      <c r="E269">
        <v>83</v>
      </c>
    </row>
    <row r="270" spans="1:5" x14ac:dyDescent="0.25">
      <c r="A270" t="s">
        <v>20</v>
      </c>
      <c r="B270">
        <v>106</v>
      </c>
      <c r="D270" t="s">
        <v>14</v>
      </c>
      <c r="E270">
        <v>2025</v>
      </c>
    </row>
    <row r="271" spans="1:5" x14ac:dyDescent="0.25">
      <c r="A271" t="s">
        <v>20</v>
      </c>
      <c r="B271">
        <v>142</v>
      </c>
      <c r="D271" t="s">
        <v>14</v>
      </c>
      <c r="E271">
        <v>14</v>
      </c>
    </row>
    <row r="272" spans="1:5" x14ac:dyDescent="0.25">
      <c r="A272" t="s">
        <v>20</v>
      </c>
      <c r="B272">
        <v>211</v>
      </c>
      <c r="D272" t="s">
        <v>14</v>
      </c>
      <c r="E272">
        <v>656</v>
      </c>
    </row>
    <row r="273" spans="1:5" x14ac:dyDescent="0.25">
      <c r="A273" t="s">
        <v>20</v>
      </c>
      <c r="B273">
        <v>2756</v>
      </c>
      <c r="D273" t="s">
        <v>14</v>
      </c>
      <c r="E273">
        <v>1596</v>
      </c>
    </row>
    <row r="274" spans="1:5" x14ac:dyDescent="0.25">
      <c r="A274" t="s">
        <v>20</v>
      </c>
      <c r="B274">
        <v>173</v>
      </c>
      <c r="D274" t="s">
        <v>14</v>
      </c>
      <c r="E274">
        <v>10</v>
      </c>
    </row>
    <row r="275" spans="1:5" x14ac:dyDescent="0.25">
      <c r="A275" t="s">
        <v>20</v>
      </c>
      <c r="B275">
        <v>87</v>
      </c>
      <c r="D275" t="s">
        <v>14</v>
      </c>
      <c r="E275">
        <v>1121</v>
      </c>
    </row>
    <row r="276" spans="1:5" x14ac:dyDescent="0.25">
      <c r="A276" t="s">
        <v>20</v>
      </c>
      <c r="B276">
        <v>1572</v>
      </c>
      <c r="D276" t="s">
        <v>14</v>
      </c>
      <c r="E276">
        <v>15</v>
      </c>
    </row>
    <row r="277" spans="1:5" x14ac:dyDescent="0.25">
      <c r="A277" t="s">
        <v>20</v>
      </c>
      <c r="B277">
        <v>2346</v>
      </c>
      <c r="D277" t="s">
        <v>14</v>
      </c>
      <c r="E277">
        <v>191</v>
      </c>
    </row>
    <row r="278" spans="1:5" x14ac:dyDescent="0.25">
      <c r="A278" t="s">
        <v>20</v>
      </c>
      <c r="B278">
        <v>115</v>
      </c>
      <c r="D278" t="s">
        <v>14</v>
      </c>
      <c r="E278">
        <v>16</v>
      </c>
    </row>
    <row r="279" spans="1:5" x14ac:dyDescent="0.25">
      <c r="A279" t="s">
        <v>20</v>
      </c>
      <c r="B279">
        <v>85</v>
      </c>
      <c r="D279" t="s">
        <v>14</v>
      </c>
      <c r="E279">
        <v>17</v>
      </c>
    </row>
    <row r="280" spans="1:5" x14ac:dyDescent="0.25">
      <c r="A280" t="s">
        <v>20</v>
      </c>
      <c r="B280">
        <v>144</v>
      </c>
      <c r="D280" t="s">
        <v>14</v>
      </c>
      <c r="E280">
        <v>34</v>
      </c>
    </row>
    <row r="281" spans="1:5" x14ac:dyDescent="0.25">
      <c r="A281" t="s">
        <v>20</v>
      </c>
      <c r="B281">
        <v>2443</v>
      </c>
      <c r="D281" t="s">
        <v>14</v>
      </c>
      <c r="E281">
        <v>1</v>
      </c>
    </row>
    <row r="282" spans="1:5" x14ac:dyDescent="0.25">
      <c r="A282" t="s">
        <v>20</v>
      </c>
      <c r="B282">
        <v>64</v>
      </c>
      <c r="D282" t="s">
        <v>14</v>
      </c>
      <c r="E282">
        <v>1274</v>
      </c>
    </row>
    <row r="283" spans="1:5" x14ac:dyDescent="0.25">
      <c r="A283" t="s">
        <v>20</v>
      </c>
      <c r="B283">
        <v>268</v>
      </c>
      <c r="D283" t="s">
        <v>14</v>
      </c>
      <c r="E283">
        <v>210</v>
      </c>
    </row>
    <row r="284" spans="1:5" x14ac:dyDescent="0.25">
      <c r="A284" t="s">
        <v>20</v>
      </c>
      <c r="B284">
        <v>195</v>
      </c>
      <c r="D284" t="s">
        <v>14</v>
      </c>
      <c r="E284">
        <v>248</v>
      </c>
    </row>
    <row r="285" spans="1:5" x14ac:dyDescent="0.25">
      <c r="A285" t="s">
        <v>20</v>
      </c>
      <c r="B285">
        <v>186</v>
      </c>
      <c r="D285" t="s">
        <v>14</v>
      </c>
      <c r="E285">
        <v>513</v>
      </c>
    </row>
    <row r="286" spans="1:5" x14ac:dyDescent="0.25">
      <c r="A286" t="s">
        <v>20</v>
      </c>
      <c r="B286">
        <v>460</v>
      </c>
      <c r="D286" t="s">
        <v>14</v>
      </c>
      <c r="E286">
        <v>3410</v>
      </c>
    </row>
    <row r="287" spans="1:5" x14ac:dyDescent="0.25">
      <c r="A287" t="s">
        <v>20</v>
      </c>
      <c r="B287">
        <v>2528</v>
      </c>
      <c r="D287" t="s">
        <v>14</v>
      </c>
      <c r="E287">
        <v>10</v>
      </c>
    </row>
    <row r="288" spans="1:5" x14ac:dyDescent="0.25">
      <c r="A288" t="s">
        <v>20</v>
      </c>
      <c r="B288">
        <v>3657</v>
      </c>
      <c r="D288" t="s">
        <v>14</v>
      </c>
      <c r="E288">
        <v>2201</v>
      </c>
    </row>
    <row r="289" spans="1:5" x14ac:dyDescent="0.25">
      <c r="A289" t="s">
        <v>20</v>
      </c>
      <c r="B289">
        <v>131</v>
      </c>
      <c r="D289" t="s">
        <v>14</v>
      </c>
      <c r="E289">
        <v>676</v>
      </c>
    </row>
    <row r="290" spans="1:5" x14ac:dyDescent="0.25">
      <c r="A290" t="s">
        <v>20</v>
      </c>
      <c r="B290">
        <v>239</v>
      </c>
      <c r="D290" t="s">
        <v>14</v>
      </c>
      <c r="E290">
        <v>831</v>
      </c>
    </row>
    <row r="291" spans="1:5" x14ac:dyDescent="0.25">
      <c r="A291" t="s">
        <v>20</v>
      </c>
      <c r="B291">
        <v>78</v>
      </c>
      <c r="D291" t="s">
        <v>14</v>
      </c>
      <c r="E291">
        <v>859</v>
      </c>
    </row>
    <row r="292" spans="1:5" x14ac:dyDescent="0.25">
      <c r="A292" t="s">
        <v>20</v>
      </c>
      <c r="B292">
        <v>1773</v>
      </c>
      <c r="D292" t="s">
        <v>14</v>
      </c>
      <c r="E292">
        <v>45</v>
      </c>
    </row>
    <row r="293" spans="1:5" x14ac:dyDescent="0.25">
      <c r="A293" t="s">
        <v>20</v>
      </c>
      <c r="B293">
        <v>32</v>
      </c>
      <c r="D293" t="s">
        <v>14</v>
      </c>
      <c r="E293">
        <v>6</v>
      </c>
    </row>
    <row r="294" spans="1:5" x14ac:dyDescent="0.25">
      <c r="A294" t="s">
        <v>20</v>
      </c>
      <c r="B294">
        <v>369</v>
      </c>
      <c r="D294" t="s">
        <v>14</v>
      </c>
      <c r="E294">
        <v>7</v>
      </c>
    </row>
    <row r="295" spans="1:5" x14ac:dyDescent="0.25">
      <c r="A295" t="s">
        <v>20</v>
      </c>
      <c r="B295">
        <v>89</v>
      </c>
      <c r="D295" t="s">
        <v>14</v>
      </c>
      <c r="E295">
        <v>31</v>
      </c>
    </row>
    <row r="296" spans="1:5" x14ac:dyDescent="0.25">
      <c r="A296" t="s">
        <v>20</v>
      </c>
      <c r="B296">
        <v>147</v>
      </c>
      <c r="D296" t="s">
        <v>14</v>
      </c>
      <c r="E296">
        <v>78</v>
      </c>
    </row>
    <row r="297" spans="1:5" x14ac:dyDescent="0.25">
      <c r="A297" t="s">
        <v>20</v>
      </c>
      <c r="B297">
        <v>126</v>
      </c>
      <c r="D297" t="s">
        <v>14</v>
      </c>
      <c r="E297">
        <v>1225</v>
      </c>
    </row>
    <row r="298" spans="1:5" x14ac:dyDescent="0.25">
      <c r="A298" t="s">
        <v>20</v>
      </c>
      <c r="B298">
        <v>2218</v>
      </c>
      <c r="D298" t="s">
        <v>14</v>
      </c>
      <c r="E298">
        <v>1</v>
      </c>
    </row>
    <row r="299" spans="1:5" x14ac:dyDescent="0.25">
      <c r="A299" t="s">
        <v>20</v>
      </c>
      <c r="B299">
        <v>202</v>
      </c>
      <c r="D299" t="s">
        <v>14</v>
      </c>
      <c r="E299">
        <v>67</v>
      </c>
    </row>
    <row r="300" spans="1:5" x14ac:dyDescent="0.25">
      <c r="A300" t="s">
        <v>20</v>
      </c>
      <c r="B300">
        <v>140</v>
      </c>
      <c r="D300" t="s">
        <v>14</v>
      </c>
      <c r="E300">
        <v>19</v>
      </c>
    </row>
    <row r="301" spans="1:5" x14ac:dyDescent="0.25">
      <c r="A301" t="s">
        <v>20</v>
      </c>
      <c r="B301">
        <v>1052</v>
      </c>
      <c r="D301" t="s">
        <v>14</v>
      </c>
      <c r="E301">
        <v>2108</v>
      </c>
    </row>
    <row r="302" spans="1:5" x14ac:dyDescent="0.25">
      <c r="A302" t="s">
        <v>20</v>
      </c>
      <c r="B302">
        <v>247</v>
      </c>
      <c r="D302" t="s">
        <v>14</v>
      </c>
      <c r="E302">
        <v>679</v>
      </c>
    </row>
    <row r="303" spans="1:5" x14ac:dyDescent="0.25">
      <c r="A303" t="s">
        <v>20</v>
      </c>
      <c r="B303">
        <v>84</v>
      </c>
      <c r="D303" t="s">
        <v>14</v>
      </c>
      <c r="E303">
        <v>36</v>
      </c>
    </row>
    <row r="304" spans="1:5" x14ac:dyDescent="0.25">
      <c r="A304" t="s">
        <v>20</v>
      </c>
      <c r="B304">
        <v>88</v>
      </c>
      <c r="D304" t="s">
        <v>14</v>
      </c>
      <c r="E304">
        <v>47</v>
      </c>
    </row>
    <row r="305" spans="1:5" x14ac:dyDescent="0.25">
      <c r="A305" t="s">
        <v>20</v>
      </c>
      <c r="B305">
        <v>156</v>
      </c>
      <c r="D305" t="s">
        <v>14</v>
      </c>
      <c r="E305">
        <v>70</v>
      </c>
    </row>
    <row r="306" spans="1:5" x14ac:dyDescent="0.25">
      <c r="A306" t="s">
        <v>20</v>
      </c>
      <c r="B306">
        <v>2985</v>
      </c>
      <c r="D306" t="s">
        <v>14</v>
      </c>
      <c r="E306">
        <v>154</v>
      </c>
    </row>
    <row r="307" spans="1:5" x14ac:dyDescent="0.25">
      <c r="A307" t="s">
        <v>20</v>
      </c>
      <c r="B307">
        <v>762</v>
      </c>
      <c r="D307" t="s">
        <v>14</v>
      </c>
      <c r="E307">
        <v>22</v>
      </c>
    </row>
    <row r="308" spans="1:5" x14ac:dyDescent="0.25">
      <c r="A308" t="s">
        <v>20</v>
      </c>
      <c r="B308">
        <v>554</v>
      </c>
      <c r="D308" t="s">
        <v>14</v>
      </c>
      <c r="E308">
        <v>1758</v>
      </c>
    </row>
    <row r="309" spans="1:5" x14ac:dyDescent="0.25">
      <c r="A309" t="s">
        <v>20</v>
      </c>
      <c r="B309">
        <v>135</v>
      </c>
      <c r="D309" t="s">
        <v>14</v>
      </c>
      <c r="E309">
        <v>94</v>
      </c>
    </row>
    <row r="310" spans="1:5" x14ac:dyDescent="0.25">
      <c r="A310" t="s">
        <v>20</v>
      </c>
      <c r="B310">
        <v>122</v>
      </c>
      <c r="D310" t="s">
        <v>14</v>
      </c>
      <c r="E310">
        <v>33</v>
      </c>
    </row>
    <row r="311" spans="1:5" x14ac:dyDescent="0.25">
      <c r="A311" t="s">
        <v>20</v>
      </c>
      <c r="B311">
        <v>221</v>
      </c>
      <c r="D311" t="s">
        <v>14</v>
      </c>
      <c r="E311">
        <v>1</v>
      </c>
    </row>
    <row r="312" spans="1:5" x14ac:dyDescent="0.25">
      <c r="A312" t="s">
        <v>20</v>
      </c>
      <c r="B312">
        <v>126</v>
      </c>
      <c r="D312" t="s">
        <v>14</v>
      </c>
      <c r="E312">
        <v>31</v>
      </c>
    </row>
    <row r="313" spans="1:5" x14ac:dyDescent="0.25">
      <c r="A313" t="s">
        <v>20</v>
      </c>
      <c r="B313">
        <v>1022</v>
      </c>
      <c r="D313" t="s">
        <v>14</v>
      </c>
      <c r="E313">
        <v>35</v>
      </c>
    </row>
    <row r="314" spans="1:5" x14ac:dyDescent="0.25">
      <c r="A314" t="s">
        <v>20</v>
      </c>
      <c r="B314">
        <v>3177</v>
      </c>
      <c r="D314" t="s">
        <v>14</v>
      </c>
      <c r="E314">
        <v>63</v>
      </c>
    </row>
    <row r="315" spans="1:5" x14ac:dyDescent="0.25">
      <c r="A315" t="s">
        <v>20</v>
      </c>
      <c r="B315">
        <v>198</v>
      </c>
      <c r="D315" t="s">
        <v>14</v>
      </c>
      <c r="E315">
        <v>526</v>
      </c>
    </row>
    <row r="316" spans="1:5" x14ac:dyDescent="0.25">
      <c r="A316" t="s">
        <v>20</v>
      </c>
      <c r="B316">
        <v>85</v>
      </c>
      <c r="D316" t="s">
        <v>14</v>
      </c>
      <c r="E316">
        <v>121</v>
      </c>
    </row>
    <row r="317" spans="1:5" x14ac:dyDescent="0.25">
      <c r="A317" t="s">
        <v>20</v>
      </c>
      <c r="B317">
        <v>3596</v>
      </c>
      <c r="D317" t="s">
        <v>14</v>
      </c>
      <c r="E317">
        <v>67</v>
      </c>
    </row>
    <row r="318" spans="1:5" x14ac:dyDescent="0.25">
      <c r="A318" t="s">
        <v>20</v>
      </c>
      <c r="B318">
        <v>244</v>
      </c>
      <c r="D318" t="s">
        <v>14</v>
      </c>
      <c r="E318">
        <v>57</v>
      </c>
    </row>
    <row r="319" spans="1:5" x14ac:dyDescent="0.25">
      <c r="A319" t="s">
        <v>20</v>
      </c>
      <c r="B319">
        <v>5180</v>
      </c>
      <c r="D319" t="s">
        <v>14</v>
      </c>
      <c r="E319">
        <v>1229</v>
      </c>
    </row>
    <row r="320" spans="1:5" x14ac:dyDescent="0.25">
      <c r="A320" t="s">
        <v>20</v>
      </c>
      <c r="B320">
        <v>589</v>
      </c>
      <c r="D320" t="s">
        <v>14</v>
      </c>
      <c r="E320">
        <v>12</v>
      </c>
    </row>
    <row r="321" spans="1:5" x14ac:dyDescent="0.25">
      <c r="A321" t="s">
        <v>20</v>
      </c>
      <c r="B321">
        <v>2725</v>
      </c>
      <c r="D321" t="s">
        <v>14</v>
      </c>
      <c r="E321">
        <v>452</v>
      </c>
    </row>
    <row r="322" spans="1:5" x14ac:dyDescent="0.25">
      <c r="A322" t="s">
        <v>20</v>
      </c>
      <c r="B322">
        <v>300</v>
      </c>
      <c r="D322" t="s">
        <v>14</v>
      </c>
      <c r="E322">
        <v>1886</v>
      </c>
    </row>
    <row r="323" spans="1:5" x14ac:dyDescent="0.25">
      <c r="A323" t="s">
        <v>20</v>
      </c>
      <c r="B323">
        <v>144</v>
      </c>
      <c r="D323" t="s">
        <v>14</v>
      </c>
      <c r="E323">
        <v>1825</v>
      </c>
    </row>
    <row r="324" spans="1:5" x14ac:dyDescent="0.25">
      <c r="A324" t="s">
        <v>20</v>
      </c>
      <c r="B324">
        <v>87</v>
      </c>
      <c r="D324" t="s">
        <v>14</v>
      </c>
      <c r="E324">
        <v>31</v>
      </c>
    </row>
    <row r="325" spans="1:5" x14ac:dyDescent="0.25">
      <c r="A325" t="s">
        <v>20</v>
      </c>
      <c r="B325">
        <v>3116</v>
      </c>
      <c r="D325" t="s">
        <v>14</v>
      </c>
      <c r="E325">
        <v>107</v>
      </c>
    </row>
    <row r="326" spans="1:5" x14ac:dyDescent="0.25">
      <c r="A326" t="s">
        <v>20</v>
      </c>
      <c r="B326">
        <v>909</v>
      </c>
      <c r="D326" t="s">
        <v>14</v>
      </c>
      <c r="E326">
        <v>27</v>
      </c>
    </row>
    <row r="327" spans="1:5" x14ac:dyDescent="0.25">
      <c r="A327" t="s">
        <v>20</v>
      </c>
      <c r="B327">
        <v>1613</v>
      </c>
      <c r="D327" t="s">
        <v>14</v>
      </c>
      <c r="E327">
        <v>1221</v>
      </c>
    </row>
    <row r="328" spans="1:5" x14ac:dyDescent="0.25">
      <c r="A328" t="s">
        <v>20</v>
      </c>
      <c r="B328">
        <v>136</v>
      </c>
      <c r="D328" t="s">
        <v>14</v>
      </c>
      <c r="E328">
        <v>1</v>
      </c>
    </row>
    <row r="329" spans="1:5" x14ac:dyDescent="0.25">
      <c r="A329" t="s">
        <v>20</v>
      </c>
      <c r="B329">
        <v>130</v>
      </c>
      <c r="D329" t="s">
        <v>14</v>
      </c>
      <c r="E329">
        <v>16</v>
      </c>
    </row>
    <row r="330" spans="1:5" x14ac:dyDescent="0.25">
      <c r="A330" t="s">
        <v>20</v>
      </c>
      <c r="B330">
        <v>102</v>
      </c>
      <c r="D330" t="s">
        <v>14</v>
      </c>
      <c r="E330">
        <v>41</v>
      </c>
    </row>
    <row r="331" spans="1:5" x14ac:dyDescent="0.25">
      <c r="A331" t="s">
        <v>20</v>
      </c>
      <c r="B331">
        <v>4006</v>
      </c>
      <c r="D331" t="s">
        <v>14</v>
      </c>
      <c r="E331">
        <v>523</v>
      </c>
    </row>
    <row r="332" spans="1:5" x14ac:dyDescent="0.25">
      <c r="A332" t="s">
        <v>20</v>
      </c>
      <c r="B332">
        <v>1629</v>
      </c>
      <c r="D332" t="s">
        <v>14</v>
      </c>
      <c r="E332">
        <v>141</v>
      </c>
    </row>
    <row r="333" spans="1:5" x14ac:dyDescent="0.25">
      <c r="A333" t="s">
        <v>20</v>
      </c>
      <c r="B333">
        <v>2188</v>
      </c>
      <c r="D333" t="s">
        <v>14</v>
      </c>
      <c r="E333">
        <v>52</v>
      </c>
    </row>
    <row r="334" spans="1:5" x14ac:dyDescent="0.25">
      <c r="A334" t="s">
        <v>20</v>
      </c>
      <c r="B334">
        <v>2409</v>
      </c>
      <c r="D334" t="s">
        <v>14</v>
      </c>
      <c r="E334">
        <v>225</v>
      </c>
    </row>
    <row r="335" spans="1:5" x14ac:dyDescent="0.25">
      <c r="A335" t="s">
        <v>20</v>
      </c>
      <c r="B335">
        <v>194</v>
      </c>
      <c r="D335" t="s">
        <v>14</v>
      </c>
      <c r="E335">
        <v>38</v>
      </c>
    </row>
    <row r="336" spans="1:5" x14ac:dyDescent="0.25">
      <c r="A336" t="s">
        <v>20</v>
      </c>
      <c r="B336">
        <v>1140</v>
      </c>
      <c r="D336" t="s">
        <v>14</v>
      </c>
      <c r="E336">
        <v>15</v>
      </c>
    </row>
    <row r="337" spans="1:5" x14ac:dyDescent="0.25">
      <c r="A337" t="s">
        <v>20</v>
      </c>
      <c r="B337">
        <v>102</v>
      </c>
      <c r="D337" t="s">
        <v>14</v>
      </c>
      <c r="E337">
        <v>37</v>
      </c>
    </row>
    <row r="338" spans="1:5" x14ac:dyDescent="0.25">
      <c r="A338" t="s">
        <v>20</v>
      </c>
      <c r="B338">
        <v>2857</v>
      </c>
      <c r="D338" t="s">
        <v>14</v>
      </c>
      <c r="E338">
        <v>112</v>
      </c>
    </row>
    <row r="339" spans="1:5" x14ac:dyDescent="0.25">
      <c r="A339" t="s">
        <v>20</v>
      </c>
      <c r="B339">
        <v>107</v>
      </c>
      <c r="D339" t="s">
        <v>14</v>
      </c>
      <c r="E339">
        <v>21</v>
      </c>
    </row>
    <row r="340" spans="1:5" x14ac:dyDescent="0.25">
      <c r="A340" t="s">
        <v>20</v>
      </c>
      <c r="B340">
        <v>160</v>
      </c>
      <c r="D340" t="s">
        <v>14</v>
      </c>
      <c r="E340">
        <v>67</v>
      </c>
    </row>
    <row r="341" spans="1:5" x14ac:dyDescent="0.25">
      <c r="A341" t="s">
        <v>20</v>
      </c>
      <c r="B341">
        <v>2230</v>
      </c>
      <c r="D341" t="s">
        <v>14</v>
      </c>
      <c r="E341">
        <v>78</v>
      </c>
    </row>
    <row r="342" spans="1:5" x14ac:dyDescent="0.25">
      <c r="A342" t="s">
        <v>20</v>
      </c>
      <c r="B342">
        <v>316</v>
      </c>
      <c r="D342" t="s">
        <v>14</v>
      </c>
      <c r="E342">
        <v>67</v>
      </c>
    </row>
    <row r="343" spans="1:5" x14ac:dyDescent="0.25">
      <c r="A343" t="s">
        <v>20</v>
      </c>
      <c r="B343">
        <v>117</v>
      </c>
      <c r="D343" t="s">
        <v>14</v>
      </c>
      <c r="E343">
        <v>263</v>
      </c>
    </row>
    <row r="344" spans="1:5" x14ac:dyDescent="0.25">
      <c r="A344" t="s">
        <v>20</v>
      </c>
      <c r="B344">
        <v>6406</v>
      </c>
      <c r="D344" t="s">
        <v>14</v>
      </c>
      <c r="E344">
        <v>1691</v>
      </c>
    </row>
    <row r="345" spans="1:5" x14ac:dyDescent="0.25">
      <c r="A345" t="s">
        <v>20</v>
      </c>
      <c r="B345">
        <v>192</v>
      </c>
      <c r="D345" t="s">
        <v>14</v>
      </c>
      <c r="E345">
        <v>181</v>
      </c>
    </row>
    <row r="346" spans="1:5" x14ac:dyDescent="0.25">
      <c r="A346" t="s">
        <v>20</v>
      </c>
      <c r="B346">
        <v>26</v>
      </c>
      <c r="D346" t="s">
        <v>14</v>
      </c>
      <c r="E346">
        <v>13</v>
      </c>
    </row>
    <row r="347" spans="1:5" x14ac:dyDescent="0.25">
      <c r="A347" t="s">
        <v>20</v>
      </c>
      <c r="B347">
        <v>723</v>
      </c>
      <c r="D347" t="s">
        <v>14</v>
      </c>
      <c r="E347">
        <v>1</v>
      </c>
    </row>
    <row r="348" spans="1:5" x14ac:dyDescent="0.25">
      <c r="A348" t="s">
        <v>20</v>
      </c>
      <c r="B348">
        <v>170</v>
      </c>
      <c r="D348" t="s">
        <v>14</v>
      </c>
      <c r="E348">
        <v>21</v>
      </c>
    </row>
    <row r="349" spans="1:5" x14ac:dyDescent="0.25">
      <c r="A349" t="s">
        <v>20</v>
      </c>
      <c r="B349">
        <v>238</v>
      </c>
      <c r="D349" t="s">
        <v>14</v>
      </c>
      <c r="E349">
        <v>830</v>
      </c>
    </row>
    <row r="350" spans="1:5" x14ac:dyDescent="0.25">
      <c r="A350" t="s">
        <v>20</v>
      </c>
      <c r="B350">
        <v>55</v>
      </c>
      <c r="D350" t="s">
        <v>14</v>
      </c>
      <c r="E350">
        <v>130</v>
      </c>
    </row>
    <row r="351" spans="1:5" x14ac:dyDescent="0.25">
      <c r="A351" t="s">
        <v>20</v>
      </c>
      <c r="B351">
        <v>128</v>
      </c>
      <c r="D351" t="s">
        <v>14</v>
      </c>
      <c r="E351">
        <v>55</v>
      </c>
    </row>
    <row r="352" spans="1:5" x14ac:dyDescent="0.25">
      <c r="A352" t="s">
        <v>20</v>
      </c>
      <c r="B352">
        <v>2144</v>
      </c>
      <c r="D352" t="s">
        <v>14</v>
      </c>
      <c r="E352">
        <v>114</v>
      </c>
    </row>
    <row r="353" spans="1:5" x14ac:dyDescent="0.25">
      <c r="A353" t="s">
        <v>20</v>
      </c>
      <c r="B353">
        <v>2693</v>
      </c>
      <c r="D353" t="s">
        <v>14</v>
      </c>
      <c r="E353">
        <v>594</v>
      </c>
    </row>
    <row r="354" spans="1:5" x14ac:dyDescent="0.25">
      <c r="A354" t="s">
        <v>20</v>
      </c>
      <c r="B354">
        <v>432</v>
      </c>
      <c r="D354" t="s">
        <v>14</v>
      </c>
      <c r="E354">
        <v>24</v>
      </c>
    </row>
    <row r="355" spans="1:5" x14ac:dyDescent="0.25">
      <c r="A355" t="s">
        <v>20</v>
      </c>
      <c r="B355">
        <v>189</v>
      </c>
      <c r="D355" t="s">
        <v>14</v>
      </c>
      <c r="E355">
        <v>252</v>
      </c>
    </row>
    <row r="356" spans="1:5" x14ac:dyDescent="0.25">
      <c r="A356" t="s">
        <v>20</v>
      </c>
      <c r="B356">
        <v>154</v>
      </c>
      <c r="D356" t="s">
        <v>14</v>
      </c>
      <c r="E356">
        <v>67</v>
      </c>
    </row>
    <row r="357" spans="1:5" x14ac:dyDescent="0.25">
      <c r="A357" t="s">
        <v>20</v>
      </c>
      <c r="B357">
        <v>96</v>
      </c>
      <c r="D357" t="s">
        <v>14</v>
      </c>
      <c r="E357">
        <v>742</v>
      </c>
    </row>
    <row r="358" spans="1:5" x14ac:dyDescent="0.25">
      <c r="A358" t="s">
        <v>20</v>
      </c>
      <c r="B358">
        <v>3063</v>
      </c>
      <c r="D358" t="s">
        <v>14</v>
      </c>
      <c r="E358">
        <v>75</v>
      </c>
    </row>
    <row r="359" spans="1:5" x14ac:dyDescent="0.25">
      <c r="A359" t="s">
        <v>20</v>
      </c>
      <c r="B359">
        <v>2266</v>
      </c>
      <c r="D359" t="s">
        <v>14</v>
      </c>
      <c r="E359">
        <v>4405</v>
      </c>
    </row>
    <row r="360" spans="1:5" x14ac:dyDescent="0.25">
      <c r="A360" t="s">
        <v>20</v>
      </c>
      <c r="B360">
        <v>194</v>
      </c>
      <c r="D360" t="s">
        <v>14</v>
      </c>
      <c r="E360">
        <v>92</v>
      </c>
    </row>
    <row r="361" spans="1:5" x14ac:dyDescent="0.25">
      <c r="A361" t="s">
        <v>20</v>
      </c>
      <c r="B361">
        <v>129</v>
      </c>
      <c r="D361" t="s">
        <v>14</v>
      </c>
      <c r="E361">
        <v>64</v>
      </c>
    </row>
    <row r="362" spans="1:5" x14ac:dyDescent="0.25">
      <c r="A362" t="s">
        <v>20</v>
      </c>
      <c r="B362">
        <v>375</v>
      </c>
      <c r="D362" t="s">
        <v>14</v>
      </c>
      <c r="E362">
        <v>64</v>
      </c>
    </row>
    <row r="363" spans="1:5" x14ac:dyDescent="0.25">
      <c r="A363" t="s">
        <v>20</v>
      </c>
      <c r="B363">
        <v>409</v>
      </c>
      <c r="D363" t="s">
        <v>14</v>
      </c>
      <c r="E363">
        <v>842</v>
      </c>
    </row>
    <row r="364" spans="1:5" x14ac:dyDescent="0.25">
      <c r="A364" t="s">
        <v>20</v>
      </c>
      <c r="B364">
        <v>234</v>
      </c>
      <c r="D364" t="s">
        <v>14</v>
      </c>
      <c r="E364">
        <v>112</v>
      </c>
    </row>
    <row r="365" spans="1:5" x14ac:dyDescent="0.25">
      <c r="A365" t="s">
        <v>20</v>
      </c>
      <c r="B365">
        <v>3016</v>
      </c>
      <c r="D365" t="s">
        <v>14</v>
      </c>
      <c r="E365">
        <v>374</v>
      </c>
    </row>
    <row r="366" spans="1:5" x14ac:dyDescent="0.25">
      <c r="A366" t="s">
        <v>20</v>
      </c>
      <c r="B366">
        <v>264</v>
      </c>
    </row>
    <row r="367" spans="1:5" x14ac:dyDescent="0.25">
      <c r="A367" t="s">
        <v>20</v>
      </c>
      <c r="B367">
        <v>272</v>
      </c>
    </row>
    <row r="368" spans="1:5" x14ac:dyDescent="0.25">
      <c r="A368" t="s">
        <v>20</v>
      </c>
      <c r="B368">
        <v>419</v>
      </c>
    </row>
    <row r="369" spans="1:2" x14ac:dyDescent="0.25">
      <c r="A369" t="s">
        <v>20</v>
      </c>
      <c r="B369">
        <v>1621</v>
      </c>
    </row>
    <row r="370" spans="1:2" x14ac:dyDescent="0.25">
      <c r="A370" t="s">
        <v>20</v>
      </c>
      <c r="B370">
        <v>1101</v>
      </c>
    </row>
    <row r="371" spans="1:2" x14ac:dyDescent="0.25">
      <c r="A371" t="s">
        <v>20</v>
      </c>
      <c r="B371">
        <v>1073</v>
      </c>
    </row>
    <row r="372" spans="1:2" x14ac:dyDescent="0.25">
      <c r="A372" t="s">
        <v>20</v>
      </c>
      <c r="B372">
        <v>331</v>
      </c>
    </row>
    <row r="373" spans="1:2" x14ac:dyDescent="0.25">
      <c r="A373" t="s">
        <v>20</v>
      </c>
      <c r="B373">
        <v>1170</v>
      </c>
    </row>
    <row r="374" spans="1:2" x14ac:dyDescent="0.25">
      <c r="A374" t="s">
        <v>20</v>
      </c>
      <c r="B374">
        <v>363</v>
      </c>
    </row>
    <row r="375" spans="1:2" x14ac:dyDescent="0.25">
      <c r="A375" t="s">
        <v>20</v>
      </c>
      <c r="B375">
        <v>103</v>
      </c>
    </row>
    <row r="376" spans="1:2" x14ac:dyDescent="0.25">
      <c r="A376" t="s">
        <v>20</v>
      </c>
      <c r="B376">
        <v>147</v>
      </c>
    </row>
    <row r="377" spans="1:2" x14ac:dyDescent="0.25">
      <c r="A377" t="s">
        <v>20</v>
      </c>
      <c r="B377">
        <v>110</v>
      </c>
    </row>
    <row r="378" spans="1:2" x14ac:dyDescent="0.25">
      <c r="A378" t="s">
        <v>20</v>
      </c>
      <c r="B378">
        <v>134</v>
      </c>
    </row>
    <row r="379" spans="1:2" x14ac:dyDescent="0.25">
      <c r="A379" t="s">
        <v>20</v>
      </c>
      <c r="B379">
        <v>269</v>
      </c>
    </row>
    <row r="380" spans="1:2" x14ac:dyDescent="0.25">
      <c r="A380" t="s">
        <v>20</v>
      </c>
      <c r="B380">
        <v>175</v>
      </c>
    </row>
    <row r="381" spans="1:2" x14ac:dyDescent="0.25">
      <c r="A381" t="s">
        <v>20</v>
      </c>
      <c r="B381">
        <v>69</v>
      </c>
    </row>
    <row r="382" spans="1:2" x14ac:dyDescent="0.25">
      <c r="A382" t="s">
        <v>20</v>
      </c>
      <c r="B382">
        <v>190</v>
      </c>
    </row>
    <row r="383" spans="1:2" x14ac:dyDescent="0.25">
      <c r="A383" t="s">
        <v>20</v>
      </c>
      <c r="B383">
        <v>237</v>
      </c>
    </row>
    <row r="384" spans="1:2" x14ac:dyDescent="0.25">
      <c r="A384" t="s">
        <v>20</v>
      </c>
      <c r="B384">
        <v>196</v>
      </c>
    </row>
    <row r="385" spans="1:2" x14ac:dyDescent="0.25">
      <c r="A385" t="s">
        <v>20</v>
      </c>
      <c r="B385">
        <v>7295</v>
      </c>
    </row>
    <row r="386" spans="1:2" x14ac:dyDescent="0.25">
      <c r="A386" t="s">
        <v>20</v>
      </c>
      <c r="B386">
        <v>2893</v>
      </c>
    </row>
    <row r="387" spans="1:2" x14ac:dyDescent="0.25">
      <c r="A387" t="s">
        <v>20</v>
      </c>
      <c r="B387">
        <v>820</v>
      </c>
    </row>
    <row r="388" spans="1:2" x14ac:dyDescent="0.25">
      <c r="A388" t="s">
        <v>20</v>
      </c>
      <c r="B388">
        <v>2038</v>
      </c>
    </row>
    <row r="389" spans="1:2" x14ac:dyDescent="0.25">
      <c r="A389" t="s">
        <v>20</v>
      </c>
      <c r="B389">
        <v>116</v>
      </c>
    </row>
    <row r="390" spans="1:2" x14ac:dyDescent="0.25">
      <c r="A390" t="s">
        <v>20</v>
      </c>
      <c r="B390">
        <v>1345</v>
      </c>
    </row>
    <row r="391" spans="1:2" x14ac:dyDescent="0.25">
      <c r="A391" t="s">
        <v>20</v>
      </c>
      <c r="B391">
        <v>168</v>
      </c>
    </row>
    <row r="392" spans="1:2" x14ac:dyDescent="0.25">
      <c r="A392" t="s">
        <v>20</v>
      </c>
      <c r="B392">
        <v>137</v>
      </c>
    </row>
    <row r="393" spans="1:2" x14ac:dyDescent="0.25">
      <c r="A393" t="s">
        <v>20</v>
      </c>
      <c r="B393">
        <v>186</v>
      </c>
    </row>
    <row r="394" spans="1:2" x14ac:dyDescent="0.25">
      <c r="A394" t="s">
        <v>20</v>
      </c>
      <c r="B394">
        <v>125</v>
      </c>
    </row>
    <row r="395" spans="1:2" x14ac:dyDescent="0.25">
      <c r="A395" t="s">
        <v>20</v>
      </c>
      <c r="B395">
        <v>202</v>
      </c>
    </row>
    <row r="396" spans="1:2" x14ac:dyDescent="0.25">
      <c r="A396" t="s">
        <v>20</v>
      </c>
      <c r="B396">
        <v>103</v>
      </c>
    </row>
    <row r="397" spans="1:2" x14ac:dyDescent="0.25">
      <c r="A397" t="s">
        <v>20</v>
      </c>
      <c r="B397">
        <v>1785</v>
      </c>
    </row>
    <row r="398" spans="1:2" x14ac:dyDescent="0.25">
      <c r="A398" t="s">
        <v>20</v>
      </c>
      <c r="B398">
        <v>157</v>
      </c>
    </row>
    <row r="399" spans="1:2" x14ac:dyDescent="0.25">
      <c r="A399" t="s">
        <v>20</v>
      </c>
      <c r="B399">
        <v>555</v>
      </c>
    </row>
    <row r="400" spans="1:2" x14ac:dyDescent="0.25">
      <c r="A400" t="s">
        <v>20</v>
      </c>
      <c r="B400">
        <v>297</v>
      </c>
    </row>
    <row r="401" spans="1:2" x14ac:dyDescent="0.25">
      <c r="A401" t="s">
        <v>20</v>
      </c>
      <c r="B401">
        <v>123</v>
      </c>
    </row>
    <row r="402" spans="1:2" x14ac:dyDescent="0.25">
      <c r="A402" t="s">
        <v>20</v>
      </c>
      <c r="B402">
        <v>3036</v>
      </c>
    </row>
    <row r="403" spans="1:2" x14ac:dyDescent="0.25">
      <c r="A403" t="s">
        <v>20</v>
      </c>
      <c r="B403">
        <v>144</v>
      </c>
    </row>
    <row r="404" spans="1:2" x14ac:dyDescent="0.25">
      <c r="A404" t="s">
        <v>20</v>
      </c>
      <c r="B404">
        <v>121</v>
      </c>
    </row>
    <row r="405" spans="1:2" x14ac:dyDescent="0.25">
      <c r="A405" t="s">
        <v>20</v>
      </c>
      <c r="B405">
        <v>181</v>
      </c>
    </row>
    <row r="406" spans="1:2" x14ac:dyDescent="0.25">
      <c r="A406" t="s">
        <v>20</v>
      </c>
      <c r="B406">
        <v>122</v>
      </c>
    </row>
    <row r="407" spans="1:2" x14ac:dyDescent="0.25">
      <c r="A407" t="s">
        <v>20</v>
      </c>
      <c r="B407">
        <v>1071</v>
      </c>
    </row>
    <row r="408" spans="1:2" x14ac:dyDescent="0.25">
      <c r="A408" t="s">
        <v>20</v>
      </c>
      <c r="B408">
        <v>980</v>
      </c>
    </row>
    <row r="409" spans="1:2" x14ac:dyDescent="0.25">
      <c r="A409" t="s">
        <v>20</v>
      </c>
      <c r="B409">
        <v>536</v>
      </c>
    </row>
    <row r="410" spans="1:2" x14ac:dyDescent="0.25">
      <c r="A410" t="s">
        <v>20</v>
      </c>
      <c r="B410">
        <v>1991</v>
      </c>
    </row>
    <row r="411" spans="1:2" x14ac:dyDescent="0.25">
      <c r="A411" t="s">
        <v>20</v>
      </c>
      <c r="B411">
        <v>180</v>
      </c>
    </row>
    <row r="412" spans="1:2" x14ac:dyDescent="0.25">
      <c r="A412" t="s">
        <v>20</v>
      </c>
      <c r="B412">
        <v>130</v>
      </c>
    </row>
    <row r="413" spans="1:2" x14ac:dyDescent="0.25">
      <c r="A413" t="s">
        <v>20</v>
      </c>
      <c r="B413">
        <v>122</v>
      </c>
    </row>
    <row r="414" spans="1:2" x14ac:dyDescent="0.25">
      <c r="A414" t="s">
        <v>20</v>
      </c>
      <c r="B414">
        <v>140</v>
      </c>
    </row>
    <row r="415" spans="1:2" x14ac:dyDescent="0.25">
      <c r="A415" t="s">
        <v>20</v>
      </c>
      <c r="B415">
        <v>3388</v>
      </c>
    </row>
    <row r="416" spans="1:2" x14ac:dyDescent="0.25">
      <c r="A416" t="s">
        <v>20</v>
      </c>
      <c r="B416">
        <v>280</v>
      </c>
    </row>
    <row r="417" spans="1:2" x14ac:dyDescent="0.25">
      <c r="A417" t="s">
        <v>20</v>
      </c>
      <c r="B417">
        <v>366</v>
      </c>
    </row>
    <row r="418" spans="1:2" x14ac:dyDescent="0.25">
      <c r="A418" t="s">
        <v>20</v>
      </c>
      <c r="B418">
        <v>270</v>
      </c>
    </row>
    <row r="419" spans="1:2" x14ac:dyDescent="0.25">
      <c r="A419" t="s">
        <v>20</v>
      </c>
      <c r="B419">
        <v>137</v>
      </c>
    </row>
    <row r="420" spans="1:2" x14ac:dyDescent="0.25">
      <c r="A420" t="s">
        <v>20</v>
      </c>
      <c r="B420">
        <v>3205</v>
      </c>
    </row>
    <row r="421" spans="1:2" x14ac:dyDescent="0.25">
      <c r="A421" t="s">
        <v>20</v>
      </c>
      <c r="B421">
        <v>288</v>
      </c>
    </row>
    <row r="422" spans="1:2" x14ac:dyDescent="0.25">
      <c r="A422" t="s">
        <v>20</v>
      </c>
      <c r="B422">
        <v>148</v>
      </c>
    </row>
    <row r="423" spans="1:2" x14ac:dyDescent="0.25">
      <c r="A423" t="s">
        <v>20</v>
      </c>
      <c r="B423">
        <v>114</v>
      </c>
    </row>
    <row r="424" spans="1:2" x14ac:dyDescent="0.25">
      <c r="A424" t="s">
        <v>20</v>
      </c>
      <c r="B424">
        <v>1518</v>
      </c>
    </row>
    <row r="425" spans="1:2" x14ac:dyDescent="0.25">
      <c r="A425" t="s">
        <v>20</v>
      </c>
      <c r="B425">
        <v>166</v>
      </c>
    </row>
    <row r="426" spans="1:2" x14ac:dyDescent="0.25">
      <c r="A426" t="s">
        <v>20</v>
      </c>
      <c r="B426">
        <v>100</v>
      </c>
    </row>
    <row r="427" spans="1:2" x14ac:dyDescent="0.25">
      <c r="A427" t="s">
        <v>20</v>
      </c>
      <c r="B427">
        <v>235</v>
      </c>
    </row>
    <row r="428" spans="1:2" x14ac:dyDescent="0.25">
      <c r="A428" t="s">
        <v>20</v>
      </c>
      <c r="B428">
        <v>148</v>
      </c>
    </row>
    <row r="429" spans="1:2" x14ac:dyDescent="0.25">
      <c r="A429" t="s">
        <v>20</v>
      </c>
      <c r="B429">
        <v>198</v>
      </c>
    </row>
    <row r="430" spans="1:2" x14ac:dyDescent="0.25">
      <c r="A430" t="s">
        <v>20</v>
      </c>
      <c r="B430">
        <v>150</v>
      </c>
    </row>
    <row r="431" spans="1:2" x14ac:dyDescent="0.25">
      <c r="A431" t="s">
        <v>20</v>
      </c>
      <c r="B431">
        <v>216</v>
      </c>
    </row>
    <row r="432" spans="1:2" x14ac:dyDescent="0.25">
      <c r="A432" t="s">
        <v>20</v>
      </c>
      <c r="B432">
        <v>5139</v>
      </c>
    </row>
    <row r="433" spans="1:2" x14ac:dyDescent="0.25">
      <c r="A433" t="s">
        <v>20</v>
      </c>
      <c r="B433">
        <v>2353</v>
      </c>
    </row>
    <row r="434" spans="1:2" x14ac:dyDescent="0.25">
      <c r="A434" t="s">
        <v>20</v>
      </c>
      <c r="B434">
        <v>78</v>
      </c>
    </row>
    <row r="435" spans="1:2" x14ac:dyDescent="0.25">
      <c r="A435" t="s">
        <v>20</v>
      </c>
      <c r="B435">
        <v>174</v>
      </c>
    </row>
    <row r="436" spans="1:2" x14ac:dyDescent="0.25">
      <c r="A436" t="s">
        <v>20</v>
      </c>
      <c r="B436">
        <v>164</v>
      </c>
    </row>
    <row r="437" spans="1:2" x14ac:dyDescent="0.25">
      <c r="A437" t="s">
        <v>20</v>
      </c>
      <c r="B437">
        <v>161</v>
      </c>
    </row>
    <row r="438" spans="1:2" x14ac:dyDescent="0.25">
      <c r="A438" t="s">
        <v>20</v>
      </c>
      <c r="B438">
        <v>138</v>
      </c>
    </row>
    <row r="439" spans="1:2" x14ac:dyDescent="0.25">
      <c r="A439" t="s">
        <v>20</v>
      </c>
      <c r="B439">
        <v>3308</v>
      </c>
    </row>
    <row r="440" spans="1:2" x14ac:dyDescent="0.25">
      <c r="A440" t="s">
        <v>20</v>
      </c>
      <c r="B440">
        <v>127</v>
      </c>
    </row>
    <row r="441" spans="1:2" x14ac:dyDescent="0.25">
      <c r="A441" t="s">
        <v>20</v>
      </c>
      <c r="B441">
        <v>207</v>
      </c>
    </row>
    <row r="442" spans="1:2" x14ac:dyDescent="0.25">
      <c r="A442" t="s">
        <v>20</v>
      </c>
      <c r="B442">
        <v>181</v>
      </c>
    </row>
    <row r="443" spans="1:2" x14ac:dyDescent="0.25">
      <c r="A443" t="s">
        <v>20</v>
      </c>
      <c r="B443">
        <v>110</v>
      </c>
    </row>
    <row r="444" spans="1:2" x14ac:dyDescent="0.25">
      <c r="A444" t="s">
        <v>20</v>
      </c>
      <c r="B444">
        <v>185</v>
      </c>
    </row>
    <row r="445" spans="1:2" x14ac:dyDescent="0.25">
      <c r="A445" t="s">
        <v>20</v>
      </c>
      <c r="B445">
        <v>121</v>
      </c>
    </row>
    <row r="446" spans="1:2" x14ac:dyDescent="0.25">
      <c r="A446" t="s">
        <v>20</v>
      </c>
      <c r="B446">
        <v>106</v>
      </c>
    </row>
    <row r="447" spans="1:2" x14ac:dyDescent="0.25">
      <c r="A447" t="s">
        <v>20</v>
      </c>
      <c r="B447">
        <v>142</v>
      </c>
    </row>
    <row r="448" spans="1:2" x14ac:dyDescent="0.25">
      <c r="A448" t="s">
        <v>20</v>
      </c>
      <c r="B448">
        <v>233</v>
      </c>
    </row>
    <row r="449" spans="1:2" x14ac:dyDescent="0.25">
      <c r="A449" t="s">
        <v>20</v>
      </c>
      <c r="B449">
        <v>218</v>
      </c>
    </row>
    <row r="450" spans="1:2" x14ac:dyDescent="0.25">
      <c r="A450" t="s">
        <v>20</v>
      </c>
      <c r="B450">
        <v>76</v>
      </c>
    </row>
    <row r="451" spans="1:2" x14ac:dyDescent="0.25">
      <c r="A451" t="s">
        <v>20</v>
      </c>
      <c r="B451">
        <v>43</v>
      </c>
    </row>
    <row r="452" spans="1:2" x14ac:dyDescent="0.25">
      <c r="A452" t="s">
        <v>20</v>
      </c>
      <c r="B452">
        <v>221</v>
      </c>
    </row>
    <row r="453" spans="1:2" x14ac:dyDescent="0.25">
      <c r="A453" t="s">
        <v>20</v>
      </c>
      <c r="B453">
        <v>2805</v>
      </c>
    </row>
    <row r="454" spans="1:2" x14ac:dyDescent="0.25">
      <c r="A454" t="s">
        <v>20</v>
      </c>
      <c r="B454">
        <v>68</v>
      </c>
    </row>
    <row r="455" spans="1:2" x14ac:dyDescent="0.25">
      <c r="A455" t="s">
        <v>20</v>
      </c>
      <c r="B455">
        <v>183</v>
      </c>
    </row>
    <row r="456" spans="1:2" x14ac:dyDescent="0.25">
      <c r="A456" t="s">
        <v>20</v>
      </c>
      <c r="B456">
        <v>133</v>
      </c>
    </row>
    <row r="457" spans="1:2" x14ac:dyDescent="0.25">
      <c r="A457" t="s">
        <v>20</v>
      </c>
      <c r="B457">
        <v>2489</v>
      </c>
    </row>
    <row r="458" spans="1:2" x14ac:dyDescent="0.25">
      <c r="A458" t="s">
        <v>20</v>
      </c>
      <c r="B458">
        <v>69</v>
      </c>
    </row>
    <row r="459" spans="1:2" x14ac:dyDescent="0.25">
      <c r="A459" t="s">
        <v>20</v>
      </c>
      <c r="B459">
        <v>279</v>
      </c>
    </row>
    <row r="460" spans="1:2" x14ac:dyDescent="0.25">
      <c r="A460" t="s">
        <v>20</v>
      </c>
      <c r="B460">
        <v>210</v>
      </c>
    </row>
    <row r="461" spans="1:2" x14ac:dyDescent="0.25">
      <c r="A461" t="s">
        <v>20</v>
      </c>
      <c r="B461">
        <v>2100</v>
      </c>
    </row>
    <row r="462" spans="1:2" x14ac:dyDescent="0.25">
      <c r="A462" t="s">
        <v>20</v>
      </c>
      <c r="B462">
        <v>252</v>
      </c>
    </row>
    <row r="463" spans="1:2" x14ac:dyDescent="0.25">
      <c r="A463" t="s">
        <v>20</v>
      </c>
      <c r="B463">
        <v>1280</v>
      </c>
    </row>
    <row r="464" spans="1:2" x14ac:dyDescent="0.25">
      <c r="A464" t="s">
        <v>20</v>
      </c>
      <c r="B464">
        <v>157</v>
      </c>
    </row>
    <row r="465" spans="1:2" x14ac:dyDescent="0.25">
      <c r="A465" t="s">
        <v>20</v>
      </c>
      <c r="B465">
        <v>194</v>
      </c>
    </row>
    <row r="466" spans="1:2" x14ac:dyDescent="0.25">
      <c r="A466" t="s">
        <v>20</v>
      </c>
      <c r="B466">
        <v>82</v>
      </c>
    </row>
    <row r="467" spans="1:2" x14ac:dyDescent="0.25">
      <c r="A467" t="s">
        <v>20</v>
      </c>
      <c r="B467">
        <v>4233</v>
      </c>
    </row>
    <row r="468" spans="1:2" x14ac:dyDescent="0.25">
      <c r="A468" t="s">
        <v>20</v>
      </c>
      <c r="B468">
        <v>1297</v>
      </c>
    </row>
    <row r="469" spans="1:2" x14ac:dyDescent="0.25">
      <c r="A469" t="s">
        <v>20</v>
      </c>
      <c r="B469">
        <v>165</v>
      </c>
    </row>
    <row r="470" spans="1:2" x14ac:dyDescent="0.25">
      <c r="A470" t="s">
        <v>20</v>
      </c>
      <c r="B470">
        <v>119</v>
      </c>
    </row>
    <row r="471" spans="1:2" x14ac:dyDescent="0.25">
      <c r="A471" t="s">
        <v>20</v>
      </c>
      <c r="B471">
        <v>1797</v>
      </c>
    </row>
    <row r="472" spans="1:2" x14ac:dyDescent="0.25">
      <c r="A472" t="s">
        <v>20</v>
      </c>
      <c r="B472">
        <v>261</v>
      </c>
    </row>
    <row r="473" spans="1:2" x14ac:dyDescent="0.25">
      <c r="A473" t="s">
        <v>20</v>
      </c>
      <c r="B473">
        <v>157</v>
      </c>
    </row>
    <row r="474" spans="1:2" x14ac:dyDescent="0.25">
      <c r="A474" t="s">
        <v>20</v>
      </c>
      <c r="B474">
        <v>3533</v>
      </c>
    </row>
    <row r="475" spans="1:2" x14ac:dyDescent="0.25">
      <c r="A475" t="s">
        <v>20</v>
      </c>
      <c r="B475">
        <v>155</v>
      </c>
    </row>
    <row r="476" spans="1:2" x14ac:dyDescent="0.25">
      <c r="A476" t="s">
        <v>20</v>
      </c>
      <c r="B476">
        <v>132</v>
      </c>
    </row>
    <row r="477" spans="1:2" x14ac:dyDescent="0.25">
      <c r="A477" t="s">
        <v>20</v>
      </c>
      <c r="B477">
        <v>1354</v>
      </c>
    </row>
    <row r="478" spans="1:2" x14ac:dyDescent="0.25">
      <c r="A478" t="s">
        <v>20</v>
      </c>
      <c r="B478">
        <v>48</v>
      </c>
    </row>
    <row r="479" spans="1:2" x14ac:dyDescent="0.25">
      <c r="A479" t="s">
        <v>20</v>
      </c>
      <c r="B479">
        <v>110</v>
      </c>
    </row>
    <row r="480" spans="1:2" x14ac:dyDescent="0.25">
      <c r="A480" t="s">
        <v>20</v>
      </c>
      <c r="B480">
        <v>172</v>
      </c>
    </row>
    <row r="481" spans="1:2" x14ac:dyDescent="0.25">
      <c r="A481" t="s">
        <v>20</v>
      </c>
      <c r="B481">
        <v>307</v>
      </c>
    </row>
    <row r="482" spans="1:2" x14ac:dyDescent="0.25">
      <c r="A482" t="s">
        <v>20</v>
      </c>
      <c r="B482">
        <v>160</v>
      </c>
    </row>
    <row r="483" spans="1:2" x14ac:dyDescent="0.25">
      <c r="A483" t="s">
        <v>20</v>
      </c>
      <c r="B483">
        <v>1467</v>
      </c>
    </row>
    <row r="484" spans="1:2" x14ac:dyDescent="0.25">
      <c r="A484" t="s">
        <v>20</v>
      </c>
      <c r="B484">
        <v>2662</v>
      </c>
    </row>
    <row r="485" spans="1:2" x14ac:dyDescent="0.25">
      <c r="A485" t="s">
        <v>20</v>
      </c>
      <c r="B485">
        <v>452</v>
      </c>
    </row>
    <row r="486" spans="1:2" x14ac:dyDescent="0.25">
      <c r="A486" t="s">
        <v>20</v>
      </c>
      <c r="B486">
        <v>158</v>
      </c>
    </row>
    <row r="487" spans="1:2" x14ac:dyDescent="0.25">
      <c r="A487" t="s">
        <v>20</v>
      </c>
      <c r="B487">
        <v>225</v>
      </c>
    </row>
    <row r="488" spans="1:2" x14ac:dyDescent="0.25">
      <c r="A488" t="s">
        <v>20</v>
      </c>
      <c r="B488">
        <v>65</v>
      </c>
    </row>
    <row r="489" spans="1:2" x14ac:dyDescent="0.25">
      <c r="A489" t="s">
        <v>20</v>
      </c>
      <c r="B489">
        <v>163</v>
      </c>
    </row>
    <row r="490" spans="1:2" x14ac:dyDescent="0.25">
      <c r="A490" t="s">
        <v>20</v>
      </c>
      <c r="B490">
        <v>85</v>
      </c>
    </row>
    <row r="491" spans="1:2" x14ac:dyDescent="0.25">
      <c r="A491" t="s">
        <v>20</v>
      </c>
      <c r="B491">
        <v>217</v>
      </c>
    </row>
    <row r="492" spans="1:2" x14ac:dyDescent="0.25">
      <c r="A492" t="s">
        <v>20</v>
      </c>
      <c r="B492">
        <v>150</v>
      </c>
    </row>
    <row r="493" spans="1:2" x14ac:dyDescent="0.25">
      <c r="A493" t="s">
        <v>20</v>
      </c>
      <c r="B493">
        <v>3272</v>
      </c>
    </row>
    <row r="494" spans="1:2" x14ac:dyDescent="0.25">
      <c r="A494" t="s">
        <v>20</v>
      </c>
      <c r="B494">
        <v>300</v>
      </c>
    </row>
    <row r="495" spans="1:2" x14ac:dyDescent="0.25">
      <c r="A495" t="s">
        <v>20</v>
      </c>
      <c r="B495">
        <v>126</v>
      </c>
    </row>
    <row r="496" spans="1:2" x14ac:dyDescent="0.25">
      <c r="A496" t="s">
        <v>20</v>
      </c>
      <c r="B496">
        <v>2320</v>
      </c>
    </row>
    <row r="497" spans="1:2" x14ac:dyDescent="0.25">
      <c r="A497" t="s">
        <v>20</v>
      </c>
      <c r="B497">
        <v>81</v>
      </c>
    </row>
    <row r="498" spans="1:2" x14ac:dyDescent="0.25">
      <c r="A498" t="s">
        <v>20</v>
      </c>
      <c r="B498">
        <v>1887</v>
      </c>
    </row>
    <row r="499" spans="1:2" x14ac:dyDescent="0.25">
      <c r="A499" t="s">
        <v>20</v>
      </c>
      <c r="B499">
        <v>4358</v>
      </c>
    </row>
    <row r="500" spans="1:2" x14ac:dyDescent="0.25">
      <c r="A500" t="s">
        <v>20</v>
      </c>
      <c r="B500">
        <v>53</v>
      </c>
    </row>
    <row r="501" spans="1:2" x14ac:dyDescent="0.25">
      <c r="A501" t="s">
        <v>20</v>
      </c>
      <c r="B501">
        <v>2414</v>
      </c>
    </row>
    <row r="502" spans="1:2" x14ac:dyDescent="0.25">
      <c r="A502" t="s">
        <v>20</v>
      </c>
      <c r="B502">
        <v>80</v>
      </c>
    </row>
    <row r="503" spans="1:2" x14ac:dyDescent="0.25">
      <c r="A503" t="s">
        <v>20</v>
      </c>
      <c r="B503">
        <v>193</v>
      </c>
    </row>
    <row r="504" spans="1:2" x14ac:dyDescent="0.25">
      <c r="A504" t="s">
        <v>20</v>
      </c>
      <c r="B504">
        <v>52</v>
      </c>
    </row>
    <row r="505" spans="1:2" x14ac:dyDescent="0.25">
      <c r="A505" t="s">
        <v>20</v>
      </c>
      <c r="B505">
        <v>290</v>
      </c>
    </row>
    <row r="506" spans="1:2" x14ac:dyDescent="0.25">
      <c r="A506" t="s">
        <v>20</v>
      </c>
      <c r="B506">
        <v>122</v>
      </c>
    </row>
    <row r="507" spans="1:2" x14ac:dyDescent="0.25">
      <c r="A507" t="s">
        <v>20</v>
      </c>
      <c r="B507">
        <v>1470</v>
      </c>
    </row>
    <row r="508" spans="1:2" x14ac:dyDescent="0.25">
      <c r="A508" t="s">
        <v>20</v>
      </c>
      <c r="B508">
        <v>165</v>
      </c>
    </row>
    <row r="509" spans="1:2" x14ac:dyDescent="0.25">
      <c r="A509" t="s">
        <v>20</v>
      </c>
      <c r="B509">
        <v>182</v>
      </c>
    </row>
    <row r="510" spans="1:2" x14ac:dyDescent="0.25">
      <c r="A510" t="s">
        <v>20</v>
      </c>
      <c r="B510">
        <v>199</v>
      </c>
    </row>
    <row r="511" spans="1:2" x14ac:dyDescent="0.25">
      <c r="A511" t="s">
        <v>20</v>
      </c>
      <c r="B511">
        <v>56</v>
      </c>
    </row>
    <row r="512" spans="1:2" x14ac:dyDescent="0.25">
      <c r="A512" t="s">
        <v>20</v>
      </c>
      <c r="B512">
        <v>1460</v>
      </c>
    </row>
    <row r="513" spans="1:2" x14ac:dyDescent="0.25">
      <c r="A513" t="s">
        <v>20</v>
      </c>
      <c r="B513">
        <v>123</v>
      </c>
    </row>
    <row r="514" spans="1:2" x14ac:dyDescent="0.25">
      <c r="A514" t="s">
        <v>20</v>
      </c>
      <c r="B514">
        <v>159</v>
      </c>
    </row>
    <row r="515" spans="1:2" x14ac:dyDescent="0.25">
      <c r="A515" t="s">
        <v>20</v>
      </c>
      <c r="B515">
        <v>110</v>
      </c>
    </row>
    <row r="516" spans="1:2" x14ac:dyDescent="0.25">
      <c r="A516" t="s">
        <v>20</v>
      </c>
      <c r="B516">
        <v>236</v>
      </c>
    </row>
    <row r="517" spans="1:2" x14ac:dyDescent="0.25">
      <c r="A517" t="s">
        <v>20</v>
      </c>
      <c r="B517">
        <v>191</v>
      </c>
    </row>
    <row r="518" spans="1:2" x14ac:dyDescent="0.25">
      <c r="A518" t="s">
        <v>20</v>
      </c>
      <c r="B518">
        <v>3934</v>
      </c>
    </row>
    <row r="519" spans="1:2" x14ac:dyDescent="0.25">
      <c r="A519" t="s">
        <v>20</v>
      </c>
      <c r="B519">
        <v>80</v>
      </c>
    </row>
    <row r="520" spans="1:2" x14ac:dyDescent="0.25">
      <c r="A520" t="s">
        <v>20</v>
      </c>
      <c r="B520">
        <v>462</v>
      </c>
    </row>
    <row r="521" spans="1:2" x14ac:dyDescent="0.25">
      <c r="A521" t="s">
        <v>20</v>
      </c>
      <c r="B521">
        <v>179</v>
      </c>
    </row>
    <row r="522" spans="1:2" x14ac:dyDescent="0.25">
      <c r="A522" t="s">
        <v>20</v>
      </c>
      <c r="B522">
        <v>1866</v>
      </c>
    </row>
    <row r="523" spans="1:2" x14ac:dyDescent="0.25">
      <c r="A523" t="s">
        <v>20</v>
      </c>
      <c r="B523">
        <v>156</v>
      </c>
    </row>
    <row r="524" spans="1:2" x14ac:dyDescent="0.25">
      <c r="A524" t="s">
        <v>20</v>
      </c>
      <c r="B524">
        <v>255</v>
      </c>
    </row>
    <row r="525" spans="1:2" x14ac:dyDescent="0.25">
      <c r="A525" t="s">
        <v>20</v>
      </c>
      <c r="B525">
        <v>2261</v>
      </c>
    </row>
    <row r="526" spans="1:2" x14ac:dyDescent="0.25">
      <c r="A526" t="s">
        <v>20</v>
      </c>
      <c r="B526">
        <v>40</v>
      </c>
    </row>
    <row r="527" spans="1:2" x14ac:dyDescent="0.25">
      <c r="A527" t="s">
        <v>20</v>
      </c>
      <c r="B527">
        <v>2289</v>
      </c>
    </row>
    <row r="528" spans="1:2" x14ac:dyDescent="0.25">
      <c r="A528" t="s">
        <v>20</v>
      </c>
      <c r="B528">
        <v>65</v>
      </c>
    </row>
    <row r="529" spans="1:2" x14ac:dyDescent="0.25">
      <c r="A529" t="s">
        <v>20</v>
      </c>
      <c r="B529">
        <v>3777</v>
      </c>
    </row>
    <row r="530" spans="1:2" x14ac:dyDescent="0.25">
      <c r="A530" t="s">
        <v>20</v>
      </c>
      <c r="B530">
        <v>184</v>
      </c>
    </row>
    <row r="531" spans="1:2" x14ac:dyDescent="0.25">
      <c r="A531" t="s">
        <v>20</v>
      </c>
      <c r="B531">
        <v>85</v>
      </c>
    </row>
    <row r="532" spans="1:2" x14ac:dyDescent="0.25">
      <c r="A532" t="s">
        <v>20</v>
      </c>
      <c r="B532">
        <v>144</v>
      </c>
    </row>
    <row r="533" spans="1:2" x14ac:dyDescent="0.25">
      <c r="A533" t="s">
        <v>20</v>
      </c>
      <c r="B533">
        <v>1902</v>
      </c>
    </row>
    <row r="534" spans="1:2" x14ac:dyDescent="0.25">
      <c r="A534" t="s">
        <v>20</v>
      </c>
      <c r="B534">
        <v>105</v>
      </c>
    </row>
    <row r="535" spans="1:2" x14ac:dyDescent="0.25">
      <c r="A535" t="s">
        <v>20</v>
      </c>
      <c r="B535">
        <v>132</v>
      </c>
    </row>
    <row r="536" spans="1:2" x14ac:dyDescent="0.25">
      <c r="A536" t="s">
        <v>20</v>
      </c>
      <c r="B536">
        <v>96</v>
      </c>
    </row>
    <row r="537" spans="1:2" x14ac:dyDescent="0.25">
      <c r="A537" t="s">
        <v>20</v>
      </c>
      <c r="B537">
        <v>114</v>
      </c>
    </row>
    <row r="538" spans="1:2" x14ac:dyDescent="0.25">
      <c r="A538" t="s">
        <v>20</v>
      </c>
      <c r="B538">
        <v>203</v>
      </c>
    </row>
    <row r="539" spans="1:2" x14ac:dyDescent="0.25">
      <c r="A539" t="s">
        <v>20</v>
      </c>
      <c r="B539">
        <v>1559</v>
      </c>
    </row>
    <row r="540" spans="1:2" x14ac:dyDescent="0.25">
      <c r="A540" t="s">
        <v>20</v>
      </c>
      <c r="B540">
        <v>1548</v>
      </c>
    </row>
    <row r="541" spans="1:2" x14ac:dyDescent="0.25">
      <c r="A541" t="s">
        <v>20</v>
      </c>
      <c r="B541">
        <v>80</v>
      </c>
    </row>
    <row r="542" spans="1:2" x14ac:dyDescent="0.25">
      <c r="A542" t="s">
        <v>20</v>
      </c>
      <c r="B542">
        <v>131</v>
      </c>
    </row>
    <row r="543" spans="1:2" x14ac:dyDescent="0.25">
      <c r="A543" t="s">
        <v>20</v>
      </c>
      <c r="B543">
        <v>112</v>
      </c>
    </row>
    <row r="544" spans="1:2" x14ac:dyDescent="0.25">
      <c r="A544" t="s">
        <v>20</v>
      </c>
      <c r="B544">
        <v>155</v>
      </c>
    </row>
    <row r="545" spans="1:2" x14ac:dyDescent="0.25">
      <c r="A545" t="s">
        <v>20</v>
      </c>
      <c r="B545">
        <v>266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207</v>
      </c>
    </row>
    <row r="548" spans="1:2" x14ac:dyDescent="0.25">
      <c r="A548" t="s">
        <v>20</v>
      </c>
      <c r="B548">
        <v>245</v>
      </c>
    </row>
    <row r="549" spans="1:2" x14ac:dyDescent="0.25">
      <c r="A549" t="s">
        <v>20</v>
      </c>
      <c r="B549">
        <v>1573</v>
      </c>
    </row>
    <row r="550" spans="1:2" x14ac:dyDescent="0.25">
      <c r="A550" t="s">
        <v>20</v>
      </c>
      <c r="B550">
        <v>114</v>
      </c>
    </row>
    <row r="551" spans="1:2" x14ac:dyDescent="0.25">
      <c r="A551" t="s">
        <v>20</v>
      </c>
      <c r="B551">
        <v>93</v>
      </c>
    </row>
    <row r="552" spans="1:2" x14ac:dyDescent="0.25">
      <c r="A552" t="s">
        <v>20</v>
      </c>
      <c r="B552">
        <v>1681</v>
      </c>
    </row>
    <row r="553" spans="1:2" x14ac:dyDescent="0.25">
      <c r="A553" t="s">
        <v>20</v>
      </c>
      <c r="B553">
        <v>32</v>
      </c>
    </row>
    <row r="554" spans="1:2" x14ac:dyDescent="0.25">
      <c r="A554" t="s">
        <v>20</v>
      </c>
      <c r="B554">
        <v>135</v>
      </c>
    </row>
    <row r="555" spans="1:2" x14ac:dyDescent="0.25">
      <c r="A555" t="s">
        <v>20</v>
      </c>
      <c r="B555">
        <v>140</v>
      </c>
    </row>
    <row r="556" spans="1:2" x14ac:dyDescent="0.25">
      <c r="A556" t="s">
        <v>20</v>
      </c>
      <c r="B556">
        <v>92</v>
      </c>
    </row>
    <row r="557" spans="1:2" x14ac:dyDescent="0.25">
      <c r="A557" t="s">
        <v>20</v>
      </c>
      <c r="B557">
        <v>1015</v>
      </c>
    </row>
    <row r="558" spans="1:2" x14ac:dyDescent="0.25">
      <c r="A558" t="s">
        <v>20</v>
      </c>
      <c r="B558">
        <v>323</v>
      </c>
    </row>
    <row r="559" spans="1:2" x14ac:dyDescent="0.25">
      <c r="A559" t="s">
        <v>20</v>
      </c>
      <c r="B559">
        <v>2326</v>
      </c>
    </row>
    <row r="560" spans="1:2" x14ac:dyDescent="0.25">
      <c r="A560" t="s">
        <v>20</v>
      </c>
      <c r="B560">
        <v>381</v>
      </c>
    </row>
    <row r="561" spans="1:2" x14ac:dyDescent="0.25">
      <c r="A561" t="s">
        <v>20</v>
      </c>
      <c r="B561">
        <v>480</v>
      </c>
    </row>
    <row r="562" spans="1:2" x14ac:dyDescent="0.25">
      <c r="A562" t="s">
        <v>20</v>
      </c>
      <c r="B562">
        <v>226</v>
      </c>
    </row>
    <row r="563" spans="1:2" x14ac:dyDescent="0.25">
      <c r="A563" t="s">
        <v>20</v>
      </c>
      <c r="B563">
        <v>241</v>
      </c>
    </row>
    <row r="564" spans="1:2" x14ac:dyDescent="0.25">
      <c r="A564" t="s">
        <v>20</v>
      </c>
      <c r="B564">
        <v>132</v>
      </c>
    </row>
    <row r="565" spans="1:2" x14ac:dyDescent="0.25">
      <c r="A565" t="s">
        <v>20</v>
      </c>
      <c r="B565">
        <v>2043</v>
      </c>
    </row>
  </sheetData>
  <mergeCells count="2">
    <mergeCell ref="J14:K14"/>
    <mergeCell ref="G14:H14"/>
  </mergeCells>
  <conditionalFormatting sqref="A1:A1048140">
    <cfRule type="cellIs" dxfId="8" priority="8" operator="equal">
      <formula>"live"</formula>
    </cfRule>
    <cfRule type="cellIs" dxfId="7" priority="9" operator="equal">
      <formula>"failed"</formula>
    </cfRule>
  </conditionalFormatting>
  <conditionalFormatting sqref="A2:A565">
    <cfRule type="cellIs" dxfId="6" priority="7" operator="equal">
      <formula>"successful"</formula>
    </cfRule>
  </conditionalFormatting>
  <conditionalFormatting sqref="A2:A565">
    <cfRule type="cellIs" dxfId="5" priority="6" operator="equal">
      <formula>"canceled"</formula>
    </cfRule>
  </conditionalFormatting>
  <conditionalFormatting sqref="D1:D1047940">
    <cfRule type="cellIs" dxfId="4" priority="3" operator="equal">
      <formula>"live"</formula>
    </cfRule>
    <cfRule type="cellIs" dxfId="3" priority="5" operator="equal">
      <formula>"failed"</formula>
    </cfRule>
  </conditionalFormatting>
  <conditionalFormatting sqref="D2:D365">
    <cfRule type="cellIs" dxfId="2" priority="4" operator="equal">
      <formula>"successful"</formula>
    </cfRule>
  </conditionalFormatting>
  <conditionalFormatting sqref="D2:D365">
    <cfRule type="cellIs" dxfId="1" priority="2" operator="equal">
      <formula>"canceled"</formula>
    </cfRule>
  </conditionalFormatting>
  <conditionalFormatting sqref="D6">
    <cfRule type="cellIs" dxfId="0" priority="1" stopIfTrue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Crowdfunding</vt:lpstr>
      <vt:lpstr>pivot table</vt:lpstr>
      <vt:lpstr>pivot2</vt:lpstr>
      <vt:lpstr>goal analysis</vt:lpstr>
      <vt:lpstr>statical analysis</vt:lpstr>
      <vt:lpstr>data</vt:lpstr>
      <vt:lpstr>fb</vt:lpstr>
      <vt:lpstr>sb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Ruitta</cp:lastModifiedBy>
  <dcterms:created xsi:type="dcterms:W3CDTF">2021-09-29T18:52:28Z</dcterms:created>
  <dcterms:modified xsi:type="dcterms:W3CDTF">2023-02-26T01:11:20Z</dcterms:modified>
</cp:coreProperties>
</file>