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tibha\Desktop\Data science\"/>
    </mc:Choice>
  </mc:AlternateContent>
  <xr:revisionPtr revIDLastSave="0" documentId="13_ncr:1_{4FD3807F-8798-4B2A-B6C8-8A84EC5F5508}" xr6:coauthVersionLast="36" xr6:coauthVersionMax="47" xr10:uidLastSave="{00000000-0000-0000-0000-000000000000}"/>
  <bookViews>
    <workbookView xWindow="0" yWindow="0" windowWidth="19200" windowHeight="681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H55" i="1"/>
  <c r="H54" i="1"/>
  <c r="H53" i="1"/>
  <c r="H52" i="1" l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<sst xmlns="http://schemas.openxmlformats.org/spreadsheetml/2006/main" count="829" uniqueCount="74">
  <si>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</si>
  <si>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</si>
  <si>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</si>
  <si>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</si>
  <si>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</si>
  <si>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</si>
  <si>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</si>
  <si>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</si>
  <si>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</si>
  <si>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</si>
  <si>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</si>
  <si>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</si>
  <si>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</si>
  <si>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</si>
  <si>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</si>
  <si>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</si>
  <si>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</si>
  <si>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</si>
  <si>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</si>
  <si>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</si>
  <si>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</si>
  <si>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</si>
  <si>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</si>
  <si>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</si>
  <si>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</si>
  <si>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</si>
  <si>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</si>
  <si>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</si>
  <si>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</si>
  <si>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</si>
  <si>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</si>
  <si>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</si>
  <si>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</si>
  <si>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</si>
  <si>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</si>
  <si>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</si>
  <si>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</si>
  <si>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</si>
  <si>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</si>
  <si>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</si>
  <si>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</si>
  <si>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</si>
  <si>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</si>
  <si>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</si>
  <si>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</si>
  <si>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</si>
  <si>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</si>
  <si>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</si>
  <si>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</si>
  <si>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</si>
  <si>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</si>
  <si>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</si>
  <si>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</si>
  <si>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</si>
  <si>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</si>
  <si>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</si>
  <si>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</si>
  <si>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</si>
  <si>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</si>
  <si>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</si>
  <si>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</si>
  <si>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</si>
  <si>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</si>
  <si>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</si>
  <si>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</si>
  <si>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</si>
  <si>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</si>
  <si>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</si>
  <si>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</si>
  <si>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</si>
  <si>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</si>
  <si>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</si>
  <si>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</si>
  <si>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Total of all three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</si>
</sst>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wrapText="1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43" workbookViewId="0">
      <selection activeCell="H49" sqref="H49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36.1796875" customWidth="1"/>
    <col min="7" max="7" width="13.36328125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5">
      <c r="E27" s="15" t="s">
        <v>71</v>
      </c>
      <c r="H27" t="s">
        <v>72</v>
      </c>
    </row>
    <row r="28" spans="1:8" x14ac:dyDescent="0.35">
      <c r="F28" s="2"/>
    </row>
    <row r="29" spans="1:8" ht="15.5" x14ac:dyDescent="0.35">
      <c r="E29" s="14" t="s">
        <v>31</v>
      </c>
      <c r="H29">
        <f>SUMIF(G2:G25,G24,E2:E25)</f>
        <v>90</v>
      </c>
    </row>
    <row r="30" spans="1:8" ht="15.5" x14ac:dyDescent="0.35">
      <c r="E30" s="14" t="s">
        <v>32</v>
      </c>
      <c r="H30">
        <f>SUMIF(D2:D25,D12,E2:E25)</f>
        <v>120</v>
      </c>
    </row>
    <row r="31" spans="1:8" ht="15.5" x14ac:dyDescent="0.35">
      <c r="E31" s="14" t="s">
        <v>33</v>
      </c>
      <c r="H31">
        <f>COUNTIF(F2:F25,F25)</f>
        <v>8</v>
      </c>
    </row>
    <row r="32" spans="1:8" ht="15.5" x14ac:dyDescent="0.35">
      <c r="E32" s="14" t="s">
        <v>34</v>
      </c>
      <c r="H32">
        <f>COUNTIF(C2:C25,C17)</f>
        <v>6</v>
      </c>
    </row>
    <row r="33" spans="5:8" ht="15.5" x14ac:dyDescent="0.35">
      <c r="E33" s="14" t="s">
        <v>26</v>
      </c>
      <c r="H33">
        <f>COUNTIF(E2:E25,"&lt;20")</f>
        <v>9</v>
      </c>
    </row>
    <row r="34" spans="5:8" ht="15.5" x14ac:dyDescent="0.35">
      <c r="E34" s="14"/>
    </row>
    <row r="35" spans="5:8" ht="15.5" x14ac:dyDescent="0.35">
      <c r="E35" s="14"/>
      <c r="F35" s="2"/>
    </row>
    <row r="36" spans="5:8" ht="15.5" x14ac:dyDescent="0.35">
      <c r="E36" s="14" t="s">
        <v>23</v>
      </c>
      <c r="H36">
        <f>SUMIF(D2:D25,D21,E2:E25)</f>
        <v>105</v>
      </c>
    </row>
    <row r="37" spans="5:8" ht="15.5" x14ac:dyDescent="0.35">
      <c r="E37" s="14" t="s">
        <v>24</v>
      </c>
      <c r="H37">
        <f>SUMIF(D2:D25,D7,E2:E25)</f>
        <v>164</v>
      </c>
    </row>
    <row r="38" spans="5:8" ht="15.5" x14ac:dyDescent="0.35">
      <c r="E38" s="14" t="s">
        <v>30</v>
      </c>
      <c r="H38">
        <f>SUMIF(F2:F25,F19,E2:E25)</f>
        <v>156</v>
      </c>
    </row>
    <row r="39" spans="5:8" ht="15.5" x14ac:dyDescent="0.35">
      <c r="E39" s="14" t="s">
        <v>40</v>
      </c>
      <c r="H39">
        <f>SUM(E2:E25)</f>
        <v>551</v>
      </c>
    </row>
    <row r="40" spans="5:8" ht="15.5" x14ac:dyDescent="0.35">
      <c r="E40" s="14"/>
    </row>
    <row r="41" spans="5:8" ht="15.5" x14ac:dyDescent="0.35">
      <c r="E41" s="14"/>
      <c r="F41" s="2"/>
    </row>
    <row r="42" spans="5:8" ht="15.5" x14ac:dyDescent="0.35">
      <c r="E42" s="14" t="s">
        <v>35</v>
      </c>
      <c r="H42">
        <f>COUNTIFS(G2:G25,G6,D2:D25,D12)</f>
        <v>2</v>
      </c>
    </row>
    <row r="43" spans="5:8" ht="15.5" x14ac:dyDescent="0.35">
      <c r="E43" s="14" t="s">
        <v>36</v>
      </c>
      <c r="H43">
        <f>COUNTIFS(F2:F25,F17,C2:C25,C17)</f>
        <v>2</v>
      </c>
    </row>
    <row r="44" spans="5:8" ht="15.5" x14ac:dyDescent="0.35">
      <c r="E44" s="14" t="s">
        <v>37</v>
      </c>
      <c r="H44">
        <f>COUNTIF(B2:B25,"&gt;2/3/2013")</f>
        <v>17</v>
      </c>
    </row>
    <row r="45" spans="5:8" ht="15.5" x14ac:dyDescent="0.35">
      <c r="E45" s="14" t="s">
        <v>38</v>
      </c>
      <c r="H45">
        <f>COUNTIFS(B2:B25,"&gt;2/3/2013",B2:B25,"&lt;2/6/2013")</f>
        <v>9</v>
      </c>
    </row>
    <row r="46" spans="5:8" ht="15.5" x14ac:dyDescent="0.35">
      <c r="E46" s="14"/>
      <c r="F46" s="2"/>
    </row>
    <row r="47" spans="5:8" ht="15.5" x14ac:dyDescent="0.35">
      <c r="E47" s="14" t="s">
        <v>27</v>
      </c>
      <c r="H47">
        <f>SUMIFS(E2:E25,G2:G25,G18,D2:D25,D22)</f>
        <v>25</v>
      </c>
    </row>
    <row r="48" spans="5:8" ht="15.5" x14ac:dyDescent="0.35">
      <c r="E48" s="14" t="s">
        <v>29</v>
      </c>
      <c r="H48">
        <f>SUMIFS(E2:E25,G2:G25,G17,F2:F25,F22)</f>
        <v>75</v>
      </c>
    </row>
    <row r="49" spans="5:9" ht="15.5" x14ac:dyDescent="0.35">
      <c r="E49" s="14" t="s">
        <v>39</v>
      </c>
      <c r="H49">
        <f>SUMIFS(E2:E25,B2:B25,"&gt;2/3/2013",B2:B25,"&lt;2/6/2013")</f>
        <v>194</v>
      </c>
    </row>
    <row r="50" spans="5:9" ht="15.5" x14ac:dyDescent="0.35">
      <c r="E50" s="14"/>
    </row>
    <row r="51" spans="5:9" ht="15.5" x14ac:dyDescent="0.35">
      <c r="E51" s="14"/>
    </row>
    <row r="52" spans="5:9" ht="15.5" x14ac:dyDescent="0.35">
      <c r="E52" s="14" t="s">
        <v>28</v>
      </c>
      <c r="H52">
        <f>SUMIFS(E2:E25,G2:G25,G13)</f>
        <v>131</v>
      </c>
      <c r="I52" t="s">
        <v>19</v>
      </c>
    </row>
    <row r="53" spans="5:9" x14ac:dyDescent="0.35">
      <c r="H53">
        <f>SUMIFS(E2:E25,G2:G25,G14)</f>
        <v>115</v>
      </c>
      <c r="I53" t="s">
        <v>21</v>
      </c>
    </row>
    <row r="54" spans="5:9" x14ac:dyDescent="0.35">
      <c r="H54">
        <f>SUMIFS(E2:E25,G2:G25,G15)</f>
        <v>140</v>
      </c>
      <c r="I54" t="s">
        <v>20</v>
      </c>
    </row>
    <row r="55" spans="5:9" ht="29" x14ac:dyDescent="0.35">
      <c r="G55" s="21" t="s">
        <v>73</v>
      </c>
      <c r="H55">
        <f>SUM(H52:H54)</f>
        <v>386</v>
      </c>
    </row>
  </sheetData>
  <autoFilter ref="A1:G25" xr:uid="{D6EB236F-A633-4D19-81F9-456902638C38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E128" sqref="E128:E188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">
        <f>COUNTIF($B$16:$B$241,B16)</f>
        <v>71</v>
      </c>
      <c r="C2" s="1">
        <f>SUMIFS($E$16:$E$241,$B$16:$B$241,B118)</f>
        <v>717</v>
      </c>
      <c r="D2" s="1">
        <f>COUNTIFS($D$16:$D$241,$D$227,$B$16:$B$241,B16)</f>
        <v>42</v>
      </c>
      <c r="E2" s="1">
        <f>COUNTIFS($D$16:$D$241,$D$29,$B$16:$B$241,B16)</f>
        <v>29</v>
      </c>
      <c r="F2" s="1">
        <f>SUMIFS($E$16:$E$241,$D$16:$D$241,$D$198,$B$16:$B$241,B238)</f>
        <v>414</v>
      </c>
    </row>
    <row r="3" spans="1:6" x14ac:dyDescent="0.35">
      <c r="A3" s="6" t="s">
        <v>43</v>
      </c>
      <c r="B3" s="1">
        <f>COUNTIF($B$16:$B$241,B19)</f>
        <v>46</v>
      </c>
      <c r="C3" s="1">
        <f>SUMIFS($E$16:$E$241,$B$16:$B$241,B19)</f>
        <v>1934</v>
      </c>
      <c r="D3" s="1">
        <f>COUNTIFS($D$16:$D$241,$D$227,$B$16:$B$241,B19)</f>
        <v>31</v>
      </c>
      <c r="E3" s="1">
        <f>COUNTIFS($D$16:$D$241,$D$29,$B$16:$B$241,B19)</f>
        <v>15</v>
      </c>
      <c r="F3" s="1">
        <f>SUMIFS($E$16:$E$241,$D$16:$D$241,$D$198,$B$16:$B$241,B19)</f>
        <v>1350</v>
      </c>
    </row>
    <row r="4" spans="1:6" x14ac:dyDescent="0.35">
      <c r="A4" s="7" t="s">
        <v>44</v>
      </c>
      <c r="B4" s="1">
        <f t="shared" ref="B4:B5" si="0">COUNTIF($B$16:$B$241,B20)</f>
        <v>50</v>
      </c>
      <c r="C4" s="1">
        <f>SUMIFS($E$16:$E$241,$B$16:$B$241,B20)</f>
        <v>1650</v>
      </c>
      <c r="D4" s="1">
        <f>COUNTIFS($D$16:$D$241,$D$227,$B$16:$B$241,B20)</f>
        <v>35</v>
      </c>
      <c r="E4" s="1">
        <f>COUNTIFS($D$16:$D$241,$D$29,$B$16:$B$241,B20)</f>
        <v>15</v>
      </c>
      <c r="F4" s="1">
        <f>SUMIFS($E$16:$E$241,$D$16:$D$241,$D$198,$B$16:$B$241,B20)</f>
        <v>1155</v>
      </c>
    </row>
    <row r="5" spans="1:6" x14ac:dyDescent="0.35">
      <c r="A5" s="1" t="s">
        <v>48</v>
      </c>
      <c r="B5" s="1">
        <f>COUNTIF($B$16:$B$241,B22)</f>
        <v>32</v>
      </c>
      <c r="C5" s="1">
        <f>SUMIFS($E$16:$E$241,$B$16:$B$241,B122)</f>
        <v>717</v>
      </c>
      <c r="D5" s="1">
        <f>COUNTIFS($D$16:$D$241,$D$227,$B$16:$B$241,B22)</f>
        <v>21</v>
      </c>
      <c r="E5" s="1">
        <f>COUNTIFS($D$16:$D$241,$D$29,$B$16:$B$241,B22)</f>
        <v>11</v>
      </c>
      <c r="F5" s="1">
        <f>SUMIFS($E$16:$E$241,$D$16:$D$241,$D$198,$B$16:$B$241,B22)</f>
        <v>735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COUNTIF($C$16:$C$241,C16)</f>
        <v>25</v>
      </c>
      <c r="C9" s="1">
        <f>SUMIFS($E$16:$E$241,$C$16:$C$241,C16)</f>
        <v>688</v>
      </c>
      <c r="D9" s="1">
        <f>COUNTIFS($C$16:$C$241,C16,$B$16:$B$241,$B$16)</f>
        <v>7</v>
      </c>
      <c r="E9" s="1">
        <f>COUNTIFS($C$16:$C$241,C16,$B$16:$B$241,$B$26)</f>
        <v>1</v>
      </c>
      <c r="F9" s="1">
        <f>SUMIFS($E$16:$E$241,$C$16:$C$241,C16,$B$16:$B$241,$B$16,$A$16:$A$241,"&gt;5/10/2013",$A$16:$A$241,"&lt;5/20/2013")</f>
        <v>31</v>
      </c>
    </row>
    <row r="10" spans="1:6" x14ac:dyDescent="0.35">
      <c r="A10" s="6" t="s">
        <v>50</v>
      </c>
      <c r="B10" s="1">
        <f t="shared" ref="B10:B11" si="1">COUNTIF($C$16:$C$241,C17)</f>
        <v>31</v>
      </c>
      <c r="C10" s="1">
        <f t="shared" ref="C10:C11" si="2">SUMIFS($E$16:$E$241,$C$16:$C$241,C17)</f>
        <v>965</v>
      </c>
      <c r="D10" s="1">
        <f>COUNTIFS($C$16:$C$241,C17,$B$16:$B$241,$B$16)</f>
        <v>8</v>
      </c>
      <c r="E10" s="1">
        <f t="shared" ref="E10:E11" si="3">COUNTIFS($C$16:$C$241,C17,$B$16:$B$241,$B$26)</f>
        <v>1</v>
      </c>
      <c r="F10" s="1">
        <f>SUMIFS($E$16:$E$241,$C$16:$C$241,C17,$B$16:$B$241,$B$16,$A$16:$A$241,"&gt;5/10/2013",$A$16:$A$241,"&lt;5/20/2013")</f>
        <v>24</v>
      </c>
    </row>
    <row r="11" spans="1:6" x14ac:dyDescent="0.35">
      <c r="A11" s="6" t="s">
        <v>52</v>
      </c>
      <c r="B11" s="1">
        <f>COUNTIF($C$16:$C$241,C19)</f>
        <v>23</v>
      </c>
      <c r="C11" s="1">
        <f>SUMIFS($E$16:$E$241,$C$16:$C$241,C19)</f>
        <v>701</v>
      </c>
      <c r="D11" s="1">
        <f>COUNTIFS($C$16:$C$241,C19,$B$16:$B$241,$B$16)</f>
        <v>5</v>
      </c>
      <c r="E11" s="1">
        <f>COUNTIFS($C$16:$C$241,C19,$B$16:$B$241,$B$26)</f>
        <v>1</v>
      </c>
      <c r="F11" s="1">
        <f>SUMIFS($E$16:$E$241,$C$16:$C$241,C19,$B$16:$B$241,$B$16,$A$16:$A$241,"&gt;5/10/2013",$A$16:$A$241,"&lt;5/20/2013")</f>
        <v>31</v>
      </c>
    </row>
    <row r="12" spans="1:6" x14ac:dyDescent="0.35">
      <c r="B12" s="13"/>
    </row>
    <row r="13" spans="1:6" x14ac:dyDescent="0.35">
      <c r="B13" s="13"/>
    </row>
    <row r="14" spans="1:6" x14ac:dyDescent="0.35">
      <c r="A14" s="20" t="s">
        <v>61</v>
      </c>
      <c r="B14" s="20"/>
      <c r="C14" s="20"/>
      <c r="D14" s="20"/>
      <c r="E14" s="20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EEB0CE18-E671-430A-B267-104B0E1A6D58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Bhattacharjee, Rittika</cp:lastModifiedBy>
  <dcterms:created xsi:type="dcterms:W3CDTF">2013-06-05T17:23:06Z</dcterms:created>
  <dcterms:modified xsi:type="dcterms:W3CDTF">2024-06-18T19:28:17Z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