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40009_{B2EEAAF6-D6A8-4326-A9F5-504B3D629A31}" xr6:coauthVersionLast="36" xr6:coauthVersionMax="36" xr10:uidLastSave="{00000000-0000-0000-0000-000000000000}"/>
  <bookViews>
    <workbookView xWindow="0" yWindow="0" windowWidth="23040" windowHeight="9060" activeTab="1"/>
  </bookViews>
  <sheets>
    <sheet name="Products" sheetId="2" r:id="rId1"/>
    <sheet name="Order_details" sheetId="1" r:id="rId2"/>
  </sheets>
  <definedNames>
    <definedName name="_xlchart.v1.0" hidden="1">Order_details!$Q$4</definedName>
    <definedName name="_xlchart.v1.1" hidden="1">Order_details!$Q$5:$Q$81</definedName>
    <definedName name="_xlchart.v1.2" hidden="1">Order_details!$R$5:$R$81</definedName>
  </definedNames>
  <calcPr calcId="0"/>
</workbook>
</file>

<file path=xl/calcChain.xml><?xml version="1.0" encoding="utf-8"?>
<calcChain xmlns="http://schemas.openxmlformats.org/spreadsheetml/2006/main">
  <c r="G6" i="1" l="1"/>
  <c r="G7" i="1"/>
  <c r="G8" i="1"/>
  <c r="G9" i="1"/>
  <c r="N43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N5" i="1" s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N23" i="1" l="1"/>
  <c r="N71" i="1"/>
  <c r="N48" i="1"/>
  <c r="N44" i="1"/>
  <c r="N69" i="1"/>
  <c r="N73" i="1"/>
  <c r="N28" i="1"/>
  <c r="N51" i="1"/>
  <c r="N45" i="1"/>
  <c r="N34" i="1"/>
  <c r="N65" i="1"/>
  <c r="N76" i="1"/>
  <c r="N39" i="1"/>
  <c r="N77" i="1"/>
  <c r="N25" i="1"/>
  <c r="N10" i="1"/>
  <c r="N21" i="1"/>
  <c r="N54" i="1"/>
  <c r="N16" i="1"/>
  <c r="N59" i="1"/>
  <c r="N78" i="1"/>
  <c r="N58" i="1"/>
  <c r="N74" i="1"/>
  <c r="N67" i="1"/>
  <c r="N18" i="1"/>
  <c r="N33" i="1"/>
  <c r="N15" i="1"/>
  <c r="N6" i="1"/>
  <c r="N32" i="1"/>
  <c r="N26" i="1"/>
  <c r="N55" i="1"/>
  <c r="N72" i="1"/>
  <c r="N56" i="1"/>
  <c r="N20" i="1"/>
  <c r="N35" i="1"/>
  <c r="N66" i="1"/>
  <c r="N30" i="1"/>
  <c r="N31" i="1"/>
  <c r="N61" i="1"/>
  <c r="N64" i="1"/>
  <c r="N24" i="1"/>
  <c r="N40" i="1"/>
  <c r="N80" i="1"/>
  <c r="N53" i="1"/>
  <c r="N68" i="1"/>
  <c r="N70" i="1"/>
  <c r="N37" i="1"/>
  <c r="N62" i="1"/>
  <c r="N14" i="1"/>
  <c r="N79" i="1"/>
  <c r="N17" i="1"/>
  <c r="N49" i="1"/>
  <c r="N27" i="1"/>
  <c r="N11" i="1"/>
  <c r="N41" i="1"/>
  <c r="N50" i="1"/>
  <c r="N7" i="1"/>
  <c r="N9" i="1"/>
  <c r="N42" i="1"/>
  <c r="N8" i="1"/>
  <c r="N13" i="1"/>
  <c r="N29" i="1"/>
  <c r="N36" i="1"/>
  <c r="N57" i="1"/>
  <c r="N81" i="1"/>
  <c r="N46" i="1"/>
  <c r="N22" i="1"/>
  <c r="N47" i="1"/>
  <c r="N19" i="1"/>
  <c r="N12" i="1"/>
  <c r="N75" i="1"/>
  <c r="N52" i="1"/>
  <c r="N63" i="1"/>
  <c r="N38" i="1"/>
  <c r="N60" i="1"/>
  <c r="O9" i="1" l="1"/>
  <c r="O13" i="1"/>
  <c r="O17" i="1"/>
  <c r="O21" i="1"/>
  <c r="O25" i="1"/>
  <c r="O29" i="1"/>
  <c r="O33" i="1"/>
  <c r="O37" i="1"/>
  <c r="Q37" i="1" s="1"/>
  <c r="S37" i="1" s="1"/>
  <c r="O41" i="1"/>
  <c r="O45" i="1"/>
  <c r="O49" i="1"/>
  <c r="O53" i="1"/>
  <c r="O57" i="1"/>
  <c r="O61" i="1"/>
  <c r="O65" i="1"/>
  <c r="O69" i="1"/>
  <c r="O73" i="1"/>
  <c r="O77" i="1"/>
  <c r="O81" i="1"/>
  <c r="O11" i="1"/>
  <c r="O15" i="1"/>
  <c r="O23" i="1"/>
  <c r="O31" i="1"/>
  <c r="O39" i="1"/>
  <c r="O47" i="1"/>
  <c r="O55" i="1"/>
  <c r="O63" i="1"/>
  <c r="O71" i="1"/>
  <c r="O79" i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7" i="1"/>
  <c r="O19" i="1"/>
  <c r="O27" i="1"/>
  <c r="O35" i="1"/>
  <c r="O43" i="1"/>
  <c r="O51" i="1"/>
  <c r="O59" i="1"/>
  <c r="O67" i="1"/>
  <c r="O75" i="1"/>
  <c r="O8" i="1"/>
  <c r="O12" i="1"/>
  <c r="O16" i="1"/>
  <c r="O20" i="1"/>
  <c r="O24" i="1"/>
  <c r="O28" i="1"/>
  <c r="O32" i="1"/>
  <c r="Q32" i="1" s="1"/>
  <c r="S32" i="1" s="1"/>
  <c r="O36" i="1"/>
  <c r="O40" i="1"/>
  <c r="O44" i="1"/>
  <c r="O48" i="1"/>
  <c r="Q48" i="1" s="1"/>
  <c r="S48" i="1" s="1"/>
  <c r="O52" i="1"/>
  <c r="O56" i="1"/>
  <c r="O60" i="1"/>
  <c r="O64" i="1"/>
  <c r="O68" i="1"/>
  <c r="O72" i="1"/>
  <c r="O76" i="1"/>
  <c r="O80" i="1"/>
  <c r="P5" i="1"/>
  <c r="O5" i="1"/>
  <c r="P48" i="1"/>
  <c r="P74" i="1"/>
  <c r="P35" i="1"/>
  <c r="P40" i="1"/>
  <c r="P79" i="1"/>
  <c r="Q79" i="1" s="1"/>
  <c r="S79" i="1" s="1"/>
  <c r="P29" i="1"/>
  <c r="Q29" i="1" s="1"/>
  <c r="S29" i="1" s="1"/>
  <c r="P38" i="1"/>
  <c r="P44" i="1"/>
  <c r="P51" i="1"/>
  <c r="P76" i="1"/>
  <c r="P10" i="1"/>
  <c r="P59" i="1"/>
  <c r="P67" i="1"/>
  <c r="P6" i="1"/>
  <c r="P72" i="1"/>
  <c r="P66" i="1"/>
  <c r="P61" i="1"/>
  <c r="P80" i="1"/>
  <c r="P37" i="1"/>
  <c r="P17" i="1"/>
  <c r="P41" i="1"/>
  <c r="Q41" i="1" s="1"/>
  <c r="S41" i="1" s="1"/>
  <c r="P42" i="1"/>
  <c r="P36" i="1"/>
  <c r="P22" i="1"/>
  <c r="P75" i="1"/>
  <c r="Q75" i="1" s="1"/>
  <c r="S75" i="1" s="1"/>
  <c r="P60" i="1"/>
  <c r="Q38" i="1"/>
  <c r="S38" i="1" s="1"/>
  <c r="P23" i="1"/>
  <c r="P69" i="1"/>
  <c r="P45" i="1"/>
  <c r="P39" i="1"/>
  <c r="P21" i="1"/>
  <c r="P78" i="1"/>
  <c r="P18" i="1"/>
  <c r="P32" i="1"/>
  <c r="P56" i="1"/>
  <c r="Q56" i="1" s="1"/>
  <c r="S56" i="1" s="1"/>
  <c r="P64" i="1"/>
  <c r="P53" i="1"/>
  <c r="P62" i="1"/>
  <c r="P49" i="1"/>
  <c r="P50" i="1"/>
  <c r="P8" i="1"/>
  <c r="Q8" i="1" s="1"/>
  <c r="S8" i="1" s="1"/>
  <c r="P57" i="1"/>
  <c r="P47" i="1"/>
  <c r="Q51" i="1"/>
  <c r="S51" i="1" s="1"/>
  <c r="P71" i="1"/>
  <c r="P73" i="1"/>
  <c r="P34" i="1"/>
  <c r="P77" i="1"/>
  <c r="P54" i="1"/>
  <c r="P58" i="1"/>
  <c r="P33" i="1"/>
  <c r="P26" i="1"/>
  <c r="P20" i="1"/>
  <c r="P30" i="1"/>
  <c r="P24" i="1"/>
  <c r="P68" i="1"/>
  <c r="P14" i="1"/>
  <c r="P27" i="1"/>
  <c r="P7" i="1"/>
  <c r="P13" i="1"/>
  <c r="P81" i="1"/>
  <c r="P19" i="1"/>
  <c r="P63" i="1"/>
  <c r="P43" i="1"/>
  <c r="Q43" i="1" s="1"/>
  <c r="S43" i="1" s="1"/>
  <c r="Q57" i="1"/>
  <c r="S57" i="1" s="1"/>
  <c r="Q47" i="1"/>
  <c r="S47" i="1" s="1"/>
  <c r="P28" i="1"/>
  <c r="P65" i="1"/>
  <c r="P25" i="1"/>
  <c r="P16" i="1"/>
  <c r="P15" i="1"/>
  <c r="P55" i="1"/>
  <c r="P31" i="1"/>
  <c r="P70" i="1"/>
  <c r="P11" i="1"/>
  <c r="P9" i="1"/>
  <c r="P46" i="1"/>
  <c r="P12" i="1"/>
  <c r="Q73" i="1"/>
  <c r="S73" i="1" s="1"/>
  <c r="P52" i="1"/>
  <c r="Q72" i="1"/>
  <c r="S72" i="1" s="1"/>
  <c r="Q36" i="1"/>
  <c r="S36" i="1" s="1"/>
  <c r="Q49" i="1" l="1"/>
  <c r="S49" i="1" s="1"/>
  <c r="Q69" i="1"/>
  <c r="S69" i="1" s="1"/>
  <c r="Q80" i="1"/>
  <c r="S80" i="1" s="1"/>
  <c r="Q35" i="1"/>
  <c r="S35" i="1" s="1"/>
  <c r="Q78" i="1"/>
  <c r="S78" i="1" s="1"/>
  <c r="Q62" i="1"/>
  <c r="S62" i="1" s="1"/>
  <c r="Q30" i="1"/>
  <c r="S30" i="1" s="1"/>
  <c r="Q39" i="1"/>
  <c r="S39" i="1" s="1"/>
  <c r="Q53" i="1"/>
  <c r="S53" i="1" s="1"/>
  <c r="Q21" i="1"/>
  <c r="S21" i="1" s="1"/>
  <c r="Q5" i="1"/>
  <c r="S5" i="1" s="1"/>
  <c r="Q6" i="1"/>
  <c r="S6" i="1" s="1"/>
  <c r="Q76" i="1"/>
  <c r="S76" i="1" s="1"/>
  <c r="Q74" i="1"/>
  <c r="S74" i="1" s="1"/>
  <c r="Q60" i="1"/>
  <c r="S60" i="1" s="1"/>
  <c r="Q42" i="1"/>
  <c r="S42" i="1" s="1"/>
  <c r="Q81" i="1"/>
  <c r="S81" i="1" s="1"/>
  <c r="Q20" i="1"/>
  <c r="S20" i="1" s="1"/>
  <c r="Q14" i="1"/>
  <c r="S14" i="1" s="1"/>
  <c r="Q54" i="1"/>
  <c r="S54" i="1" s="1"/>
  <c r="Q66" i="1"/>
  <c r="S66" i="1" s="1"/>
  <c r="Q22" i="1"/>
  <c r="S22" i="1" s="1"/>
  <c r="Q77" i="1"/>
  <c r="S77" i="1" s="1"/>
  <c r="Q50" i="1"/>
  <c r="S50" i="1" s="1"/>
  <c r="Q64" i="1"/>
  <c r="S64" i="1" s="1"/>
  <c r="Q18" i="1"/>
  <c r="S18" i="1" s="1"/>
  <c r="Q45" i="1"/>
  <c r="S45" i="1" s="1"/>
  <c r="Q17" i="1"/>
  <c r="S17" i="1" s="1"/>
  <c r="Q59" i="1"/>
  <c r="S59" i="1" s="1"/>
  <c r="Q40" i="1"/>
  <c r="S40" i="1" s="1"/>
  <c r="Q44" i="1"/>
  <c r="S44" i="1" s="1"/>
  <c r="Q7" i="1"/>
  <c r="S7" i="1" s="1"/>
  <c r="Q33" i="1"/>
  <c r="S33" i="1" s="1"/>
  <c r="Q71" i="1"/>
  <c r="S71" i="1" s="1"/>
  <c r="Q61" i="1"/>
  <c r="S61" i="1" s="1"/>
  <c r="Q12" i="1"/>
  <c r="S12" i="1" s="1"/>
  <c r="Q11" i="1"/>
  <c r="S11" i="1" s="1"/>
  <c r="Q31" i="1"/>
  <c r="S31" i="1" s="1"/>
  <c r="Q28" i="1"/>
  <c r="S28" i="1" s="1"/>
  <c r="Q23" i="1"/>
  <c r="S23" i="1" s="1"/>
  <c r="Q68" i="1"/>
  <c r="S68" i="1" s="1"/>
  <c r="Q34" i="1"/>
  <c r="S34" i="1" s="1"/>
  <c r="Q46" i="1"/>
  <c r="S46" i="1" s="1"/>
  <c r="Q16" i="1"/>
  <c r="S16" i="1" s="1"/>
  <c r="Q19" i="1"/>
  <c r="S19" i="1" s="1"/>
  <c r="Q24" i="1"/>
  <c r="S24" i="1" s="1"/>
  <c r="Q63" i="1"/>
  <c r="S63" i="1" s="1"/>
  <c r="Q52" i="1"/>
  <c r="S52" i="1" s="1"/>
  <c r="Q10" i="1"/>
  <c r="S10" i="1" s="1"/>
  <c r="Q70" i="1"/>
  <c r="S70" i="1" s="1"/>
  <c r="Q55" i="1"/>
  <c r="S55" i="1" s="1"/>
  <c r="Q25" i="1"/>
  <c r="S25" i="1" s="1"/>
  <c r="Q67" i="1"/>
  <c r="S67" i="1" s="1"/>
  <c r="Q13" i="1"/>
  <c r="S13" i="1" s="1"/>
  <c r="Q26" i="1"/>
  <c r="S26" i="1" s="1"/>
  <c r="Q9" i="1"/>
  <c r="S9" i="1" s="1"/>
  <c r="Q15" i="1"/>
  <c r="S15" i="1" s="1"/>
  <c r="Q65" i="1"/>
  <c r="S65" i="1" s="1"/>
  <c r="Q27" i="1"/>
  <c r="S27" i="1" s="1"/>
  <c r="Q58" i="1"/>
  <c r="S58" i="1" s="1"/>
  <c r="W5" i="1" l="1"/>
  <c r="Y5" i="1" s="1"/>
  <c r="V5" i="1"/>
  <c r="X5" i="1" s="1"/>
  <c r="V7" i="1"/>
  <c r="X7" i="1" s="1"/>
  <c r="V6" i="1"/>
  <c r="X6" i="1" s="1"/>
  <c r="W6" i="1"/>
  <c r="Y6" i="1" s="1"/>
  <c r="W7" i="1"/>
  <c r="Y7" i="1" s="1"/>
</calcChain>
</file>

<file path=xl/sharedStrings.xml><?xml version="1.0" encoding="utf-8"?>
<sst xmlns="http://schemas.openxmlformats.org/spreadsheetml/2006/main" count="266" uniqueCount="176">
  <si>
    <t>OrderDetailID</t>
  </si>
  <si>
    <t>OrderID</t>
  </si>
  <si>
    <t>ProductID</t>
  </si>
  <si>
    <t>ProductName</t>
  </si>
  <si>
    <t>Quantity</t>
  </si>
  <si>
    <t>UnitPrice</t>
  </si>
  <si>
    <t>Revenue</t>
  </si>
  <si>
    <t>Chais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</si>
  <si>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</si>
  <si>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</si>
  <si>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</si>
  <si>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</si>
  <si>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</si>
  <si>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</si>
  <si>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Northwoods Cranberry Sauce</t>
  </si>
  <si>
    <t>Mishi Kobe Niku</t>
  </si>
  <si>
    <t>Ikura</t>
  </si>
  <si>
    <t>Queso Cabrales</t>
  </si>
  <si>
    <t>Queso Manchego La Pastora</t>
  </si>
  <si>
    <t>Konbu</t>
  </si>
  <si>
    <t>Tofu</t>
  </si>
  <si>
    <t>Genen Shouyu</t>
  </si>
  <si>
    <t>Pavlova</t>
  </si>
  <si>
    <t>Alice Mutton</t>
  </si>
  <si>
    <t>Carnarvon Tigers</t>
  </si>
  <si>
    <t>Teatime Chocolate Biscuits</t>
  </si>
  <si>
    <t>Sir Rodney's Marmalade</t>
  </si>
  <si>
    <t>Sir Rodney's Scones</t>
  </si>
  <si>
    <t>Gustaf's KnÃ¤ckebrÃ¶d</t>
  </si>
  <si>
    <t>TunnbrÃ¶d</t>
  </si>
  <si>
    <t>GuaranÃ¡ FantÃ¡stica</t>
  </si>
  <si>
    <t>NuNuCa NuÃŸ-Nougat-Creme</t>
  </si>
  <si>
    <t>GumbÃ¤r GummibÃ¤rchen</t>
  </si>
  <si>
    <t>Schoggi Schokolade</t>
  </si>
  <si>
    <t>RÃ¶ssle Sauerkraut</t>
  </si>
  <si>
    <t>ThÃ¼ringer Rostbratwurst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</si>
  <si>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</si>
  <si>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</si>
  <si>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</si>
  <si>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</si>
  <si>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</si>
  <si>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</si>
  <si>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</si>
  <si>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</si>
  <si>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CÃ´te de Blaye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</si>
  <si>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</si>
  <si>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</si>
  <si>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</si>
  <si>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</si>
  <si>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</si>
  <si>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</si>
  <si>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RÃ¸gede sild</t>
  </si>
  <si>
    <t>Spegesild</t>
  </si>
  <si>
    <t>Zaanse koeken</t>
  </si>
  <si>
    <t>Chocolade</t>
  </si>
  <si>
    <t>Maxilaku</t>
  </si>
  <si>
    <t>Valkoinen suklaa</t>
  </si>
  <si>
    <t>Manjimup Dried Apples</t>
  </si>
  <si>
    <t>Filo Mix</t>
  </si>
  <si>
    <t>Perth Pasties</t>
  </si>
  <si>
    <t>TourtiÃ¨re</t>
  </si>
  <si>
    <t>PÃ¢tÃ© chinois</t>
  </si>
  <si>
    <t>Gnocchi di nonna Alice</t>
  </si>
  <si>
    <t>Ravioli Angelo</t>
  </si>
  <si>
    <t>Escargots de Bourgogne</t>
  </si>
  <si>
    <t>Raclette Courdavault</t>
  </si>
  <si>
    <t>Camembert Pierrot</t>
  </si>
  <si>
    <t>Sirop d'Ã©rable</t>
  </si>
  <si>
    <t>Tarte au sucre</t>
  </si>
  <si>
    <t>Vegie-spread</t>
  </si>
  <si>
    <t>Wimmers gute SemmelknÃ¶del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</si>
  <si>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</si>
  <si>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</si>
  <si>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</si>
  <si>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</si>
  <si>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</si>
  <si>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</si>
  <si>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FlÃ¸temysost</t>
  </si>
  <si>
    <t>Mozzarella di Giovanni</t>
  </si>
  <si>
    <t>RÃ¶d Kaviar</t>
  </si>
  <si>
    <t>Longlife Tofu</t>
  </si>
  <si>
    <t>RhÃ¶nbrÃ¤u Klosterbier</t>
  </si>
  <si>
    <t>LakkalikÃ¶Ã¶ri</t>
  </si>
  <si>
    <t>Original Frankfurter grÃ¼ne SoÃŸe</t>
  </si>
  <si>
    <t>TotalRev</t>
  </si>
  <si>
    <t>% of Inventory</t>
  </si>
  <si>
    <t>Rank</t>
  </si>
  <si>
    <t>CumRev</t>
  </si>
  <si>
    <t>% of Cum Rev</t>
  </si>
  <si>
    <t>ABC</t>
  </si>
  <si>
    <t>Total Inventory</t>
  </si>
  <si>
    <t>A</t>
  </si>
  <si>
    <t>B</t>
  </si>
  <si>
    <t>C</t>
  </si>
  <si>
    <t>ABC Segment</t>
  </si>
  <si>
    <t>Total Revenue</t>
  </si>
  <si>
    <t>% of Revenue</t>
  </si>
  <si>
    <t>Summary Table</t>
  </si>
  <si>
    <t>ABC Analysis Table</t>
  </si>
  <si>
    <t>12 boxes</t>
  </si>
  <si>
    <t>500 ml</t>
  </si>
  <si>
    <t>24 - 0.5 l bottles</t>
  </si>
  <si>
    <t>5 kg pkg.</t>
  </si>
  <si>
    <t>24 - 150 g jars</t>
  </si>
  <si>
    <t>24 - 200 g pkgs.</t>
  </si>
  <si>
    <t>10 - 500 g pkgs.</t>
  </si>
  <si>
    <t>24 - 355 ml bottles</t>
  </si>
  <si>
    <t>10 kg pkg.</t>
  </si>
  <si>
    <t>10 boxes x 8 pieces</t>
  </si>
  <si>
    <t>24 - 12 oz bottles</t>
  </si>
  <si>
    <t>24 - 8 oz jars</t>
  </si>
  <si>
    <t>32 - 8 oz bottles</t>
  </si>
  <si>
    <t>20 bags x 4 pieces</t>
  </si>
  <si>
    <t>15 - 625 g jars</t>
  </si>
  <si>
    <t>48 pies</t>
  </si>
  <si>
    <t>24 - 500 ml bottles</t>
  </si>
  <si>
    <t>15 - 300 g rounds</t>
  </si>
  <si>
    <t>24 pieces</t>
  </si>
  <si>
    <t>24 - 250 g pkgs.</t>
  </si>
  <si>
    <t>24 boxes x 2 pies</t>
  </si>
  <si>
    <t>16 pies</t>
  </si>
  <si>
    <t>48 pieces</t>
  </si>
  <si>
    <t>16 - 2 kg boxes</t>
  </si>
  <si>
    <t>50 - 300 g pkgs.</t>
  </si>
  <si>
    <t>12 - 100 g bars</t>
  </si>
  <si>
    <t>24 - 50 g pkgs.</t>
  </si>
  <si>
    <t>10 pkgs.</t>
  </si>
  <si>
    <t>10 - 4 oz boxes</t>
  </si>
  <si>
    <t>4 - 450 g glasses</t>
  </si>
  <si>
    <t>1k pkg.</t>
  </si>
  <si>
    <t>20 - 2 kg bags</t>
  </si>
  <si>
    <t>16 - 500 g tins</t>
  </si>
  <si>
    <t>32 - 1 kg pkgs.</t>
  </si>
  <si>
    <t>12 - 12 oz cans</t>
  </si>
  <si>
    <t>24 - 4 oz tins</t>
  </si>
  <si>
    <t>750 cc per bottle</t>
  </si>
  <si>
    <t>12 - 75 cl bottles</t>
  </si>
  <si>
    <t>12 - 500 g pkgs.</t>
  </si>
  <si>
    <t>24 - 250 g jars</t>
  </si>
  <si>
    <t>500 g</t>
  </si>
  <si>
    <t>12 - 100 g pkgs</t>
  </si>
  <si>
    <t>10 - 200 g glasses</t>
  </si>
  <si>
    <t>50 bags x 30 sausgs.</t>
  </si>
  <si>
    <t>25 - 825 g cans</t>
  </si>
  <si>
    <t>100 - 100 g pieces</t>
  </si>
  <si>
    <t>100 - 250 g bags</t>
  </si>
  <si>
    <t>20 - 450 g glasses</t>
  </si>
  <si>
    <t>12 - 355 ml cans</t>
  </si>
  <si>
    <t>12 - 250 g pkgs.</t>
  </si>
  <si>
    <t>24 - 500 g pkgs.</t>
  </si>
  <si>
    <t>24 pkgs. x 4 pieces</t>
  </si>
  <si>
    <t>30 gift boxes</t>
  </si>
  <si>
    <t>10 boxes x 12 pieces</t>
  </si>
  <si>
    <t>16 kg pkg.</t>
  </si>
  <si>
    <t>20 - 1 kg tins</t>
  </si>
  <si>
    <t>32 - 500 g boxes</t>
  </si>
  <si>
    <t>24 - 250 ml bottles</t>
  </si>
  <si>
    <t>40 - 100 g pkgs.</t>
  </si>
  <si>
    <t>2 kg box</t>
  </si>
  <si>
    <t>1 kg pkg.</t>
  </si>
  <si>
    <t>12 - 200 ml jars</t>
  </si>
  <si>
    <t>18 - 500 g pkgs.</t>
  </si>
  <si>
    <t>12 - 12 oz jars</t>
  </si>
  <si>
    <t>12 - 1 lb pkgs.</t>
  </si>
  <si>
    <t>12 - 8 oz jars</t>
  </si>
  <si>
    <t>36 boxes</t>
  </si>
  <si>
    <t>48 - 6 oz jars</t>
  </si>
  <si>
    <t>12 - 550 ml bottles</t>
  </si>
  <si>
    <t>10 boxes x 20 bags</t>
  </si>
  <si>
    <t>Price</t>
  </si>
  <si>
    <t>Unit</t>
  </si>
  <si>
    <t>CategoryID</t>
  </si>
  <si>
    <t>SupplierID</t>
  </si>
  <si>
    <t>This table is product level table</t>
  </si>
  <si>
    <t>Orders Table</t>
  </si>
  <si>
    <t>This order level table is created by add columns UnitPrice and ProductName from Products Table using 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</si>
</sst>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9" fontId="0" fillId="0" borderId="0" xfId="1" applyFont="1"/>
    <xf numFmtId="10" fontId="0" fillId="0" borderId="0" xfId="1" applyNumberFormat="1" applyFont="1"/>
    <xf numFmtId="9" fontId="0" fillId="0" borderId="0" xfId="1" applyNumberFormat="1" applyFont="1"/>
    <xf numFmtId="0" fontId="18" fillId="35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35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numFmt numFmtId="13" formatCode="0%"/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ABC</a:t>
            </a:r>
            <a:r>
              <a:rPr lang="en-US" b="1" baseline="0"/>
              <a:t> ANALYSIS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Order_details!$Q$4</c:f>
              <c:strCache>
                <c:ptCount val="1"/>
                <c:pt idx="0">
                  <c:v>% of Cum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Order_details!$R$5:$R$81</c:f>
              <c:numCache>
                <c:formatCode>0%</c:formatCode>
                <c:ptCount val="77"/>
                <c:pt idx="0">
                  <c:v>1.2987012987012988E-2</c:v>
                </c:pt>
                <c:pt idx="1">
                  <c:v>2.5974025974025976E-2</c:v>
                </c:pt>
                <c:pt idx="2">
                  <c:v>3.896103896103896E-2</c:v>
                </c:pt>
                <c:pt idx="3">
                  <c:v>5.1948051948051951E-2</c:v>
                </c:pt>
                <c:pt idx="4">
                  <c:v>6.4935064935064929E-2</c:v>
                </c:pt>
                <c:pt idx="5">
                  <c:v>7.792207792207792E-2</c:v>
                </c:pt>
                <c:pt idx="6">
                  <c:v>9.0909090909090912E-2</c:v>
                </c:pt>
                <c:pt idx="7">
                  <c:v>0.1038961038961039</c:v>
                </c:pt>
                <c:pt idx="8">
                  <c:v>0.11688311688311688</c:v>
                </c:pt>
                <c:pt idx="9">
                  <c:v>0.12987012987012986</c:v>
                </c:pt>
                <c:pt idx="10">
                  <c:v>0.14285714285714285</c:v>
                </c:pt>
                <c:pt idx="11">
                  <c:v>0.15584415584415584</c:v>
                </c:pt>
                <c:pt idx="12">
                  <c:v>0.16883116883116883</c:v>
                </c:pt>
                <c:pt idx="13">
                  <c:v>0.18181818181818182</c:v>
                </c:pt>
                <c:pt idx="14">
                  <c:v>0.19480519480519481</c:v>
                </c:pt>
                <c:pt idx="15">
                  <c:v>0.20779220779220781</c:v>
                </c:pt>
                <c:pt idx="16">
                  <c:v>0.22077922077922077</c:v>
                </c:pt>
                <c:pt idx="17">
                  <c:v>0.23376623376623376</c:v>
                </c:pt>
                <c:pt idx="18">
                  <c:v>0.24675324675324675</c:v>
                </c:pt>
                <c:pt idx="19">
                  <c:v>0.25974025974025972</c:v>
                </c:pt>
                <c:pt idx="20">
                  <c:v>0.27272727272727271</c:v>
                </c:pt>
                <c:pt idx="21">
                  <c:v>0.2857142857142857</c:v>
                </c:pt>
                <c:pt idx="22">
                  <c:v>0.29870129870129869</c:v>
                </c:pt>
                <c:pt idx="23">
                  <c:v>0.31168831168831168</c:v>
                </c:pt>
                <c:pt idx="24">
                  <c:v>0.32467532467532467</c:v>
                </c:pt>
                <c:pt idx="25">
                  <c:v>0.33766233766233766</c:v>
                </c:pt>
                <c:pt idx="26">
                  <c:v>0.35064935064935066</c:v>
                </c:pt>
                <c:pt idx="27">
                  <c:v>0.36363636363636365</c:v>
                </c:pt>
                <c:pt idx="28">
                  <c:v>0.37662337662337664</c:v>
                </c:pt>
                <c:pt idx="29">
                  <c:v>0.38961038961038963</c:v>
                </c:pt>
                <c:pt idx="30">
                  <c:v>0.40259740259740262</c:v>
                </c:pt>
                <c:pt idx="31">
                  <c:v>0.41558441558441561</c:v>
                </c:pt>
                <c:pt idx="32">
                  <c:v>0.42857142857142855</c:v>
                </c:pt>
                <c:pt idx="33">
                  <c:v>0.44155844155844154</c:v>
                </c:pt>
                <c:pt idx="34">
                  <c:v>0.45454545454545453</c:v>
                </c:pt>
                <c:pt idx="35">
                  <c:v>0.46753246753246752</c:v>
                </c:pt>
                <c:pt idx="36">
                  <c:v>0.48051948051948051</c:v>
                </c:pt>
                <c:pt idx="37">
                  <c:v>0.4935064935064935</c:v>
                </c:pt>
                <c:pt idx="38">
                  <c:v>0.50649350649350644</c:v>
                </c:pt>
                <c:pt idx="39">
                  <c:v>0.51948051948051943</c:v>
                </c:pt>
                <c:pt idx="40">
                  <c:v>0.53246753246753242</c:v>
                </c:pt>
                <c:pt idx="41">
                  <c:v>0.54545454545454541</c:v>
                </c:pt>
                <c:pt idx="42">
                  <c:v>0.55844155844155841</c:v>
                </c:pt>
                <c:pt idx="43">
                  <c:v>0.5714285714285714</c:v>
                </c:pt>
                <c:pt idx="44">
                  <c:v>0.58441558441558439</c:v>
                </c:pt>
                <c:pt idx="45">
                  <c:v>0.59740259740259738</c:v>
                </c:pt>
                <c:pt idx="46">
                  <c:v>0.61038961038961037</c:v>
                </c:pt>
                <c:pt idx="47">
                  <c:v>0.62337662337662336</c:v>
                </c:pt>
                <c:pt idx="48">
                  <c:v>0.63636363636363635</c:v>
                </c:pt>
                <c:pt idx="49">
                  <c:v>0.64935064935064934</c:v>
                </c:pt>
                <c:pt idx="50">
                  <c:v>0.66233766233766234</c:v>
                </c:pt>
                <c:pt idx="51">
                  <c:v>0.67532467532467533</c:v>
                </c:pt>
                <c:pt idx="52">
                  <c:v>0.68831168831168832</c:v>
                </c:pt>
                <c:pt idx="53">
                  <c:v>0.70129870129870131</c:v>
                </c:pt>
                <c:pt idx="54">
                  <c:v>0.7142857142857143</c:v>
                </c:pt>
                <c:pt idx="55">
                  <c:v>0.72727272727272729</c:v>
                </c:pt>
                <c:pt idx="56">
                  <c:v>0.74025974025974028</c:v>
                </c:pt>
                <c:pt idx="57">
                  <c:v>0.75324675324675328</c:v>
                </c:pt>
                <c:pt idx="58">
                  <c:v>0.76623376623376627</c:v>
                </c:pt>
                <c:pt idx="59">
                  <c:v>0.77922077922077926</c:v>
                </c:pt>
                <c:pt idx="60">
                  <c:v>0.79220779220779225</c:v>
                </c:pt>
                <c:pt idx="61">
                  <c:v>0.80519480519480524</c:v>
                </c:pt>
                <c:pt idx="62">
                  <c:v>0.81818181818181823</c:v>
                </c:pt>
                <c:pt idx="63">
                  <c:v>0.83116883116883122</c:v>
                </c:pt>
                <c:pt idx="64">
                  <c:v>0.8441558441558441</c:v>
                </c:pt>
                <c:pt idx="65">
                  <c:v>0.8571428571428571</c:v>
                </c:pt>
                <c:pt idx="66">
                  <c:v>0.87012987012987009</c:v>
                </c:pt>
                <c:pt idx="67">
                  <c:v>0.88311688311688308</c:v>
                </c:pt>
                <c:pt idx="68">
                  <c:v>0.89610389610389607</c:v>
                </c:pt>
                <c:pt idx="69">
                  <c:v>0.90909090909090906</c:v>
                </c:pt>
                <c:pt idx="70">
                  <c:v>0.92207792207792205</c:v>
                </c:pt>
                <c:pt idx="71">
                  <c:v>0.93506493506493504</c:v>
                </c:pt>
                <c:pt idx="72">
                  <c:v>0.94805194805194803</c:v>
                </c:pt>
                <c:pt idx="73">
                  <c:v>0.96103896103896103</c:v>
                </c:pt>
                <c:pt idx="74">
                  <c:v>0.97402597402597402</c:v>
                </c:pt>
                <c:pt idx="75">
                  <c:v>0.98701298701298701</c:v>
                </c:pt>
                <c:pt idx="76">
                  <c:v>1</c:v>
                </c:pt>
              </c:numCache>
            </c:numRef>
          </c:cat>
          <c:val>
            <c:numRef>
              <c:f>Order_details!$Q$5:$Q$81</c:f>
              <c:numCache>
                <c:formatCode>0%</c:formatCode>
                <c:ptCount val="77"/>
                <c:pt idx="0">
                  <c:v>0.16297244093622185</c:v>
                </c:pt>
                <c:pt idx="1">
                  <c:v>0.21679080527636688</c:v>
                </c:pt>
                <c:pt idx="2">
                  <c:v>0.26603719958243821</c:v>
                </c:pt>
                <c:pt idx="3">
                  <c:v>0.30750069683777337</c:v>
                </c:pt>
                <c:pt idx="4">
                  <c:v>0.34533476329887491</c:v>
                </c:pt>
                <c:pt idx="5">
                  <c:v>0.37874105358248372</c:v>
                </c:pt>
                <c:pt idx="6">
                  <c:v>0.40519384615193516</c:v>
                </c:pt>
                <c:pt idx="7">
                  <c:v>0.4295090916012177</c:v>
                </c:pt>
                <c:pt idx="8">
                  <c:v>0.45325268552647441</c:v>
                </c:pt>
                <c:pt idx="9">
                  <c:v>0.47560894408717597</c:v>
                </c:pt>
                <c:pt idx="10">
                  <c:v>0.49791189336134539</c:v>
                </c:pt>
                <c:pt idx="11">
                  <c:v>0.52013099696155185</c:v>
                </c:pt>
                <c:pt idx="12">
                  <c:v>0.54143607920238335</c:v>
                </c:pt>
                <c:pt idx="13">
                  <c:v>0.56018583513771891</c:v>
                </c:pt>
                <c:pt idx="14">
                  <c:v>0.57888031503614557</c:v>
                </c:pt>
                <c:pt idx="15">
                  <c:v>0.59606867819856946</c:v>
                </c:pt>
                <c:pt idx="16">
                  <c:v>0.61321304826045708</c:v>
                </c:pt>
                <c:pt idx="17">
                  <c:v>0.63035483049290153</c:v>
                </c:pt>
                <c:pt idx="18">
                  <c:v>0.64712137745606679</c:v>
                </c:pt>
                <c:pt idx="19">
                  <c:v>0.66331083845337546</c:v>
                </c:pt>
                <c:pt idx="20">
                  <c:v>0.67857411529292555</c:v>
                </c:pt>
                <c:pt idx="21">
                  <c:v>0.69338943885583981</c:v>
                </c:pt>
                <c:pt idx="22">
                  <c:v>0.70817112063599119</c:v>
                </c:pt>
                <c:pt idx="23">
                  <c:v>0.72266296551849241</c:v>
                </c:pt>
                <c:pt idx="24">
                  <c:v>0.73703253545979763</c:v>
                </c:pt>
                <c:pt idx="25">
                  <c:v>0.74942306283433624</c:v>
                </c:pt>
                <c:pt idx="26">
                  <c:v>0.76161277464407451</c:v>
                </c:pt>
                <c:pt idx="27">
                  <c:v>0.77300258837288749</c:v>
                </c:pt>
                <c:pt idx="28">
                  <c:v>0.78322710250338079</c:v>
                </c:pt>
                <c:pt idx="29">
                  <c:v>0.79311778663568799</c:v>
                </c:pt>
                <c:pt idx="30">
                  <c:v>0.8028532010013969</c:v>
                </c:pt>
                <c:pt idx="31">
                  <c:v>0.81238611771316727</c:v>
                </c:pt>
                <c:pt idx="32">
                  <c:v>0.82170230370906094</c:v>
                </c:pt>
                <c:pt idx="33">
                  <c:v>0.83092532784499562</c:v>
                </c:pt>
                <c:pt idx="34">
                  <c:v>0.84007071709763126</c:v>
                </c:pt>
                <c:pt idx="35">
                  <c:v>0.8490300414132933</c:v>
                </c:pt>
                <c:pt idx="36">
                  <c:v>0.85750777066955663</c:v>
                </c:pt>
                <c:pt idx="37">
                  <c:v>0.86532560341777731</c:v>
                </c:pt>
                <c:pt idx="38">
                  <c:v>0.87273197128451285</c:v>
                </c:pt>
                <c:pt idx="39">
                  <c:v>0.87985924174578811</c:v>
                </c:pt>
                <c:pt idx="40">
                  <c:v>0.88667817232889357</c:v>
                </c:pt>
                <c:pt idx="41">
                  <c:v>0.89311539806911178</c:v>
                </c:pt>
                <c:pt idx="42">
                  <c:v>0.89948145849963912</c:v>
                </c:pt>
                <c:pt idx="43">
                  <c:v>0.90557320900917626</c:v>
                </c:pt>
                <c:pt idx="44">
                  <c:v>0.91097142122790797</c:v>
                </c:pt>
                <c:pt idx="45">
                  <c:v>0.91628617594709316</c:v>
                </c:pt>
                <c:pt idx="46">
                  <c:v>0.92130656506710262</c:v>
                </c:pt>
                <c:pt idx="47">
                  <c:v>0.92611992783164765</c:v>
                </c:pt>
                <c:pt idx="48">
                  <c:v>0.9306227510629963</c:v>
                </c:pt>
                <c:pt idx="49">
                  <c:v>0.93493200465198578</c:v>
                </c:pt>
                <c:pt idx="50">
                  <c:v>0.93923815284564327</c:v>
                </c:pt>
                <c:pt idx="51">
                  <c:v>0.94322341018833111</c:v>
                </c:pt>
                <c:pt idx="52">
                  <c:v>0.94718278923658594</c:v>
                </c:pt>
                <c:pt idx="53">
                  <c:v>0.95102571595989216</c:v>
                </c:pt>
                <c:pt idx="54">
                  <c:v>0.95482982524154869</c:v>
                </c:pt>
                <c:pt idx="55">
                  <c:v>0.95846313777994729</c:v>
                </c:pt>
                <c:pt idx="56">
                  <c:v>0.96193432280372271</c:v>
                </c:pt>
                <c:pt idx="57">
                  <c:v>0.96487797879548076</c:v>
                </c:pt>
                <c:pt idx="58">
                  <c:v>0.9677659964542078</c:v>
                </c:pt>
                <c:pt idx="59">
                  <c:v>0.97055567659408937</c:v>
                </c:pt>
                <c:pt idx="60">
                  <c:v>0.97321078960291907</c:v>
                </c:pt>
                <c:pt idx="61">
                  <c:v>0.97583484865842907</c:v>
                </c:pt>
                <c:pt idx="62">
                  <c:v>0.97840715112507304</c:v>
                </c:pt>
                <c:pt idx="63">
                  <c:v>0.98089017347592311</c:v>
                </c:pt>
                <c:pt idx="64">
                  <c:v>0.98321921997489647</c:v>
                </c:pt>
                <c:pt idx="65">
                  <c:v>0.98552885775304511</c:v>
                </c:pt>
                <c:pt idx="66">
                  <c:v>0.98759912130768823</c:v>
                </c:pt>
                <c:pt idx="67">
                  <c:v>0.98964350656789823</c:v>
                </c:pt>
                <c:pt idx="68">
                  <c:v>0.99158437865037607</c:v>
                </c:pt>
                <c:pt idx="69">
                  <c:v>0.99342432538456504</c:v>
                </c:pt>
                <c:pt idx="70">
                  <c:v>0.99517111025879512</c:v>
                </c:pt>
                <c:pt idx="71">
                  <c:v>0.99659959211149884</c:v>
                </c:pt>
                <c:pt idx="72">
                  <c:v>0.99760237602077906</c:v>
                </c:pt>
                <c:pt idx="73">
                  <c:v>0.99858057555034785</c:v>
                </c:pt>
                <c:pt idx="74">
                  <c:v>0.9994500862432979</c:v>
                </c:pt>
                <c:pt idx="75">
                  <c:v>0.99981885193896869</c:v>
                </c:pt>
                <c:pt idx="7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A-4CA4-B9F9-1F1AABDE0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216848"/>
        <c:axId val="1378123984"/>
      </c:lineChart>
      <c:catAx>
        <c:axId val="164721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ysClr val="windowText" lastClr="000000"/>
                    </a:solidFill>
                  </a:rPr>
                  <a:t>% of</a:t>
                </a:r>
                <a:r>
                  <a:rPr lang="en-IN" sz="1200" b="1" baseline="0">
                    <a:solidFill>
                      <a:sysClr val="windowText" lastClr="000000"/>
                    </a:solidFill>
                  </a:rPr>
                  <a:t> Inventory</a:t>
                </a:r>
                <a:endParaRPr lang="en-IN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23984"/>
        <c:crosses val="autoZero"/>
        <c:auto val="1"/>
        <c:lblAlgn val="ctr"/>
        <c:lblOffset val="100"/>
        <c:noMultiLvlLbl val="0"/>
      </c:catAx>
      <c:valAx>
        <c:axId val="1378123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ysClr val="windowText" lastClr="000000"/>
                    </a:solidFill>
                  </a:rPr>
                  <a:t>% of Cumulative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21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586740</xdr:colOff>
      <xdr:row>8</xdr:row>
      <xdr:rowOff>0</xdr:rowOff>
    </xdr:from>
    <xdr:to>
      <xdr:col>24</xdr:col>
      <xdr:colOff>967740</xdr:colOff>
      <xdr:row>28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F53C1-6459-4AC0-8D8C-3A5210F1D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241300</xdr:colOff>
      <xdr:row>19</xdr:row>
      <xdr:rowOff>0</xdr:rowOff>
    </xdr:from>
    <xdr:to>
      <xdr:col>21</xdr:col>
      <xdr:colOff>539750</xdr:colOff>
      <xdr:row>20</xdr:row>
      <xdr:rowOff>82550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DB70EE1-3F23-4593-9CEB-D2D80E160F5E}"/>
            </a:ext>
          </a:extLst>
        </xdr:cNvPr>
        <xdr:cNvSpPr txBox="1"/>
      </xdr:nvSpPr>
      <xdr:spPr>
        <a:xfrm>
          <a:off x="16383000" y="3314700"/>
          <a:ext cx="2984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654050</xdr:colOff>
      <xdr:row>22</xdr:row>
      <xdr:rowOff>114300</xdr:rowOff>
    </xdr:from>
    <xdr:to>
      <xdr:col>20</xdr:col>
      <xdr:colOff>952500</xdr:colOff>
      <xdr:row>24</xdr:row>
      <xdr:rowOff>12700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BEE6A4E-2982-4CB2-9057-BD402477067A}"/>
            </a:ext>
          </a:extLst>
        </xdr:cNvPr>
        <xdr:cNvSpPr txBox="1"/>
      </xdr:nvSpPr>
      <xdr:spPr>
        <a:xfrm>
          <a:off x="15678150" y="3981450"/>
          <a:ext cx="2984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22</xdr:col>
      <xdr:colOff>488950</xdr:colOff>
      <xdr:row>13</xdr:row>
      <xdr:rowOff>69850</xdr:rowOff>
    </xdr:from>
    <xdr:to>
      <xdr:col>22</xdr:col>
      <xdr:colOff>787400</xdr:colOff>
      <xdr:row>14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4E2A169-C78F-4ACB-8268-FA2D5923BB40}"/>
            </a:ext>
          </a:extLst>
        </xdr:cNvPr>
        <xdr:cNvSpPr txBox="1"/>
      </xdr:nvSpPr>
      <xdr:spPr>
        <a:xfrm>
          <a:off x="17748250" y="2279650"/>
          <a:ext cx="2984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solidFill>
                <a:sysClr val="windowText" lastClr="000000"/>
              </a:solidFill>
            </a:rPr>
            <a:t>C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0.13813</cdr:x>
      <cdr:y>0.56088</cdr:y>
    </cdr:from>
    <cdr:to>
      <cdr:x>0.2024</cdr:x>
      <cdr:y>0.56098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D58129A-5FD5-4F17-9B38-B7BB0B7D7D66}"/>
            </a:ext>
          </a:extLst>
        </cdr:cNvPr>
        <cdr:cNvCxnSpPr/>
      </cdr:nvCxnSpPr>
      <cdr:spPr>
        <a:xfrm xmlns:a="http://schemas.openxmlformats.org/drawingml/2006/main" flipV="1">
          <a:off x="730643" y="2082800"/>
          <a:ext cx="339967" cy="39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0.2024</cdr:x>
      <cdr:y>0.55746</cdr:y>
    </cdr:from>
    <cdr:to>
      <cdr:x>0.2036</cdr:x>
      <cdr:y>0.82421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21F7876A-07AB-4E9D-9CA2-D0497DFDF0C7}"/>
            </a:ext>
          </a:extLst>
        </cdr:cNvPr>
        <cdr:cNvCxnSpPr/>
      </cdr:nvCxnSpPr>
      <cdr:spPr>
        <a:xfrm xmlns:a="http://schemas.openxmlformats.org/drawingml/2006/main">
          <a:off x="1070610" y="2070100"/>
          <a:ext cx="6350" cy="9906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0.13878</cdr:x>
      <cdr:y>0.34713</cdr:y>
    </cdr:from>
    <cdr:to>
      <cdr:x>0.36547</cdr:x>
      <cdr:y>0.34917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2BE3646C-6FDF-4D61-95DC-D05559E9DFB6}"/>
            </a:ext>
          </a:extLst>
        </cdr:cNvPr>
        <cdr:cNvCxnSpPr/>
      </cdr:nvCxnSpPr>
      <cdr:spPr>
        <a:xfrm xmlns:a="http://schemas.openxmlformats.org/drawingml/2006/main">
          <a:off x="734060" y="1289050"/>
          <a:ext cx="1199099" cy="759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0.36403</cdr:x>
      <cdr:y>0.34711</cdr:y>
    </cdr:from>
    <cdr:to>
      <cdr:x>0.36447</cdr:x>
      <cdr:y>0.82421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C6BB7EA6-998A-4CCB-9543-ED3BCB435552}"/>
            </a:ext>
          </a:extLst>
        </cdr:cNvPr>
        <cdr:cNvCxnSpPr/>
      </cdr:nvCxnSpPr>
      <cdr:spPr>
        <a:xfrm xmlns:a="http://schemas.openxmlformats.org/drawingml/2006/main">
          <a:off x="1925548" y="1288977"/>
          <a:ext cx="2312" cy="177172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0.41371</cdr:x>
      <cdr:y>0.37663</cdr:y>
    </cdr:from>
    <cdr:to>
      <cdr:x>0.48824</cdr:x>
      <cdr:y>0.44388</cdr:y>
    </cdr:to>
    <cdr:sp macro="" textlink="">
      <cdr:nvSpPr>
        <cdr:cNvPr id="30" name="TextBox 29">
          <a:extLst xmlns:a="http://schemas.openxmlformats.org/drawingml/2006/main">
            <a:ext uri="{FF2B5EF4-FFF2-40B4-BE49-F238E27FC236}">
              <a16:creationId xmlns:a16="http://schemas.microsoft.com/office/drawing/2014/main" id="{7C5066CA-0AEB-4A2A-AD2C-6B9B50ACF686}"/>
            </a:ext>
          </a:extLst>
        </cdr:cNvPr>
        <cdr:cNvSpPr txBox="1"/>
      </cdr:nvSpPr>
      <cdr:spPr>
        <a:xfrm xmlns:a="http://schemas.openxmlformats.org/drawingml/2006/main">
          <a:off x="2191870" y="1395805"/>
          <a:ext cx="394896" cy="249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0.96471</cdr:x>
      <cdr:y>0.13167</cdr:y>
    </cdr:from>
    <cdr:to>
      <cdr:x>0.96711</cdr:x>
      <cdr:y>0.81737</cdr:y>
    </cdr:to>
    <cdr:cxnSp macro="">
      <cdr:nvCxnSpPr>
        <cdr:cNvPr id="41" name="Straight Connector 40">
          <a:extLst xmlns:a="http://schemas.openxmlformats.org/drawingml/2006/main">
            <a:ext uri="{FF2B5EF4-FFF2-40B4-BE49-F238E27FC236}">
              <a16:creationId xmlns:a16="http://schemas.microsoft.com/office/drawing/2014/main" id="{9748ECCC-94CF-4CE5-A393-5C635BC81E69}"/>
            </a:ext>
          </a:extLst>
        </cdr:cNvPr>
        <cdr:cNvCxnSpPr/>
      </cdr:nvCxnSpPr>
      <cdr:spPr>
        <a:xfrm xmlns:a="http://schemas.openxmlformats.org/drawingml/2006/main" flipH="1">
          <a:off x="5102860" y="488950"/>
          <a:ext cx="12700" cy="254635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0.14046</cdr:x>
      <cdr:y>0.12654</cdr:y>
    </cdr:from>
    <cdr:to>
      <cdr:x>0.96711</cdr:x>
      <cdr:y>0.12825</cdr:y>
    </cdr:to>
    <cdr:cxnSp macro="">
      <cdr:nvCxnSpPr>
        <cdr:cNvPr id="45" name="Straight Connector 44">
          <a:extLst xmlns:a="http://schemas.openxmlformats.org/drawingml/2006/main">
            <a:ext uri="{FF2B5EF4-FFF2-40B4-BE49-F238E27FC236}">
              <a16:creationId xmlns:a16="http://schemas.microsoft.com/office/drawing/2014/main" id="{5F749CC4-6364-4F09-A1A2-4A2E049D20EF}"/>
            </a:ext>
          </a:extLst>
        </cdr:cNvPr>
        <cdr:cNvCxnSpPr/>
      </cdr:nvCxnSpPr>
      <cdr:spPr>
        <a:xfrm xmlns:a="http://schemas.openxmlformats.org/drawingml/2006/main" flipH="1" flipV="1">
          <a:off x="742950" y="469900"/>
          <a:ext cx="4372610" cy="635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4" name="Products" displayName="Products" ref="A1:F78" totalsRowShown="0">
  <autoFilter ref="A1:F78"/>
  <tableColumns count="6">
    <tableColumn id="1" name="ProductID"/>
    <tableColumn id="2" name="ProductName"/>
    <tableColumn id="3" name="SupplierID"/>
    <tableColumn id="4" name="CategoryID"/>
    <tableColumn id="5" name="Unit"/>
    <tableColumn id="6" name="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rders" displayName="Orders" ref="A4:G522" totalsRowShown="0">
  <autoFilter ref="A4:G522"/>
  <tableColumns count="7">
    <tableColumn id="1" name="OrderDetailID"/>
    <tableColumn id="2" name="OrderID"/>
    <tableColumn id="3" name="ProductID"/>
    <tableColumn id="4" name="ProductName">
      <calculatedColumnFormula>VLOOKUP(Orders[[#This Row],[ProductID]],Products[], 2,FALSE)</calculatedColumnFormula>
    </tableColumn>
    <tableColumn id="5" name="Quantity"/>
    <tableColumn id="6" name="UnitPrice">
      <calculatedColumnFormula>VLOOKUP(Orders[[#This Row],[ProductID]],Products[],6,FALSE)</calculatedColumnFormula>
    </tableColumn>
    <tableColumn id="7" name="Revenue">
      <calculatedColumnFormula>Orders[[#This Row],[Quantity]]*Orders[[#This Row],[UnitPrice]]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ABC_Analysis" displayName="ABC_Analysis" ref="L4:S81" totalsRowShown="0">
  <autoFilter ref="L4:S81"/>
  <sortState ref="L5:R82">
    <sortCondition descending="1" ref="N4:N82"/>
  </sortState>
  <tableColumns count="8">
    <tableColumn id="1" name="ProductID"/>
    <tableColumn id="2" name="ProductName"/>
    <tableColumn id="3" name="Revenue">
      <calculatedColumnFormula>SUMIF(Orders[ProductID],ABC_Analysis[[#This Row],[ProductID]],Orders[Revenue])</calculatedColumnFormula>
    </tableColumn>
    <tableColumn id="4" name="CumRev">
      <calculatedColumnFormula>SUM($N$5:N5)</calculatedColumnFormula>
    </tableColumn>
    <tableColumn id="5" name="TotalRev">
      <calculatedColumnFormula>SUM(ABC_Analysis[Revenue])</calculatedColumnFormula>
    </tableColumn>
    <tableColumn id="6" name="% of Cum Rev" dataDxfId="5" dataCellStyle="Percent">
      <calculatedColumnFormula>ABC_Analysis[[#This Row],[CumRev]]/ABC_Analysis[[#This Row],[TotalRev]]</calculatedColumnFormula>
    </tableColumn>
    <tableColumn id="7" name="% of Inventory" dataCellStyle="Percent">
      <calculatedColumnFormula>K5/COUNT($K$5:$K$81)</calculatedColumnFormula>
    </tableColumn>
    <tableColumn id="8" name="ABC">
      <calculatedColumnFormula>IF(ABC_Analysis[[#This Row],[% of Cum Rev]]&lt;40%,"A",IF(ABC_Analysis[[#This Row],[% of Cum Rev]]&lt;70%,"B","C"))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Summary_Table" displayName="Summary_Table" ref="U4:Y7" totalsRowShown="0">
  <autoFilter ref="U4:Y7"/>
  <tableColumns count="5">
    <tableColumn id="1" name="ABC Segment"/>
    <tableColumn id="6" name="Total Inventory">
      <calculatedColumnFormula>COUNTIF(ABC_Analysis[ABC],Summary_Table[[#This Row],[ABC Segment]])</calculatedColumnFormula>
    </tableColumn>
    <tableColumn id="3" name="Total Revenue">
      <calculatedColumnFormula>SUMIF(ABC_Analysis[ABC],Summary_Table[[#This Row],[ABC Segment]],ABC_Analysis[Revenue])</calculatedColumnFormula>
    </tableColumn>
    <tableColumn id="4" name="% of Inventory" dataDxfId="3" dataCellStyle="Percent">
      <calculatedColumnFormula>Summary_Table[[#This Row],[Total Inventory]]/COUNT($K$5:$K$81)</calculatedColumnFormula>
    </tableColumn>
    <tableColumn id="5" name="% of Revenue" dataDxfId="4" dataCellStyle="Percent">
      <calculatedColumnFormula>Summary_Table[[#This Row],[Total Revenue]]/SUM(ABC_Analysis[Revenue])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2" workbookViewId="0">
      <selection activeCell="A2" sqref="A2:F78"/>
    </sheetView>
  </sheetViews>
  <sheetFormatPr defaultRowHeight="14.4" x14ac:dyDescent="0.3"/>
  <cols>
    <col min="1" max="1" width="11.33203125" customWidth="1"/>
    <col min="2" max="2" width="14.5546875" customWidth="1"/>
    <col min="3" max="3" width="11.5546875" customWidth="1"/>
    <col min="4" max="4" width="12.21875" customWidth="1"/>
  </cols>
  <sheetData>
    <row r="1" spans="1:6" x14ac:dyDescent="0.3">
      <c r="A1" t="s">
        <v>2</v>
      </c>
      <c r="B1" t="s">
        <v>3</v>
      </c>
      <c r="C1" t="s">
        <v>172</v>
      </c>
      <c r="D1" t="s">
        <v>171</v>
      </c>
      <c r="E1" t="s">
        <v>170</v>
      </c>
      <c r="F1" t="s">
        <v>169</v>
      </c>
    </row>
    <row r="2" spans="1:6" x14ac:dyDescent="0.3">
      <c r="A2">
        <v>1</v>
      </c>
      <c r="B2" t="s">
        <v>7</v>
      </c>
      <c r="C2">
        <v>1</v>
      </c>
      <c r="D2">
        <v>1</v>
      </c>
      <c r="E2" t="s">
        <v>168</v>
      </c>
      <c r="F2">
        <v>18</v>
      </c>
    </row>
    <row r="3" spans="1:6" x14ac:dyDescent="0.3">
      <c r="A3">
        <v>2</v>
      </c>
      <c r="B3" t="s">
        <v>8</v>
      </c>
      <c r="C3">
        <v>1</v>
      </c>
      <c r="D3">
        <v>1</v>
      </c>
      <c r="E3" t="s">
        <v>109</v>
      </c>
      <c r="F3">
        <v>19</v>
      </c>
    </row>
    <row r="4" spans="1:6" x14ac:dyDescent="0.3">
      <c r="A4">
        <v>3</v>
      </c>
      <c r="B4" t="s">
        <v>9</v>
      </c>
      <c r="C4">
        <v>1</v>
      </c>
      <c r="D4">
        <v>2</v>
      </c>
      <c r="E4" t="s">
        <v>167</v>
      </c>
      <c r="F4">
        <v>10</v>
      </c>
    </row>
    <row r="5" spans="1:6" x14ac:dyDescent="0.3">
      <c r="A5">
        <v>4</v>
      </c>
      <c r="B5" t="s">
        <v>10</v>
      </c>
      <c r="C5">
        <v>2</v>
      </c>
      <c r="D5">
        <v>2</v>
      </c>
      <c r="E5" t="s">
        <v>166</v>
      </c>
      <c r="F5">
        <v>22</v>
      </c>
    </row>
    <row r="6" spans="1:6" x14ac:dyDescent="0.3">
      <c r="A6">
        <v>5</v>
      </c>
      <c r="B6" t="s">
        <v>11</v>
      </c>
      <c r="C6">
        <v>2</v>
      </c>
      <c r="D6">
        <v>2</v>
      </c>
      <c r="E6" t="s">
        <v>165</v>
      </c>
      <c r="F6">
        <v>21.35</v>
      </c>
    </row>
    <row r="7" spans="1:6" x14ac:dyDescent="0.3">
      <c r="A7">
        <v>6</v>
      </c>
      <c r="B7" t="s">
        <v>12</v>
      </c>
      <c r="C7">
        <v>3</v>
      </c>
      <c r="D7">
        <v>2</v>
      </c>
      <c r="E7" t="s">
        <v>164</v>
      </c>
      <c r="F7">
        <v>25</v>
      </c>
    </row>
    <row r="8" spans="1:6" x14ac:dyDescent="0.3">
      <c r="A8">
        <v>7</v>
      </c>
      <c r="B8" t="s">
        <v>13</v>
      </c>
      <c r="C8">
        <v>3</v>
      </c>
      <c r="D8">
        <v>7</v>
      </c>
      <c r="E8" t="s">
        <v>163</v>
      </c>
      <c r="F8">
        <v>30</v>
      </c>
    </row>
    <row r="9" spans="1:6" x14ac:dyDescent="0.3">
      <c r="A9">
        <v>8</v>
      </c>
      <c r="B9" t="s">
        <v>14</v>
      </c>
      <c r="C9">
        <v>3</v>
      </c>
      <c r="D9">
        <v>2</v>
      </c>
      <c r="E9" t="s">
        <v>162</v>
      </c>
      <c r="F9">
        <v>40</v>
      </c>
    </row>
    <row r="10" spans="1:6" x14ac:dyDescent="0.3">
      <c r="A10">
        <v>9</v>
      </c>
      <c r="B10" t="s">
        <v>15</v>
      </c>
      <c r="C10">
        <v>4</v>
      </c>
      <c r="D10">
        <v>6</v>
      </c>
      <c r="E10" t="s">
        <v>161</v>
      </c>
      <c r="F10">
        <v>97</v>
      </c>
    </row>
    <row r="11" spans="1:6" x14ac:dyDescent="0.3">
      <c r="A11">
        <v>10</v>
      </c>
      <c r="B11" t="s">
        <v>16</v>
      </c>
      <c r="C11">
        <v>4</v>
      </c>
      <c r="D11">
        <v>8</v>
      </c>
      <c r="E11" t="s">
        <v>160</v>
      </c>
      <c r="F11">
        <v>31</v>
      </c>
    </row>
    <row r="12" spans="1:6" x14ac:dyDescent="0.3">
      <c r="A12">
        <v>11</v>
      </c>
      <c r="B12" t="s">
        <v>17</v>
      </c>
      <c r="C12">
        <v>5</v>
      </c>
      <c r="D12">
        <v>4</v>
      </c>
      <c r="E12" t="s">
        <v>159</v>
      </c>
      <c r="F12">
        <v>21</v>
      </c>
    </row>
    <row r="13" spans="1:6" x14ac:dyDescent="0.3">
      <c r="A13">
        <v>12</v>
      </c>
      <c r="B13" t="s">
        <v>18</v>
      </c>
      <c r="C13">
        <v>5</v>
      </c>
      <c r="D13">
        <v>4</v>
      </c>
      <c r="E13" t="s">
        <v>105</v>
      </c>
      <c r="F13">
        <v>38</v>
      </c>
    </row>
    <row r="14" spans="1:6" x14ac:dyDescent="0.3">
      <c r="A14">
        <v>13</v>
      </c>
      <c r="B14" t="s">
        <v>19</v>
      </c>
      <c r="C14">
        <v>6</v>
      </c>
      <c r="D14">
        <v>8</v>
      </c>
      <c r="E14" t="s">
        <v>158</v>
      </c>
      <c r="F14">
        <v>6</v>
      </c>
    </row>
    <row r="15" spans="1:6" x14ac:dyDescent="0.3">
      <c r="A15">
        <v>14</v>
      </c>
      <c r="B15" t="s">
        <v>20</v>
      </c>
      <c r="C15">
        <v>6</v>
      </c>
      <c r="D15">
        <v>7</v>
      </c>
      <c r="E15" t="s">
        <v>157</v>
      </c>
      <c r="F15">
        <v>23.25</v>
      </c>
    </row>
    <row r="16" spans="1:6" x14ac:dyDescent="0.3">
      <c r="A16">
        <v>15</v>
      </c>
      <c r="B16" t="s">
        <v>21</v>
      </c>
      <c r="C16">
        <v>6</v>
      </c>
      <c r="D16">
        <v>2</v>
      </c>
      <c r="E16" t="s">
        <v>156</v>
      </c>
      <c r="F16">
        <v>15.5</v>
      </c>
    </row>
    <row r="17" spans="1:6" x14ac:dyDescent="0.3">
      <c r="A17">
        <v>16</v>
      </c>
      <c r="B17" t="s">
        <v>22</v>
      </c>
      <c r="C17">
        <v>7</v>
      </c>
      <c r="D17">
        <v>3</v>
      </c>
      <c r="E17" t="s">
        <v>155</v>
      </c>
      <c r="F17">
        <v>17.45</v>
      </c>
    </row>
    <row r="18" spans="1:6" x14ac:dyDescent="0.3">
      <c r="A18">
        <v>17</v>
      </c>
      <c r="B18" t="s">
        <v>23</v>
      </c>
      <c r="C18">
        <v>7</v>
      </c>
      <c r="D18">
        <v>6</v>
      </c>
      <c r="E18" t="s">
        <v>154</v>
      </c>
      <c r="F18">
        <v>39</v>
      </c>
    </row>
    <row r="19" spans="1:6" x14ac:dyDescent="0.3">
      <c r="A19">
        <v>18</v>
      </c>
      <c r="B19" t="s">
        <v>24</v>
      </c>
      <c r="C19">
        <v>7</v>
      </c>
      <c r="D19">
        <v>8</v>
      </c>
      <c r="E19" t="s">
        <v>153</v>
      </c>
      <c r="F19">
        <v>62.5</v>
      </c>
    </row>
    <row r="20" spans="1:6" x14ac:dyDescent="0.3">
      <c r="A20">
        <v>19</v>
      </c>
      <c r="B20" t="s">
        <v>25</v>
      </c>
      <c r="C20">
        <v>8</v>
      </c>
      <c r="D20">
        <v>3</v>
      </c>
      <c r="E20" t="s">
        <v>152</v>
      </c>
      <c r="F20">
        <v>9.1999999999999993</v>
      </c>
    </row>
    <row r="21" spans="1:6" x14ac:dyDescent="0.3">
      <c r="A21">
        <v>20</v>
      </c>
      <c r="B21" t="s">
        <v>26</v>
      </c>
      <c r="C21">
        <v>8</v>
      </c>
      <c r="D21">
        <v>3</v>
      </c>
      <c r="E21" t="s">
        <v>151</v>
      </c>
      <c r="F21">
        <v>81</v>
      </c>
    </row>
    <row r="22" spans="1:6" x14ac:dyDescent="0.3">
      <c r="A22">
        <v>21</v>
      </c>
      <c r="B22" t="s">
        <v>27</v>
      </c>
      <c r="C22">
        <v>8</v>
      </c>
      <c r="D22">
        <v>3</v>
      </c>
      <c r="E22" t="s">
        <v>150</v>
      </c>
      <c r="F22">
        <v>10</v>
      </c>
    </row>
    <row r="23" spans="1:6" x14ac:dyDescent="0.3">
      <c r="A23">
        <v>22</v>
      </c>
      <c r="B23" t="s">
        <v>28</v>
      </c>
      <c r="C23">
        <v>9</v>
      </c>
      <c r="D23">
        <v>5</v>
      </c>
      <c r="E23" t="s">
        <v>149</v>
      </c>
      <c r="F23">
        <v>21</v>
      </c>
    </row>
    <row r="24" spans="1:6" x14ac:dyDescent="0.3">
      <c r="A24">
        <v>23</v>
      </c>
      <c r="B24" t="s">
        <v>29</v>
      </c>
      <c r="C24">
        <v>9</v>
      </c>
      <c r="D24">
        <v>5</v>
      </c>
      <c r="E24" t="s">
        <v>148</v>
      </c>
      <c r="F24">
        <v>9</v>
      </c>
    </row>
    <row r="25" spans="1:6" x14ac:dyDescent="0.3">
      <c r="A25">
        <v>24</v>
      </c>
      <c r="B25" t="s">
        <v>30</v>
      </c>
      <c r="C25">
        <v>10</v>
      </c>
      <c r="D25">
        <v>1</v>
      </c>
      <c r="E25" t="s">
        <v>147</v>
      </c>
      <c r="F25">
        <v>4.5</v>
      </c>
    </row>
    <row r="26" spans="1:6" x14ac:dyDescent="0.3">
      <c r="A26">
        <v>25</v>
      </c>
      <c r="B26" t="s">
        <v>31</v>
      </c>
      <c r="C26">
        <v>11</v>
      </c>
      <c r="D26">
        <v>3</v>
      </c>
      <c r="E26" t="s">
        <v>146</v>
      </c>
      <c r="F26">
        <v>14</v>
      </c>
    </row>
    <row r="27" spans="1:6" x14ac:dyDescent="0.3">
      <c r="A27">
        <v>26</v>
      </c>
      <c r="B27" t="s">
        <v>32</v>
      </c>
      <c r="C27">
        <v>11</v>
      </c>
      <c r="D27">
        <v>3</v>
      </c>
      <c r="E27" t="s">
        <v>145</v>
      </c>
      <c r="F27">
        <v>31.23</v>
      </c>
    </row>
    <row r="28" spans="1:6" x14ac:dyDescent="0.3">
      <c r="A28">
        <v>27</v>
      </c>
      <c r="B28" t="s">
        <v>33</v>
      </c>
      <c r="C28">
        <v>11</v>
      </c>
      <c r="D28">
        <v>3</v>
      </c>
      <c r="E28" t="s">
        <v>144</v>
      </c>
      <c r="F28">
        <v>43.9</v>
      </c>
    </row>
    <row r="29" spans="1:6" x14ac:dyDescent="0.3">
      <c r="A29">
        <v>28</v>
      </c>
      <c r="B29" t="s">
        <v>34</v>
      </c>
      <c r="C29">
        <v>12</v>
      </c>
      <c r="D29">
        <v>7</v>
      </c>
      <c r="E29" t="s">
        <v>143</v>
      </c>
      <c r="F29">
        <v>45.6</v>
      </c>
    </row>
    <row r="30" spans="1:6" x14ac:dyDescent="0.3">
      <c r="A30">
        <v>29</v>
      </c>
      <c r="B30" t="s">
        <v>35</v>
      </c>
      <c r="C30">
        <v>12</v>
      </c>
      <c r="D30">
        <v>6</v>
      </c>
      <c r="E30" t="s">
        <v>142</v>
      </c>
      <c r="F30">
        <v>123.79</v>
      </c>
    </row>
    <row r="31" spans="1:6" x14ac:dyDescent="0.3">
      <c r="A31">
        <v>30</v>
      </c>
      <c r="B31" t="s">
        <v>36</v>
      </c>
      <c r="C31">
        <v>13</v>
      </c>
      <c r="D31">
        <v>8</v>
      </c>
      <c r="E31" t="s">
        <v>141</v>
      </c>
      <c r="F31">
        <v>25.89</v>
      </c>
    </row>
    <row r="32" spans="1:6" x14ac:dyDescent="0.3">
      <c r="A32">
        <v>31</v>
      </c>
      <c r="B32" t="s">
        <v>37</v>
      </c>
      <c r="C32">
        <v>14</v>
      </c>
      <c r="D32">
        <v>4</v>
      </c>
      <c r="E32" t="s">
        <v>140</v>
      </c>
      <c r="F32">
        <v>12.5</v>
      </c>
    </row>
    <row r="33" spans="1:6" x14ac:dyDescent="0.3">
      <c r="A33">
        <v>32</v>
      </c>
      <c r="B33" t="s">
        <v>38</v>
      </c>
      <c r="C33">
        <v>14</v>
      </c>
      <c r="D33">
        <v>4</v>
      </c>
      <c r="E33" t="s">
        <v>104</v>
      </c>
      <c r="F33">
        <v>32</v>
      </c>
    </row>
    <row r="34" spans="1:6" x14ac:dyDescent="0.3">
      <c r="A34">
        <v>33</v>
      </c>
      <c r="B34" t="s">
        <v>39</v>
      </c>
      <c r="C34">
        <v>15</v>
      </c>
      <c r="D34">
        <v>4</v>
      </c>
      <c r="E34" t="s">
        <v>139</v>
      </c>
      <c r="F34">
        <v>2.5</v>
      </c>
    </row>
    <row r="35" spans="1:6" x14ac:dyDescent="0.3">
      <c r="A35">
        <v>34</v>
      </c>
      <c r="B35" t="s">
        <v>40</v>
      </c>
      <c r="C35">
        <v>16</v>
      </c>
      <c r="D35">
        <v>1</v>
      </c>
      <c r="E35" t="s">
        <v>109</v>
      </c>
      <c r="F35">
        <v>14</v>
      </c>
    </row>
    <row r="36" spans="1:6" x14ac:dyDescent="0.3">
      <c r="A36">
        <v>35</v>
      </c>
      <c r="B36" t="s">
        <v>41</v>
      </c>
      <c r="C36">
        <v>16</v>
      </c>
      <c r="D36">
        <v>1</v>
      </c>
      <c r="E36" t="s">
        <v>109</v>
      </c>
      <c r="F36">
        <v>18</v>
      </c>
    </row>
    <row r="37" spans="1:6" x14ac:dyDescent="0.3">
      <c r="A37">
        <v>36</v>
      </c>
      <c r="B37" t="s">
        <v>42</v>
      </c>
      <c r="C37">
        <v>17</v>
      </c>
      <c r="D37">
        <v>8</v>
      </c>
      <c r="E37" t="s">
        <v>138</v>
      </c>
      <c r="F37">
        <v>19</v>
      </c>
    </row>
    <row r="38" spans="1:6" x14ac:dyDescent="0.3">
      <c r="A38">
        <v>37</v>
      </c>
      <c r="B38" t="s">
        <v>43</v>
      </c>
      <c r="C38">
        <v>17</v>
      </c>
      <c r="D38">
        <v>8</v>
      </c>
      <c r="E38" t="s">
        <v>137</v>
      </c>
      <c r="F38">
        <v>26</v>
      </c>
    </row>
    <row r="39" spans="1:6" x14ac:dyDescent="0.3">
      <c r="A39">
        <v>38</v>
      </c>
      <c r="B39" t="s">
        <v>44</v>
      </c>
      <c r="C39">
        <v>18</v>
      </c>
      <c r="D39">
        <v>1</v>
      </c>
      <c r="E39" t="s">
        <v>136</v>
      </c>
      <c r="F39">
        <v>263.5</v>
      </c>
    </row>
    <row r="40" spans="1:6" x14ac:dyDescent="0.3">
      <c r="A40">
        <v>39</v>
      </c>
      <c r="B40" t="s">
        <v>45</v>
      </c>
      <c r="C40">
        <v>18</v>
      </c>
      <c r="D40">
        <v>1</v>
      </c>
      <c r="E40" t="s">
        <v>135</v>
      </c>
      <c r="F40">
        <v>18</v>
      </c>
    </row>
    <row r="41" spans="1:6" x14ac:dyDescent="0.3">
      <c r="A41">
        <v>40</v>
      </c>
      <c r="B41" t="s">
        <v>46</v>
      </c>
      <c r="C41">
        <v>19</v>
      </c>
      <c r="D41">
        <v>8</v>
      </c>
      <c r="E41" t="s">
        <v>134</v>
      </c>
      <c r="F41">
        <v>18.399999999999999</v>
      </c>
    </row>
    <row r="42" spans="1:6" x14ac:dyDescent="0.3">
      <c r="A42">
        <v>41</v>
      </c>
      <c r="B42" t="s">
        <v>47</v>
      </c>
      <c r="C42">
        <v>19</v>
      </c>
      <c r="D42">
        <v>8</v>
      </c>
      <c r="E42" t="s">
        <v>133</v>
      </c>
      <c r="F42">
        <v>9.65</v>
      </c>
    </row>
    <row r="43" spans="1:6" x14ac:dyDescent="0.3">
      <c r="A43">
        <v>42</v>
      </c>
      <c r="B43" t="s">
        <v>48</v>
      </c>
      <c r="C43">
        <v>20</v>
      </c>
      <c r="D43">
        <v>5</v>
      </c>
      <c r="E43" t="s">
        <v>132</v>
      </c>
      <c r="F43">
        <v>14</v>
      </c>
    </row>
    <row r="44" spans="1:6" x14ac:dyDescent="0.3">
      <c r="A44">
        <v>43</v>
      </c>
      <c r="B44" t="s">
        <v>49</v>
      </c>
      <c r="C44">
        <v>20</v>
      </c>
      <c r="D44">
        <v>1</v>
      </c>
      <c r="E44" t="s">
        <v>131</v>
      </c>
      <c r="F44">
        <v>46</v>
      </c>
    </row>
    <row r="45" spans="1:6" x14ac:dyDescent="0.3">
      <c r="A45">
        <v>44</v>
      </c>
      <c r="B45" t="s">
        <v>50</v>
      </c>
      <c r="C45">
        <v>20</v>
      </c>
      <c r="D45">
        <v>2</v>
      </c>
      <c r="E45" t="s">
        <v>130</v>
      </c>
      <c r="F45">
        <v>19.45</v>
      </c>
    </row>
    <row r="46" spans="1:6" x14ac:dyDescent="0.3">
      <c r="A46">
        <v>45</v>
      </c>
      <c r="B46" t="s">
        <v>51</v>
      </c>
      <c r="C46">
        <v>21</v>
      </c>
      <c r="D46">
        <v>8</v>
      </c>
      <c r="E46" t="s">
        <v>129</v>
      </c>
      <c r="F46">
        <v>9.5</v>
      </c>
    </row>
    <row r="47" spans="1:6" x14ac:dyDescent="0.3">
      <c r="A47">
        <v>46</v>
      </c>
      <c r="B47" t="s">
        <v>52</v>
      </c>
      <c r="C47">
        <v>21</v>
      </c>
      <c r="D47">
        <v>8</v>
      </c>
      <c r="E47" t="s">
        <v>128</v>
      </c>
      <c r="F47">
        <v>12</v>
      </c>
    </row>
    <row r="48" spans="1:6" x14ac:dyDescent="0.3">
      <c r="A48">
        <v>47</v>
      </c>
      <c r="B48" t="s">
        <v>53</v>
      </c>
      <c r="C48">
        <v>22</v>
      </c>
      <c r="D48">
        <v>3</v>
      </c>
      <c r="E48" t="s">
        <v>127</v>
      </c>
      <c r="F48">
        <v>9.5</v>
      </c>
    </row>
    <row r="49" spans="1:6" x14ac:dyDescent="0.3">
      <c r="A49">
        <v>48</v>
      </c>
      <c r="B49" t="s">
        <v>54</v>
      </c>
      <c r="C49">
        <v>22</v>
      </c>
      <c r="D49">
        <v>3</v>
      </c>
      <c r="E49" t="s">
        <v>126</v>
      </c>
      <c r="F49">
        <v>12.75</v>
      </c>
    </row>
    <row r="50" spans="1:6" x14ac:dyDescent="0.3">
      <c r="A50">
        <v>49</v>
      </c>
      <c r="B50" t="s">
        <v>55</v>
      </c>
      <c r="C50">
        <v>23</v>
      </c>
      <c r="D50">
        <v>3</v>
      </c>
      <c r="E50" t="s">
        <v>125</v>
      </c>
      <c r="F50">
        <v>20</v>
      </c>
    </row>
    <row r="51" spans="1:6" x14ac:dyDescent="0.3">
      <c r="A51">
        <v>50</v>
      </c>
      <c r="B51" t="s">
        <v>56</v>
      </c>
      <c r="C51">
        <v>23</v>
      </c>
      <c r="D51">
        <v>3</v>
      </c>
      <c r="E51" t="s">
        <v>124</v>
      </c>
      <c r="F51">
        <v>16.25</v>
      </c>
    </row>
    <row r="52" spans="1:6" x14ac:dyDescent="0.3">
      <c r="A52">
        <v>51</v>
      </c>
      <c r="B52" t="s">
        <v>57</v>
      </c>
      <c r="C52">
        <v>24</v>
      </c>
      <c r="D52">
        <v>7</v>
      </c>
      <c r="E52" t="s">
        <v>123</v>
      </c>
      <c r="F52">
        <v>53</v>
      </c>
    </row>
    <row r="53" spans="1:6" x14ac:dyDescent="0.3">
      <c r="A53">
        <v>52</v>
      </c>
      <c r="B53" t="s">
        <v>58</v>
      </c>
      <c r="C53">
        <v>24</v>
      </c>
      <c r="D53">
        <v>5</v>
      </c>
      <c r="E53" t="s">
        <v>122</v>
      </c>
      <c r="F53">
        <v>7</v>
      </c>
    </row>
    <row r="54" spans="1:6" x14ac:dyDescent="0.3">
      <c r="A54">
        <v>53</v>
      </c>
      <c r="B54" t="s">
        <v>59</v>
      </c>
      <c r="C54">
        <v>24</v>
      </c>
      <c r="D54">
        <v>6</v>
      </c>
      <c r="E54" t="s">
        <v>121</v>
      </c>
      <c r="F54">
        <v>32.799999999999997</v>
      </c>
    </row>
    <row r="55" spans="1:6" x14ac:dyDescent="0.3">
      <c r="A55">
        <v>54</v>
      </c>
      <c r="B55" t="s">
        <v>60</v>
      </c>
      <c r="C55">
        <v>25</v>
      </c>
      <c r="D55">
        <v>6</v>
      </c>
      <c r="E55" t="s">
        <v>120</v>
      </c>
      <c r="F55">
        <v>7.45</v>
      </c>
    </row>
    <row r="56" spans="1:6" x14ac:dyDescent="0.3">
      <c r="A56">
        <v>55</v>
      </c>
      <c r="B56" t="s">
        <v>61</v>
      </c>
      <c r="C56">
        <v>25</v>
      </c>
      <c r="D56">
        <v>6</v>
      </c>
      <c r="E56" t="s">
        <v>119</v>
      </c>
      <c r="F56">
        <v>24</v>
      </c>
    </row>
    <row r="57" spans="1:6" x14ac:dyDescent="0.3">
      <c r="A57">
        <v>56</v>
      </c>
      <c r="B57" t="s">
        <v>62</v>
      </c>
      <c r="C57">
        <v>26</v>
      </c>
      <c r="D57">
        <v>5</v>
      </c>
      <c r="E57" t="s">
        <v>118</v>
      </c>
      <c r="F57">
        <v>38</v>
      </c>
    </row>
    <row r="58" spans="1:6" x14ac:dyDescent="0.3">
      <c r="A58">
        <v>57</v>
      </c>
      <c r="B58" t="s">
        <v>63</v>
      </c>
      <c r="C58">
        <v>26</v>
      </c>
      <c r="D58">
        <v>5</v>
      </c>
      <c r="E58" t="s">
        <v>118</v>
      </c>
      <c r="F58">
        <v>19.5</v>
      </c>
    </row>
    <row r="59" spans="1:6" x14ac:dyDescent="0.3">
      <c r="A59">
        <v>58</v>
      </c>
      <c r="B59" t="s">
        <v>64</v>
      </c>
      <c r="C59">
        <v>27</v>
      </c>
      <c r="D59">
        <v>8</v>
      </c>
      <c r="E59" t="s">
        <v>117</v>
      </c>
      <c r="F59">
        <v>13.25</v>
      </c>
    </row>
    <row r="60" spans="1:6" x14ac:dyDescent="0.3">
      <c r="A60">
        <v>59</v>
      </c>
      <c r="B60" t="s">
        <v>65</v>
      </c>
      <c r="C60">
        <v>28</v>
      </c>
      <c r="D60">
        <v>4</v>
      </c>
      <c r="E60" t="s">
        <v>102</v>
      </c>
      <c r="F60">
        <v>55</v>
      </c>
    </row>
    <row r="61" spans="1:6" x14ac:dyDescent="0.3">
      <c r="A61">
        <v>60</v>
      </c>
      <c r="B61" t="s">
        <v>66</v>
      </c>
      <c r="C61">
        <v>28</v>
      </c>
      <c r="D61">
        <v>4</v>
      </c>
      <c r="E61" t="s">
        <v>116</v>
      </c>
      <c r="F61">
        <v>34</v>
      </c>
    </row>
    <row r="62" spans="1:6" x14ac:dyDescent="0.3">
      <c r="A62">
        <v>61</v>
      </c>
      <c r="B62" t="s">
        <v>67</v>
      </c>
      <c r="C62">
        <v>29</v>
      </c>
      <c r="D62">
        <v>2</v>
      </c>
      <c r="E62" t="s">
        <v>115</v>
      </c>
      <c r="F62">
        <v>28.5</v>
      </c>
    </row>
    <row r="63" spans="1:6" x14ac:dyDescent="0.3">
      <c r="A63">
        <v>62</v>
      </c>
      <c r="B63" t="s">
        <v>68</v>
      </c>
      <c r="C63">
        <v>29</v>
      </c>
      <c r="D63">
        <v>3</v>
      </c>
      <c r="E63" t="s">
        <v>114</v>
      </c>
      <c r="F63">
        <v>49.3</v>
      </c>
    </row>
    <row r="64" spans="1:6" x14ac:dyDescent="0.3">
      <c r="A64">
        <v>63</v>
      </c>
      <c r="B64" t="s">
        <v>69</v>
      </c>
      <c r="C64">
        <v>7</v>
      </c>
      <c r="D64">
        <v>2</v>
      </c>
      <c r="E64" t="s">
        <v>113</v>
      </c>
      <c r="F64">
        <v>43.9</v>
      </c>
    </row>
    <row r="65" spans="1:6" x14ac:dyDescent="0.3">
      <c r="A65">
        <v>64</v>
      </c>
      <c r="B65" t="s">
        <v>70</v>
      </c>
      <c r="C65">
        <v>12</v>
      </c>
      <c r="D65">
        <v>5</v>
      </c>
      <c r="E65" t="s">
        <v>112</v>
      </c>
      <c r="F65">
        <v>33.25</v>
      </c>
    </row>
    <row r="66" spans="1:6" x14ac:dyDescent="0.3">
      <c r="A66">
        <v>65</v>
      </c>
      <c r="B66" t="s">
        <v>71</v>
      </c>
      <c r="C66">
        <v>2</v>
      </c>
      <c r="D66">
        <v>2</v>
      </c>
      <c r="E66" t="s">
        <v>111</v>
      </c>
      <c r="F66">
        <v>21.05</v>
      </c>
    </row>
    <row r="67" spans="1:6" x14ac:dyDescent="0.3">
      <c r="A67">
        <v>66</v>
      </c>
      <c r="B67" t="s">
        <v>72</v>
      </c>
      <c r="C67">
        <v>2</v>
      </c>
      <c r="D67">
        <v>2</v>
      </c>
      <c r="E67" t="s">
        <v>110</v>
      </c>
      <c r="F67">
        <v>17</v>
      </c>
    </row>
    <row r="68" spans="1:6" x14ac:dyDescent="0.3">
      <c r="A68">
        <v>67</v>
      </c>
      <c r="B68" t="s">
        <v>73</v>
      </c>
      <c r="C68">
        <v>16</v>
      </c>
      <c r="D68">
        <v>1</v>
      </c>
      <c r="E68" t="s">
        <v>109</v>
      </c>
      <c r="F68">
        <v>14</v>
      </c>
    </row>
    <row r="69" spans="1:6" x14ac:dyDescent="0.3">
      <c r="A69">
        <v>68</v>
      </c>
      <c r="B69" t="s">
        <v>74</v>
      </c>
      <c r="C69">
        <v>8</v>
      </c>
      <c r="D69">
        <v>3</v>
      </c>
      <c r="E69" t="s">
        <v>108</v>
      </c>
      <c r="F69">
        <v>12.5</v>
      </c>
    </row>
    <row r="70" spans="1:6" x14ac:dyDescent="0.3">
      <c r="A70">
        <v>69</v>
      </c>
      <c r="B70" t="s">
        <v>75</v>
      </c>
      <c r="C70">
        <v>15</v>
      </c>
      <c r="D70">
        <v>4</v>
      </c>
      <c r="E70" t="s">
        <v>107</v>
      </c>
      <c r="F70">
        <v>36</v>
      </c>
    </row>
    <row r="71" spans="1:6" x14ac:dyDescent="0.3">
      <c r="A71">
        <v>70</v>
      </c>
      <c r="B71" t="s">
        <v>76</v>
      </c>
      <c r="C71">
        <v>7</v>
      </c>
      <c r="D71">
        <v>1</v>
      </c>
      <c r="E71" t="s">
        <v>106</v>
      </c>
      <c r="F71">
        <v>15</v>
      </c>
    </row>
    <row r="72" spans="1:6" x14ac:dyDescent="0.3">
      <c r="A72">
        <v>71</v>
      </c>
      <c r="B72" t="s">
        <v>77</v>
      </c>
      <c r="C72">
        <v>15</v>
      </c>
      <c r="D72">
        <v>4</v>
      </c>
      <c r="E72" t="s">
        <v>105</v>
      </c>
      <c r="F72">
        <v>21.5</v>
      </c>
    </row>
    <row r="73" spans="1:6" x14ac:dyDescent="0.3">
      <c r="A73">
        <v>72</v>
      </c>
      <c r="B73" t="s">
        <v>78</v>
      </c>
      <c r="C73">
        <v>14</v>
      </c>
      <c r="D73">
        <v>4</v>
      </c>
      <c r="E73" t="s">
        <v>104</v>
      </c>
      <c r="F73">
        <v>34.799999999999997</v>
      </c>
    </row>
    <row r="74" spans="1:6" x14ac:dyDescent="0.3">
      <c r="A74">
        <v>73</v>
      </c>
      <c r="B74" t="s">
        <v>79</v>
      </c>
      <c r="C74">
        <v>17</v>
      </c>
      <c r="D74">
        <v>8</v>
      </c>
      <c r="E74" t="s">
        <v>103</v>
      </c>
      <c r="F74">
        <v>15</v>
      </c>
    </row>
    <row r="75" spans="1:6" x14ac:dyDescent="0.3">
      <c r="A75">
        <v>74</v>
      </c>
      <c r="B75" t="s">
        <v>80</v>
      </c>
      <c r="C75">
        <v>4</v>
      </c>
      <c r="D75">
        <v>7</v>
      </c>
      <c r="E75" t="s">
        <v>102</v>
      </c>
      <c r="F75">
        <v>10</v>
      </c>
    </row>
    <row r="76" spans="1:6" x14ac:dyDescent="0.3">
      <c r="A76">
        <v>75</v>
      </c>
      <c r="B76" t="s">
        <v>81</v>
      </c>
      <c r="C76">
        <v>12</v>
      </c>
      <c r="D76">
        <v>1</v>
      </c>
      <c r="E76" t="s">
        <v>101</v>
      </c>
      <c r="F76">
        <v>7.75</v>
      </c>
    </row>
    <row r="77" spans="1:6" x14ac:dyDescent="0.3">
      <c r="A77">
        <v>76</v>
      </c>
      <c r="B77" t="s">
        <v>82</v>
      </c>
      <c r="C77">
        <v>23</v>
      </c>
      <c r="D77">
        <v>1</v>
      </c>
      <c r="E77" t="s">
        <v>100</v>
      </c>
      <c r="F77">
        <v>18</v>
      </c>
    </row>
    <row r="78" spans="1:6" x14ac:dyDescent="0.3">
      <c r="A78">
        <v>77</v>
      </c>
      <c r="B78" t="s">
        <v>83</v>
      </c>
      <c r="C78">
        <v>12</v>
      </c>
      <c r="D78">
        <v>2</v>
      </c>
      <c r="E78" t="s">
        <v>99</v>
      </c>
      <c r="F78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2"/>
  <sheetViews>
    <sheetView tabSelected="1" topLeftCell="C1" zoomScaleNormal="100" workbookViewId="0">
      <selection activeCell="S5" sqref="S5"/>
    </sheetView>
  </sheetViews>
  <sheetFormatPr defaultRowHeight="14.4" x14ac:dyDescent="0.3"/>
  <cols>
    <col min="1" max="1" width="14.21875" customWidth="1"/>
    <col min="2" max="2" width="9.44140625" customWidth="1"/>
    <col min="3" max="3" width="11.33203125" customWidth="1"/>
    <col min="4" max="4" width="14.5546875" customWidth="1"/>
    <col min="5" max="5" width="10.21875" customWidth="1"/>
    <col min="6" max="6" width="10.5546875" customWidth="1"/>
    <col min="7" max="7" width="23.109375" customWidth="1"/>
    <col min="12" max="12" width="11.33203125" customWidth="1"/>
    <col min="13" max="13" width="29.5546875" bestFit="1" customWidth="1"/>
    <col min="21" max="21" width="16.33203125" bestFit="1" customWidth="1"/>
    <col min="22" max="22" width="16.33203125" customWidth="1"/>
    <col min="23" max="23" width="14.88671875" customWidth="1"/>
    <col min="24" max="24" width="15.21875" customWidth="1"/>
    <col min="25" max="25" width="14.33203125" customWidth="1"/>
  </cols>
  <sheetData>
    <row r="1" spans="1:25" ht="14.4" customHeight="1" x14ac:dyDescent="0.3">
      <c r="A1" s="7" t="s">
        <v>174</v>
      </c>
      <c r="B1" s="7"/>
      <c r="C1" s="7"/>
      <c r="D1" s="7"/>
      <c r="E1" s="7"/>
      <c r="F1" s="7"/>
      <c r="G1" s="7"/>
      <c r="K1" s="7" t="s">
        <v>98</v>
      </c>
      <c r="L1" s="7"/>
      <c r="M1" s="7"/>
      <c r="N1" s="7"/>
      <c r="O1" s="7"/>
      <c r="P1" s="7"/>
      <c r="Q1" s="7"/>
      <c r="R1" s="7"/>
      <c r="S1" s="7"/>
      <c r="U1" s="7" t="s">
        <v>97</v>
      </c>
      <c r="V1" s="7"/>
      <c r="W1" s="7"/>
      <c r="X1" s="7"/>
      <c r="Y1" s="7"/>
    </row>
    <row r="2" spans="1:25" ht="14.4" customHeight="1" x14ac:dyDescent="0.3">
      <c r="A2" s="7"/>
      <c r="B2" s="7"/>
      <c r="C2" s="7"/>
      <c r="D2" s="7"/>
      <c r="E2" s="7"/>
      <c r="F2" s="7"/>
      <c r="G2" s="7"/>
      <c r="K2" s="7"/>
      <c r="L2" s="7"/>
      <c r="M2" s="7"/>
      <c r="N2" s="7"/>
      <c r="O2" s="7"/>
      <c r="P2" s="7"/>
      <c r="Q2" s="7"/>
      <c r="R2" s="7"/>
      <c r="S2" s="7"/>
      <c r="U2" s="7"/>
      <c r="V2" s="7"/>
      <c r="W2" s="7"/>
      <c r="X2" s="7"/>
      <c r="Y2" s="7"/>
    </row>
    <row r="3" spans="1:25" ht="14.4" customHeight="1" x14ac:dyDescent="0.3">
      <c r="A3" s="9" t="s">
        <v>175</v>
      </c>
      <c r="B3" s="9"/>
      <c r="C3" s="9"/>
      <c r="D3" s="9"/>
      <c r="E3" s="9"/>
      <c r="F3" s="9"/>
      <c r="G3" s="9"/>
      <c r="K3" s="9" t="s">
        <v>173</v>
      </c>
      <c r="L3" s="9"/>
      <c r="M3" s="9"/>
      <c r="N3" s="9"/>
      <c r="O3" s="9"/>
      <c r="P3" s="9"/>
      <c r="Q3" s="9"/>
      <c r="R3" s="9"/>
      <c r="S3" s="9"/>
      <c r="U3" s="8"/>
      <c r="V3" s="8"/>
      <c r="W3" s="8"/>
      <c r="X3" s="8"/>
      <c r="Y3" s="8"/>
    </row>
    <row r="4" spans="1:25" x14ac:dyDescent="0.3">
      <c r="A4" t="s">
        <v>0</v>
      </c>
      <c r="B4" t="s">
        <v>1</v>
      </c>
      <c r="C4" t="s">
        <v>2</v>
      </c>
      <c r="D4" s="10" t="s">
        <v>3</v>
      </c>
      <c r="E4" t="s">
        <v>4</v>
      </c>
      <c r="F4" s="10" t="s">
        <v>5</v>
      </c>
      <c r="G4" t="s">
        <v>6</v>
      </c>
      <c r="K4" s="1" t="s">
        <v>86</v>
      </c>
      <c r="L4" t="s">
        <v>2</v>
      </c>
      <c r="M4" t="s">
        <v>3</v>
      </c>
      <c r="N4" t="s">
        <v>6</v>
      </c>
      <c r="O4" t="s">
        <v>87</v>
      </c>
      <c r="P4" t="s">
        <v>84</v>
      </c>
      <c r="Q4" t="s">
        <v>88</v>
      </c>
      <c r="R4" t="s">
        <v>85</v>
      </c>
      <c r="S4" t="s">
        <v>89</v>
      </c>
      <c r="U4" t="s">
        <v>94</v>
      </c>
      <c r="V4" t="s">
        <v>90</v>
      </c>
      <c r="W4" t="s">
        <v>95</v>
      </c>
      <c r="X4" t="s">
        <v>85</v>
      </c>
      <c r="Y4" t="s">
        <v>96</v>
      </c>
    </row>
    <row r="5" spans="1:25" x14ac:dyDescent="0.3">
      <c r="A5">
        <v>100</v>
      </c>
      <c r="B5">
        <v>10285</v>
      </c>
      <c r="C5">
        <v>1</v>
      </c>
      <c r="D5" t="str">
        <f>VLOOKUP(Orders[[#This Row],[ProductID]],Products[], 2,FALSE)</f>
        <v>Chais</v>
      </c>
      <c r="E5">
        <v>45</v>
      </c>
      <c r="F5">
        <f>VLOOKUP(Orders[[#This Row],[ProductID]],Products[],6,FALSE)</f>
        <v>18</v>
      </c>
      <c r="G5">
        <f>Orders[[#This Row],[Quantity]]*Orders[[#This Row],[UnitPrice]]</f>
        <v>810</v>
      </c>
      <c r="K5" s="2">
        <v>1</v>
      </c>
      <c r="L5">
        <v>38</v>
      </c>
      <c r="M5" t="s">
        <v>44</v>
      </c>
      <c r="N5">
        <f>SUMIF(Orders[ProductID],ABC_Analysis[[#This Row],[ProductID]],Orders[Revenue])</f>
        <v>62976.5</v>
      </c>
      <c r="O5">
        <f>SUM($N$5:N5)</f>
        <v>62976.5</v>
      </c>
      <c r="P5">
        <f>SUM(ABC_Analysis[Revenue])</f>
        <v>386424.23</v>
      </c>
      <c r="Q5" s="6">
        <f>ABC_Analysis[[#This Row],[CumRev]]/ABC_Analysis[[#This Row],[TotalRev]]</f>
        <v>0.16297244093622185</v>
      </c>
      <c r="R5" s="4">
        <f>K5/COUNT($K$5:$K$81)</f>
        <v>1.2987012987012988E-2</v>
      </c>
      <c r="S5" t="str">
        <f>IF(ABC_Analysis[[#This Row],[% of Cum Rev]]&lt;40%,"A",IF(ABC_Analysis[[#This Row],[% of Cum Rev]]&lt;70%,"B","C"))</f>
        <v>A</v>
      </c>
      <c r="U5" t="s">
        <v>91</v>
      </c>
      <c r="V5">
        <f>COUNTIF(ABC_Analysis[ABC],Summary_Table[[#This Row],[ABC Segment]])</f>
        <v>6</v>
      </c>
      <c r="W5">
        <f>SUMIF(ABC_Analysis[ABC],Summary_Table[[#This Row],[ABC Segment]],ABC_Analysis[Revenue])</f>
        <v>146354.72</v>
      </c>
      <c r="X5" s="6">
        <f>Summary_Table[[#This Row],[Total Inventory]]/COUNT($K$5:$K$81)</f>
        <v>7.792207792207792E-2</v>
      </c>
      <c r="Y5" s="5">
        <f>Summary_Table[[#This Row],[Total Revenue]]/SUM(ABC_Analysis[Revenue])</f>
        <v>0.37874105358248372</v>
      </c>
    </row>
    <row r="6" spans="1:25" x14ac:dyDescent="0.3">
      <c r="A6">
        <v>124</v>
      </c>
      <c r="B6">
        <v>10294</v>
      </c>
      <c r="C6">
        <v>1</v>
      </c>
      <c r="D6" t="str">
        <f>VLOOKUP(Orders[[#This Row],[ProductID]],Products[], 2,FALSE)</f>
        <v>Chais</v>
      </c>
      <c r="E6">
        <v>18</v>
      </c>
      <c r="F6">
        <f>VLOOKUP(Orders[[#This Row],[ProductID]],Products[],6,FALSE)</f>
        <v>18</v>
      </c>
      <c r="G6">
        <f>Orders[[#This Row],[Quantity]]*Orders[[#This Row],[UnitPrice]]</f>
        <v>324</v>
      </c>
      <c r="K6" s="3">
        <v>2</v>
      </c>
      <c r="L6">
        <v>29</v>
      </c>
      <c r="M6" t="s">
        <v>35</v>
      </c>
      <c r="N6">
        <f>SUMIF(Orders[ProductID],ABC_Analysis[[#This Row],[ProductID]],Orders[Revenue])</f>
        <v>20796.72</v>
      </c>
      <c r="O6">
        <f>SUM($N$5:N6)</f>
        <v>83773.22</v>
      </c>
      <c r="P6">
        <f>SUM(ABC_Analysis[Revenue])</f>
        <v>386424.23</v>
      </c>
      <c r="Q6" s="6">
        <f>ABC_Analysis[[#This Row],[CumRev]]/ABC_Analysis[[#This Row],[TotalRev]]</f>
        <v>0.21679080527636688</v>
      </c>
      <c r="R6" s="4">
        <f t="shared" ref="R6:R69" si="0">K6/COUNT($K$5:$K$81)</f>
        <v>2.5974025974025976E-2</v>
      </c>
      <c r="S6" t="str">
        <f>IF(ABC_Analysis[[#This Row],[% of Cum Rev]]&lt;40%,"A",IF(ABC_Analysis[[#This Row],[% of Cum Rev]]&lt;70%,"B","C"))</f>
        <v>A</v>
      </c>
      <c r="U6" t="s">
        <v>92</v>
      </c>
      <c r="V6">
        <f>COUNTIF(ABC_Analysis[ABC],Summary_Table[[#This Row],[ABC Segment]])</f>
        <v>16</v>
      </c>
      <c r="W6">
        <f>SUMIF(ABC_Analysis[ABC],Summary_Table[[#This Row],[ABC Segment]],ABC_Analysis[Revenue])</f>
        <v>121587.76000000001</v>
      </c>
      <c r="X6" s="6">
        <f>Summary_Table[[#This Row],[Total Inventory]]/COUNT($K$5:$K$81)</f>
        <v>0.20779220779220781</v>
      </c>
      <c r="Y6" s="5">
        <f>Summary_Table[[#This Row],[Total Revenue]]/SUM(ABC_Analysis[Revenue])</f>
        <v>0.3146483852733562</v>
      </c>
    </row>
    <row r="7" spans="1:25" x14ac:dyDescent="0.3">
      <c r="A7">
        <v>185</v>
      </c>
      <c r="B7">
        <v>10317</v>
      </c>
      <c r="C7">
        <v>1</v>
      </c>
      <c r="D7" t="str">
        <f>VLOOKUP(Orders[[#This Row],[ProductID]],Products[], 2,FALSE)</f>
        <v>Chais</v>
      </c>
      <c r="E7">
        <v>20</v>
      </c>
      <c r="F7">
        <f>VLOOKUP(Orders[[#This Row],[ProductID]],Products[],6,FALSE)</f>
        <v>18</v>
      </c>
      <c r="G7">
        <f>Orders[[#This Row],[Quantity]]*Orders[[#This Row],[UnitPrice]]</f>
        <v>360</v>
      </c>
      <c r="K7" s="2">
        <v>3</v>
      </c>
      <c r="L7">
        <v>59</v>
      </c>
      <c r="M7" t="s">
        <v>65</v>
      </c>
      <c r="N7">
        <f>SUMIF(Orders[ProductID],ABC_Analysis[[#This Row],[ProductID]],Orders[Revenue])</f>
        <v>19030</v>
      </c>
      <c r="O7">
        <f>SUM($N$5:N7)</f>
        <v>102803.22</v>
      </c>
      <c r="P7">
        <f>SUM(ABC_Analysis[Revenue])</f>
        <v>386424.23</v>
      </c>
      <c r="Q7" s="6">
        <f>ABC_Analysis[[#This Row],[CumRev]]/ABC_Analysis[[#This Row],[TotalRev]]</f>
        <v>0.26603719958243821</v>
      </c>
      <c r="R7" s="4">
        <f t="shared" si="0"/>
        <v>3.896103896103896E-2</v>
      </c>
      <c r="S7" t="str">
        <f>IF(ABC_Analysis[[#This Row],[% of Cum Rev]]&lt;40%,"A",IF(ABC_Analysis[[#This Row],[% of Cum Rev]]&lt;70%,"B","C"))</f>
        <v>A</v>
      </c>
      <c r="U7" t="s">
        <v>93</v>
      </c>
      <c r="V7">
        <f>COUNTIF(ABC_Analysis[ABC],Summary_Table[[#This Row],[ABC Segment]])</f>
        <v>55</v>
      </c>
      <c r="W7">
        <f>SUMIF(ABC_Analysis[ABC],Summary_Table[[#This Row],[ABC Segment]],ABC_Analysis[Revenue])</f>
        <v>118481.74999999999</v>
      </c>
      <c r="X7" s="6">
        <f>Summary_Table[[#This Row],[Total Inventory]]/COUNT($K$5:$K$81)</f>
        <v>0.7142857142857143</v>
      </c>
      <c r="Y7" s="5">
        <f>Summary_Table[[#This Row],[Total Revenue]]/SUM(ABC_Analysis[Revenue])</f>
        <v>0.30661056114416013</v>
      </c>
    </row>
    <row r="8" spans="1:25" x14ac:dyDescent="0.3">
      <c r="A8">
        <v>270</v>
      </c>
      <c r="B8">
        <v>10348</v>
      </c>
      <c r="C8">
        <v>1</v>
      </c>
      <c r="D8" t="str">
        <f>VLOOKUP(Orders[[#This Row],[ProductID]],Products[], 2,FALSE)</f>
        <v>Chais</v>
      </c>
      <c r="E8">
        <v>15</v>
      </c>
      <c r="F8">
        <f>VLOOKUP(Orders[[#This Row],[ProductID]],Products[],6,FALSE)</f>
        <v>18</v>
      </c>
      <c r="G8">
        <f>Orders[[#This Row],[Quantity]]*Orders[[#This Row],[UnitPrice]]</f>
        <v>270</v>
      </c>
      <c r="K8" s="3">
        <v>4</v>
      </c>
      <c r="L8">
        <v>62</v>
      </c>
      <c r="M8" t="s">
        <v>68</v>
      </c>
      <c r="N8">
        <f>SUMIF(Orders[ProductID],ABC_Analysis[[#This Row],[ProductID]],Orders[Revenue])</f>
        <v>16022.5</v>
      </c>
      <c r="O8">
        <f>SUM($N$5:N8)</f>
        <v>118825.72</v>
      </c>
      <c r="P8">
        <f>SUM(ABC_Analysis[Revenue])</f>
        <v>386424.23</v>
      </c>
      <c r="Q8" s="6">
        <f>ABC_Analysis[[#This Row],[CumRev]]/ABC_Analysis[[#This Row],[TotalRev]]</f>
        <v>0.30750069683777337</v>
      </c>
      <c r="R8" s="4">
        <f t="shared" si="0"/>
        <v>5.1948051948051951E-2</v>
      </c>
      <c r="S8" t="str">
        <f>IF(ABC_Analysis[[#This Row],[% of Cum Rev]]&lt;40%,"A",IF(ABC_Analysis[[#This Row],[% of Cum Rev]]&lt;70%,"B","C"))</f>
        <v>A</v>
      </c>
    </row>
    <row r="9" spans="1:25" x14ac:dyDescent="0.3">
      <c r="A9">
        <v>283</v>
      </c>
      <c r="B9">
        <v>10354</v>
      </c>
      <c r="C9">
        <v>1</v>
      </c>
      <c r="D9" t="str">
        <f>VLOOKUP(Orders[[#This Row],[ProductID]],Products[], 2,FALSE)</f>
        <v>Chais</v>
      </c>
      <c r="E9">
        <v>12</v>
      </c>
      <c r="F9">
        <f>VLOOKUP(Orders[[#This Row],[ProductID]],Products[],6,FALSE)</f>
        <v>18</v>
      </c>
      <c r="G9">
        <f>Orders[[#This Row],[Quantity]]*Orders[[#This Row],[UnitPrice]]</f>
        <v>216</v>
      </c>
      <c r="K9" s="2">
        <v>5</v>
      </c>
      <c r="L9">
        <v>60</v>
      </c>
      <c r="M9" t="s">
        <v>66</v>
      </c>
      <c r="N9">
        <f>SUMIF(Orders[ProductID],ABC_Analysis[[#This Row],[ProductID]],Orders[Revenue])</f>
        <v>14620</v>
      </c>
      <c r="O9">
        <f>SUM($N$5:N9)</f>
        <v>133445.72</v>
      </c>
      <c r="P9">
        <f>SUM(ABC_Analysis[Revenue])</f>
        <v>386424.23</v>
      </c>
      <c r="Q9" s="6">
        <f>ABC_Analysis[[#This Row],[CumRev]]/ABC_Analysis[[#This Row],[TotalRev]]</f>
        <v>0.34533476329887491</v>
      </c>
      <c r="R9" s="4">
        <f t="shared" si="0"/>
        <v>6.4935064935064929E-2</v>
      </c>
      <c r="S9" t="str">
        <f>IF(ABC_Analysis[[#This Row],[% of Cum Rev]]&lt;40%,"A",IF(ABC_Analysis[[#This Row],[% of Cum Rev]]&lt;70%,"B","C"))</f>
        <v>A</v>
      </c>
    </row>
    <row r="10" spans="1:25" x14ac:dyDescent="0.3">
      <c r="A10">
        <v>327</v>
      </c>
      <c r="B10">
        <v>10370</v>
      </c>
      <c r="C10">
        <v>1</v>
      </c>
      <c r="D10" t="str">
        <f>VLOOKUP(Orders[[#This Row],[ProductID]],Products[], 2,FALSE)</f>
        <v>Chais</v>
      </c>
      <c r="E10">
        <v>15</v>
      </c>
      <c r="F10">
        <f>VLOOKUP(Orders[[#This Row],[ProductID]],Products[],6,FALSE)</f>
        <v>18</v>
      </c>
      <c r="G10">
        <f>Orders[[#This Row],[Quantity]]*Orders[[#This Row],[UnitPrice]]</f>
        <v>270</v>
      </c>
      <c r="K10" s="3">
        <v>6</v>
      </c>
      <c r="L10">
        <v>17</v>
      </c>
      <c r="M10" t="s">
        <v>23</v>
      </c>
      <c r="N10">
        <f>SUMIF(Orders[ProductID],ABC_Analysis[[#This Row],[ProductID]],Orders[Revenue])</f>
        <v>12909</v>
      </c>
      <c r="O10">
        <f>SUM($N$5:N10)</f>
        <v>146354.72</v>
      </c>
      <c r="P10">
        <f>SUM(ABC_Analysis[Revenue])</f>
        <v>386424.23</v>
      </c>
      <c r="Q10" s="6">
        <f>ABC_Analysis[[#This Row],[CumRev]]/ABC_Analysis[[#This Row],[TotalRev]]</f>
        <v>0.37874105358248372</v>
      </c>
      <c r="R10" s="4">
        <f t="shared" si="0"/>
        <v>7.792207792207792E-2</v>
      </c>
      <c r="S10" t="str">
        <f>IF(ABC_Analysis[[#This Row],[% of Cum Rev]]&lt;40%,"A",IF(ABC_Analysis[[#This Row],[% of Cum Rev]]&lt;70%,"B","C"))</f>
        <v>A</v>
      </c>
    </row>
    <row r="11" spans="1:25" x14ac:dyDescent="0.3">
      <c r="A11">
        <v>421</v>
      </c>
      <c r="B11">
        <v>10406</v>
      </c>
      <c r="C11">
        <v>1</v>
      </c>
      <c r="D11" t="str">
        <f>VLOOKUP(Orders[[#This Row],[ProductID]],Products[], 2,FALSE)</f>
        <v>Chais</v>
      </c>
      <c r="E11">
        <v>10</v>
      </c>
      <c r="F11">
        <f>VLOOKUP(Orders[[#This Row],[ProductID]],Products[],6,FALSE)</f>
        <v>18</v>
      </c>
      <c r="G11">
        <f>Orders[[#This Row],[Quantity]]*Orders[[#This Row],[UnitPrice]]</f>
        <v>180</v>
      </c>
      <c r="K11" s="2">
        <v>7</v>
      </c>
      <c r="L11">
        <v>56</v>
      </c>
      <c r="M11" t="s">
        <v>62</v>
      </c>
      <c r="N11">
        <f>SUMIF(Orders[ProductID],ABC_Analysis[[#This Row],[ProductID]],Orders[Revenue])</f>
        <v>10222</v>
      </c>
      <c r="O11">
        <f>SUM($N$5:N11)</f>
        <v>156576.72</v>
      </c>
      <c r="P11">
        <f>SUM(ABC_Analysis[Revenue])</f>
        <v>386424.23</v>
      </c>
      <c r="Q11" s="6">
        <f>ABC_Analysis[[#This Row],[CumRev]]/ABC_Analysis[[#This Row],[TotalRev]]</f>
        <v>0.40519384615193516</v>
      </c>
      <c r="R11" s="4">
        <f t="shared" si="0"/>
        <v>9.0909090909090912E-2</v>
      </c>
      <c r="S11" t="str">
        <f>IF(ABC_Analysis[[#This Row],[% of Cum Rev]]&lt;40%,"A",IF(ABC_Analysis[[#This Row],[% of Cum Rev]]&lt;70%,"B","C"))</f>
        <v>B</v>
      </c>
    </row>
    <row r="12" spans="1:25" x14ac:dyDescent="0.3">
      <c r="A12">
        <v>440</v>
      </c>
      <c r="B12">
        <v>10413</v>
      </c>
      <c r="C12">
        <v>1</v>
      </c>
      <c r="D12" t="str">
        <f>VLOOKUP(Orders[[#This Row],[ProductID]],Products[], 2,FALSE)</f>
        <v>Chais</v>
      </c>
      <c r="E12">
        <v>24</v>
      </c>
      <c r="F12">
        <f>VLOOKUP(Orders[[#This Row],[ProductID]],Products[],6,FALSE)</f>
        <v>18</v>
      </c>
      <c r="G12">
        <f>Orders[[#This Row],[Quantity]]*Orders[[#This Row],[UnitPrice]]</f>
        <v>432</v>
      </c>
      <c r="K12" s="3">
        <v>8</v>
      </c>
      <c r="L12">
        <v>72</v>
      </c>
      <c r="M12" t="s">
        <v>78</v>
      </c>
      <c r="N12">
        <f>SUMIF(Orders[ProductID],ABC_Analysis[[#This Row],[ProductID]],Orders[Revenue])</f>
        <v>9396</v>
      </c>
      <c r="O12">
        <f>SUM($N$5:N12)</f>
        <v>165972.72</v>
      </c>
      <c r="P12">
        <f>SUM(ABC_Analysis[Revenue])</f>
        <v>386424.23</v>
      </c>
      <c r="Q12" s="6">
        <f>ABC_Analysis[[#This Row],[CumRev]]/ABC_Analysis[[#This Row],[TotalRev]]</f>
        <v>0.4295090916012177</v>
      </c>
      <c r="R12" s="4">
        <f t="shared" si="0"/>
        <v>0.1038961038961039</v>
      </c>
      <c r="S12" t="str">
        <f>IF(ABC_Analysis[[#This Row],[% of Cum Rev]]&lt;40%,"A",IF(ABC_Analysis[[#This Row],[% of Cum Rev]]&lt;70%,"B","C"))</f>
        <v>B</v>
      </c>
    </row>
    <row r="13" spans="1:25" x14ac:dyDescent="0.3">
      <c r="A13">
        <v>21</v>
      </c>
      <c r="B13">
        <v>10255</v>
      </c>
      <c r="C13">
        <v>2</v>
      </c>
      <c r="D13" t="str">
        <f>VLOOKUP(Orders[[#This Row],[ProductID]],Products[], 2,FALSE)</f>
        <v>Chang</v>
      </c>
      <c r="E13">
        <v>20</v>
      </c>
      <c r="F13">
        <f>VLOOKUP(Orders[[#This Row],[ProductID]],Products[],6,FALSE)</f>
        <v>19</v>
      </c>
      <c r="G13">
        <f>Orders[[#This Row],[Quantity]]*Orders[[#This Row],[UnitPrice]]</f>
        <v>380</v>
      </c>
      <c r="K13" s="2">
        <v>9</v>
      </c>
      <c r="L13">
        <v>63</v>
      </c>
      <c r="M13" t="s">
        <v>69</v>
      </c>
      <c r="N13">
        <f>SUMIF(Orders[ProductID],ABC_Analysis[[#This Row],[ProductID]],Orders[Revenue])</f>
        <v>9175.0999999999985</v>
      </c>
      <c r="O13">
        <f>SUM($N$5:N13)</f>
        <v>175147.82</v>
      </c>
      <c r="P13">
        <f>SUM(ABC_Analysis[Revenue])</f>
        <v>386424.23</v>
      </c>
      <c r="Q13" s="6">
        <f>ABC_Analysis[[#This Row],[CumRev]]/ABC_Analysis[[#This Row],[TotalRev]]</f>
        <v>0.45325268552647441</v>
      </c>
      <c r="R13" s="4">
        <f t="shared" si="0"/>
        <v>0.11688311688311688</v>
      </c>
      <c r="S13" t="str">
        <f>IF(ABC_Analysis[[#This Row],[% of Cum Rev]]&lt;40%,"A",IF(ABC_Analysis[[#This Row],[% of Cum Rev]]&lt;70%,"B","C"))</f>
        <v>B</v>
      </c>
    </row>
    <row r="14" spans="1:25" x14ac:dyDescent="0.3">
      <c r="A14">
        <v>30</v>
      </c>
      <c r="B14">
        <v>10258</v>
      </c>
      <c r="C14">
        <v>2</v>
      </c>
      <c r="D14" t="str">
        <f>VLOOKUP(Orders[[#This Row],[ProductID]],Products[], 2,FALSE)</f>
        <v>Chang</v>
      </c>
      <c r="E14">
        <v>50</v>
      </c>
      <c r="F14">
        <f>VLOOKUP(Orders[[#This Row],[ProductID]],Products[],6,FALSE)</f>
        <v>19</v>
      </c>
      <c r="G14">
        <f>Orders[[#This Row],[Quantity]]*Orders[[#This Row],[UnitPrice]]</f>
        <v>950</v>
      </c>
      <c r="K14" s="3">
        <v>10</v>
      </c>
      <c r="L14">
        <v>51</v>
      </c>
      <c r="M14" t="s">
        <v>57</v>
      </c>
      <c r="N14">
        <f>SUMIF(Orders[ProductID],ABC_Analysis[[#This Row],[ProductID]],Orders[Revenue])</f>
        <v>8639</v>
      </c>
      <c r="O14">
        <f>SUM($N$5:N14)</f>
        <v>183786.82</v>
      </c>
      <c r="P14">
        <f>SUM(ABC_Analysis[Revenue])</f>
        <v>386424.23</v>
      </c>
      <c r="Q14" s="6">
        <f>ABC_Analysis[[#This Row],[CumRev]]/ABC_Analysis[[#This Row],[TotalRev]]</f>
        <v>0.47560894408717597</v>
      </c>
      <c r="R14" s="4">
        <f t="shared" si="0"/>
        <v>0.12987012987012986</v>
      </c>
      <c r="S14" t="str">
        <f>IF(ABC_Analysis[[#This Row],[% of Cum Rev]]&lt;40%,"A",IF(ABC_Analysis[[#This Row],[% of Cum Rev]]&lt;70%,"B","C"))</f>
        <v>B</v>
      </c>
    </row>
    <row r="15" spans="1:25" x14ac:dyDescent="0.3">
      <c r="A15">
        <v>48</v>
      </c>
      <c r="B15">
        <v>10264</v>
      </c>
      <c r="C15">
        <v>2</v>
      </c>
      <c r="D15" t="str">
        <f>VLOOKUP(Orders[[#This Row],[ProductID]],Products[], 2,FALSE)</f>
        <v>Chang</v>
      </c>
      <c r="E15">
        <v>35</v>
      </c>
      <c r="F15">
        <f>VLOOKUP(Orders[[#This Row],[ProductID]],Products[],6,FALSE)</f>
        <v>19</v>
      </c>
      <c r="G15">
        <f>Orders[[#This Row],[Quantity]]*Orders[[#This Row],[UnitPrice]]</f>
        <v>665</v>
      </c>
      <c r="K15" s="2">
        <v>11</v>
      </c>
      <c r="L15">
        <v>28</v>
      </c>
      <c r="M15" t="s">
        <v>34</v>
      </c>
      <c r="N15">
        <f>SUMIF(Orders[ProductID],ABC_Analysis[[#This Row],[ProductID]],Orders[Revenue])</f>
        <v>8618.4000000000015</v>
      </c>
      <c r="O15">
        <f>SUM($N$5:N15)</f>
        <v>192405.22</v>
      </c>
      <c r="P15">
        <f>SUM(ABC_Analysis[Revenue])</f>
        <v>386424.23</v>
      </c>
      <c r="Q15" s="6">
        <f>ABC_Analysis[[#This Row],[CumRev]]/ABC_Analysis[[#This Row],[TotalRev]]</f>
        <v>0.49791189336134539</v>
      </c>
      <c r="R15" s="4">
        <f t="shared" si="0"/>
        <v>0.14285714285714285</v>
      </c>
      <c r="S15" t="str">
        <f>IF(ABC_Analysis[[#This Row],[% of Cum Rev]]&lt;40%,"A",IF(ABC_Analysis[[#This Row],[% of Cum Rev]]&lt;70%,"B","C"))</f>
        <v>B</v>
      </c>
    </row>
    <row r="16" spans="1:25" x14ac:dyDescent="0.3">
      <c r="A16">
        <v>135</v>
      </c>
      <c r="B16">
        <v>10298</v>
      </c>
      <c r="C16">
        <v>2</v>
      </c>
      <c r="D16" t="str">
        <f>VLOOKUP(Orders[[#This Row],[ProductID]],Products[], 2,FALSE)</f>
        <v>Chang</v>
      </c>
      <c r="E16">
        <v>40</v>
      </c>
      <c r="F16">
        <f>VLOOKUP(Orders[[#This Row],[ProductID]],Products[],6,FALSE)</f>
        <v>19</v>
      </c>
      <c r="G16">
        <f>Orders[[#This Row],[Quantity]]*Orders[[#This Row],[UnitPrice]]</f>
        <v>760</v>
      </c>
      <c r="K16" s="3">
        <v>12</v>
      </c>
      <c r="L16">
        <v>20</v>
      </c>
      <c r="M16" t="s">
        <v>26</v>
      </c>
      <c r="N16">
        <f>SUMIF(Orders[ProductID],ABC_Analysis[[#This Row],[ProductID]],Orders[Revenue])</f>
        <v>8586</v>
      </c>
      <c r="O16">
        <f>SUM($N$5:N16)</f>
        <v>200991.22</v>
      </c>
      <c r="P16">
        <f>SUM(ABC_Analysis[Revenue])</f>
        <v>386424.23</v>
      </c>
      <c r="Q16" s="6">
        <f>ABC_Analysis[[#This Row],[CumRev]]/ABC_Analysis[[#This Row],[TotalRev]]</f>
        <v>0.52013099696155185</v>
      </c>
      <c r="R16" s="4">
        <f t="shared" si="0"/>
        <v>0.15584415584415584</v>
      </c>
      <c r="S16" t="str">
        <f>IF(ABC_Analysis[[#This Row],[% of Cum Rev]]&lt;40%,"A",IF(ABC_Analysis[[#This Row],[% of Cum Rev]]&lt;70%,"B","C"))</f>
        <v>B</v>
      </c>
    </row>
    <row r="17" spans="1:19" x14ac:dyDescent="0.3">
      <c r="A17">
        <v>210</v>
      </c>
      <c r="B17">
        <v>10327</v>
      </c>
      <c r="C17">
        <v>2</v>
      </c>
      <c r="D17" t="str">
        <f>VLOOKUP(Orders[[#This Row],[ProductID]],Products[], 2,FALSE)</f>
        <v>Chang</v>
      </c>
      <c r="E17">
        <v>25</v>
      </c>
      <c r="F17">
        <f>VLOOKUP(Orders[[#This Row],[ProductID]],Products[],6,FALSE)</f>
        <v>19</v>
      </c>
      <c r="G17">
        <f>Orders[[#This Row],[Quantity]]*Orders[[#This Row],[UnitPrice]]</f>
        <v>475</v>
      </c>
      <c r="K17" s="2">
        <v>13</v>
      </c>
      <c r="L17">
        <v>53</v>
      </c>
      <c r="M17" t="s">
        <v>59</v>
      </c>
      <c r="N17">
        <f>SUMIF(Orders[ProductID],ABC_Analysis[[#This Row],[ProductID]],Orders[Revenue])</f>
        <v>8232.7999999999993</v>
      </c>
      <c r="O17">
        <f>SUM($N$5:N17)</f>
        <v>209224.02</v>
      </c>
      <c r="P17">
        <f>SUM(ABC_Analysis[Revenue])</f>
        <v>386424.23</v>
      </c>
      <c r="Q17" s="6">
        <f>ABC_Analysis[[#This Row],[CumRev]]/ABC_Analysis[[#This Row],[TotalRev]]</f>
        <v>0.54143607920238335</v>
      </c>
      <c r="R17" s="4">
        <f t="shared" si="0"/>
        <v>0.16883116883116883</v>
      </c>
      <c r="S17" t="str">
        <f>IF(ABC_Analysis[[#This Row],[% of Cum Rev]]&lt;40%,"A",IF(ABC_Analysis[[#This Row],[% of Cum Rev]]&lt;70%,"B","C"))</f>
        <v>B</v>
      </c>
    </row>
    <row r="18" spans="1:19" x14ac:dyDescent="0.3">
      <c r="A18">
        <v>232</v>
      </c>
      <c r="B18">
        <v>10335</v>
      </c>
      <c r="C18">
        <v>2</v>
      </c>
      <c r="D18" t="str">
        <f>VLOOKUP(Orders[[#This Row],[ProductID]],Products[], 2,FALSE)</f>
        <v>Chang</v>
      </c>
      <c r="E18">
        <v>7</v>
      </c>
      <c r="F18">
        <f>VLOOKUP(Orders[[#This Row],[ProductID]],Products[],6,FALSE)</f>
        <v>19</v>
      </c>
      <c r="G18">
        <f>Orders[[#This Row],[Quantity]]*Orders[[#This Row],[UnitPrice]]</f>
        <v>133</v>
      </c>
      <c r="K18" s="3">
        <v>14</v>
      </c>
      <c r="L18">
        <v>26</v>
      </c>
      <c r="M18" t="s">
        <v>32</v>
      </c>
      <c r="N18">
        <f>SUMIF(Orders[ProductID],ABC_Analysis[[#This Row],[ProductID]],Orders[Revenue])</f>
        <v>7245.3599999999988</v>
      </c>
      <c r="O18">
        <f>SUM($N$5:N18)</f>
        <v>216469.37999999998</v>
      </c>
      <c r="P18">
        <f>SUM(ABC_Analysis[Revenue])</f>
        <v>386424.23</v>
      </c>
      <c r="Q18" s="6">
        <f>ABC_Analysis[[#This Row],[CumRev]]/ABC_Analysis[[#This Row],[TotalRev]]</f>
        <v>0.56018583513771891</v>
      </c>
      <c r="R18" s="4">
        <f t="shared" si="0"/>
        <v>0.18181818181818182</v>
      </c>
      <c r="S18" t="str">
        <f>IF(ABC_Analysis[[#This Row],[% of Cum Rev]]&lt;40%,"A",IF(ABC_Analysis[[#This Row],[% of Cum Rev]]&lt;70%,"B","C"))</f>
        <v>B</v>
      </c>
    </row>
    <row r="19" spans="1:19" x14ac:dyDescent="0.3">
      <c r="A19">
        <v>252</v>
      </c>
      <c r="B19">
        <v>10342</v>
      </c>
      <c r="C19">
        <v>2</v>
      </c>
      <c r="D19" t="str">
        <f>VLOOKUP(Orders[[#This Row],[ProductID]],Products[], 2,FALSE)</f>
        <v>Chang</v>
      </c>
      <c r="E19">
        <v>24</v>
      </c>
      <c r="F19">
        <f>VLOOKUP(Orders[[#This Row],[ProductID]],Products[],6,FALSE)</f>
        <v>19</v>
      </c>
      <c r="G19">
        <f>Orders[[#This Row],[Quantity]]*Orders[[#This Row],[UnitPrice]]</f>
        <v>456</v>
      </c>
      <c r="K19" s="2">
        <v>15</v>
      </c>
      <c r="L19">
        <v>71</v>
      </c>
      <c r="M19" t="s">
        <v>77</v>
      </c>
      <c r="N19">
        <f>SUMIF(Orders[ProductID],ABC_Analysis[[#This Row],[ProductID]],Orders[Revenue])</f>
        <v>7224</v>
      </c>
      <c r="O19">
        <f>SUM($N$5:N19)</f>
        <v>223693.37999999998</v>
      </c>
      <c r="P19">
        <f>SUM(ABC_Analysis[Revenue])</f>
        <v>386424.23</v>
      </c>
      <c r="Q19" s="6">
        <f>ABC_Analysis[[#This Row],[CumRev]]/ABC_Analysis[[#This Row],[TotalRev]]</f>
        <v>0.57888031503614557</v>
      </c>
      <c r="R19" s="4">
        <f t="shared" si="0"/>
        <v>0.19480519480519481</v>
      </c>
      <c r="S19" t="str">
        <f>IF(ABC_Analysis[[#This Row],[% of Cum Rev]]&lt;40%,"A",IF(ABC_Analysis[[#This Row],[% of Cum Rev]]&lt;70%,"B","C"))</f>
        <v>B</v>
      </c>
    </row>
    <row r="20" spans="1:19" x14ac:dyDescent="0.3">
      <c r="A20">
        <v>385</v>
      </c>
      <c r="B20">
        <v>10393</v>
      </c>
      <c r="C20">
        <v>2</v>
      </c>
      <c r="D20" t="str">
        <f>VLOOKUP(Orders[[#This Row],[ProductID]],Products[], 2,FALSE)</f>
        <v>Chang</v>
      </c>
      <c r="E20">
        <v>25</v>
      </c>
      <c r="F20">
        <f>VLOOKUP(Orders[[#This Row],[ProductID]],Products[],6,FALSE)</f>
        <v>19</v>
      </c>
      <c r="G20">
        <f>Orders[[#This Row],[Quantity]]*Orders[[#This Row],[UnitPrice]]</f>
        <v>475</v>
      </c>
      <c r="K20" s="3">
        <v>16</v>
      </c>
      <c r="L20">
        <v>35</v>
      </c>
      <c r="M20" t="s">
        <v>41</v>
      </c>
      <c r="N20">
        <f>SUMIF(Orders[ProductID],ABC_Analysis[[#This Row],[ProductID]],Orders[Revenue])</f>
        <v>6642</v>
      </c>
      <c r="O20">
        <f>SUM($N$5:N20)</f>
        <v>230335.37999999998</v>
      </c>
      <c r="P20">
        <f>SUM(ABC_Analysis[Revenue])</f>
        <v>386424.23</v>
      </c>
      <c r="Q20" s="6">
        <f>ABC_Analysis[[#This Row],[CumRev]]/ABC_Analysis[[#This Row],[TotalRev]]</f>
        <v>0.59606867819856946</v>
      </c>
      <c r="R20" s="4">
        <f t="shared" si="0"/>
        <v>0.20779220779220781</v>
      </c>
      <c r="S20" t="str">
        <f>IF(ABC_Analysis[[#This Row],[% of Cum Rev]]&lt;40%,"A",IF(ABC_Analysis[[#This Row],[% of Cum Rev]]&lt;70%,"B","C"))</f>
        <v>B</v>
      </c>
    </row>
    <row r="21" spans="1:19" x14ac:dyDescent="0.3">
      <c r="A21">
        <v>454</v>
      </c>
      <c r="B21">
        <v>10418</v>
      </c>
      <c r="C21">
        <v>2</v>
      </c>
      <c r="D21" t="str">
        <f>VLOOKUP(Orders[[#This Row],[ProductID]],Products[], 2,FALSE)</f>
        <v>Chang</v>
      </c>
      <c r="E21">
        <v>60</v>
      </c>
      <c r="F21">
        <f>VLOOKUP(Orders[[#This Row],[ProductID]],Products[],6,FALSE)</f>
        <v>19</v>
      </c>
      <c r="G21">
        <f>Orders[[#This Row],[Quantity]]*Orders[[#This Row],[UnitPrice]]</f>
        <v>1140</v>
      </c>
      <c r="K21" s="2">
        <v>17</v>
      </c>
      <c r="L21">
        <v>18</v>
      </c>
      <c r="M21" t="s">
        <v>24</v>
      </c>
      <c r="N21">
        <f>SUMIF(Orders[ProductID],ABC_Analysis[[#This Row],[ProductID]],Orders[Revenue])</f>
        <v>6625</v>
      </c>
      <c r="O21">
        <f>SUM($N$5:N21)</f>
        <v>236960.37999999998</v>
      </c>
      <c r="P21">
        <f>SUM(ABC_Analysis[Revenue])</f>
        <v>386424.23</v>
      </c>
      <c r="Q21" s="6">
        <f>ABC_Analysis[[#This Row],[CumRev]]/ABC_Analysis[[#This Row],[TotalRev]]</f>
        <v>0.61321304826045708</v>
      </c>
      <c r="R21" s="4">
        <f t="shared" si="0"/>
        <v>0.22077922077922077</v>
      </c>
      <c r="S21" t="str">
        <f>IF(ABC_Analysis[[#This Row],[% of Cum Rev]]&lt;40%,"A",IF(ABC_Analysis[[#This Row],[% of Cum Rev]]&lt;70%,"B","C"))</f>
        <v>B</v>
      </c>
    </row>
    <row r="22" spans="1:19" x14ac:dyDescent="0.3">
      <c r="A22">
        <v>494</v>
      </c>
      <c r="B22">
        <v>10435</v>
      </c>
      <c r="C22">
        <v>2</v>
      </c>
      <c r="D22" t="str">
        <f>VLOOKUP(Orders[[#This Row],[ProductID]],Products[], 2,FALSE)</f>
        <v>Chang</v>
      </c>
      <c r="E22">
        <v>10</v>
      </c>
      <c r="F22">
        <f>VLOOKUP(Orders[[#This Row],[ProductID]],Products[],6,FALSE)</f>
        <v>19</v>
      </c>
      <c r="G22">
        <f>Orders[[#This Row],[Quantity]]*Orders[[#This Row],[UnitPrice]]</f>
        <v>190</v>
      </c>
      <c r="K22" s="3">
        <v>18</v>
      </c>
      <c r="L22">
        <v>69</v>
      </c>
      <c r="M22" t="s">
        <v>75</v>
      </c>
      <c r="N22">
        <f>SUMIF(Orders[ProductID],ABC_Analysis[[#This Row],[ProductID]],Orders[Revenue])</f>
        <v>6624</v>
      </c>
      <c r="O22">
        <f>SUM($N$5:N22)</f>
        <v>243584.37999999998</v>
      </c>
      <c r="P22">
        <f>SUM(ABC_Analysis[Revenue])</f>
        <v>386424.23</v>
      </c>
      <c r="Q22" s="6">
        <f>ABC_Analysis[[#This Row],[CumRev]]/ABC_Analysis[[#This Row],[TotalRev]]</f>
        <v>0.63035483049290153</v>
      </c>
      <c r="R22" s="4">
        <f t="shared" si="0"/>
        <v>0.23376623376623376</v>
      </c>
      <c r="S22" t="str">
        <f>IF(ABC_Analysis[[#This Row],[% of Cum Rev]]&lt;40%,"A",IF(ABC_Analysis[[#This Row],[% of Cum Rev]]&lt;70%,"B","C"))</f>
        <v>B</v>
      </c>
    </row>
    <row r="23" spans="1:19" x14ac:dyDescent="0.3">
      <c r="A23">
        <v>509</v>
      </c>
      <c r="B23">
        <v>10440</v>
      </c>
      <c r="C23">
        <v>2</v>
      </c>
      <c r="D23" t="str">
        <f>VLOOKUP(Orders[[#This Row],[ProductID]],Products[], 2,FALSE)</f>
        <v>Chang</v>
      </c>
      <c r="E23">
        <v>45</v>
      </c>
      <c r="F23">
        <f>VLOOKUP(Orders[[#This Row],[ProductID]],Products[],6,FALSE)</f>
        <v>19</v>
      </c>
      <c r="G23">
        <f>Orders[[#This Row],[Quantity]]*Orders[[#This Row],[UnitPrice]]</f>
        <v>855</v>
      </c>
      <c r="K23" s="2">
        <v>19</v>
      </c>
      <c r="L23">
        <v>2</v>
      </c>
      <c r="M23" t="s">
        <v>8</v>
      </c>
      <c r="N23">
        <f>SUMIF(Orders[ProductID],ABC_Analysis[[#This Row],[ProductID]],Orders[Revenue])</f>
        <v>6479</v>
      </c>
      <c r="O23">
        <f>SUM($N$5:N23)</f>
        <v>250063.37999999998</v>
      </c>
      <c r="P23">
        <f>SUM(ABC_Analysis[Revenue])</f>
        <v>386424.23</v>
      </c>
      <c r="Q23" s="6">
        <f>ABC_Analysis[[#This Row],[CumRev]]/ABC_Analysis[[#This Row],[TotalRev]]</f>
        <v>0.64712137745606679</v>
      </c>
      <c r="R23" s="4">
        <f t="shared" si="0"/>
        <v>0.24675324675324675</v>
      </c>
      <c r="S23" t="str">
        <f>IF(ABC_Analysis[[#This Row],[% of Cum Rev]]&lt;40%,"A",IF(ABC_Analysis[[#This Row],[% of Cum Rev]]&lt;70%,"B","C"))</f>
        <v>B</v>
      </c>
    </row>
    <row r="24" spans="1:19" x14ac:dyDescent="0.3">
      <c r="A24">
        <v>110</v>
      </c>
      <c r="B24">
        <v>10289</v>
      </c>
      <c r="C24">
        <v>3</v>
      </c>
      <c r="D24" t="str">
        <f>VLOOKUP(Orders[[#This Row],[ProductID]],Products[], 2,FALSE)</f>
        <v>Aniseed Syrup</v>
      </c>
      <c r="E24">
        <v>30</v>
      </c>
      <c r="F24">
        <f>VLOOKUP(Orders[[#This Row],[ProductID]],Products[],6,FALSE)</f>
        <v>10</v>
      </c>
      <c r="G24">
        <f>Orders[[#This Row],[Quantity]]*Orders[[#This Row],[UnitPrice]]</f>
        <v>300</v>
      </c>
      <c r="K24" s="3">
        <v>20</v>
      </c>
      <c r="L24">
        <v>43</v>
      </c>
      <c r="M24" t="s">
        <v>49</v>
      </c>
      <c r="N24">
        <f>SUMIF(Orders[ProductID],ABC_Analysis[[#This Row],[ProductID]],Orders[Revenue])</f>
        <v>6256</v>
      </c>
      <c r="O24">
        <f>SUM($N$5:N24)</f>
        <v>256319.37999999998</v>
      </c>
      <c r="P24">
        <f>SUM(ABC_Analysis[Revenue])</f>
        <v>386424.23</v>
      </c>
      <c r="Q24" s="6">
        <f>ABC_Analysis[[#This Row],[CumRev]]/ABC_Analysis[[#This Row],[TotalRev]]</f>
        <v>0.66331083845337546</v>
      </c>
      <c r="R24" s="4">
        <f t="shared" si="0"/>
        <v>0.25974025974025972</v>
      </c>
      <c r="S24" t="str">
        <f>IF(ABC_Analysis[[#This Row],[% of Cum Rev]]&lt;40%,"A",IF(ABC_Analysis[[#This Row],[% of Cum Rev]]&lt;70%,"B","C"))</f>
        <v>B</v>
      </c>
    </row>
    <row r="25" spans="1:19" x14ac:dyDescent="0.3">
      <c r="A25">
        <v>420</v>
      </c>
      <c r="B25">
        <v>10405</v>
      </c>
      <c r="C25">
        <v>3</v>
      </c>
      <c r="D25" t="str">
        <f>VLOOKUP(Orders[[#This Row],[ProductID]],Products[], 2,FALSE)</f>
        <v>Aniseed Syrup</v>
      </c>
      <c r="E25">
        <v>50</v>
      </c>
      <c r="F25">
        <f>VLOOKUP(Orders[[#This Row],[ProductID]],Products[],6,FALSE)</f>
        <v>10</v>
      </c>
      <c r="G25">
        <f>Orders[[#This Row],[Quantity]]*Orders[[#This Row],[UnitPrice]]</f>
        <v>500</v>
      </c>
      <c r="K25" s="2">
        <v>21</v>
      </c>
      <c r="L25">
        <v>16</v>
      </c>
      <c r="M25" t="s">
        <v>22</v>
      </c>
      <c r="N25">
        <f>SUMIF(Orders[ProductID],ABC_Analysis[[#This Row],[ProductID]],Orders[Revenue])</f>
        <v>5898.0999999999995</v>
      </c>
      <c r="O25">
        <f>SUM($N$5:N25)</f>
        <v>262217.48</v>
      </c>
      <c r="P25">
        <f>SUM(ABC_Analysis[Revenue])</f>
        <v>386424.23</v>
      </c>
      <c r="Q25" s="6">
        <f>ABC_Analysis[[#This Row],[CumRev]]/ABC_Analysis[[#This Row],[TotalRev]]</f>
        <v>0.67857411529292555</v>
      </c>
      <c r="R25" s="4">
        <f t="shared" si="0"/>
        <v>0.27272727272727271</v>
      </c>
      <c r="S25" t="str">
        <f>IF(ABC_Analysis[[#This Row],[% of Cum Rev]]&lt;40%,"A",IF(ABC_Analysis[[#This Row],[% of Cum Rev]]&lt;70%,"B","C"))</f>
        <v>B</v>
      </c>
    </row>
    <row r="26" spans="1:19" x14ac:dyDescent="0.3">
      <c r="A26">
        <v>164</v>
      </c>
      <c r="B26">
        <v>10309</v>
      </c>
      <c r="C26">
        <v>4</v>
      </c>
      <c r="D26" t="str">
        <f>VLOOKUP(Orders[[#This Row],[ProductID]],Products[], 2,FALSE)</f>
        <v>Chef Anton's Cajun Seasoning</v>
      </c>
      <c r="E26">
        <v>20</v>
      </c>
      <c r="F26">
        <f>VLOOKUP(Orders[[#This Row],[ProductID]],Products[],6,FALSE)</f>
        <v>22</v>
      </c>
      <c r="G26">
        <f>Orders[[#This Row],[Quantity]]*Orders[[#This Row],[UnitPrice]]</f>
        <v>440</v>
      </c>
      <c r="K26" s="3">
        <v>22</v>
      </c>
      <c r="L26">
        <v>31</v>
      </c>
      <c r="M26" t="s">
        <v>37</v>
      </c>
      <c r="N26">
        <f>SUMIF(Orders[ProductID],ABC_Analysis[[#This Row],[ProductID]],Orders[Revenue])</f>
        <v>5725</v>
      </c>
      <c r="O26">
        <f>SUM($N$5:N26)</f>
        <v>267942.48</v>
      </c>
      <c r="P26">
        <f>SUM(ABC_Analysis[Revenue])</f>
        <v>386424.23</v>
      </c>
      <c r="Q26" s="6">
        <f>ABC_Analysis[[#This Row],[CumRev]]/ABC_Analysis[[#This Row],[TotalRev]]</f>
        <v>0.69338943885583981</v>
      </c>
      <c r="R26" s="4">
        <f t="shared" si="0"/>
        <v>0.2857142857142857</v>
      </c>
      <c r="S26" t="str">
        <f>IF(ABC_Analysis[[#This Row],[% of Cum Rev]]&lt;40%,"A",IF(ABC_Analysis[[#This Row],[% of Cum Rev]]&lt;70%,"B","C"))</f>
        <v>B</v>
      </c>
    </row>
    <row r="27" spans="1:19" x14ac:dyDescent="0.3">
      <c r="A27">
        <v>207</v>
      </c>
      <c r="B27">
        <v>10326</v>
      </c>
      <c r="C27">
        <v>4</v>
      </c>
      <c r="D27" t="str">
        <f>VLOOKUP(Orders[[#This Row],[ProductID]],Products[], 2,FALSE)</f>
        <v>Chef Anton's Cajun Seasoning</v>
      </c>
      <c r="E27">
        <v>24</v>
      </c>
      <c r="F27">
        <f>VLOOKUP(Orders[[#This Row],[ProductID]],Products[],6,FALSE)</f>
        <v>22</v>
      </c>
      <c r="G27">
        <f>Orders[[#This Row],[Quantity]]*Orders[[#This Row],[UnitPrice]]</f>
        <v>528</v>
      </c>
      <c r="K27" s="2">
        <v>23</v>
      </c>
      <c r="L27">
        <v>55</v>
      </c>
      <c r="M27" t="s">
        <v>61</v>
      </c>
      <c r="N27">
        <f>SUMIF(Orders[ProductID],ABC_Analysis[[#This Row],[ProductID]],Orders[Revenue])</f>
        <v>5712</v>
      </c>
      <c r="O27">
        <f>SUM($N$5:N27)</f>
        <v>273654.48</v>
      </c>
      <c r="P27">
        <f>SUM(ABC_Analysis[Revenue])</f>
        <v>386424.23</v>
      </c>
      <c r="Q27" s="6">
        <f>ABC_Analysis[[#This Row],[CumRev]]/ABC_Analysis[[#This Row],[TotalRev]]</f>
        <v>0.70817112063599119</v>
      </c>
      <c r="R27" s="4">
        <f t="shared" si="0"/>
        <v>0.29870129870129869</v>
      </c>
      <c r="S27" t="str">
        <f>IF(ABC_Analysis[[#This Row],[% of Cum Rev]]&lt;40%,"A",IF(ABC_Analysis[[#This Row],[% of Cum Rev]]&lt;70%,"B","C"))</f>
        <v>C</v>
      </c>
    </row>
    <row r="28" spans="1:19" x14ac:dyDescent="0.3">
      <c r="A28">
        <v>236</v>
      </c>
      <c r="B28">
        <v>10336</v>
      </c>
      <c r="C28">
        <v>4</v>
      </c>
      <c r="D28" t="str">
        <f>VLOOKUP(Orders[[#This Row],[ProductID]],Products[], 2,FALSE)</f>
        <v>Chef Anton's Cajun Seasoning</v>
      </c>
      <c r="E28">
        <v>18</v>
      </c>
      <c r="F28">
        <f>VLOOKUP(Orders[[#This Row],[ProductID]],Products[],6,FALSE)</f>
        <v>22</v>
      </c>
      <c r="G28">
        <f>Orders[[#This Row],[Quantity]]*Orders[[#This Row],[UnitPrice]]</f>
        <v>396</v>
      </c>
      <c r="K28" s="3">
        <v>24</v>
      </c>
      <c r="L28">
        <v>8</v>
      </c>
      <c r="M28" t="s">
        <v>14</v>
      </c>
      <c r="N28">
        <f>SUMIF(Orders[ProductID],ABC_Analysis[[#This Row],[ProductID]],Orders[Revenue])</f>
        <v>5600</v>
      </c>
      <c r="O28">
        <f>SUM($N$5:N28)</f>
        <v>279254.48</v>
      </c>
      <c r="P28">
        <f>SUM(ABC_Analysis[Revenue])</f>
        <v>386424.23</v>
      </c>
      <c r="Q28" s="6">
        <f>ABC_Analysis[[#This Row],[CumRev]]/ABC_Analysis[[#This Row],[TotalRev]]</f>
        <v>0.72266296551849241</v>
      </c>
      <c r="R28" s="4">
        <f t="shared" si="0"/>
        <v>0.31168831168831168</v>
      </c>
      <c r="S28" t="str">
        <f>IF(ABC_Analysis[[#This Row],[% of Cum Rev]]&lt;40%,"A",IF(ABC_Analysis[[#This Row],[% of Cum Rev]]&lt;70%,"B","C"))</f>
        <v>C</v>
      </c>
    </row>
    <row r="29" spans="1:19" x14ac:dyDescent="0.3">
      <c r="A29">
        <v>244</v>
      </c>
      <c r="B29">
        <v>10339</v>
      </c>
      <c r="C29">
        <v>4</v>
      </c>
      <c r="D29" t="str">
        <f>VLOOKUP(Orders[[#This Row],[ProductID]],Products[], 2,FALSE)</f>
        <v>Chef Anton's Cajun Seasoning</v>
      </c>
      <c r="E29">
        <v>10</v>
      </c>
      <c r="F29">
        <f>VLOOKUP(Orders[[#This Row],[ProductID]],Products[],6,FALSE)</f>
        <v>22</v>
      </c>
      <c r="G29">
        <f>Orders[[#This Row],[Quantity]]*Orders[[#This Row],[UnitPrice]]</f>
        <v>220</v>
      </c>
      <c r="K29" s="2">
        <v>25</v>
      </c>
      <c r="L29">
        <v>64</v>
      </c>
      <c r="M29" t="s">
        <v>70</v>
      </c>
      <c r="N29">
        <f>SUMIF(Orders[ProductID],ABC_Analysis[[#This Row],[ProductID]],Orders[Revenue])</f>
        <v>5552.75</v>
      </c>
      <c r="O29">
        <f>SUM($N$5:N29)</f>
        <v>284807.23</v>
      </c>
      <c r="P29">
        <f>SUM(ABC_Analysis[Revenue])</f>
        <v>386424.23</v>
      </c>
      <c r="Q29" s="6">
        <f>ABC_Analysis[[#This Row],[CumRev]]/ABC_Analysis[[#This Row],[TotalRev]]</f>
        <v>0.73703253545979763</v>
      </c>
      <c r="R29" s="4">
        <f t="shared" si="0"/>
        <v>0.32467532467532467</v>
      </c>
      <c r="S29" t="str">
        <f>IF(ABC_Analysis[[#This Row],[% of Cum Rev]]&lt;40%,"A",IF(ABC_Analysis[[#This Row],[% of Cum Rev]]&lt;70%,"B","C"))</f>
        <v>C</v>
      </c>
    </row>
    <row r="30" spans="1:19" x14ac:dyDescent="0.3">
      <c r="A30">
        <v>259</v>
      </c>
      <c r="B30">
        <v>10344</v>
      </c>
      <c r="C30">
        <v>4</v>
      </c>
      <c r="D30" t="str">
        <f>VLOOKUP(Orders[[#This Row],[ProductID]],Products[], 2,FALSE)</f>
        <v>Chef Anton's Cajun Seasoning</v>
      </c>
      <c r="E30">
        <v>35</v>
      </c>
      <c r="F30">
        <f>VLOOKUP(Orders[[#This Row],[ProductID]],Products[],6,FALSE)</f>
        <v>22</v>
      </c>
      <c r="G30">
        <f>Orders[[#This Row],[Quantity]]*Orders[[#This Row],[UnitPrice]]</f>
        <v>770</v>
      </c>
      <c r="K30" s="3">
        <v>26</v>
      </c>
      <c r="L30">
        <v>39</v>
      </c>
      <c r="M30" t="s">
        <v>45</v>
      </c>
      <c r="N30">
        <f>SUMIF(Orders[ProductID],ABC_Analysis[[#This Row],[ProductID]],Orders[Revenue])</f>
        <v>4788</v>
      </c>
      <c r="O30">
        <f>SUM($N$5:N30)</f>
        <v>289595.23</v>
      </c>
      <c r="P30">
        <f>SUM(ABC_Analysis[Revenue])</f>
        <v>386424.23</v>
      </c>
      <c r="Q30" s="6">
        <f>ABC_Analysis[[#This Row],[CumRev]]/ABC_Analysis[[#This Row],[TotalRev]]</f>
        <v>0.74942306283433624</v>
      </c>
      <c r="R30" s="4">
        <f t="shared" si="0"/>
        <v>0.33766233766233766</v>
      </c>
      <c r="S30" t="str">
        <f>IF(ABC_Analysis[[#This Row],[% of Cum Rev]]&lt;40%,"A",IF(ABC_Analysis[[#This Row],[% of Cum Rev]]&lt;70%,"B","C"))</f>
        <v>C</v>
      </c>
    </row>
    <row r="31" spans="1:19" x14ac:dyDescent="0.3">
      <c r="A31">
        <v>31</v>
      </c>
      <c r="B31">
        <v>10258</v>
      </c>
      <c r="C31">
        <v>5</v>
      </c>
      <c r="D31" t="str">
        <f>VLOOKUP(Orders[[#This Row],[ProductID]],Products[], 2,FALSE)</f>
        <v>Chef Anton's Gumbo Mix</v>
      </c>
      <c r="E31">
        <v>65</v>
      </c>
      <c r="F31">
        <f>VLOOKUP(Orders[[#This Row],[ProductID]],Products[],6,FALSE)</f>
        <v>21.35</v>
      </c>
      <c r="G31">
        <f>Orders[[#This Row],[Quantity]]*Orders[[#This Row],[UnitPrice]]</f>
        <v>1387.75</v>
      </c>
      <c r="K31" s="2">
        <v>27</v>
      </c>
      <c r="L31">
        <v>40</v>
      </c>
      <c r="M31" t="s">
        <v>46</v>
      </c>
      <c r="N31">
        <f>SUMIF(Orders[ProductID],ABC_Analysis[[#This Row],[ProductID]],Orders[Revenue])</f>
        <v>4710.3999999999996</v>
      </c>
      <c r="O31">
        <f>SUM($N$5:N31)</f>
        <v>294305.63</v>
      </c>
      <c r="P31">
        <f>SUM(ABC_Analysis[Revenue])</f>
        <v>386424.23</v>
      </c>
      <c r="Q31" s="6">
        <f>ABC_Analysis[[#This Row],[CumRev]]/ABC_Analysis[[#This Row],[TotalRev]]</f>
        <v>0.76161277464407451</v>
      </c>
      <c r="R31" s="4">
        <f t="shared" si="0"/>
        <v>0.35064935064935066</v>
      </c>
      <c r="S31" t="str">
        <f>IF(ABC_Analysis[[#This Row],[% of Cum Rev]]&lt;40%,"A",IF(ABC_Analysis[[#This Row],[% of Cum Rev]]&lt;70%,"B","C"))</f>
        <v>C</v>
      </c>
    </row>
    <row r="32" spans="1:19" x14ac:dyDescent="0.3">
      <c r="A32">
        <v>41</v>
      </c>
      <c r="B32">
        <v>10262</v>
      </c>
      <c r="C32">
        <v>5</v>
      </c>
      <c r="D32" t="str">
        <f>VLOOKUP(Orders[[#This Row],[ProductID]],Products[], 2,FALSE)</f>
        <v>Chef Anton's Gumbo Mix</v>
      </c>
      <c r="E32">
        <v>12</v>
      </c>
      <c r="F32">
        <f>VLOOKUP(Orders[[#This Row],[ProductID]],Products[],6,FALSE)</f>
        <v>21.35</v>
      </c>
      <c r="G32">
        <f>Orders[[#This Row],[Quantity]]*Orders[[#This Row],[UnitPrice]]</f>
        <v>256.20000000000005</v>
      </c>
      <c r="K32" s="3">
        <v>28</v>
      </c>
      <c r="L32">
        <v>30</v>
      </c>
      <c r="M32" t="s">
        <v>36</v>
      </c>
      <c r="N32">
        <f>SUMIF(Orders[ProductID],ABC_Analysis[[#This Row],[ProductID]],Orders[Revenue])</f>
        <v>4401.2999999999993</v>
      </c>
      <c r="O32">
        <f>SUM($N$5:N32)</f>
        <v>298706.93</v>
      </c>
      <c r="P32">
        <f>SUM(ABC_Analysis[Revenue])</f>
        <v>386424.23</v>
      </c>
      <c r="Q32" s="6">
        <f>ABC_Analysis[[#This Row],[CumRev]]/ABC_Analysis[[#This Row],[TotalRev]]</f>
        <v>0.77300258837288749</v>
      </c>
      <c r="R32" s="4">
        <f t="shared" si="0"/>
        <v>0.36363636363636365</v>
      </c>
      <c r="S32" t="str">
        <f>IF(ABC_Analysis[[#This Row],[% of Cum Rev]]&lt;40%,"A",IF(ABC_Analysis[[#This Row],[% of Cum Rev]]&lt;70%,"B","C"))</f>
        <v>C</v>
      </c>
    </row>
    <row r="33" spans="1:19" x14ac:dyDescent="0.3">
      <c r="A33">
        <v>112</v>
      </c>
      <c r="B33">
        <v>10290</v>
      </c>
      <c r="C33">
        <v>5</v>
      </c>
      <c r="D33" t="str">
        <f>VLOOKUP(Orders[[#This Row],[ProductID]],Products[], 2,FALSE)</f>
        <v>Chef Anton's Gumbo Mix</v>
      </c>
      <c r="E33">
        <v>20</v>
      </c>
      <c r="F33">
        <f>VLOOKUP(Orders[[#This Row],[ProductID]],Products[],6,FALSE)</f>
        <v>21.35</v>
      </c>
      <c r="G33">
        <f>Orders[[#This Row],[Quantity]]*Orders[[#This Row],[UnitPrice]]</f>
        <v>427</v>
      </c>
      <c r="K33" s="2">
        <v>29</v>
      </c>
      <c r="L33">
        <v>27</v>
      </c>
      <c r="M33" t="s">
        <v>33</v>
      </c>
      <c r="N33">
        <f>SUMIF(Orders[ProductID],ABC_Analysis[[#This Row],[ProductID]],Orders[Revenue])</f>
        <v>3951</v>
      </c>
      <c r="O33">
        <f>SUM($N$5:N33)</f>
        <v>302657.93</v>
      </c>
      <c r="P33">
        <f>SUM(ABC_Analysis[Revenue])</f>
        <v>386424.23</v>
      </c>
      <c r="Q33" s="6">
        <f>ABC_Analysis[[#This Row],[CumRev]]/ABC_Analysis[[#This Row],[TotalRev]]</f>
        <v>0.78322710250338079</v>
      </c>
      <c r="R33" s="4">
        <f t="shared" si="0"/>
        <v>0.37662337662337664</v>
      </c>
      <c r="S33" t="str">
        <f>IF(ABC_Analysis[[#This Row],[% of Cum Rev]]&lt;40%,"A",IF(ABC_Analysis[[#This Row],[% of Cum Rev]]&lt;70%,"B","C"))</f>
        <v>C</v>
      </c>
    </row>
    <row r="34" spans="1:19" x14ac:dyDescent="0.3">
      <c r="A34">
        <v>353</v>
      </c>
      <c r="B34">
        <v>10382</v>
      </c>
      <c r="C34">
        <v>5</v>
      </c>
      <c r="D34" t="str">
        <f>VLOOKUP(Orders[[#This Row],[ProductID]],Products[], 2,FALSE)</f>
        <v>Chef Anton's Gumbo Mix</v>
      </c>
      <c r="E34">
        <v>32</v>
      </c>
      <c r="F34">
        <f>VLOOKUP(Orders[[#This Row],[ProductID]],Products[],6,FALSE)</f>
        <v>21.35</v>
      </c>
      <c r="G34">
        <f>Orders[[#This Row],[Quantity]]*Orders[[#This Row],[UnitPrice]]</f>
        <v>683.2</v>
      </c>
      <c r="K34" s="3">
        <v>30</v>
      </c>
      <c r="L34">
        <v>11</v>
      </c>
      <c r="M34" t="s">
        <v>17</v>
      </c>
      <c r="N34">
        <f>SUMIF(Orders[ProductID],ABC_Analysis[[#This Row],[ProductID]],Orders[Revenue])</f>
        <v>3822</v>
      </c>
      <c r="O34">
        <f>SUM($N$5:N34)</f>
        <v>306479.93</v>
      </c>
      <c r="P34">
        <f>SUM(ABC_Analysis[Revenue])</f>
        <v>386424.23</v>
      </c>
      <c r="Q34" s="6">
        <f>ABC_Analysis[[#This Row],[CumRev]]/ABC_Analysis[[#This Row],[TotalRev]]</f>
        <v>0.79311778663568799</v>
      </c>
      <c r="R34" s="4">
        <f t="shared" si="0"/>
        <v>0.38961038961038963</v>
      </c>
      <c r="S34" t="str">
        <f>IF(ABC_Analysis[[#This Row],[% of Cum Rev]]&lt;40%,"A",IF(ABC_Analysis[[#This Row],[% of Cum Rev]]&lt;70%,"B","C"))</f>
        <v>C</v>
      </c>
    </row>
    <row r="35" spans="1:19" x14ac:dyDescent="0.3">
      <c r="A35">
        <v>165</v>
      </c>
      <c r="B35">
        <v>10309</v>
      </c>
      <c r="C35">
        <v>6</v>
      </c>
      <c r="D35" t="str">
        <f>VLOOKUP(Orders[[#This Row],[ProductID]],Products[], 2,FALSE)</f>
        <v>Grandma's Boysenberry Spread</v>
      </c>
      <c r="E35">
        <v>30</v>
      </c>
      <c r="F35">
        <f>VLOOKUP(Orders[[#This Row],[ProductID]],Products[],6,FALSE)</f>
        <v>25</v>
      </c>
      <c r="G35">
        <f>Orders[[#This Row],[Quantity]]*Orders[[#This Row],[UnitPrice]]</f>
        <v>750</v>
      </c>
      <c r="K35" s="2">
        <v>31</v>
      </c>
      <c r="L35">
        <v>36</v>
      </c>
      <c r="M35" t="s">
        <v>42</v>
      </c>
      <c r="N35">
        <f>SUMIF(Orders[ProductID],ABC_Analysis[[#This Row],[ProductID]],Orders[Revenue])</f>
        <v>3762</v>
      </c>
      <c r="O35">
        <f>SUM($N$5:N35)</f>
        <v>310241.93</v>
      </c>
      <c r="P35">
        <f>SUM(ABC_Analysis[Revenue])</f>
        <v>386424.23</v>
      </c>
      <c r="Q35" s="6">
        <f>ABC_Analysis[[#This Row],[CumRev]]/ABC_Analysis[[#This Row],[TotalRev]]</f>
        <v>0.8028532010013969</v>
      </c>
      <c r="R35" s="4">
        <f t="shared" si="0"/>
        <v>0.40259740259740262</v>
      </c>
      <c r="S35" t="str">
        <f>IF(ABC_Analysis[[#This Row],[% of Cum Rev]]&lt;40%,"A",IF(ABC_Analysis[[#This Row],[% of Cum Rev]]&lt;70%,"B","C"))</f>
        <v>C</v>
      </c>
    </row>
    <row r="36" spans="1:19" x14ac:dyDescent="0.3">
      <c r="A36">
        <v>202</v>
      </c>
      <c r="B36">
        <v>10325</v>
      </c>
      <c r="C36">
        <v>6</v>
      </c>
      <c r="D36" t="str">
        <f>VLOOKUP(Orders[[#This Row],[ProductID]],Products[], 2,FALSE)</f>
        <v>Grandma's Boysenberry Spread</v>
      </c>
      <c r="E36">
        <v>6</v>
      </c>
      <c r="F36">
        <f>VLOOKUP(Orders[[#This Row],[ProductID]],Products[],6,FALSE)</f>
        <v>25</v>
      </c>
      <c r="G36">
        <f>Orders[[#This Row],[Quantity]]*Orders[[#This Row],[UnitPrice]]</f>
        <v>150</v>
      </c>
      <c r="K36" s="3">
        <v>32</v>
      </c>
      <c r="L36">
        <v>65</v>
      </c>
      <c r="M36" t="s">
        <v>71</v>
      </c>
      <c r="N36">
        <f>SUMIF(Orders[ProductID],ABC_Analysis[[#This Row],[ProductID]],Orders[Revenue])</f>
        <v>3683.75</v>
      </c>
      <c r="O36">
        <f>SUM($N$5:N36)</f>
        <v>313925.68</v>
      </c>
      <c r="P36">
        <f>SUM(ABC_Analysis[Revenue])</f>
        <v>386424.23</v>
      </c>
      <c r="Q36" s="6">
        <f>ABC_Analysis[[#This Row],[CumRev]]/ABC_Analysis[[#This Row],[TotalRev]]</f>
        <v>0.81238611771316727</v>
      </c>
      <c r="R36" s="4">
        <f t="shared" si="0"/>
        <v>0.41558441558441561</v>
      </c>
      <c r="S36" t="str">
        <f>IF(ABC_Analysis[[#This Row],[% of Cum Rev]]&lt;40%,"A",IF(ABC_Analysis[[#This Row],[% of Cum Rev]]&lt;70%,"B","C"))</f>
        <v>C</v>
      </c>
    </row>
    <row r="37" spans="1:19" x14ac:dyDescent="0.3">
      <c r="A37">
        <v>42</v>
      </c>
      <c r="B37">
        <v>10262</v>
      </c>
      <c r="C37">
        <v>7</v>
      </c>
      <c r="D37" t="str">
        <f>VLOOKUP(Orders[[#This Row],[ProductID]],Products[], 2,FALSE)</f>
        <v>Uncle Bob's Organic Dried Pears</v>
      </c>
      <c r="E37">
        <v>15</v>
      </c>
      <c r="F37">
        <f>VLOOKUP(Orders[[#This Row],[ProductID]],Products[],6,FALSE)</f>
        <v>30</v>
      </c>
      <c r="G37">
        <f>Orders[[#This Row],[Quantity]]*Orders[[#This Row],[UnitPrice]]</f>
        <v>450</v>
      </c>
      <c r="K37" s="2">
        <v>33</v>
      </c>
      <c r="L37">
        <v>49</v>
      </c>
      <c r="M37" t="s">
        <v>55</v>
      </c>
      <c r="N37">
        <f>SUMIF(Orders[ProductID],ABC_Analysis[[#This Row],[ProductID]],Orders[Revenue])</f>
        <v>3600</v>
      </c>
      <c r="O37">
        <f>SUM($N$5:N37)</f>
        <v>317525.68</v>
      </c>
      <c r="P37">
        <f>SUM(ABC_Analysis[Revenue])</f>
        <v>386424.23</v>
      </c>
      <c r="Q37" s="6">
        <f>ABC_Analysis[[#This Row],[CumRev]]/ABC_Analysis[[#This Row],[TotalRev]]</f>
        <v>0.82170230370906094</v>
      </c>
      <c r="R37" s="4">
        <f t="shared" si="0"/>
        <v>0.42857142857142855</v>
      </c>
      <c r="S37" t="str">
        <f>IF(ABC_Analysis[[#This Row],[% of Cum Rev]]&lt;40%,"A",IF(ABC_Analysis[[#This Row],[% of Cum Rev]]&lt;70%,"B","C"))</f>
        <v>C</v>
      </c>
    </row>
    <row r="38" spans="1:19" x14ac:dyDescent="0.3">
      <c r="A38">
        <v>363</v>
      </c>
      <c r="B38">
        <v>10385</v>
      </c>
      <c r="C38">
        <v>7</v>
      </c>
      <c r="D38" t="str">
        <f>VLOOKUP(Orders[[#This Row],[ProductID]],Products[], 2,FALSE)</f>
        <v>Uncle Bob's Organic Dried Pears</v>
      </c>
      <c r="E38">
        <v>10</v>
      </c>
      <c r="F38">
        <f>VLOOKUP(Orders[[#This Row],[ProductID]],Products[],6,FALSE)</f>
        <v>30</v>
      </c>
      <c r="G38">
        <f>Orders[[#This Row],[Quantity]]*Orders[[#This Row],[UnitPrice]]</f>
        <v>300</v>
      </c>
      <c r="K38" s="3">
        <v>34</v>
      </c>
      <c r="L38">
        <v>76</v>
      </c>
      <c r="M38" t="s">
        <v>82</v>
      </c>
      <c r="N38">
        <f>SUMIF(Orders[ProductID],ABC_Analysis[[#This Row],[ProductID]],Orders[Revenue])</f>
        <v>3564</v>
      </c>
      <c r="O38">
        <f>SUM($N$5:N38)</f>
        <v>321089.68</v>
      </c>
      <c r="P38">
        <f>SUM(ABC_Analysis[Revenue])</f>
        <v>386424.23</v>
      </c>
      <c r="Q38" s="6">
        <f>ABC_Analysis[[#This Row],[CumRev]]/ABC_Analysis[[#This Row],[TotalRev]]</f>
        <v>0.83092532784499562</v>
      </c>
      <c r="R38" s="4">
        <f t="shared" si="0"/>
        <v>0.44155844155844154</v>
      </c>
      <c r="S38" t="str">
        <f>IF(ABC_Analysis[[#This Row],[% of Cum Rev]]&lt;40%,"A",IF(ABC_Analysis[[#This Row],[% of Cum Rev]]&lt;70%,"B","C"))</f>
        <v>C</v>
      </c>
    </row>
    <row r="39" spans="1:19" x14ac:dyDescent="0.3">
      <c r="A39">
        <v>260</v>
      </c>
      <c r="B39">
        <v>10344</v>
      </c>
      <c r="C39">
        <v>8</v>
      </c>
      <c r="D39" t="str">
        <f>VLOOKUP(Orders[[#This Row],[ProductID]],Products[], 2,FALSE)</f>
        <v>Northwoods Cranberry Sauce</v>
      </c>
      <c r="E39">
        <v>70</v>
      </c>
      <c r="F39">
        <f>VLOOKUP(Orders[[#This Row],[ProductID]],Products[],6,FALSE)</f>
        <v>40</v>
      </c>
      <c r="G39">
        <f>Orders[[#This Row],[Quantity]]*Orders[[#This Row],[UnitPrice]]</f>
        <v>2800</v>
      </c>
      <c r="K39" s="2">
        <v>35</v>
      </c>
      <c r="L39">
        <v>14</v>
      </c>
      <c r="M39" t="s">
        <v>20</v>
      </c>
      <c r="N39">
        <f>SUMIF(Orders[ProductID],ABC_Analysis[[#This Row],[ProductID]],Orders[Revenue])</f>
        <v>3534</v>
      </c>
      <c r="O39">
        <f>SUM($N$5:N39)</f>
        <v>324623.68</v>
      </c>
      <c r="P39">
        <f>SUM(ABC_Analysis[Revenue])</f>
        <v>386424.23</v>
      </c>
      <c r="Q39" s="6">
        <f>ABC_Analysis[[#This Row],[CumRev]]/ABC_Analysis[[#This Row],[TotalRev]]</f>
        <v>0.84007071709763126</v>
      </c>
      <c r="R39" s="4">
        <f t="shared" si="0"/>
        <v>0.45454545454545453</v>
      </c>
      <c r="S39" t="str">
        <f>IF(ABC_Analysis[[#This Row],[% of Cum Rev]]&lt;40%,"A",IF(ABC_Analysis[[#This Row],[% of Cum Rev]]&lt;70%,"B","C"))</f>
        <v>C</v>
      </c>
    </row>
    <row r="40" spans="1:19" x14ac:dyDescent="0.3">
      <c r="A40">
        <v>261</v>
      </c>
      <c r="B40">
        <v>10345</v>
      </c>
      <c r="C40">
        <v>8</v>
      </c>
      <c r="D40" t="str">
        <f>VLOOKUP(Orders[[#This Row],[ProductID]],Products[], 2,FALSE)</f>
        <v>Northwoods Cranberry Sauce</v>
      </c>
      <c r="E40">
        <v>70</v>
      </c>
      <c r="F40">
        <f>VLOOKUP(Orders[[#This Row],[ProductID]],Products[],6,FALSE)</f>
        <v>40</v>
      </c>
      <c r="G40">
        <f>Orders[[#This Row],[Quantity]]*Orders[[#This Row],[UnitPrice]]</f>
        <v>2800</v>
      </c>
      <c r="K40" s="3">
        <v>36</v>
      </c>
      <c r="L40">
        <v>44</v>
      </c>
      <c r="M40" t="s">
        <v>50</v>
      </c>
      <c r="N40">
        <f>SUMIF(Orders[ProductID],ABC_Analysis[[#This Row],[ProductID]],Orders[Revenue])</f>
        <v>3462.0999999999995</v>
      </c>
      <c r="O40">
        <f>SUM($N$5:N40)</f>
        <v>328085.77999999997</v>
      </c>
      <c r="P40">
        <f>SUM(ABC_Analysis[Revenue])</f>
        <v>386424.23</v>
      </c>
      <c r="Q40" s="6">
        <f>ABC_Analysis[[#This Row],[CumRev]]/ABC_Analysis[[#This Row],[TotalRev]]</f>
        <v>0.8490300414132933</v>
      </c>
      <c r="R40" s="4">
        <f t="shared" si="0"/>
        <v>0.46753246753246752</v>
      </c>
      <c r="S40" t="str">
        <f>IF(ABC_Analysis[[#This Row],[% of Cum Rev]]&lt;40%,"A",IF(ABC_Analysis[[#This Row],[% of Cum Rev]]&lt;70%,"B","C"))</f>
        <v>C</v>
      </c>
    </row>
    <row r="41" spans="1:19" x14ac:dyDescent="0.3">
      <c r="A41">
        <v>460</v>
      </c>
      <c r="B41">
        <v>10420</v>
      </c>
      <c r="C41">
        <v>9</v>
      </c>
      <c r="D41" t="str">
        <f>VLOOKUP(Orders[[#This Row],[ProductID]],Products[], 2,FALSE)</f>
        <v>Mishi Kobe Niku</v>
      </c>
      <c r="E41">
        <v>20</v>
      </c>
      <c r="F41">
        <f>VLOOKUP(Orders[[#This Row],[ProductID]],Products[],6,FALSE)</f>
        <v>97</v>
      </c>
      <c r="G41">
        <f>Orders[[#This Row],[Quantity]]*Orders[[#This Row],[UnitPrice]]</f>
        <v>1940</v>
      </c>
      <c r="K41" s="2">
        <v>37</v>
      </c>
      <c r="L41">
        <v>57</v>
      </c>
      <c r="M41" t="s">
        <v>63</v>
      </c>
      <c r="N41">
        <f>SUMIF(Orders[ProductID],ABC_Analysis[[#This Row],[ProductID]],Orders[Revenue])</f>
        <v>3276</v>
      </c>
      <c r="O41">
        <f>SUM($N$5:N41)</f>
        <v>331361.77999999997</v>
      </c>
      <c r="P41">
        <f>SUM(ABC_Analysis[Revenue])</f>
        <v>386424.23</v>
      </c>
      <c r="Q41" s="6">
        <f>ABC_Analysis[[#This Row],[CumRev]]/ABC_Analysis[[#This Row],[TotalRev]]</f>
        <v>0.85750777066955663</v>
      </c>
      <c r="R41" s="4">
        <f t="shared" si="0"/>
        <v>0.48051948051948051</v>
      </c>
      <c r="S41" t="str">
        <f>IF(ABC_Analysis[[#This Row],[% of Cum Rev]]&lt;40%,"A",IF(ABC_Analysis[[#This Row],[% of Cum Rev]]&lt;70%,"B","C"))</f>
        <v>C</v>
      </c>
    </row>
    <row r="42" spans="1:19" x14ac:dyDescent="0.3">
      <c r="A42">
        <v>66</v>
      </c>
      <c r="B42">
        <v>10273</v>
      </c>
      <c r="C42">
        <v>10</v>
      </c>
      <c r="D42" t="str">
        <f>VLOOKUP(Orders[[#This Row],[ProductID]],Products[], 2,FALSE)</f>
        <v>Ikura</v>
      </c>
      <c r="E42">
        <v>24</v>
      </c>
      <c r="F42">
        <f>VLOOKUP(Orders[[#This Row],[ProductID]],Products[],6,FALSE)</f>
        <v>31</v>
      </c>
      <c r="G42">
        <f>Orders[[#This Row],[Quantity]]*Orders[[#This Row],[UnitPrice]]</f>
        <v>744</v>
      </c>
      <c r="K42" s="3">
        <v>38</v>
      </c>
      <c r="L42">
        <v>61</v>
      </c>
      <c r="M42" t="s">
        <v>67</v>
      </c>
      <c r="N42">
        <f>SUMIF(Orders[ProductID],ABC_Analysis[[#This Row],[ProductID]],Orders[Revenue])</f>
        <v>3021</v>
      </c>
      <c r="O42">
        <f>SUM($N$5:N42)</f>
        <v>334382.77999999997</v>
      </c>
      <c r="P42">
        <f>SUM(ABC_Analysis[Revenue])</f>
        <v>386424.23</v>
      </c>
      <c r="Q42" s="6">
        <f>ABC_Analysis[[#This Row],[CumRev]]/ABC_Analysis[[#This Row],[TotalRev]]</f>
        <v>0.86532560341777731</v>
      </c>
      <c r="R42" s="4">
        <f t="shared" si="0"/>
        <v>0.4935064935064935</v>
      </c>
      <c r="S42" t="str">
        <f>IF(ABC_Analysis[[#This Row],[% of Cum Rev]]&lt;40%,"A",IF(ABC_Analysis[[#This Row],[% of Cum Rev]]&lt;70%,"B","C"))</f>
        <v>C</v>
      </c>
    </row>
    <row r="43" spans="1:19" x14ac:dyDescent="0.3">
      <c r="A43">
        <v>75</v>
      </c>
      <c r="B43">
        <v>10276</v>
      </c>
      <c r="C43">
        <v>10</v>
      </c>
      <c r="D43" t="str">
        <f>VLOOKUP(Orders[[#This Row],[ProductID]],Products[], 2,FALSE)</f>
        <v>Ikura</v>
      </c>
      <c r="E43">
        <v>15</v>
      </c>
      <c r="F43">
        <f>VLOOKUP(Orders[[#This Row],[ProductID]],Products[],6,FALSE)</f>
        <v>31</v>
      </c>
      <c r="G43">
        <f>Orders[[#This Row],[Quantity]]*Orders[[#This Row],[UnitPrice]]</f>
        <v>465</v>
      </c>
      <c r="K43" s="2">
        <v>39</v>
      </c>
      <c r="L43">
        <v>1</v>
      </c>
      <c r="M43" t="s">
        <v>7</v>
      </c>
      <c r="N43">
        <f>SUMIF(Orders[ProductID],ABC_Analysis[[#This Row],[ProductID]],Orders[Revenue])</f>
        <v>2862</v>
      </c>
      <c r="O43">
        <f>SUM($N$5:N43)</f>
        <v>337244.77999999997</v>
      </c>
      <c r="P43">
        <f>SUM(ABC_Analysis[Revenue])</f>
        <v>386424.23</v>
      </c>
      <c r="Q43" s="6">
        <f>ABC_Analysis[[#This Row],[CumRev]]/ABC_Analysis[[#This Row],[TotalRev]]</f>
        <v>0.87273197128451285</v>
      </c>
      <c r="R43" s="4">
        <f t="shared" si="0"/>
        <v>0.50649350649350644</v>
      </c>
      <c r="S43" t="str">
        <f>IF(ABC_Analysis[[#This Row],[% of Cum Rev]]&lt;40%,"A",IF(ABC_Analysis[[#This Row],[% of Cum Rev]]&lt;70%,"B","C"))</f>
        <v>C</v>
      </c>
    </row>
    <row r="44" spans="1:19" x14ac:dyDescent="0.3">
      <c r="A44">
        <v>290</v>
      </c>
      <c r="B44">
        <v>10357</v>
      </c>
      <c r="C44">
        <v>10</v>
      </c>
      <c r="D44" t="str">
        <f>VLOOKUP(Orders[[#This Row],[ProductID]],Products[], 2,FALSE)</f>
        <v>Ikura</v>
      </c>
      <c r="E44">
        <v>30</v>
      </c>
      <c r="F44">
        <f>VLOOKUP(Orders[[#This Row],[ProductID]],Products[],6,FALSE)</f>
        <v>31</v>
      </c>
      <c r="G44">
        <f>Orders[[#This Row],[Quantity]]*Orders[[#This Row],[UnitPrice]]</f>
        <v>930</v>
      </c>
      <c r="K44" s="3">
        <v>40</v>
      </c>
      <c r="L44">
        <v>5</v>
      </c>
      <c r="M44" t="s">
        <v>11</v>
      </c>
      <c r="N44">
        <f>SUMIF(Orders[ProductID],ABC_Analysis[[#This Row],[ProductID]],Orders[Revenue])</f>
        <v>2754.1499999999996</v>
      </c>
      <c r="O44">
        <f>SUM($N$5:N44)</f>
        <v>339998.93</v>
      </c>
      <c r="P44">
        <f>SUM(ABC_Analysis[Revenue])</f>
        <v>386424.23</v>
      </c>
      <c r="Q44" s="6">
        <f>ABC_Analysis[[#This Row],[CumRev]]/ABC_Analysis[[#This Row],[TotalRev]]</f>
        <v>0.87985924174578811</v>
      </c>
      <c r="R44" s="4">
        <f t="shared" si="0"/>
        <v>0.51948051948051943</v>
      </c>
      <c r="S44" t="str">
        <f>IF(ABC_Analysis[[#This Row],[% of Cum Rev]]&lt;40%,"A",IF(ABC_Analysis[[#This Row],[% of Cum Rev]]&lt;70%,"B","C"))</f>
        <v>C</v>
      </c>
    </row>
    <row r="45" spans="1:19" x14ac:dyDescent="0.3">
      <c r="A45">
        <v>375</v>
      </c>
      <c r="B45">
        <v>10389</v>
      </c>
      <c r="C45">
        <v>10</v>
      </c>
      <c r="D45" t="str">
        <f>VLOOKUP(Orders[[#This Row],[ProductID]],Products[], 2,FALSE)</f>
        <v>Ikura</v>
      </c>
      <c r="E45">
        <v>16</v>
      </c>
      <c r="F45">
        <f>VLOOKUP(Orders[[#This Row],[ProductID]],Products[],6,FALSE)</f>
        <v>31</v>
      </c>
      <c r="G45">
        <f>Orders[[#This Row],[Quantity]]*Orders[[#This Row],[UnitPrice]]</f>
        <v>496</v>
      </c>
      <c r="K45" s="2">
        <v>41</v>
      </c>
      <c r="L45">
        <v>10</v>
      </c>
      <c r="M45" t="s">
        <v>16</v>
      </c>
      <c r="N45">
        <f>SUMIF(Orders[ProductID],ABC_Analysis[[#This Row],[ProductID]],Orders[Revenue])</f>
        <v>2635</v>
      </c>
      <c r="O45">
        <f>SUM($N$5:N45)</f>
        <v>342633.93</v>
      </c>
      <c r="P45">
        <f>SUM(ABC_Analysis[Revenue])</f>
        <v>386424.23</v>
      </c>
      <c r="Q45" s="6">
        <f>ABC_Analysis[[#This Row],[CumRev]]/ABC_Analysis[[#This Row],[TotalRev]]</f>
        <v>0.88667817232889357</v>
      </c>
      <c r="R45" s="4">
        <f t="shared" si="0"/>
        <v>0.53246753246753242</v>
      </c>
      <c r="S45" t="str">
        <f>IF(ABC_Analysis[[#This Row],[% of Cum Rev]]&lt;40%,"A",IF(ABC_Analysis[[#This Row],[% of Cum Rev]]&lt;70%,"B","C"))</f>
        <v>C</v>
      </c>
    </row>
    <row r="46" spans="1:19" x14ac:dyDescent="0.3">
      <c r="A46">
        <v>1</v>
      </c>
      <c r="B46">
        <v>10248</v>
      </c>
      <c r="C46">
        <v>11</v>
      </c>
      <c r="D46" t="str">
        <f>VLOOKUP(Orders[[#This Row],[ProductID]],Products[], 2,FALSE)</f>
        <v>Queso Cabrales</v>
      </c>
      <c r="E46">
        <v>12</v>
      </c>
      <c r="F46">
        <f>VLOOKUP(Orders[[#This Row],[ProductID]],Products[],6,FALSE)</f>
        <v>21</v>
      </c>
      <c r="G46">
        <f>Orders[[#This Row],[Quantity]]*Orders[[#This Row],[UnitPrice]]</f>
        <v>252</v>
      </c>
      <c r="K46" s="3">
        <v>42</v>
      </c>
      <c r="L46">
        <v>68</v>
      </c>
      <c r="M46" t="s">
        <v>74</v>
      </c>
      <c r="N46">
        <f>SUMIF(Orders[ProductID],ABC_Analysis[[#This Row],[ProductID]],Orders[Revenue])</f>
        <v>2487.5</v>
      </c>
      <c r="O46">
        <f>SUM($N$5:N46)</f>
        <v>345121.43</v>
      </c>
      <c r="P46">
        <f>SUM(ABC_Analysis[Revenue])</f>
        <v>386424.23</v>
      </c>
      <c r="Q46" s="6">
        <f>ABC_Analysis[[#This Row],[CumRev]]/ABC_Analysis[[#This Row],[TotalRev]]</f>
        <v>0.89311539806911178</v>
      </c>
      <c r="R46" s="4">
        <f t="shared" si="0"/>
        <v>0.54545454545454541</v>
      </c>
      <c r="S46" t="str">
        <f>IF(ABC_Analysis[[#This Row],[% of Cum Rev]]&lt;40%,"A",IF(ABC_Analysis[[#This Row],[% of Cum Rev]]&lt;70%,"B","C"))</f>
        <v>C</v>
      </c>
    </row>
    <row r="47" spans="1:19" x14ac:dyDescent="0.3">
      <c r="A47">
        <v>130</v>
      </c>
      <c r="B47">
        <v>10296</v>
      </c>
      <c r="C47">
        <v>11</v>
      </c>
      <c r="D47" t="str">
        <f>VLOOKUP(Orders[[#This Row],[ProductID]],Products[], 2,FALSE)</f>
        <v>Queso Cabrales</v>
      </c>
      <c r="E47">
        <v>12</v>
      </c>
      <c r="F47">
        <f>VLOOKUP(Orders[[#This Row],[ProductID]],Products[],6,FALSE)</f>
        <v>21</v>
      </c>
      <c r="G47">
        <f>Orders[[#This Row],[Quantity]]*Orders[[#This Row],[UnitPrice]]</f>
        <v>252</v>
      </c>
      <c r="K47" s="2">
        <v>43</v>
      </c>
      <c r="L47">
        <v>70</v>
      </c>
      <c r="M47" t="s">
        <v>76</v>
      </c>
      <c r="N47">
        <f>SUMIF(Orders[ProductID],ABC_Analysis[[#This Row],[ProductID]],Orders[Revenue])</f>
        <v>2460</v>
      </c>
      <c r="O47">
        <f>SUM($N$5:N47)</f>
        <v>347581.43</v>
      </c>
      <c r="P47">
        <f>SUM(ABC_Analysis[Revenue])</f>
        <v>386424.23</v>
      </c>
      <c r="Q47" s="6">
        <f>ABC_Analysis[[#This Row],[CumRev]]/ABC_Analysis[[#This Row],[TotalRev]]</f>
        <v>0.89948145849963912</v>
      </c>
      <c r="R47" s="4">
        <f t="shared" si="0"/>
        <v>0.55844155844155841</v>
      </c>
      <c r="S47" t="str">
        <f>IF(ABC_Analysis[[#This Row],[% of Cum Rev]]&lt;40%,"A",IF(ABC_Analysis[[#This Row],[% of Cum Rev]]&lt;70%,"B","C"))</f>
        <v>C</v>
      </c>
    </row>
    <row r="48" spans="1:19" x14ac:dyDescent="0.3">
      <c r="A48">
        <v>211</v>
      </c>
      <c r="B48">
        <v>10327</v>
      </c>
      <c r="C48">
        <v>11</v>
      </c>
      <c r="D48" t="str">
        <f>VLOOKUP(Orders[[#This Row],[ProductID]],Products[], 2,FALSE)</f>
        <v>Queso Cabrales</v>
      </c>
      <c r="E48">
        <v>50</v>
      </c>
      <c r="F48">
        <f>VLOOKUP(Orders[[#This Row],[ProductID]],Products[],6,FALSE)</f>
        <v>21</v>
      </c>
      <c r="G48">
        <f>Orders[[#This Row],[Quantity]]*Orders[[#This Row],[UnitPrice]]</f>
        <v>1050</v>
      </c>
      <c r="K48" s="3">
        <v>44</v>
      </c>
      <c r="L48">
        <v>4</v>
      </c>
      <c r="M48" t="s">
        <v>10</v>
      </c>
      <c r="N48">
        <f>SUMIF(Orders[ProductID],ABC_Analysis[[#This Row],[ProductID]],Orders[Revenue])</f>
        <v>2354</v>
      </c>
      <c r="O48">
        <f>SUM($N$5:N48)</f>
        <v>349935.43</v>
      </c>
      <c r="P48">
        <f>SUM(ABC_Analysis[Revenue])</f>
        <v>386424.23</v>
      </c>
      <c r="Q48" s="6">
        <f>ABC_Analysis[[#This Row],[CumRev]]/ABC_Analysis[[#This Row],[TotalRev]]</f>
        <v>0.90557320900917626</v>
      </c>
      <c r="R48" s="4">
        <f t="shared" si="0"/>
        <v>0.5714285714285714</v>
      </c>
      <c r="S48" t="str">
        <f>IF(ABC_Analysis[[#This Row],[% of Cum Rev]]&lt;40%,"A",IF(ABC_Analysis[[#This Row],[% of Cum Rev]]&lt;70%,"B","C"))</f>
        <v>C</v>
      </c>
    </row>
    <row r="49" spans="1:19" x14ac:dyDescent="0.3">
      <c r="A49">
        <v>281</v>
      </c>
      <c r="B49">
        <v>10353</v>
      </c>
      <c r="C49">
        <v>11</v>
      </c>
      <c r="D49" t="str">
        <f>VLOOKUP(Orders[[#This Row],[ProductID]],Products[], 2,FALSE)</f>
        <v>Queso Cabrales</v>
      </c>
      <c r="E49">
        <v>12</v>
      </c>
      <c r="F49">
        <f>VLOOKUP(Orders[[#This Row],[ProductID]],Products[],6,FALSE)</f>
        <v>21</v>
      </c>
      <c r="G49">
        <f>Orders[[#This Row],[Quantity]]*Orders[[#This Row],[UnitPrice]]</f>
        <v>252</v>
      </c>
      <c r="K49" s="2">
        <v>45</v>
      </c>
      <c r="L49">
        <v>54</v>
      </c>
      <c r="M49" t="s">
        <v>60</v>
      </c>
      <c r="N49">
        <f>SUMIF(Orders[ProductID],ABC_Analysis[[#This Row],[ProductID]],Orders[Revenue])</f>
        <v>2086</v>
      </c>
      <c r="O49">
        <f>SUM($N$5:N49)</f>
        <v>352021.43</v>
      </c>
      <c r="P49">
        <f>SUM(ABC_Analysis[Revenue])</f>
        <v>386424.23</v>
      </c>
      <c r="Q49" s="6">
        <f>ABC_Analysis[[#This Row],[CumRev]]/ABC_Analysis[[#This Row],[TotalRev]]</f>
        <v>0.91097142122790797</v>
      </c>
      <c r="R49" s="4">
        <f t="shared" si="0"/>
        <v>0.58441558441558439</v>
      </c>
      <c r="S49" t="str">
        <f>IF(ABC_Analysis[[#This Row],[% of Cum Rev]]&lt;40%,"A",IF(ABC_Analysis[[#This Row],[% of Cum Rev]]&lt;70%,"B","C"))</f>
        <v>C</v>
      </c>
    </row>
    <row r="50" spans="1:19" x14ac:dyDescent="0.3">
      <c r="A50">
        <v>314</v>
      </c>
      <c r="B50">
        <v>10365</v>
      </c>
      <c r="C50">
        <v>11</v>
      </c>
      <c r="D50" t="str">
        <f>VLOOKUP(Orders[[#This Row],[ProductID]],Products[], 2,FALSE)</f>
        <v>Queso Cabrales</v>
      </c>
      <c r="E50">
        <v>24</v>
      </c>
      <c r="F50">
        <f>VLOOKUP(Orders[[#This Row],[ProductID]],Products[],6,FALSE)</f>
        <v>21</v>
      </c>
      <c r="G50">
        <f>Orders[[#This Row],[Quantity]]*Orders[[#This Row],[UnitPrice]]</f>
        <v>504</v>
      </c>
      <c r="K50" s="3">
        <v>46</v>
      </c>
      <c r="L50">
        <v>58</v>
      </c>
      <c r="M50" t="s">
        <v>64</v>
      </c>
      <c r="N50">
        <f>SUMIF(Orders[ProductID],ABC_Analysis[[#This Row],[ProductID]],Orders[Revenue])</f>
        <v>2053.75</v>
      </c>
      <c r="O50">
        <f>SUM($N$5:N50)</f>
        <v>354075.18</v>
      </c>
      <c r="P50">
        <f>SUM(ABC_Analysis[Revenue])</f>
        <v>386424.23</v>
      </c>
      <c r="Q50" s="6">
        <f>ABC_Analysis[[#This Row],[CumRev]]/ABC_Analysis[[#This Row],[TotalRev]]</f>
        <v>0.91628617594709316</v>
      </c>
      <c r="R50" s="4">
        <f t="shared" si="0"/>
        <v>0.59740259740259738</v>
      </c>
      <c r="S50" t="str">
        <f>IF(ABC_Analysis[[#This Row],[% of Cum Rev]]&lt;40%,"A",IF(ABC_Analysis[[#This Row],[% of Cum Rev]]&lt;70%,"B","C"))</f>
        <v>C</v>
      </c>
    </row>
    <row r="51" spans="1:19" x14ac:dyDescent="0.3">
      <c r="A51">
        <v>426</v>
      </c>
      <c r="B51">
        <v>10407</v>
      </c>
      <c r="C51">
        <v>11</v>
      </c>
      <c r="D51" t="str">
        <f>VLOOKUP(Orders[[#This Row],[ProductID]],Products[], 2,FALSE)</f>
        <v>Queso Cabrales</v>
      </c>
      <c r="E51">
        <v>30</v>
      </c>
      <c r="F51">
        <f>VLOOKUP(Orders[[#This Row],[ProductID]],Products[],6,FALSE)</f>
        <v>21</v>
      </c>
      <c r="G51">
        <f>Orders[[#This Row],[Quantity]]*Orders[[#This Row],[UnitPrice]]</f>
        <v>630</v>
      </c>
      <c r="K51" s="2">
        <v>47</v>
      </c>
      <c r="L51">
        <v>9</v>
      </c>
      <c r="M51" t="s">
        <v>15</v>
      </c>
      <c r="N51">
        <f>SUMIF(Orders[ProductID],ABC_Analysis[[#This Row],[ProductID]],Orders[Revenue])</f>
        <v>1940</v>
      </c>
      <c r="O51">
        <f>SUM($N$5:N51)</f>
        <v>356015.18</v>
      </c>
      <c r="P51">
        <f>SUM(ABC_Analysis[Revenue])</f>
        <v>386424.23</v>
      </c>
      <c r="Q51" s="6">
        <f>ABC_Analysis[[#This Row],[CumRev]]/ABC_Analysis[[#This Row],[TotalRev]]</f>
        <v>0.92130656506710262</v>
      </c>
      <c r="R51" s="4">
        <f t="shared" si="0"/>
        <v>0.61038961038961037</v>
      </c>
      <c r="S51" t="str">
        <f>IF(ABC_Analysis[[#This Row],[% of Cum Rev]]&lt;40%,"A",IF(ABC_Analysis[[#This Row],[% of Cum Rev]]&lt;70%,"B","C"))</f>
        <v>C</v>
      </c>
    </row>
    <row r="52" spans="1:19" x14ac:dyDescent="0.3">
      <c r="A52">
        <v>492</v>
      </c>
      <c r="B52">
        <v>10434</v>
      </c>
      <c r="C52">
        <v>11</v>
      </c>
      <c r="D52" t="str">
        <f>VLOOKUP(Orders[[#This Row],[ProductID]],Products[], 2,FALSE)</f>
        <v>Queso Cabrales</v>
      </c>
      <c r="E52">
        <v>6</v>
      </c>
      <c r="F52">
        <f>VLOOKUP(Orders[[#This Row],[ProductID]],Products[],6,FALSE)</f>
        <v>21</v>
      </c>
      <c r="G52">
        <f>Orders[[#This Row],[Quantity]]*Orders[[#This Row],[UnitPrice]]</f>
        <v>126</v>
      </c>
      <c r="K52" s="3">
        <v>48</v>
      </c>
      <c r="L52">
        <v>74</v>
      </c>
      <c r="M52" t="s">
        <v>80</v>
      </c>
      <c r="N52">
        <f>SUMIF(Orders[ProductID],ABC_Analysis[[#This Row],[ProductID]],Orders[Revenue])</f>
        <v>1860</v>
      </c>
      <c r="O52">
        <f>SUM($N$5:N52)</f>
        <v>357875.18</v>
      </c>
      <c r="P52">
        <f>SUM(ABC_Analysis[Revenue])</f>
        <v>386424.23</v>
      </c>
      <c r="Q52" s="6">
        <f>ABC_Analysis[[#This Row],[CumRev]]/ABC_Analysis[[#This Row],[TotalRev]]</f>
        <v>0.92611992783164765</v>
      </c>
      <c r="R52" s="4">
        <f t="shared" si="0"/>
        <v>0.62337662337662336</v>
      </c>
      <c r="S52" t="str">
        <f>IF(ABC_Analysis[[#This Row],[% of Cum Rev]]&lt;40%,"A",IF(ABC_Analysis[[#This Row],[% of Cum Rev]]&lt;70%,"B","C"))</f>
        <v>C</v>
      </c>
    </row>
    <row r="53" spans="1:19" x14ac:dyDescent="0.3">
      <c r="A53">
        <v>514</v>
      </c>
      <c r="B53">
        <v>10442</v>
      </c>
      <c r="C53">
        <v>11</v>
      </c>
      <c r="D53" t="str">
        <f>VLOOKUP(Orders[[#This Row],[ProductID]],Products[], 2,FALSE)</f>
        <v>Queso Cabrales</v>
      </c>
      <c r="E53">
        <v>30</v>
      </c>
      <c r="F53">
        <f>VLOOKUP(Orders[[#This Row],[ProductID]],Products[],6,FALSE)</f>
        <v>21</v>
      </c>
      <c r="G53">
        <f>Orders[[#This Row],[Quantity]]*Orders[[#This Row],[UnitPrice]]</f>
        <v>630</v>
      </c>
      <c r="K53" s="2">
        <v>49</v>
      </c>
      <c r="L53">
        <v>46</v>
      </c>
      <c r="M53" t="s">
        <v>52</v>
      </c>
      <c r="N53">
        <f>SUMIF(Orders[ProductID],ABC_Analysis[[#This Row],[ProductID]],Orders[Revenue])</f>
        <v>1740</v>
      </c>
      <c r="O53">
        <f>SUM($N$5:N53)</f>
        <v>359615.18</v>
      </c>
      <c r="P53">
        <f>SUM(ABC_Analysis[Revenue])</f>
        <v>386424.23</v>
      </c>
      <c r="Q53" s="6">
        <f>ABC_Analysis[[#This Row],[CumRev]]/ABC_Analysis[[#This Row],[TotalRev]]</f>
        <v>0.9306227510629963</v>
      </c>
      <c r="R53" s="4">
        <f t="shared" si="0"/>
        <v>0.63636363636363635</v>
      </c>
      <c r="S53" t="str">
        <f>IF(ABC_Analysis[[#This Row],[% of Cum Rev]]&lt;40%,"A",IF(ABC_Analysis[[#This Row],[% of Cum Rev]]&lt;70%,"B","C"))</f>
        <v>C</v>
      </c>
    </row>
    <row r="54" spans="1:19" x14ac:dyDescent="0.3">
      <c r="A54">
        <v>517</v>
      </c>
      <c r="B54">
        <v>10443</v>
      </c>
      <c r="C54">
        <v>11</v>
      </c>
      <c r="D54" t="str">
        <f>VLOOKUP(Orders[[#This Row],[ProductID]],Products[], 2,FALSE)</f>
        <v>Queso Cabrales</v>
      </c>
      <c r="E54">
        <v>6</v>
      </c>
      <c r="F54">
        <f>VLOOKUP(Orders[[#This Row],[ProductID]],Products[],6,FALSE)</f>
        <v>21</v>
      </c>
      <c r="G54">
        <f>Orders[[#This Row],[Quantity]]*Orders[[#This Row],[UnitPrice]]</f>
        <v>126</v>
      </c>
      <c r="K54" s="3">
        <v>50</v>
      </c>
      <c r="L54">
        <v>19</v>
      </c>
      <c r="M54" t="s">
        <v>25</v>
      </c>
      <c r="N54">
        <f>SUMIF(Orders[ProductID],ABC_Analysis[[#This Row],[ProductID]],Orders[Revenue])</f>
        <v>1665.1999999999998</v>
      </c>
      <c r="O54">
        <f>SUM($N$5:N54)</f>
        <v>361280.38</v>
      </c>
      <c r="P54">
        <f>SUM(ABC_Analysis[Revenue])</f>
        <v>386424.23</v>
      </c>
      <c r="Q54" s="6">
        <f>ABC_Analysis[[#This Row],[CumRev]]/ABC_Analysis[[#This Row],[TotalRev]]</f>
        <v>0.93493200465198578</v>
      </c>
      <c r="R54" s="4">
        <f t="shared" si="0"/>
        <v>0.64935064935064934</v>
      </c>
      <c r="S54" t="str">
        <f>IF(ABC_Analysis[[#This Row],[% of Cum Rev]]&lt;40%,"A",IF(ABC_Analysis[[#This Row],[% of Cum Rev]]&lt;70%,"B","C"))</f>
        <v>C</v>
      </c>
    </row>
    <row r="55" spans="1:19" x14ac:dyDescent="0.3">
      <c r="A55">
        <v>52</v>
      </c>
      <c r="B55">
        <v>10266</v>
      </c>
      <c r="C55">
        <v>12</v>
      </c>
      <c r="D55" t="str">
        <f>VLOOKUP(Orders[[#This Row],[ProductID]],Products[], 2,FALSE)</f>
        <v>Queso Manchego La Pastora</v>
      </c>
      <c r="E55">
        <v>12</v>
      </c>
      <c r="F55">
        <f>VLOOKUP(Orders[[#This Row],[ProductID]],Products[],6,FALSE)</f>
        <v>38</v>
      </c>
      <c r="G55">
        <f>Orders[[#This Row],[Quantity]]*Orders[[#This Row],[UnitPrice]]</f>
        <v>456</v>
      </c>
      <c r="K55" s="2">
        <v>51</v>
      </c>
      <c r="L55">
        <v>32</v>
      </c>
      <c r="M55" t="s">
        <v>38</v>
      </c>
      <c r="N55">
        <f>SUMIF(Orders[ProductID],ABC_Analysis[[#This Row],[ProductID]],Orders[Revenue])</f>
        <v>1664</v>
      </c>
      <c r="O55">
        <f>SUM($N$5:N55)</f>
        <v>362944.38</v>
      </c>
      <c r="P55">
        <f>SUM(ABC_Analysis[Revenue])</f>
        <v>386424.23</v>
      </c>
      <c r="Q55" s="6">
        <f>ABC_Analysis[[#This Row],[CumRev]]/ABC_Analysis[[#This Row],[TotalRev]]</f>
        <v>0.93923815284564327</v>
      </c>
      <c r="R55" s="4">
        <f t="shared" si="0"/>
        <v>0.66233766233766234</v>
      </c>
      <c r="S55" t="str">
        <f>IF(ABC_Analysis[[#This Row],[% of Cum Rev]]&lt;40%,"A",IF(ABC_Analysis[[#This Row],[% of Cum Rev]]&lt;70%,"B","C"))</f>
        <v>C</v>
      </c>
    </row>
    <row r="56" spans="1:19" x14ac:dyDescent="0.3">
      <c r="A56">
        <v>505</v>
      </c>
      <c r="B56">
        <v>10439</v>
      </c>
      <c r="C56">
        <v>12</v>
      </c>
      <c r="D56" t="str">
        <f>VLOOKUP(Orders[[#This Row],[ProductID]],Products[], 2,FALSE)</f>
        <v>Queso Manchego La Pastora</v>
      </c>
      <c r="E56">
        <v>15</v>
      </c>
      <c r="F56">
        <f>VLOOKUP(Orders[[#This Row],[ProductID]],Products[],6,FALSE)</f>
        <v>38</v>
      </c>
      <c r="G56">
        <f>Orders[[#This Row],[Quantity]]*Orders[[#This Row],[UnitPrice]]</f>
        <v>570</v>
      </c>
      <c r="K56" s="3">
        <v>52</v>
      </c>
      <c r="L56">
        <v>34</v>
      </c>
      <c r="M56" t="s">
        <v>40</v>
      </c>
      <c r="N56">
        <f>SUMIF(Orders[ProductID],ABC_Analysis[[#This Row],[ProductID]],Orders[Revenue])</f>
        <v>1540</v>
      </c>
      <c r="O56">
        <f>SUM($N$5:N56)</f>
        <v>364484.38</v>
      </c>
      <c r="P56">
        <f>SUM(ABC_Analysis[Revenue])</f>
        <v>386424.23</v>
      </c>
      <c r="Q56" s="6">
        <f>ABC_Analysis[[#This Row],[CumRev]]/ABC_Analysis[[#This Row],[TotalRev]]</f>
        <v>0.94322341018833111</v>
      </c>
      <c r="R56" s="4">
        <f t="shared" si="0"/>
        <v>0.67532467532467533</v>
      </c>
      <c r="S56" t="str">
        <f>IF(ABC_Analysis[[#This Row],[% of Cum Rev]]&lt;40%,"A",IF(ABC_Analysis[[#This Row],[% of Cum Rev]]&lt;70%,"B","C"))</f>
        <v>C</v>
      </c>
    </row>
    <row r="57" spans="1:19" x14ac:dyDescent="0.3">
      <c r="A57">
        <v>76</v>
      </c>
      <c r="B57">
        <v>10276</v>
      </c>
      <c r="C57">
        <v>13</v>
      </c>
      <c r="D57" t="str">
        <f>VLOOKUP(Orders[[#This Row],[ProductID]],Products[], 2,FALSE)</f>
        <v>Konbu</v>
      </c>
      <c r="E57">
        <v>10</v>
      </c>
      <c r="F57">
        <f>VLOOKUP(Orders[[#This Row],[ProductID]],Products[],6,FALSE)</f>
        <v>6</v>
      </c>
      <c r="G57">
        <f>Orders[[#This Row],[Quantity]]*Orders[[#This Row],[UnitPrice]]</f>
        <v>60</v>
      </c>
      <c r="K57" s="2">
        <v>53</v>
      </c>
      <c r="L57">
        <v>66</v>
      </c>
      <c r="M57" t="s">
        <v>72</v>
      </c>
      <c r="N57">
        <f>SUMIF(Orders[ProductID],ABC_Analysis[[#This Row],[ProductID]],Orders[Revenue])</f>
        <v>1530</v>
      </c>
      <c r="O57">
        <f>SUM($N$5:N57)</f>
        <v>366014.38</v>
      </c>
      <c r="P57">
        <f>SUM(ABC_Analysis[Revenue])</f>
        <v>386424.23</v>
      </c>
      <c r="Q57" s="6">
        <f>ABC_Analysis[[#This Row],[CumRev]]/ABC_Analysis[[#This Row],[TotalRev]]</f>
        <v>0.94718278923658594</v>
      </c>
      <c r="R57" s="4">
        <f t="shared" si="0"/>
        <v>0.68831168831168832</v>
      </c>
      <c r="S57" t="str">
        <f>IF(ABC_Analysis[[#This Row],[% of Cum Rev]]&lt;40%,"A",IF(ABC_Analysis[[#This Row],[% of Cum Rev]]&lt;70%,"B","C"))</f>
        <v>C</v>
      </c>
    </row>
    <row r="58" spans="1:19" x14ac:dyDescent="0.3">
      <c r="A58">
        <v>116</v>
      </c>
      <c r="B58">
        <v>10291</v>
      </c>
      <c r="C58">
        <v>13</v>
      </c>
      <c r="D58" t="str">
        <f>VLOOKUP(Orders[[#This Row],[ProductID]],Products[], 2,FALSE)</f>
        <v>Konbu</v>
      </c>
      <c r="E58">
        <v>20</v>
      </c>
      <c r="F58">
        <f>VLOOKUP(Orders[[#This Row],[ProductID]],Products[],6,FALSE)</f>
        <v>6</v>
      </c>
      <c r="G58">
        <f>Orders[[#This Row],[Quantity]]*Orders[[#This Row],[UnitPrice]]</f>
        <v>120</v>
      </c>
      <c r="K58" s="3">
        <v>54</v>
      </c>
      <c r="L58">
        <v>23</v>
      </c>
      <c r="M58" t="s">
        <v>29</v>
      </c>
      <c r="N58">
        <f>SUMIF(Orders[ProductID],ABC_Analysis[[#This Row],[ProductID]],Orders[Revenue])</f>
        <v>1485</v>
      </c>
      <c r="O58">
        <f>SUM($N$5:N58)</f>
        <v>367499.38</v>
      </c>
      <c r="P58">
        <f>SUM(ABC_Analysis[Revenue])</f>
        <v>386424.23</v>
      </c>
      <c r="Q58" s="6">
        <f>ABC_Analysis[[#This Row],[CumRev]]/ABC_Analysis[[#This Row],[TotalRev]]</f>
        <v>0.95102571595989216</v>
      </c>
      <c r="R58" s="4">
        <f t="shared" si="0"/>
        <v>0.70129870129870131</v>
      </c>
      <c r="S58" t="str">
        <f>IF(ABC_Analysis[[#This Row],[% of Cum Rev]]&lt;40%,"A",IF(ABC_Analysis[[#This Row],[% of Cum Rev]]&lt;70%,"B","C"))</f>
        <v>C</v>
      </c>
    </row>
    <row r="59" spans="1:19" x14ac:dyDescent="0.3">
      <c r="A59">
        <v>203</v>
      </c>
      <c r="B59">
        <v>10325</v>
      </c>
      <c r="C59">
        <v>13</v>
      </c>
      <c r="D59" t="str">
        <f>VLOOKUP(Orders[[#This Row],[ProductID]],Products[], 2,FALSE)</f>
        <v>Konbu</v>
      </c>
      <c r="E59">
        <v>12</v>
      </c>
      <c r="F59">
        <f>VLOOKUP(Orders[[#This Row],[ProductID]],Products[],6,FALSE)</f>
        <v>6</v>
      </c>
      <c r="G59">
        <f>Orders[[#This Row],[Quantity]]*Orders[[#This Row],[UnitPrice]]</f>
        <v>72</v>
      </c>
      <c r="K59" s="2">
        <v>55</v>
      </c>
      <c r="L59">
        <v>21</v>
      </c>
      <c r="M59" t="s">
        <v>27</v>
      </c>
      <c r="N59">
        <f>SUMIF(Orders[ProductID],ABC_Analysis[[#This Row],[ProductID]],Orders[Revenue])</f>
        <v>1470</v>
      </c>
      <c r="O59">
        <f>SUM($N$5:N59)</f>
        <v>368969.38</v>
      </c>
      <c r="P59">
        <f>SUM(ABC_Analysis[Revenue])</f>
        <v>386424.23</v>
      </c>
      <c r="Q59" s="6">
        <f>ABC_Analysis[[#This Row],[CumRev]]/ABC_Analysis[[#This Row],[TotalRev]]</f>
        <v>0.95482982524154869</v>
      </c>
      <c r="R59" s="4">
        <f t="shared" si="0"/>
        <v>0.7142857142857143</v>
      </c>
      <c r="S59" t="str">
        <f>IF(ABC_Analysis[[#This Row],[% of Cum Rev]]&lt;40%,"A",IF(ABC_Analysis[[#This Row],[% of Cum Rev]]&lt;70%,"B","C"))</f>
        <v>C</v>
      </c>
    </row>
    <row r="60" spans="1:19" x14ac:dyDescent="0.3">
      <c r="A60">
        <v>358</v>
      </c>
      <c r="B60">
        <v>10383</v>
      </c>
      <c r="C60">
        <v>13</v>
      </c>
      <c r="D60" t="str">
        <f>VLOOKUP(Orders[[#This Row],[ProductID]],Products[], 2,FALSE)</f>
        <v>Konbu</v>
      </c>
      <c r="E60">
        <v>20</v>
      </c>
      <c r="F60">
        <f>VLOOKUP(Orders[[#This Row],[ProductID]],Products[],6,FALSE)</f>
        <v>6</v>
      </c>
      <c r="G60">
        <f>Orders[[#This Row],[Quantity]]*Orders[[#This Row],[UnitPrice]]</f>
        <v>120</v>
      </c>
      <c r="K60" s="3">
        <v>56</v>
      </c>
      <c r="L60">
        <v>77</v>
      </c>
      <c r="M60" t="s">
        <v>83</v>
      </c>
      <c r="N60">
        <f>SUMIF(Orders[ProductID],ABC_Analysis[[#This Row],[ProductID]],Orders[Revenue])</f>
        <v>1404</v>
      </c>
      <c r="O60">
        <f>SUM($N$5:N60)</f>
        <v>370373.38</v>
      </c>
      <c r="P60">
        <f>SUM(ABC_Analysis[Revenue])</f>
        <v>386424.23</v>
      </c>
      <c r="Q60" s="6">
        <f>ABC_Analysis[[#This Row],[CumRev]]/ABC_Analysis[[#This Row],[TotalRev]]</f>
        <v>0.95846313777994729</v>
      </c>
      <c r="R60" s="4">
        <f t="shared" si="0"/>
        <v>0.72727272727272729</v>
      </c>
      <c r="S60" t="str">
        <f>IF(ABC_Analysis[[#This Row],[% of Cum Rev]]&lt;40%,"A",IF(ABC_Analysis[[#This Row],[% of Cum Rev]]&lt;70%,"B","C"))</f>
        <v>C</v>
      </c>
    </row>
    <row r="61" spans="1:19" x14ac:dyDescent="0.3">
      <c r="A61">
        <v>383</v>
      </c>
      <c r="B61">
        <v>10391</v>
      </c>
      <c r="C61">
        <v>13</v>
      </c>
      <c r="D61" t="str">
        <f>VLOOKUP(Orders[[#This Row],[ProductID]],Products[], 2,FALSE)</f>
        <v>Konbu</v>
      </c>
      <c r="E61">
        <v>18</v>
      </c>
      <c r="F61">
        <f>VLOOKUP(Orders[[#This Row],[ProductID]],Products[],6,FALSE)</f>
        <v>6</v>
      </c>
      <c r="G61">
        <f>Orders[[#This Row],[Quantity]]*Orders[[#This Row],[UnitPrice]]</f>
        <v>108</v>
      </c>
      <c r="K61" s="2">
        <v>57</v>
      </c>
      <c r="L61">
        <v>41</v>
      </c>
      <c r="M61" t="s">
        <v>47</v>
      </c>
      <c r="N61">
        <f>SUMIF(Orders[ProductID],ABC_Analysis[[#This Row],[ProductID]],Orders[Revenue])</f>
        <v>1341.3500000000001</v>
      </c>
      <c r="O61">
        <f>SUM($N$5:N61)</f>
        <v>371714.73</v>
      </c>
      <c r="P61">
        <f>SUM(ABC_Analysis[Revenue])</f>
        <v>386424.23</v>
      </c>
      <c r="Q61" s="6">
        <f>ABC_Analysis[[#This Row],[CumRev]]/ABC_Analysis[[#This Row],[TotalRev]]</f>
        <v>0.96193432280372271</v>
      </c>
      <c r="R61" s="4">
        <f t="shared" si="0"/>
        <v>0.74025974025974028</v>
      </c>
      <c r="S61" t="str">
        <f>IF(ABC_Analysis[[#This Row],[% of Cum Rev]]&lt;40%,"A",IF(ABC_Analysis[[#This Row],[% of Cum Rev]]&lt;70%,"B","C"))</f>
        <v>C</v>
      </c>
    </row>
    <row r="62" spans="1:19" x14ac:dyDescent="0.3">
      <c r="A62">
        <v>390</v>
      </c>
      <c r="B62">
        <v>10394</v>
      </c>
      <c r="C62">
        <v>13</v>
      </c>
      <c r="D62" t="str">
        <f>VLOOKUP(Orders[[#This Row],[ProductID]],Products[], 2,FALSE)</f>
        <v>Konbu</v>
      </c>
      <c r="E62">
        <v>10</v>
      </c>
      <c r="F62">
        <f>VLOOKUP(Orders[[#This Row],[ProductID]],Products[],6,FALSE)</f>
        <v>6</v>
      </c>
      <c r="G62">
        <f>Orders[[#This Row],[Quantity]]*Orders[[#This Row],[UnitPrice]]</f>
        <v>60</v>
      </c>
      <c r="K62" s="3">
        <v>58</v>
      </c>
      <c r="L62">
        <v>50</v>
      </c>
      <c r="M62" t="s">
        <v>56</v>
      </c>
      <c r="N62">
        <f>SUMIF(Orders[ProductID],ABC_Analysis[[#This Row],[ProductID]],Orders[Revenue])</f>
        <v>1137.5</v>
      </c>
      <c r="O62">
        <f>SUM($N$5:N62)</f>
        <v>372852.23</v>
      </c>
      <c r="P62">
        <f>SUM(ABC_Analysis[Revenue])</f>
        <v>386424.23</v>
      </c>
      <c r="Q62" s="6">
        <f>ABC_Analysis[[#This Row],[CumRev]]/ABC_Analysis[[#This Row],[TotalRev]]</f>
        <v>0.96487797879548076</v>
      </c>
      <c r="R62" s="4">
        <f t="shared" si="0"/>
        <v>0.75324675324675328</v>
      </c>
      <c r="S62" t="str">
        <f>IF(ABC_Analysis[[#This Row],[% of Cum Rev]]&lt;40%,"A",IF(ABC_Analysis[[#This Row],[% of Cum Rev]]&lt;70%,"B","C"))</f>
        <v>C</v>
      </c>
    </row>
    <row r="63" spans="1:19" x14ac:dyDescent="0.3">
      <c r="A63">
        <v>461</v>
      </c>
      <c r="B63">
        <v>10420</v>
      </c>
      <c r="C63">
        <v>13</v>
      </c>
      <c r="D63" t="str">
        <f>VLOOKUP(Orders[[#This Row],[ProductID]],Products[], 2,FALSE)</f>
        <v>Konbu</v>
      </c>
      <c r="E63">
        <v>2</v>
      </c>
      <c r="F63">
        <f>VLOOKUP(Orders[[#This Row],[ProductID]],Products[],6,FALSE)</f>
        <v>6</v>
      </c>
      <c r="G63">
        <f>Orders[[#This Row],[Quantity]]*Orders[[#This Row],[UnitPrice]]</f>
        <v>12</v>
      </c>
      <c r="K63" s="2">
        <v>59</v>
      </c>
      <c r="L63">
        <v>75</v>
      </c>
      <c r="M63" t="s">
        <v>81</v>
      </c>
      <c r="N63">
        <f>SUMIF(Orders[ProductID],ABC_Analysis[[#This Row],[ProductID]],Orders[Revenue])</f>
        <v>1116</v>
      </c>
      <c r="O63">
        <f>SUM($N$5:N63)</f>
        <v>373968.23</v>
      </c>
      <c r="P63">
        <f>SUM(ABC_Analysis[Revenue])</f>
        <v>386424.23</v>
      </c>
      <c r="Q63" s="6">
        <f>ABC_Analysis[[#This Row],[CumRev]]/ABC_Analysis[[#This Row],[TotalRev]]</f>
        <v>0.9677659964542078</v>
      </c>
      <c r="R63" s="4">
        <f t="shared" si="0"/>
        <v>0.76623376623376627</v>
      </c>
      <c r="S63" t="str">
        <f>IF(ABC_Analysis[[#This Row],[% of Cum Rev]]&lt;40%,"A",IF(ABC_Analysis[[#This Row],[% of Cum Rev]]&lt;70%,"B","C"))</f>
        <v>C</v>
      </c>
    </row>
    <row r="64" spans="1:19" x14ac:dyDescent="0.3">
      <c r="A64">
        <v>4</v>
      </c>
      <c r="B64">
        <v>10249</v>
      </c>
      <c r="C64">
        <v>14</v>
      </c>
      <c r="D64" t="str">
        <f>VLOOKUP(Orders[[#This Row],[ProductID]],Products[], 2,FALSE)</f>
        <v>Tofu</v>
      </c>
      <c r="E64">
        <v>9</v>
      </c>
      <c r="F64">
        <f>VLOOKUP(Orders[[#This Row],[ProductID]],Products[],6,FALSE)</f>
        <v>23.25</v>
      </c>
      <c r="G64">
        <f>Orders[[#This Row],[Quantity]]*Orders[[#This Row],[UnitPrice]]</f>
        <v>209.25</v>
      </c>
      <c r="K64" s="3">
        <v>60</v>
      </c>
      <c r="L64">
        <v>42</v>
      </c>
      <c r="M64" t="s">
        <v>48</v>
      </c>
      <c r="N64">
        <f>SUMIF(Orders[ProductID],ABC_Analysis[[#This Row],[ProductID]],Orders[Revenue])</f>
        <v>1078</v>
      </c>
      <c r="O64">
        <f>SUM($N$5:N64)</f>
        <v>375046.23</v>
      </c>
      <c r="P64">
        <f>SUM(ABC_Analysis[Revenue])</f>
        <v>386424.23</v>
      </c>
      <c r="Q64" s="6">
        <f>ABC_Analysis[[#This Row],[CumRev]]/ABC_Analysis[[#This Row],[TotalRev]]</f>
        <v>0.97055567659408937</v>
      </c>
      <c r="R64" s="4">
        <f t="shared" si="0"/>
        <v>0.77922077922077926</v>
      </c>
      <c r="S64" t="str">
        <f>IF(ABC_Analysis[[#This Row],[% of Cum Rev]]&lt;40%,"A",IF(ABC_Analysis[[#This Row],[% of Cum Rev]]&lt;70%,"B","C"))</f>
        <v>C</v>
      </c>
    </row>
    <row r="65" spans="1:19" x14ac:dyDescent="0.3">
      <c r="A65">
        <v>204</v>
      </c>
      <c r="B65">
        <v>10325</v>
      </c>
      <c r="C65">
        <v>14</v>
      </c>
      <c r="D65" t="str">
        <f>VLOOKUP(Orders[[#This Row],[ProductID]],Products[], 2,FALSE)</f>
        <v>Tofu</v>
      </c>
      <c r="E65">
        <v>9</v>
      </c>
      <c r="F65">
        <f>VLOOKUP(Orders[[#This Row],[ProductID]],Products[],6,FALSE)</f>
        <v>23.25</v>
      </c>
      <c r="G65">
        <f>Orders[[#This Row],[Quantity]]*Orders[[#This Row],[UnitPrice]]</f>
        <v>209.25</v>
      </c>
      <c r="K65" s="2">
        <v>61</v>
      </c>
      <c r="L65">
        <v>12</v>
      </c>
      <c r="M65" t="s">
        <v>18</v>
      </c>
      <c r="N65">
        <f>SUMIF(Orders[ProductID],ABC_Analysis[[#This Row],[ProductID]],Orders[Revenue])</f>
        <v>1026</v>
      </c>
      <c r="O65">
        <f>SUM($N$5:N65)</f>
        <v>376072.23</v>
      </c>
      <c r="P65">
        <f>SUM(ABC_Analysis[Revenue])</f>
        <v>386424.23</v>
      </c>
      <c r="Q65" s="6">
        <f>ABC_Analysis[[#This Row],[CumRev]]/ABC_Analysis[[#This Row],[TotalRev]]</f>
        <v>0.97321078960291907</v>
      </c>
      <c r="R65" s="4">
        <f t="shared" si="0"/>
        <v>0.79220779220779225</v>
      </c>
      <c r="S65" t="str">
        <f>IF(ABC_Analysis[[#This Row],[% of Cum Rev]]&lt;40%,"A",IF(ABC_Analysis[[#This Row],[% of Cum Rev]]&lt;70%,"B","C"))</f>
        <v>C</v>
      </c>
    </row>
    <row r="66" spans="1:19" x14ac:dyDescent="0.3">
      <c r="A66">
        <v>227</v>
      </c>
      <c r="B66">
        <v>10333</v>
      </c>
      <c r="C66">
        <v>14</v>
      </c>
      <c r="D66" t="str">
        <f>VLOOKUP(Orders[[#This Row],[ProductID]],Products[], 2,FALSE)</f>
        <v>Tofu</v>
      </c>
      <c r="E66">
        <v>10</v>
      </c>
      <c r="F66">
        <f>VLOOKUP(Orders[[#This Row],[ProductID]],Products[],6,FALSE)</f>
        <v>23.25</v>
      </c>
      <c r="G66">
        <f>Orders[[#This Row],[Quantity]]*Orders[[#This Row],[UnitPrice]]</f>
        <v>232.5</v>
      </c>
      <c r="K66" s="3">
        <v>62</v>
      </c>
      <c r="L66">
        <v>37</v>
      </c>
      <c r="M66" t="s">
        <v>43</v>
      </c>
      <c r="N66">
        <f>SUMIF(Orders[ProductID],ABC_Analysis[[#This Row],[ProductID]],Orders[Revenue])</f>
        <v>1014</v>
      </c>
      <c r="O66">
        <f>SUM($N$5:N66)</f>
        <v>377086.23</v>
      </c>
      <c r="P66">
        <f>SUM(ABC_Analysis[Revenue])</f>
        <v>386424.23</v>
      </c>
      <c r="Q66" s="6">
        <f>ABC_Analysis[[#This Row],[CumRev]]/ABC_Analysis[[#This Row],[TotalRev]]</f>
        <v>0.97583484865842907</v>
      </c>
      <c r="R66" s="4">
        <f t="shared" si="0"/>
        <v>0.80519480519480524</v>
      </c>
      <c r="S66" t="str">
        <f>IF(ABC_Analysis[[#This Row],[% of Cum Rev]]&lt;40%,"A",IF(ABC_Analysis[[#This Row],[% of Cum Rev]]&lt;70%,"B","C"))</f>
        <v>C</v>
      </c>
    </row>
    <row r="67" spans="1:19" x14ac:dyDescent="0.3">
      <c r="A67">
        <v>339</v>
      </c>
      <c r="B67">
        <v>10375</v>
      </c>
      <c r="C67">
        <v>14</v>
      </c>
      <c r="D67" t="str">
        <f>VLOOKUP(Orders[[#This Row],[ProductID]],Products[], 2,FALSE)</f>
        <v>Tofu</v>
      </c>
      <c r="E67">
        <v>15</v>
      </c>
      <c r="F67">
        <f>VLOOKUP(Orders[[#This Row],[ProductID]],Products[],6,FALSE)</f>
        <v>23.25</v>
      </c>
      <c r="G67">
        <f>Orders[[#This Row],[Quantity]]*Orders[[#This Row],[UnitPrice]]</f>
        <v>348.75</v>
      </c>
      <c r="K67" s="2">
        <v>63</v>
      </c>
      <c r="L67">
        <v>25</v>
      </c>
      <c r="M67" t="s">
        <v>31</v>
      </c>
      <c r="N67">
        <f>SUMIF(Orders[ProductID],ABC_Analysis[[#This Row],[ProductID]],Orders[Revenue])</f>
        <v>994</v>
      </c>
      <c r="O67">
        <f>SUM($N$5:N67)</f>
        <v>378080.23</v>
      </c>
      <c r="P67">
        <f>SUM(ABC_Analysis[Revenue])</f>
        <v>386424.23</v>
      </c>
      <c r="Q67" s="6">
        <f>ABC_Analysis[[#This Row],[CumRev]]/ABC_Analysis[[#This Row],[TotalRev]]</f>
        <v>0.97840715112507304</v>
      </c>
      <c r="R67" s="4">
        <f t="shared" si="0"/>
        <v>0.81818181818181823</v>
      </c>
      <c r="S67" t="str">
        <f>IF(ABC_Analysis[[#This Row],[% of Cum Rev]]&lt;40%,"A",IF(ABC_Analysis[[#This Row],[% of Cum Rev]]&lt;70%,"B","C"))</f>
        <v>C</v>
      </c>
    </row>
    <row r="68" spans="1:19" x14ac:dyDescent="0.3">
      <c r="A68">
        <v>386</v>
      </c>
      <c r="B68">
        <v>10393</v>
      </c>
      <c r="C68">
        <v>14</v>
      </c>
      <c r="D68" t="str">
        <f>VLOOKUP(Orders[[#This Row],[ProductID]],Products[], 2,FALSE)</f>
        <v>Tofu</v>
      </c>
      <c r="E68">
        <v>42</v>
      </c>
      <c r="F68">
        <f>VLOOKUP(Orders[[#This Row],[ProductID]],Products[],6,FALSE)</f>
        <v>23.25</v>
      </c>
      <c r="G68">
        <f>Orders[[#This Row],[Quantity]]*Orders[[#This Row],[UnitPrice]]</f>
        <v>976.5</v>
      </c>
      <c r="K68" s="3">
        <v>64</v>
      </c>
      <c r="L68">
        <v>47</v>
      </c>
      <c r="M68" t="s">
        <v>53</v>
      </c>
      <c r="N68">
        <f>SUMIF(Orders[ProductID],ABC_Analysis[[#This Row],[ProductID]],Orders[Revenue])</f>
        <v>959.5</v>
      </c>
      <c r="O68">
        <f>SUM($N$5:N68)</f>
        <v>379039.73</v>
      </c>
      <c r="P68">
        <f>SUM(ABC_Analysis[Revenue])</f>
        <v>386424.23</v>
      </c>
      <c r="Q68" s="6">
        <f>ABC_Analysis[[#This Row],[CumRev]]/ABC_Analysis[[#This Row],[TotalRev]]</f>
        <v>0.98089017347592311</v>
      </c>
      <c r="R68" s="4">
        <f t="shared" si="0"/>
        <v>0.83116883116883122</v>
      </c>
      <c r="S68" t="str">
        <f>IF(ABC_Analysis[[#This Row],[% of Cum Rev]]&lt;40%,"A",IF(ABC_Analysis[[#This Row],[% of Cum Rev]]&lt;70%,"B","C"))</f>
        <v>C</v>
      </c>
    </row>
    <row r="69" spans="1:19" x14ac:dyDescent="0.3">
      <c r="A69">
        <v>432</v>
      </c>
      <c r="B69">
        <v>10409</v>
      </c>
      <c r="C69">
        <v>14</v>
      </c>
      <c r="D69" t="str">
        <f>VLOOKUP(Orders[[#This Row],[ProductID]],Products[], 2,FALSE)</f>
        <v>Tofu</v>
      </c>
      <c r="E69">
        <v>12</v>
      </c>
      <c r="F69">
        <f>VLOOKUP(Orders[[#This Row],[ProductID]],Products[],6,FALSE)</f>
        <v>23.25</v>
      </c>
      <c r="G69">
        <f>Orders[[#This Row],[Quantity]]*Orders[[#This Row],[UnitPrice]]</f>
        <v>279</v>
      </c>
      <c r="K69" s="2">
        <v>65</v>
      </c>
      <c r="L69">
        <v>6</v>
      </c>
      <c r="M69" t="s">
        <v>12</v>
      </c>
      <c r="N69">
        <f>SUMIF(Orders[ProductID],ABC_Analysis[[#This Row],[ProductID]],Orders[Revenue])</f>
        <v>900</v>
      </c>
      <c r="O69">
        <f>SUM($N$5:N69)</f>
        <v>379939.73</v>
      </c>
      <c r="P69">
        <f>SUM(ABC_Analysis[Revenue])</f>
        <v>386424.23</v>
      </c>
      <c r="Q69" s="6">
        <f>ABC_Analysis[[#This Row],[CumRev]]/ABC_Analysis[[#This Row],[TotalRev]]</f>
        <v>0.98321921997489647</v>
      </c>
      <c r="R69" s="4">
        <f t="shared" si="0"/>
        <v>0.8441558441558441</v>
      </c>
      <c r="S69" t="str">
        <f>IF(ABC_Analysis[[#This Row],[% of Cum Rev]]&lt;40%,"A",IF(ABC_Analysis[[#This Row],[% of Cum Rev]]&lt;70%,"B","C"))</f>
        <v>C</v>
      </c>
    </row>
    <row r="70" spans="1:19" x14ac:dyDescent="0.3">
      <c r="A70">
        <v>439</v>
      </c>
      <c r="B70">
        <v>10412</v>
      </c>
      <c r="C70">
        <v>14</v>
      </c>
      <c r="D70" t="str">
        <f>VLOOKUP(Orders[[#This Row],[ProductID]],Products[], 2,FALSE)</f>
        <v>Tofu</v>
      </c>
      <c r="E70">
        <v>20</v>
      </c>
      <c r="F70">
        <f>VLOOKUP(Orders[[#This Row],[ProductID]],Products[],6,FALSE)</f>
        <v>23.25</v>
      </c>
      <c r="G70">
        <f>Orders[[#This Row],[Quantity]]*Orders[[#This Row],[UnitPrice]]</f>
        <v>465</v>
      </c>
      <c r="K70" s="3">
        <v>66</v>
      </c>
      <c r="L70">
        <v>48</v>
      </c>
      <c r="M70" t="s">
        <v>54</v>
      </c>
      <c r="N70">
        <f>SUMIF(Orders[ProductID],ABC_Analysis[[#This Row],[ProductID]],Orders[Revenue])</f>
        <v>892.5</v>
      </c>
      <c r="O70">
        <f>SUM($N$5:N70)</f>
        <v>380832.23</v>
      </c>
      <c r="P70">
        <f>SUM(ABC_Analysis[Revenue])</f>
        <v>386424.23</v>
      </c>
      <c r="Q70" s="6">
        <f>ABC_Analysis[[#This Row],[CumRev]]/ABC_Analysis[[#This Row],[TotalRev]]</f>
        <v>0.98552885775304511</v>
      </c>
      <c r="R70" s="4">
        <f t="shared" ref="R70:R81" si="1">K70/COUNT($K$5:$K$81)</f>
        <v>0.8571428571428571</v>
      </c>
      <c r="S70" t="str">
        <f>IF(ABC_Analysis[[#This Row],[% of Cum Rev]]&lt;40%,"A",IF(ABC_Analysis[[#This Row],[% of Cum Rev]]&lt;70%,"B","C"))</f>
        <v>C</v>
      </c>
    </row>
    <row r="71" spans="1:19" x14ac:dyDescent="0.3">
      <c r="A71">
        <v>478</v>
      </c>
      <c r="B71">
        <v>10427</v>
      </c>
      <c r="C71">
        <v>14</v>
      </c>
      <c r="D71" t="str">
        <f>VLOOKUP(Orders[[#This Row],[ProductID]],Products[], 2,FALSE)</f>
        <v>Tofu</v>
      </c>
      <c r="E71">
        <v>35</v>
      </c>
      <c r="F71">
        <f>VLOOKUP(Orders[[#This Row],[ProductID]],Products[],6,FALSE)</f>
        <v>23.25</v>
      </c>
      <c r="G71">
        <f>Orders[[#This Row],[Quantity]]*Orders[[#This Row],[UnitPrice]]</f>
        <v>813.75</v>
      </c>
      <c r="K71" s="2">
        <v>67</v>
      </c>
      <c r="L71">
        <v>3</v>
      </c>
      <c r="M71" t="s">
        <v>9</v>
      </c>
      <c r="N71">
        <f>SUMIF(Orders[ProductID],ABC_Analysis[[#This Row],[ProductID]],Orders[Revenue])</f>
        <v>800</v>
      </c>
      <c r="O71">
        <f>SUM($N$5:N71)</f>
        <v>381632.23</v>
      </c>
      <c r="P71">
        <f>SUM(ABC_Analysis[Revenue])</f>
        <v>386424.23</v>
      </c>
      <c r="Q71" s="6">
        <f>ABC_Analysis[[#This Row],[CumRev]]/ABC_Analysis[[#This Row],[TotalRev]]</f>
        <v>0.98759912130768823</v>
      </c>
      <c r="R71" s="4">
        <f t="shared" si="1"/>
        <v>0.87012987012987009</v>
      </c>
      <c r="S71" t="str">
        <f>IF(ABC_Analysis[[#This Row],[% of Cum Rev]]&lt;40%,"A",IF(ABC_Analysis[[#This Row],[% of Cum Rev]]&lt;70%,"B","C"))</f>
        <v>C</v>
      </c>
    </row>
    <row r="72" spans="1:19" x14ac:dyDescent="0.3">
      <c r="A72">
        <v>92</v>
      </c>
      <c r="B72">
        <v>10283</v>
      </c>
      <c r="C72">
        <v>15</v>
      </c>
      <c r="D72" t="str">
        <f>VLOOKUP(Orders[[#This Row],[ProductID]],Products[], 2,FALSE)</f>
        <v>Genen Shouyu</v>
      </c>
      <c r="E72">
        <v>20</v>
      </c>
      <c r="F72">
        <f>VLOOKUP(Orders[[#This Row],[ProductID]],Products[],6,FALSE)</f>
        <v>15.5</v>
      </c>
      <c r="G72">
        <f>Orders[[#This Row],[Quantity]]*Orders[[#This Row],[UnitPrice]]</f>
        <v>310</v>
      </c>
      <c r="K72" s="3">
        <v>68</v>
      </c>
      <c r="L72">
        <v>33</v>
      </c>
      <c r="M72" t="s">
        <v>39</v>
      </c>
      <c r="N72">
        <f>SUMIF(Orders[ProductID],ABC_Analysis[[#This Row],[ProductID]],Orders[Revenue])</f>
        <v>790</v>
      </c>
      <c r="O72">
        <f>SUM($N$5:N72)</f>
        <v>382422.23</v>
      </c>
      <c r="P72">
        <f>SUM(ABC_Analysis[Revenue])</f>
        <v>386424.23</v>
      </c>
      <c r="Q72" s="6">
        <f>ABC_Analysis[[#This Row],[CumRev]]/ABC_Analysis[[#This Row],[TotalRev]]</f>
        <v>0.98964350656789823</v>
      </c>
      <c r="R72" s="4">
        <f t="shared" si="1"/>
        <v>0.88311688311688308</v>
      </c>
      <c r="S72" t="str">
        <f>IF(ABC_Analysis[[#This Row],[% of Cum Rev]]&lt;40%,"A",IF(ABC_Analysis[[#This Row],[% of Cum Rev]]&lt;70%,"B","C"))</f>
        <v>C</v>
      </c>
    </row>
    <row r="73" spans="1:19" x14ac:dyDescent="0.3">
      <c r="A73">
        <v>194</v>
      </c>
      <c r="B73">
        <v>10323</v>
      </c>
      <c r="C73">
        <v>15</v>
      </c>
      <c r="D73" t="str">
        <f>VLOOKUP(Orders[[#This Row],[ProductID]],Products[], 2,FALSE)</f>
        <v>Genen Shouyu</v>
      </c>
      <c r="E73">
        <v>5</v>
      </c>
      <c r="F73">
        <f>VLOOKUP(Orders[[#This Row],[ProductID]],Products[],6,FALSE)</f>
        <v>15.5</v>
      </c>
      <c r="G73">
        <f>Orders[[#This Row],[Quantity]]*Orders[[#This Row],[UnitPrice]]</f>
        <v>77.5</v>
      </c>
      <c r="K73" s="2">
        <v>69</v>
      </c>
      <c r="L73">
        <v>7</v>
      </c>
      <c r="M73" t="s">
        <v>13</v>
      </c>
      <c r="N73">
        <f>SUMIF(Orders[ProductID],ABC_Analysis[[#This Row],[ProductID]],Orders[Revenue])</f>
        <v>750</v>
      </c>
      <c r="O73">
        <f>SUM($N$5:N73)</f>
        <v>383172.23</v>
      </c>
      <c r="P73">
        <f>SUM(ABC_Analysis[Revenue])</f>
        <v>386424.23</v>
      </c>
      <c r="Q73" s="6">
        <f>ABC_Analysis[[#This Row],[CumRev]]/ABC_Analysis[[#This Row],[TotalRev]]</f>
        <v>0.99158437865037607</v>
      </c>
      <c r="R73" s="4">
        <f t="shared" si="1"/>
        <v>0.89610389610389607</v>
      </c>
      <c r="S73" t="str">
        <f>IF(ABC_Analysis[[#This Row],[% of Cum Rev]]&lt;40%,"A",IF(ABC_Analysis[[#This Row],[% of Cum Rev]]&lt;70%,"B","C"))</f>
        <v>C</v>
      </c>
    </row>
    <row r="74" spans="1:19" x14ac:dyDescent="0.3">
      <c r="A74">
        <v>22</v>
      </c>
      <c r="B74">
        <v>10255</v>
      </c>
      <c r="C74">
        <v>16</v>
      </c>
      <c r="D74" t="str">
        <f>VLOOKUP(Orders[[#This Row],[ProductID]],Products[], 2,FALSE)</f>
        <v>Pavlova</v>
      </c>
      <c r="E74">
        <v>35</v>
      </c>
      <c r="F74">
        <f>VLOOKUP(Orders[[#This Row],[ProductID]],Products[],6,FALSE)</f>
        <v>17.45</v>
      </c>
      <c r="G74">
        <f>Orders[[#This Row],[Quantity]]*Orders[[#This Row],[UnitPrice]]</f>
        <v>610.75</v>
      </c>
      <c r="K74" s="3">
        <v>70</v>
      </c>
      <c r="L74">
        <v>24</v>
      </c>
      <c r="M74" t="s">
        <v>30</v>
      </c>
      <c r="N74">
        <f>SUMIF(Orders[ProductID],ABC_Analysis[[#This Row],[ProductID]],Orders[Revenue])</f>
        <v>711</v>
      </c>
      <c r="O74">
        <f>SUM($N$5:N74)</f>
        <v>383883.23</v>
      </c>
      <c r="P74">
        <f>SUM(ABC_Analysis[Revenue])</f>
        <v>386424.23</v>
      </c>
      <c r="Q74" s="6">
        <f>ABC_Analysis[[#This Row],[CumRev]]/ABC_Analysis[[#This Row],[TotalRev]]</f>
        <v>0.99342432538456504</v>
      </c>
      <c r="R74" s="4">
        <f t="shared" si="1"/>
        <v>0.90909090909090906</v>
      </c>
      <c r="S74" t="str">
        <f>IF(ABC_Analysis[[#This Row],[% of Cum Rev]]&lt;40%,"A",IF(ABC_Analysis[[#This Row],[% of Cum Rev]]&lt;70%,"B","C"))</f>
        <v>C</v>
      </c>
    </row>
    <row r="75" spans="1:19" x14ac:dyDescent="0.3">
      <c r="A75">
        <v>44</v>
      </c>
      <c r="B75">
        <v>10263</v>
      </c>
      <c r="C75">
        <v>16</v>
      </c>
      <c r="D75" t="str">
        <f>VLOOKUP(Orders[[#This Row],[ProductID]],Products[], 2,FALSE)</f>
        <v>Pavlova</v>
      </c>
      <c r="E75">
        <v>60</v>
      </c>
      <c r="F75">
        <f>VLOOKUP(Orders[[#This Row],[ProductID]],Products[],6,FALSE)</f>
        <v>17.45</v>
      </c>
      <c r="G75">
        <f>Orders[[#This Row],[Quantity]]*Orders[[#This Row],[UnitPrice]]</f>
        <v>1047</v>
      </c>
      <c r="K75" s="2">
        <v>71</v>
      </c>
      <c r="L75">
        <v>73</v>
      </c>
      <c r="M75" t="s">
        <v>79</v>
      </c>
      <c r="N75">
        <f>SUMIF(Orders[ProductID],ABC_Analysis[[#This Row],[ProductID]],Orders[Revenue])</f>
        <v>675</v>
      </c>
      <c r="O75">
        <f>SUM($N$5:N75)</f>
        <v>384558.23</v>
      </c>
      <c r="P75">
        <f>SUM(ABC_Analysis[Revenue])</f>
        <v>386424.23</v>
      </c>
      <c r="Q75" s="6">
        <f>ABC_Analysis[[#This Row],[CumRev]]/ABC_Analysis[[#This Row],[TotalRev]]</f>
        <v>0.99517111025879512</v>
      </c>
      <c r="R75" s="4">
        <f t="shared" si="1"/>
        <v>0.92207792207792205</v>
      </c>
      <c r="S75" t="str">
        <f>IF(ABC_Analysis[[#This Row],[% of Cum Rev]]&lt;40%,"A",IF(ABC_Analysis[[#This Row],[% of Cum Rev]]&lt;70%,"B","C"))</f>
        <v>C</v>
      </c>
    </row>
    <row r="76" spans="1:19" x14ac:dyDescent="0.3">
      <c r="A76">
        <v>105</v>
      </c>
      <c r="B76">
        <v>10287</v>
      </c>
      <c r="C76">
        <v>16</v>
      </c>
      <c r="D76" t="str">
        <f>VLOOKUP(Orders[[#This Row],[ProductID]],Products[], 2,FALSE)</f>
        <v>Pavlova</v>
      </c>
      <c r="E76">
        <v>40</v>
      </c>
      <c r="F76">
        <f>VLOOKUP(Orders[[#This Row],[ProductID]],Products[],6,FALSE)</f>
        <v>17.45</v>
      </c>
      <c r="G76">
        <f>Orders[[#This Row],[Quantity]]*Orders[[#This Row],[UnitPrice]]</f>
        <v>698</v>
      </c>
      <c r="K76" s="3">
        <v>72</v>
      </c>
      <c r="L76">
        <v>13</v>
      </c>
      <c r="M76" t="s">
        <v>19</v>
      </c>
      <c r="N76">
        <f>SUMIF(Orders[ProductID],ABC_Analysis[[#This Row],[ProductID]],Orders[Revenue])</f>
        <v>552</v>
      </c>
      <c r="O76">
        <f>SUM($N$5:N76)</f>
        <v>385110.23</v>
      </c>
      <c r="P76">
        <f>SUM(ABC_Analysis[Revenue])</f>
        <v>386424.23</v>
      </c>
      <c r="Q76" s="6">
        <f>ABC_Analysis[[#This Row],[CumRev]]/ABC_Analysis[[#This Row],[TotalRev]]</f>
        <v>0.99659959211149884</v>
      </c>
      <c r="R76" s="4">
        <f t="shared" si="1"/>
        <v>0.93506493506493504</v>
      </c>
      <c r="S76" t="str">
        <f>IF(ABC_Analysis[[#This Row],[% of Cum Rev]]&lt;40%,"A",IF(ABC_Analysis[[#This Row],[% of Cum Rev]]&lt;70%,"B","C"))</f>
        <v>C</v>
      </c>
    </row>
    <row r="77" spans="1:19" x14ac:dyDescent="0.3">
      <c r="A77">
        <v>131</v>
      </c>
      <c r="B77">
        <v>10296</v>
      </c>
      <c r="C77">
        <v>16</v>
      </c>
      <c r="D77" t="str">
        <f>VLOOKUP(Orders[[#This Row],[ProductID]],Products[], 2,FALSE)</f>
        <v>Pavlova</v>
      </c>
      <c r="E77">
        <v>30</v>
      </c>
      <c r="F77">
        <f>VLOOKUP(Orders[[#This Row],[ProductID]],Products[],6,FALSE)</f>
        <v>17.45</v>
      </c>
      <c r="G77">
        <f>Orders[[#This Row],[Quantity]]*Orders[[#This Row],[UnitPrice]]</f>
        <v>523.5</v>
      </c>
      <c r="K77" s="2">
        <v>73</v>
      </c>
      <c r="L77">
        <v>15</v>
      </c>
      <c r="M77" t="s">
        <v>21</v>
      </c>
      <c r="N77">
        <f>SUMIF(Orders[ProductID],ABC_Analysis[[#This Row],[ProductID]],Orders[Revenue])</f>
        <v>387.5</v>
      </c>
      <c r="O77">
        <f>SUM($N$5:N77)</f>
        <v>385497.73</v>
      </c>
      <c r="P77">
        <f>SUM(ABC_Analysis[Revenue])</f>
        <v>386424.23</v>
      </c>
      <c r="Q77" s="6">
        <f>ABC_Analysis[[#This Row],[CumRev]]/ABC_Analysis[[#This Row],[TotalRev]]</f>
        <v>0.99760237602077906</v>
      </c>
      <c r="R77" s="4">
        <f t="shared" si="1"/>
        <v>0.94805194805194803</v>
      </c>
      <c r="S77" t="str">
        <f>IF(ABC_Analysis[[#This Row],[% of Cum Rev]]&lt;40%,"A",IF(ABC_Analysis[[#This Row],[% of Cum Rev]]&lt;70%,"B","C"))</f>
        <v>C</v>
      </c>
    </row>
    <row r="78" spans="1:19" x14ac:dyDescent="0.3">
      <c r="A78">
        <v>169</v>
      </c>
      <c r="B78">
        <v>10310</v>
      </c>
      <c r="C78">
        <v>16</v>
      </c>
      <c r="D78" t="str">
        <f>VLOOKUP(Orders[[#This Row],[ProductID]],Products[], 2,FALSE)</f>
        <v>Pavlova</v>
      </c>
      <c r="E78">
        <v>10</v>
      </c>
      <c r="F78">
        <f>VLOOKUP(Orders[[#This Row],[ProductID]],Products[],6,FALSE)</f>
        <v>17.45</v>
      </c>
      <c r="G78">
        <f>Orders[[#This Row],[Quantity]]*Orders[[#This Row],[UnitPrice]]</f>
        <v>174.5</v>
      </c>
      <c r="K78" s="3">
        <v>74</v>
      </c>
      <c r="L78">
        <v>22</v>
      </c>
      <c r="M78" t="s">
        <v>28</v>
      </c>
      <c r="N78">
        <f>SUMIF(Orders[ProductID],ABC_Analysis[[#This Row],[ProductID]],Orders[Revenue])</f>
        <v>378</v>
      </c>
      <c r="O78">
        <f>SUM($N$5:N78)</f>
        <v>385875.73</v>
      </c>
      <c r="P78">
        <f>SUM(ABC_Analysis[Revenue])</f>
        <v>386424.23</v>
      </c>
      <c r="Q78" s="6">
        <f>ABC_Analysis[[#This Row],[CumRev]]/ABC_Analysis[[#This Row],[TotalRev]]</f>
        <v>0.99858057555034785</v>
      </c>
      <c r="R78" s="4">
        <f t="shared" si="1"/>
        <v>0.96103896103896103</v>
      </c>
      <c r="S78" t="str">
        <f>IF(ABC_Analysis[[#This Row],[% of Cum Rev]]&lt;40%,"A",IF(ABC_Analysis[[#This Row],[% of Cum Rev]]&lt;70%,"B","C"))</f>
        <v>C</v>
      </c>
    </row>
    <row r="79" spans="1:19" x14ac:dyDescent="0.3">
      <c r="A79">
        <v>197</v>
      </c>
      <c r="B79">
        <v>10324</v>
      </c>
      <c r="C79">
        <v>16</v>
      </c>
      <c r="D79" t="str">
        <f>VLOOKUP(Orders[[#This Row],[ProductID]],Products[], 2,FALSE)</f>
        <v>Pavlova</v>
      </c>
      <c r="E79">
        <v>21</v>
      </c>
      <c r="F79">
        <f>VLOOKUP(Orders[[#This Row],[ProductID]],Products[],6,FALSE)</f>
        <v>17.45</v>
      </c>
      <c r="G79">
        <f>Orders[[#This Row],[Quantity]]*Orders[[#This Row],[UnitPrice]]</f>
        <v>366.45</v>
      </c>
      <c r="K79" s="2">
        <v>75</v>
      </c>
      <c r="L79">
        <v>52</v>
      </c>
      <c r="M79" t="s">
        <v>58</v>
      </c>
      <c r="N79">
        <f>SUMIF(Orders[ProductID],ABC_Analysis[[#This Row],[ProductID]],Orders[Revenue])</f>
        <v>336</v>
      </c>
      <c r="O79">
        <f>SUM($N$5:N79)</f>
        <v>386211.73</v>
      </c>
      <c r="P79">
        <f>SUM(ABC_Analysis[Revenue])</f>
        <v>386424.23</v>
      </c>
      <c r="Q79" s="6">
        <f>ABC_Analysis[[#This Row],[CumRev]]/ABC_Analysis[[#This Row],[TotalRev]]</f>
        <v>0.9994500862432979</v>
      </c>
      <c r="R79" s="4">
        <f t="shared" si="1"/>
        <v>0.97402597402597402</v>
      </c>
      <c r="S79" t="str">
        <f>IF(ABC_Analysis[[#This Row],[% of Cum Rev]]&lt;40%,"A",IF(ABC_Analysis[[#This Row],[% of Cum Rev]]&lt;70%,"B","C"))</f>
        <v>C</v>
      </c>
    </row>
    <row r="80" spans="1:19" x14ac:dyDescent="0.3">
      <c r="A80">
        <v>296</v>
      </c>
      <c r="B80">
        <v>10359</v>
      </c>
      <c r="C80">
        <v>16</v>
      </c>
      <c r="D80" t="str">
        <f>VLOOKUP(Orders[[#This Row],[ProductID]],Products[], 2,FALSE)</f>
        <v>Pavlova</v>
      </c>
      <c r="E80">
        <v>56</v>
      </c>
      <c r="F80">
        <f>VLOOKUP(Orders[[#This Row],[ProductID]],Products[],6,FALSE)</f>
        <v>17.45</v>
      </c>
      <c r="G80">
        <f>Orders[[#This Row],[Quantity]]*Orders[[#This Row],[UnitPrice]]</f>
        <v>977.19999999999993</v>
      </c>
      <c r="K80" s="3">
        <v>76</v>
      </c>
      <c r="L80">
        <v>45</v>
      </c>
      <c r="M80" t="s">
        <v>51</v>
      </c>
      <c r="N80">
        <f>SUMIF(Orders[ProductID],ABC_Analysis[[#This Row],[ProductID]],Orders[Revenue])</f>
        <v>142.5</v>
      </c>
      <c r="O80">
        <f>SUM($N$5:N80)</f>
        <v>386354.23</v>
      </c>
      <c r="P80">
        <f>SUM(ABC_Analysis[Revenue])</f>
        <v>386424.23</v>
      </c>
      <c r="Q80" s="6">
        <f>ABC_Analysis[[#This Row],[CumRev]]/ABC_Analysis[[#This Row],[TotalRev]]</f>
        <v>0.99981885193896869</v>
      </c>
      <c r="R80" s="4">
        <f t="shared" si="1"/>
        <v>0.98701298701298701</v>
      </c>
      <c r="S80" t="str">
        <f>IF(ABC_Analysis[[#This Row],[% of Cum Rev]]&lt;40%,"A",IF(ABC_Analysis[[#This Row],[% of Cum Rev]]&lt;70%,"B","C"))</f>
        <v>C</v>
      </c>
    </row>
    <row r="81" spans="1:19" x14ac:dyDescent="0.3">
      <c r="A81">
        <v>415</v>
      </c>
      <c r="B81">
        <v>10403</v>
      </c>
      <c r="C81">
        <v>16</v>
      </c>
      <c r="D81" t="str">
        <f>VLOOKUP(Orders[[#This Row],[ProductID]],Products[], 2,FALSE)</f>
        <v>Pavlova</v>
      </c>
      <c r="E81">
        <v>21</v>
      </c>
      <c r="F81">
        <f>VLOOKUP(Orders[[#This Row],[ProductID]],Products[],6,FALSE)</f>
        <v>17.45</v>
      </c>
      <c r="G81">
        <f>Orders[[#This Row],[Quantity]]*Orders[[#This Row],[UnitPrice]]</f>
        <v>366.45</v>
      </c>
      <c r="K81" s="2">
        <v>77</v>
      </c>
      <c r="L81">
        <v>67</v>
      </c>
      <c r="M81" t="s">
        <v>73</v>
      </c>
      <c r="N81">
        <f>SUMIF(Orders[ProductID],ABC_Analysis[[#This Row],[ProductID]],Orders[Revenue])</f>
        <v>70</v>
      </c>
      <c r="O81">
        <f>SUM($N$5:N81)</f>
        <v>386424.23</v>
      </c>
      <c r="P81">
        <f>SUM(ABC_Analysis[Revenue])</f>
        <v>386424.23</v>
      </c>
      <c r="Q81" s="6">
        <f>ABC_Analysis[[#This Row],[CumRev]]/ABC_Analysis[[#This Row],[TotalRev]]</f>
        <v>1</v>
      </c>
      <c r="R81" s="4">
        <f t="shared" si="1"/>
        <v>1</v>
      </c>
      <c r="S81" t="str">
        <f>IF(ABC_Analysis[[#This Row],[% of Cum Rev]]&lt;40%,"A",IF(ABC_Analysis[[#This Row],[% of Cum Rev]]&lt;70%,"B","C"))</f>
        <v>C</v>
      </c>
    </row>
    <row r="82" spans="1:19" x14ac:dyDescent="0.3">
      <c r="A82">
        <v>506</v>
      </c>
      <c r="B82">
        <v>10439</v>
      </c>
      <c r="C82">
        <v>16</v>
      </c>
      <c r="D82" t="str">
        <f>VLOOKUP(Orders[[#This Row],[ProductID]],Products[], 2,FALSE)</f>
        <v>Pavlova</v>
      </c>
      <c r="E82">
        <v>16</v>
      </c>
      <c r="F82">
        <f>VLOOKUP(Orders[[#This Row],[ProductID]],Products[],6,FALSE)</f>
        <v>17.45</v>
      </c>
      <c r="G82">
        <f>Orders[[#This Row],[Quantity]]*Orders[[#This Row],[UnitPrice]]</f>
        <v>279.2</v>
      </c>
      <c r="Q82" s="6"/>
      <c r="R82" s="4"/>
    </row>
    <row r="83" spans="1:19" x14ac:dyDescent="0.3">
      <c r="A83">
        <v>510</v>
      </c>
      <c r="B83">
        <v>10440</v>
      </c>
      <c r="C83">
        <v>16</v>
      </c>
      <c r="D83" t="str">
        <f>VLOOKUP(Orders[[#This Row],[ProductID]],Products[], 2,FALSE)</f>
        <v>Pavlova</v>
      </c>
      <c r="E83">
        <v>49</v>
      </c>
      <c r="F83">
        <f>VLOOKUP(Orders[[#This Row],[ProductID]],Products[],6,FALSE)</f>
        <v>17.45</v>
      </c>
      <c r="G83">
        <f>Orders[[#This Row],[Quantity]]*Orders[[#This Row],[UnitPrice]]</f>
        <v>855.05</v>
      </c>
    </row>
    <row r="84" spans="1:19" x14ac:dyDescent="0.3">
      <c r="A84">
        <v>50</v>
      </c>
      <c r="B84">
        <v>10265</v>
      </c>
      <c r="C84">
        <v>17</v>
      </c>
      <c r="D84" t="str">
        <f>VLOOKUP(Orders[[#This Row],[ProductID]],Products[], 2,FALSE)</f>
        <v>Alice Mutton</v>
      </c>
      <c r="E84">
        <v>30</v>
      </c>
      <c r="F84">
        <f>VLOOKUP(Orders[[#This Row],[ProductID]],Products[],6,FALSE)</f>
        <v>39</v>
      </c>
      <c r="G84">
        <f>Orders[[#This Row],[Quantity]]*Orders[[#This Row],[UnitPrice]]</f>
        <v>1170</v>
      </c>
    </row>
    <row r="85" spans="1:19" x14ac:dyDescent="0.3">
      <c r="A85">
        <v>83</v>
      </c>
      <c r="B85">
        <v>10279</v>
      </c>
      <c r="C85">
        <v>17</v>
      </c>
      <c r="D85" t="str">
        <f>VLOOKUP(Orders[[#This Row],[ProductID]],Products[], 2,FALSE)</f>
        <v>Alice Mutton</v>
      </c>
      <c r="E85">
        <v>15</v>
      </c>
      <c r="F85">
        <f>VLOOKUP(Orders[[#This Row],[ProductID]],Products[],6,FALSE)</f>
        <v>39</v>
      </c>
      <c r="G85">
        <f>Orders[[#This Row],[Quantity]]*Orders[[#This Row],[UnitPrice]]</f>
        <v>585</v>
      </c>
    </row>
    <row r="86" spans="1:19" x14ac:dyDescent="0.3">
      <c r="A86">
        <v>125</v>
      </c>
      <c r="B86">
        <v>10294</v>
      </c>
      <c r="C86">
        <v>17</v>
      </c>
      <c r="D86" t="str">
        <f>VLOOKUP(Orders[[#This Row],[ProductID]],Products[], 2,FALSE)</f>
        <v>Alice Mutton</v>
      </c>
      <c r="E86">
        <v>15</v>
      </c>
      <c r="F86">
        <f>VLOOKUP(Orders[[#This Row],[ProductID]],Products[],6,FALSE)</f>
        <v>39</v>
      </c>
      <c r="G86">
        <f>Orders[[#This Row],[Quantity]]*Orders[[#This Row],[UnitPrice]]</f>
        <v>585</v>
      </c>
    </row>
    <row r="87" spans="1:19" x14ac:dyDescent="0.3">
      <c r="A87">
        <v>145</v>
      </c>
      <c r="B87">
        <v>10302</v>
      </c>
      <c r="C87">
        <v>17</v>
      </c>
      <c r="D87" t="str">
        <f>VLOOKUP(Orders[[#This Row],[ProductID]],Products[], 2,FALSE)</f>
        <v>Alice Mutton</v>
      </c>
      <c r="E87">
        <v>40</v>
      </c>
      <c r="F87">
        <f>VLOOKUP(Orders[[#This Row],[ProductID]],Products[],6,FALSE)</f>
        <v>39</v>
      </c>
      <c r="G87">
        <f>Orders[[#This Row],[Quantity]]*Orders[[#This Row],[UnitPrice]]</f>
        <v>1560</v>
      </c>
    </row>
    <row r="88" spans="1:19" x14ac:dyDescent="0.3">
      <c r="A88">
        <v>188</v>
      </c>
      <c r="B88">
        <v>10319</v>
      </c>
      <c r="C88">
        <v>17</v>
      </c>
      <c r="D88" t="str">
        <f>VLOOKUP(Orders[[#This Row],[ProductID]],Products[], 2,FALSE)</f>
        <v>Alice Mutton</v>
      </c>
      <c r="E88">
        <v>8</v>
      </c>
      <c r="F88">
        <f>VLOOKUP(Orders[[#This Row],[ProductID]],Products[],6,FALSE)</f>
        <v>39</v>
      </c>
      <c r="G88">
        <f>Orders[[#This Row],[Quantity]]*Orders[[#This Row],[UnitPrice]]</f>
        <v>312</v>
      </c>
    </row>
    <row r="89" spans="1:19" x14ac:dyDescent="0.3">
      <c r="A89">
        <v>242</v>
      </c>
      <c r="B89">
        <v>10338</v>
      </c>
      <c r="C89">
        <v>17</v>
      </c>
      <c r="D89" t="str">
        <f>VLOOKUP(Orders[[#This Row],[ProductID]],Products[], 2,FALSE)</f>
        <v>Alice Mutton</v>
      </c>
      <c r="E89">
        <v>20</v>
      </c>
      <c r="F89">
        <f>VLOOKUP(Orders[[#This Row],[ProductID]],Products[],6,FALSE)</f>
        <v>39</v>
      </c>
      <c r="G89">
        <f>Orders[[#This Row],[Quantity]]*Orders[[#This Row],[UnitPrice]]</f>
        <v>780</v>
      </c>
    </row>
    <row r="90" spans="1:19" x14ac:dyDescent="0.3">
      <c r="A90">
        <v>245</v>
      </c>
      <c r="B90">
        <v>10339</v>
      </c>
      <c r="C90">
        <v>17</v>
      </c>
      <c r="D90" t="str">
        <f>VLOOKUP(Orders[[#This Row],[ProductID]],Products[], 2,FALSE)</f>
        <v>Alice Mutton</v>
      </c>
      <c r="E90">
        <v>70</v>
      </c>
      <c r="F90">
        <f>VLOOKUP(Orders[[#This Row],[ProductID]],Products[],6,FALSE)</f>
        <v>39</v>
      </c>
      <c r="G90">
        <f>Orders[[#This Row],[Quantity]]*Orders[[#This Row],[UnitPrice]]</f>
        <v>2730</v>
      </c>
    </row>
    <row r="91" spans="1:19" x14ac:dyDescent="0.3">
      <c r="A91">
        <v>264</v>
      </c>
      <c r="B91">
        <v>10346</v>
      </c>
      <c r="C91">
        <v>17</v>
      </c>
      <c r="D91" t="str">
        <f>VLOOKUP(Orders[[#This Row],[ProductID]],Products[], 2,FALSE)</f>
        <v>Alice Mutton</v>
      </c>
      <c r="E91">
        <v>36</v>
      </c>
      <c r="F91">
        <f>VLOOKUP(Orders[[#This Row],[ProductID]],Products[],6,FALSE)</f>
        <v>39</v>
      </c>
      <c r="G91">
        <f>Orders[[#This Row],[Quantity]]*Orders[[#This Row],[UnitPrice]]</f>
        <v>1404</v>
      </c>
    </row>
    <row r="92" spans="1:19" x14ac:dyDescent="0.3">
      <c r="A92">
        <v>445</v>
      </c>
      <c r="B92">
        <v>10415</v>
      </c>
      <c r="C92">
        <v>17</v>
      </c>
      <c r="D92" t="str">
        <f>VLOOKUP(Orders[[#This Row],[ProductID]],Products[], 2,FALSE)</f>
        <v>Alice Mutton</v>
      </c>
      <c r="E92">
        <v>2</v>
      </c>
      <c r="F92">
        <f>VLOOKUP(Orders[[#This Row],[ProductID]],Products[],6,FALSE)</f>
        <v>39</v>
      </c>
      <c r="G92">
        <f>Orders[[#This Row],[Quantity]]*Orders[[#This Row],[UnitPrice]]</f>
        <v>78</v>
      </c>
    </row>
    <row r="93" spans="1:19" x14ac:dyDescent="0.3">
      <c r="A93">
        <v>482</v>
      </c>
      <c r="B93">
        <v>10430</v>
      </c>
      <c r="C93">
        <v>17</v>
      </c>
      <c r="D93" t="str">
        <f>VLOOKUP(Orders[[#This Row],[ProductID]],Products[], 2,FALSE)</f>
        <v>Alice Mutton</v>
      </c>
      <c r="E93">
        <v>45</v>
      </c>
      <c r="F93">
        <f>VLOOKUP(Orders[[#This Row],[ProductID]],Products[],6,FALSE)</f>
        <v>39</v>
      </c>
      <c r="G93">
        <f>Orders[[#This Row],[Quantity]]*Orders[[#This Row],[UnitPrice]]</f>
        <v>1755</v>
      </c>
    </row>
    <row r="94" spans="1:19" x14ac:dyDescent="0.3">
      <c r="A94">
        <v>486</v>
      </c>
      <c r="B94">
        <v>10431</v>
      </c>
      <c r="C94">
        <v>17</v>
      </c>
      <c r="D94" t="str">
        <f>VLOOKUP(Orders[[#This Row],[ProductID]],Products[], 2,FALSE)</f>
        <v>Alice Mutton</v>
      </c>
      <c r="E94">
        <v>50</v>
      </c>
      <c r="F94">
        <f>VLOOKUP(Orders[[#This Row],[ProductID]],Products[],6,FALSE)</f>
        <v>39</v>
      </c>
      <c r="G94">
        <f>Orders[[#This Row],[Quantity]]*Orders[[#This Row],[UnitPrice]]</f>
        <v>1950</v>
      </c>
    </row>
    <row r="95" spans="1:19" x14ac:dyDescent="0.3">
      <c r="A95">
        <v>120</v>
      </c>
      <c r="B95">
        <v>10293</v>
      </c>
      <c r="C95">
        <v>18</v>
      </c>
      <c r="D95" t="str">
        <f>VLOOKUP(Orders[[#This Row],[ProductID]],Products[], 2,FALSE)</f>
        <v>Carnarvon Tigers</v>
      </c>
      <c r="E95">
        <v>12</v>
      </c>
      <c r="F95">
        <f>VLOOKUP(Orders[[#This Row],[ProductID]],Products[],6,FALSE)</f>
        <v>62.5</v>
      </c>
      <c r="G95">
        <f>Orders[[#This Row],[Quantity]]*Orders[[#This Row],[UnitPrice]]</f>
        <v>750</v>
      </c>
    </row>
    <row r="96" spans="1:19" x14ac:dyDescent="0.3">
      <c r="A96">
        <v>154</v>
      </c>
      <c r="B96">
        <v>10305</v>
      </c>
      <c r="C96">
        <v>18</v>
      </c>
      <c r="D96" t="str">
        <f>VLOOKUP(Orders[[#This Row],[ProductID]],Products[], 2,FALSE)</f>
        <v>Carnarvon Tigers</v>
      </c>
      <c r="E96">
        <v>25</v>
      </c>
      <c r="F96">
        <f>VLOOKUP(Orders[[#This Row],[ProductID]],Products[],6,FALSE)</f>
        <v>62.5</v>
      </c>
      <c r="G96">
        <f>Orders[[#This Row],[Quantity]]*Orders[[#This Row],[UnitPrice]]</f>
        <v>1562.5</v>
      </c>
    </row>
    <row r="97" spans="1:7" x14ac:dyDescent="0.3">
      <c r="A97">
        <v>224</v>
      </c>
      <c r="B97">
        <v>10332</v>
      </c>
      <c r="C97">
        <v>18</v>
      </c>
      <c r="D97" t="str">
        <f>VLOOKUP(Orders[[#This Row],[ProductID]],Products[], 2,FALSE)</f>
        <v>Carnarvon Tigers</v>
      </c>
      <c r="E97">
        <v>40</v>
      </c>
      <c r="F97">
        <f>VLOOKUP(Orders[[#This Row],[ProductID]],Products[],6,FALSE)</f>
        <v>62.5</v>
      </c>
      <c r="G97">
        <f>Orders[[#This Row],[Quantity]]*Orders[[#This Row],[UnitPrice]]</f>
        <v>2500</v>
      </c>
    </row>
    <row r="98" spans="1:7" x14ac:dyDescent="0.3">
      <c r="A98">
        <v>247</v>
      </c>
      <c r="B98">
        <v>10340</v>
      </c>
      <c r="C98">
        <v>18</v>
      </c>
      <c r="D98" t="str">
        <f>VLOOKUP(Orders[[#This Row],[ProductID]],Products[], 2,FALSE)</f>
        <v>Carnarvon Tigers</v>
      </c>
      <c r="E98">
        <v>20</v>
      </c>
      <c r="F98">
        <f>VLOOKUP(Orders[[#This Row],[ProductID]],Products[],6,FALSE)</f>
        <v>62.5</v>
      </c>
      <c r="G98">
        <f>Orders[[#This Row],[Quantity]]*Orders[[#This Row],[UnitPrice]]</f>
        <v>1250</v>
      </c>
    </row>
    <row r="99" spans="1:7" x14ac:dyDescent="0.3">
      <c r="A99">
        <v>354</v>
      </c>
      <c r="B99">
        <v>10382</v>
      </c>
      <c r="C99">
        <v>18</v>
      </c>
      <c r="D99" t="str">
        <f>VLOOKUP(Orders[[#This Row],[ProductID]],Products[], 2,FALSE)</f>
        <v>Carnarvon Tigers</v>
      </c>
      <c r="E99">
        <v>9</v>
      </c>
      <c r="F99">
        <f>VLOOKUP(Orders[[#This Row],[ProductID]],Products[],6,FALSE)</f>
        <v>62.5</v>
      </c>
      <c r="G99">
        <f>Orders[[#This Row],[Quantity]]*Orders[[#This Row],[UnitPrice]]</f>
        <v>562.5</v>
      </c>
    </row>
    <row r="100" spans="1:7" x14ac:dyDescent="0.3">
      <c r="A100">
        <v>87</v>
      </c>
      <c r="B100">
        <v>10281</v>
      </c>
      <c r="C100">
        <v>19</v>
      </c>
      <c r="D100" t="str">
        <f>VLOOKUP(Orders[[#This Row],[ProductID]],Products[], 2,FALSE)</f>
        <v>Teatime Chocolate Biscuits</v>
      </c>
      <c r="E100">
        <v>1</v>
      </c>
      <c r="F100">
        <f>VLOOKUP(Orders[[#This Row],[ProductID]],Products[],6,FALSE)</f>
        <v>9.1999999999999993</v>
      </c>
      <c r="G100">
        <f>Orders[[#This Row],[Quantity]]*Orders[[#This Row],[UnitPrice]]</f>
        <v>9.1999999999999993</v>
      </c>
    </row>
    <row r="101" spans="1:7" x14ac:dyDescent="0.3">
      <c r="A101">
        <v>93</v>
      </c>
      <c r="B101">
        <v>10283</v>
      </c>
      <c r="C101">
        <v>19</v>
      </c>
      <c r="D101" t="str">
        <f>VLOOKUP(Orders[[#This Row],[ProductID]],Products[], 2,FALSE)</f>
        <v>Teatime Chocolate Biscuits</v>
      </c>
      <c r="E101">
        <v>18</v>
      </c>
      <c r="F101">
        <f>VLOOKUP(Orders[[#This Row],[ProductID]],Products[],6,FALSE)</f>
        <v>9.1999999999999993</v>
      </c>
      <c r="G101">
        <f>Orders[[#This Row],[Quantity]]*Orders[[#This Row],[UnitPrice]]</f>
        <v>165.6</v>
      </c>
    </row>
    <row r="102" spans="1:7" x14ac:dyDescent="0.3">
      <c r="A102">
        <v>139</v>
      </c>
      <c r="B102">
        <v>10299</v>
      </c>
      <c r="C102">
        <v>19</v>
      </c>
      <c r="D102" t="str">
        <f>VLOOKUP(Orders[[#This Row],[ProductID]],Products[], 2,FALSE)</f>
        <v>Teatime Chocolate Biscuits</v>
      </c>
      <c r="E102">
        <v>15</v>
      </c>
      <c r="F102">
        <f>VLOOKUP(Orders[[#This Row],[ProductID]],Products[],6,FALSE)</f>
        <v>9.1999999999999993</v>
      </c>
      <c r="G102">
        <f>Orders[[#This Row],[Quantity]]*Orders[[#This Row],[UnitPrice]]</f>
        <v>138</v>
      </c>
    </row>
    <row r="103" spans="1:7" x14ac:dyDescent="0.3">
      <c r="A103">
        <v>217</v>
      </c>
      <c r="B103">
        <v>10329</v>
      </c>
      <c r="C103">
        <v>19</v>
      </c>
      <c r="D103" t="str">
        <f>VLOOKUP(Orders[[#This Row],[ProductID]],Products[], 2,FALSE)</f>
        <v>Teatime Chocolate Biscuits</v>
      </c>
      <c r="E103">
        <v>10</v>
      </c>
      <c r="F103">
        <f>VLOOKUP(Orders[[#This Row],[ProductID]],Products[],6,FALSE)</f>
        <v>9.1999999999999993</v>
      </c>
      <c r="G103">
        <f>Orders[[#This Row],[Quantity]]*Orders[[#This Row],[UnitPrice]]</f>
        <v>92</v>
      </c>
    </row>
    <row r="104" spans="1:7" x14ac:dyDescent="0.3">
      <c r="A104">
        <v>262</v>
      </c>
      <c r="B104">
        <v>10345</v>
      </c>
      <c r="C104">
        <v>19</v>
      </c>
      <c r="D104" t="str">
        <f>VLOOKUP(Orders[[#This Row],[ProductID]],Products[], 2,FALSE)</f>
        <v>Teatime Chocolate Biscuits</v>
      </c>
      <c r="E104">
        <v>80</v>
      </c>
      <c r="F104">
        <f>VLOOKUP(Orders[[#This Row],[ProductID]],Products[],6,FALSE)</f>
        <v>9.1999999999999993</v>
      </c>
      <c r="G104">
        <f>Orders[[#This Row],[Quantity]]*Orders[[#This Row],[UnitPrice]]</f>
        <v>736</v>
      </c>
    </row>
    <row r="105" spans="1:7" x14ac:dyDescent="0.3">
      <c r="A105">
        <v>443</v>
      </c>
      <c r="B105">
        <v>10414</v>
      </c>
      <c r="C105">
        <v>19</v>
      </c>
      <c r="D105" t="str">
        <f>VLOOKUP(Orders[[#This Row],[ProductID]],Products[], 2,FALSE)</f>
        <v>Teatime Chocolate Biscuits</v>
      </c>
      <c r="E105">
        <v>18</v>
      </c>
      <c r="F105">
        <f>VLOOKUP(Orders[[#This Row],[ProductID]],Products[],6,FALSE)</f>
        <v>9.1999999999999993</v>
      </c>
      <c r="G105">
        <f>Orders[[#This Row],[Quantity]]*Orders[[#This Row],[UnitPrice]]</f>
        <v>165.6</v>
      </c>
    </row>
    <row r="106" spans="1:7" x14ac:dyDescent="0.3">
      <c r="A106">
        <v>447</v>
      </c>
      <c r="B106">
        <v>10416</v>
      </c>
      <c r="C106">
        <v>19</v>
      </c>
      <c r="D106" t="str">
        <f>VLOOKUP(Orders[[#This Row],[ProductID]],Products[], 2,FALSE)</f>
        <v>Teatime Chocolate Biscuits</v>
      </c>
      <c r="E106">
        <v>20</v>
      </c>
      <c r="F106">
        <f>VLOOKUP(Orders[[#This Row],[ProductID]],Products[],6,FALSE)</f>
        <v>9.1999999999999993</v>
      </c>
      <c r="G106">
        <f>Orders[[#This Row],[Quantity]]*Orders[[#This Row],[UnitPrice]]</f>
        <v>184</v>
      </c>
    </row>
    <row r="107" spans="1:7" x14ac:dyDescent="0.3">
      <c r="A107">
        <v>464</v>
      </c>
      <c r="B107">
        <v>10421</v>
      </c>
      <c r="C107">
        <v>19</v>
      </c>
      <c r="D107" t="str">
        <f>VLOOKUP(Orders[[#This Row],[ProductID]],Products[], 2,FALSE)</f>
        <v>Teatime Chocolate Biscuits</v>
      </c>
      <c r="E107">
        <v>4</v>
      </c>
      <c r="F107">
        <f>VLOOKUP(Orders[[#This Row],[ProductID]],Products[],6,FALSE)</f>
        <v>9.1999999999999993</v>
      </c>
      <c r="G107">
        <f>Orders[[#This Row],[Quantity]]*Orders[[#This Row],[UnitPrice]]</f>
        <v>36.799999999999997</v>
      </c>
    </row>
    <row r="108" spans="1:7" x14ac:dyDescent="0.3">
      <c r="A108">
        <v>502</v>
      </c>
      <c r="B108">
        <v>10438</v>
      </c>
      <c r="C108">
        <v>19</v>
      </c>
      <c r="D108" t="str">
        <f>VLOOKUP(Orders[[#This Row],[ProductID]],Products[], 2,FALSE)</f>
        <v>Teatime Chocolate Biscuits</v>
      </c>
      <c r="E108">
        <v>15</v>
      </c>
      <c r="F108">
        <f>VLOOKUP(Orders[[#This Row],[ProductID]],Products[],6,FALSE)</f>
        <v>9.1999999999999993</v>
      </c>
      <c r="G108">
        <f>Orders[[#This Row],[Quantity]]*Orders[[#This Row],[UnitPrice]]</f>
        <v>138</v>
      </c>
    </row>
    <row r="109" spans="1:7" x14ac:dyDescent="0.3">
      <c r="A109">
        <v>12</v>
      </c>
      <c r="B109">
        <v>10252</v>
      </c>
      <c r="C109">
        <v>20</v>
      </c>
      <c r="D109" t="str">
        <f>VLOOKUP(Orders[[#This Row],[ProductID]],Products[], 2,FALSE)</f>
        <v>Sir Rodney's Marmalade</v>
      </c>
      <c r="E109">
        <v>40</v>
      </c>
      <c r="F109">
        <f>VLOOKUP(Orders[[#This Row],[ProductID]],Products[],6,FALSE)</f>
        <v>81</v>
      </c>
      <c r="G109">
        <f>Orders[[#This Row],[Quantity]]*Orders[[#This Row],[UnitPrice]]</f>
        <v>3240</v>
      </c>
    </row>
    <row r="110" spans="1:7" x14ac:dyDescent="0.3">
      <c r="A110">
        <v>63</v>
      </c>
      <c r="B110">
        <v>10272</v>
      </c>
      <c r="C110">
        <v>20</v>
      </c>
      <c r="D110" t="str">
        <f>VLOOKUP(Orders[[#This Row],[ProductID]],Products[], 2,FALSE)</f>
        <v>Sir Rodney's Marmalade</v>
      </c>
      <c r="E110">
        <v>6</v>
      </c>
      <c r="F110">
        <f>VLOOKUP(Orders[[#This Row],[ProductID]],Products[],6,FALSE)</f>
        <v>81</v>
      </c>
      <c r="G110">
        <f>Orders[[#This Row],[Quantity]]*Orders[[#This Row],[UnitPrice]]</f>
        <v>486</v>
      </c>
    </row>
    <row r="111" spans="1:7" x14ac:dyDescent="0.3">
      <c r="A111">
        <v>119</v>
      </c>
      <c r="B111">
        <v>10292</v>
      </c>
      <c r="C111">
        <v>20</v>
      </c>
      <c r="D111" t="str">
        <f>VLOOKUP(Orders[[#This Row],[ProductID]],Products[], 2,FALSE)</f>
        <v>Sir Rodney's Marmalade</v>
      </c>
      <c r="E111">
        <v>20</v>
      </c>
      <c r="F111">
        <f>VLOOKUP(Orders[[#This Row],[ProductID]],Products[],6,FALSE)</f>
        <v>81</v>
      </c>
      <c r="G111">
        <f>Orders[[#This Row],[Quantity]]*Orders[[#This Row],[UnitPrice]]</f>
        <v>1620</v>
      </c>
    </row>
    <row r="112" spans="1:7" x14ac:dyDescent="0.3">
      <c r="A112">
        <v>331</v>
      </c>
      <c r="B112">
        <v>10372</v>
      </c>
      <c r="C112">
        <v>20</v>
      </c>
      <c r="D112" t="str">
        <f>VLOOKUP(Orders[[#This Row],[ProductID]],Products[], 2,FALSE)</f>
        <v>Sir Rodney's Marmalade</v>
      </c>
      <c r="E112">
        <v>12</v>
      </c>
      <c r="F112">
        <f>VLOOKUP(Orders[[#This Row],[ProductID]],Products[],6,FALSE)</f>
        <v>81</v>
      </c>
      <c r="G112">
        <f>Orders[[#This Row],[Quantity]]*Orders[[#This Row],[UnitPrice]]</f>
        <v>972</v>
      </c>
    </row>
    <row r="113" spans="1:7" x14ac:dyDescent="0.3">
      <c r="A113">
        <v>361</v>
      </c>
      <c r="B113">
        <v>10384</v>
      </c>
      <c r="C113">
        <v>20</v>
      </c>
      <c r="D113" t="str">
        <f>VLOOKUP(Orders[[#This Row],[ProductID]],Products[], 2,FALSE)</f>
        <v>Sir Rodney's Marmalade</v>
      </c>
      <c r="E113">
        <v>28</v>
      </c>
      <c r="F113">
        <f>VLOOKUP(Orders[[#This Row],[ProductID]],Products[],6,FALSE)</f>
        <v>81</v>
      </c>
      <c r="G113">
        <f>Orders[[#This Row],[Quantity]]*Orders[[#This Row],[UnitPrice]]</f>
        <v>2268</v>
      </c>
    </row>
    <row r="114" spans="1:7" x14ac:dyDescent="0.3">
      <c r="A114">
        <v>33</v>
      </c>
      <c r="B114">
        <v>10259</v>
      </c>
      <c r="C114">
        <v>21</v>
      </c>
      <c r="D114" t="str">
        <f>VLOOKUP(Orders[[#This Row],[ProductID]],Products[], 2,FALSE)</f>
        <v>Sir Rodney's Scones</v>
      </c>
      <c r="E114">
        <v>10</v>
      </c>
      <c r="F114">
        <f>VLOOKUP(Orders[[#This Row],[ProductID]],Products[],6,FALSE)</f>
        <v>10</v>
      </c>
      <c r="G114">
        <f>Orders[[#This Row],[Quantity]]*Orders[[#This Row],[UnitPrice]]</f>
        <v>100</v>
      </c>
    </row>
    <row r="115" spans="1:7" x14ac:dyDescent="0.3">
      <c r="A115">
        <v>39</v>
      </c>
      <c r="B115">
        <v>10261</v>
      </c>
      <c r="C115">
        <v>21</v>
      </c>
      <c r="D115" t="str">
        <f>VLOOKUP(Orders[[#This Row],[ProductID]],Products[], 2,FALSE)</f>
        <v>Sir Rodney's Scones</v>
      </c>
      <c r="E115">
        <v>20</v>
      </c>
      <c r="F115">
        <f>VLOOKUP(Orders[[#This Row],[ProductID]],Products[],6,FALSE)</f>
        <v>10</v>
      </c>
      <c r="G115">
        <f>Orders[[#This Row],[Quantity]]*Orders[[#This Row],[UnitPrice]]</f>
        <v>200</v>
      </c>
    </row>
    <row r="116" spans="1:7" x14ac:dyDescent="0.3">
      <c r="A116">
        <v>228</v>
      </c>
      <c r="B116">
        <v>10333</v>
      </c>
      <c r="C116">
        <v>21</v>
      </c>
      <c r="D116" t="str">
        <f>VLOOKUP(Orders[[#This Row],[ProductID]],Products[], 2,FALSE)</f>
        <v>Sir Rodney's Scones</v>
      </c>
      <c r="E116">
        <v>10</v>
      </c>
      <c r="F116">
        <f>VLOOKUP(Orders[[#This Row],[ProductID]],Products[],6,FALSE)</f>
        <v>10</v>
      </c>
      <c r="G116">
        <f>Orders[[#This Row],[Quantity]]*Orders[[#This Row],[UnitPrice]]</f>
        <v>100</v>
      </c>
    </row>
    <row r="117" spans="1:7" x14ac:dyDescent="0.3">
      <c r="A117">
        <v>321</v>
      </c>
      <c r="B117">
        <v>10368</v>
      </c>
      <c r="C117">
        <v>21</v>
      </c>
      <c r="D117" t="str">
        <f>VLOOKUP(Orders[[#This Row],[ProductID]],Products[], 2,FALSE)</f>
        <v>Sir Rodney's Scones</v>
      </c>
      <c r="E117">
        <v>5</v>
      </c>
      <c r="F117">
        <f>VLOOKUP(Orders[[#This Row],[ProductID]],Products[],6,FALSE)</f>
        <v>10</v>
      </c>
      <c r="G117">
        <f>Orders[[#This Row],[Quantity]]*Orders[[#This Row],[UnitPrice]]</f>
        <v>50</v>
      </c>
    </row>
    <row r="118" spans="1:7" x14ac:dyDescent="0.3">
      <c r="A118">
        <v>398</v>
      </c>
      <c r="B118">
        <v>10397</v>
      </c>
      <c r="C118">
        <v>21</v>
      </c>
      <c r="D118" t="str">
        <f>VLOOKUP(Orders[[#This Row],[ProductID]],Products[], 2,FALSE)</f>
        <v>Sir Rodney's Scones</v>
      </c>
      <c r="E118">
        <v>10</v>
      </c>
      <c r="F118">
        <f>VLOOKUP(Orders[[#This Row],[ProductID]],Products[],6,FALSE)</f>
        <v>10</v>
      </c>
      <c r="G118">
        <f>Orders[[#This Row],[Quantity]]*Orders[[#This Row],[UnitPrice]]</f>
        <v>100</v>
      </c>
    </row>
    <row r="119" spans="1:7" x14ac:dyDescent="0.3">
      <c r="A119">
        <v>422</v>
      </c>
      <c r="B119">
        <v>10406</v>
      </c>
      <c r="C119">
        <v>21</v>
      </c>
      <c r="D119" t="str">
        <f>VLOOKUP(Orders[[#This Row],[ProductID]],Products[], 2,FALSE)</f>
        <v>Sir Rodney's Scones</v>
      </c>
      <c r="E119">
        <v>30</v>
      </c>
      <c r="F119">
        <f>VLOOKUP(Orders[[#This Row],[ProductID]],Products[],6,FALSE)</f>
        <v>10</v>
      </c>
      <c r="G119">
        <f>Orders[[#This Row],[Quantity]]*Orders[[#This Row],[UnitPrice]]</f>
        <v>300</v>
      </c>
    </row>
    <row r="120" spans="1:7" x14ac:dyDescent="0.3">
      <c r="A120">
        <v>433</v>
      </c>
      <c r="B120">
        <v>10409</v>
      </c>
      <c r="C120">
        <v>21</v>
      </c>
      <c r="D120" t="str">
        <f>VLOOKUP(Orders[[#This Row],[ProductID]],Products[], 2,FALSE)</f>
        <v>Sir Rodney's Scones</v>
      </c>
      <c r="E120">
        <v>12</v>
      </c>
      <c r="F120">
        <f>VLOOKUP(Orders[[#This Row],[ProductID]],Products[],6,FALSE)</f>
        <v>10</v>
      </c>
      <c r="G120">
        <f>Orders[[#This Row],[Quantity]]*Orders[[#This Row],[UnitPrice]]</f>
        <v>120</v>
      </c>
    </row>
    <row r="121" spans="1:7" x14ac:dyDescent="0.3">
      <c r="A121">
        <v>483</v>
      </c>
      <c r="B121">
        <v>10430</v>
      </c>
      <c r="C121">
        <v>21</v>
      </c>
      <c r="D121" t="str">
        <f>VLOOKUP(Orders[[#This Row],[ProductID]],Products[], 2,FALSE)</f>
        <v>Sir Rodney's Scones</v>
      </c>
      <c r="E121">
        <v>50</v>
      </c>
      <c r="F121">
        <f>VLOOKUP(Orders[[#This Row],[ProductID]],Products[],6,FALSE)</f>
        <v>10</v>
      </c>
      <c r="G121">
        <f>Orders[[#This Row],[Quantity]]*Orders[[#This Row],[UnitPrice]]</f>
        <v>500</v>
      </c>
    </row>
    <row r="122" spans="1:7" x14ac:dyDescent="0.3">
      <c r="A122">
        <v>9</v>
      </c>
      <c r="B122">
        <v>10251</v>
      </c>
      <c r="C122">
        <v>22</v>
      </c>
      <c r="D122" t="str">
        <f>VLOOKUP(Orders[[#This Row],[ProductID]],Products[], 2,FALSE)</f>
        <v>Gustaf's KnÃ¤ckebrÃ¶d</v>
      </c>
      <c r="E122">
        <v>6</v>
      </c>
      <c r="F122">
        <f>VLOOKUP(Orders[[#This Row],[ProductID]],Products[],6,FALSE)</f>
        <v>21</v>
      </c>
      <c r="G122">
        <f>Orders[[#This Row],[Quantity]]*Orders[[#This Row],[UnitPrice]]</f>
        <v>126</v>
      </c>
    </row>
    <row r="123" spans="1:7" x14ac:dyDescent="0.3">
      <c r="A123">
        <v>495</v>
      </c>
      <c r="B123">
        <v>10435</v>
      </c>
      <c r="C123">
        <v>22</v>
      </c>
      <c r="D123" t="str">
        <f>VLOOKUP(Orders[[#This Row],[ProductID]],Products[], 2,FALSE)</f>
        <v>Gustaf's KnÃ¤ckebrÃ¶d</v>
      </c>
      <c r="E123">
        <v>12</v>
      </c>
      <c r="F123">
        <f>VLOOKUP(Orders[[#This Row],[ProductID]],Products[],6,FALSE)</f>
        <v>21</v>
      </c>
      <c r="G123">
        <f>Orders[[#This Row],[Quantity]]*Orders[[#This Row],[UnitPrice]]</f>
        <v>252</v>
      </c>
    </row>
    <row r="124" spans="1:7" x14ac:dyDescent="0.3">
      <c r="A124">
        <v>237</v>
      </c>
      <c r="B124">
        <v>10337</v>
      </c>
      <c r="C124">
        <v>23</v>
      </c>
      <c r="D124" t="str">
        <f>VLOOKUP(Orders[[#This Row],[ProductID]],Products[], 2,FALSE)</f>
        <v>TunnbrÃ¶d</v>
      </c>
      <c r="E124">
        <v>40</v>
      </c>
      <c r="F124">
        <f>VLOOKUP(Orders[[#This Row],[ProductID]],Products[],6,FALSE)</f>
        <v>9</v>
      </c>
      <c r="G124">
        <f>Orders[[#This Row],[Quantity]]*Orders[[#This Row],[UnitPrice]]</f>
        <v>360</v>
      </c>
    </row>
    <row r="125" spans="1:7" x14ac:dyDescent="0.3">
      <c r="A125">
        <v>271</v>
      </c>
      <c r="B125">
        <v>10348</v>
      </c>
      <c r="C125">
        <v>23</v>
      </c>
      <c r="D125" t="str">
        <f>VLOOKUP(Orders[[#This Row],[ProductID]],Products[], 2,FALSE)</f>
        <v>TunnbrÃ¶d</v>
      </c>
      <c r="E125">
        <v>25</v>
      </c>
      <c r="F125">
        <f>VLOOKUP(Orders[[#This Row],[ProductID]],Products[],6,FALSE)</f>
        <v>9</v>
      </c>
      <c r="G125">
        <f>Orders[[#This Row],[Quantity]]*Orders[[#This Row],[UnitPrice]]</f>
        <v>225</v>
      </c>
    </row>
    <row r="126" spans="1:7" x14ac:dyDescent="0.3">
      <c r="A126">
        <v>395</v>
      </c>
      <c r="B126">
        <v>10396</v>
      </c>
      <c r="C126">
        <v>23</v>
      </c>
      <c r="D126" t="str">
        <f>VLOOKUP(Orders[[#This Row],[ProductID]],Products[], 2,FALSE)</f>
        <v>TunnbrÃ¶d</v>
      </c>
      <c r="E126">
        <v>40</v>
      </c>
      <c r="F126">
        <f>VLOOKUP(Orders[[#This Row],[ProductID]],Products[],6,FALSE)</f>
        <v>9</v>
      </c>
      <c r="G126">
        <f>Orders[[#This Row],[Quantity]]*Orders[[#This Row],[UnitPrice]]</f>
        <v>360</v>
      </c>
    </row>
    <row r="127" spans="1:7" x14ac:dyDescent="0.3">
      <c r="A127">
        <v>413</v>
      </c>
      <c r="B127">
        <v>10402</v>
      </c>
      <c r="C127">
        <v>23</v>
      </c>
      <c r="D127" t="str">
        <f>VLOOKUP(Orders[[#This Row],[ProductID]],Products[], 2,FALSE)</f>
        <v>TunnbrÃ¶d</v>
      </c>
      <c r="E127">
        <v>60</v>
      </c>
      <c r="F127">
        <f>VLOOKUP(Orders[[#This Row],[ProductID]],Products[],6,FALSE)</f>
        <v>9</v>
      </c>
      <c r="G127">
        <f>Orders[[#This Row],[Quantity]]*Orders[[#This Row],[UnitPrice]]</f>
        <v>540</v>
      </c>
    </row>
    <row r="128" spans="1:7" x14ac:dyDescent="0.3">
      <c r="A128">
        <v>18</v>
      </c>
      <c r="B128">
        <v>10254</v>
      </c>
      <c r="C128">
        <v>24</v>
      </c>
      <c r="D128" t="str">
        <f>VLOOKUP(Orders[[#This Row],[ProductID]],Products[], 2,FALSE)</f>
        <v>GuaranÃ¡ FantÃ¡stica</v>
      </c>
      <c r="E128">
        <v>15</v>
      </c>
      <c r="F128">
        <f>VLOOKUP(Orders[[#This Row],[ProductID]],Products[],6,FALSE)</f>
        <v>4.5</v>
      </c>
      <c r="G128">
        <f>Orders[[#This Row],[Quantity]]*Orders[[#This Row],[UnitPrice]]</f>
        <v>67.5</v>
      </c>
    </row>
    <row r="129" spans="1:7" x14ac:dyDescent="0.3">
      <c r="A129">
        <v>45</v>
      </c>
      <c r="B129">
        <v>10263</v>
      </c>
      <c r="C129">
        <v>24</v>
      </c>
      <c r="D129" t="str">
        <f>VLOOKUP(Orders[[#This Row],[ProductID]],Products[], 2,FALSE)</f>
        <v>GuaranÃ¡ FantÃ¡stica</v>
      </c>
      <c r="E129">
        <v>28</v>
      </c>
      <c r="F129">
        <f>VLOOKUP(Orders[[#This Row],[ProductID]],Products[],6,FALSE)</f>
        <v>4.5</v>
      </c>
      <c r="G129">
        <f>Orders[[#This Row],[Quantity]]*Orders[[#This Row],[UnitPrice]]</f>
        <v>126</v>
      </c>
    </row>
    <row r="130" spans="1:7" x14ac:dyDescent="0.3">
      <c r="A130">
        <v>73</v>
      </c>
      <c r="B130">
        <v>10275</v>
      </c>
      <c r="C130">
        <v>24</v>
      </c>
      <c r="D130" t="str">
        <f>VLOOKUP(Orders[[#This Row],[ProductID]],Products[], 2,FALSE)</f>
        <v>GuaranÃ¡ FantÃ¡stica</v>
      </c>
      <c r="E130">
        <v>12</v>
      </c>
      <c r="F130">
        <f>VLOOKUP(Orders[[#This Row],[ProductID]],Products[],6,FALSE)</f>
        <v>4.5</v>
      </c>
      <c r="G130">
        <f>Orders[[#This Row],[Quantity]]*Orders[[#This Row],[UnitPrice]]</f>
        <v>54</v>
      </c>
    </row>
    <row r="131" spans="1:7" x14ac:dyDescent="0.3">
      <c r="A131">
        <v>84</v>
      </c>
      <c r="B131">
        <v>10280</v>
      </c>
      <c r="C131">
        <v>24</v>
      </c>
      <c r="D131" t="str">
        <f>VLOOKUP(Orders[[#This Row],[ProductID]],Products[], 2,FALSE)</f>
        <v>GuaranÃ¡ FantÃ¡stica</v>
      </c>
      <c r="E131">
        <v>12</v>
      </c>
      <c r="F131">
        <f>VLOOKUP(Orders[[#This Row],[ProductID]],Products[],6,FALSE)</f>
        <v>4.5</v>
      </c>
      <c r="G131">
        <f>Orders[[#This Row],[Quantity]]*Orders[[#This Row],[UnitPrice]]</f>
        <v>54</v>
      </c>
    </row>
    <row r="132" spans="1:7" x14ac:dyDescent="0.3">
      <c r="A132">
        <v>88</v>
      </c>
      <c r="B132">
        <v>10281</v>
      </c>
      <c r="C132">
        <v>24</v>
      </c>
      <c r="D132" t="str">
        <f>VLOOKUP(Orders[[#This Row],[ProductID]],Products[], 2,FALSE)</f>
        <v>GuaranÃ¡ FantÃ¡stica</v>
      </c>
      <c r="E132">
        <v>6</v>
      </c>
      <c r="F132">
        <f>VLOOKUP(Orders[[#This Row],[ProductID]],Products[],6,FALSE)</f>
        <v>4.5</v>
      </c>
      <c r="G132">
        <f>Orders[[#This Row],[Quantity]]*Orders[[#This Row],[UnitPrice]]</f>
        <v>27</v>
      </c>
    </row>
    <row r="133" spans="1:7" x14ac:dyDescent="0.3">
      <c r="A133">
        <v>121</v>
      </c>
      <c r="B133">
        <v>10293</v>
      </c>
      <c r="C133">
        <v>24</v>
      </c>
      <c r="D133" t="str">
        <f>VLOOKUP(Orders[[#This Row],[ProductID]],Products[], 2,FALSE)</f>
        <v>GuaranÃ¡ FantÃ¡stica</v>
      </c>
      <c r="E133">
        <v>10</v>
      </c>
      <c r="F133">
        <f>VLOOKUP(Orders[[#This Row],[ProductID]],Products[],6,FALSE)</f>
        <v>4.5</v>
      </c>
      <c r="G133">
        <f>Orders[[#This Row],[Quantity]]*Orders[[#This Row],[UnitPrice]]</f>
        <v>45</v>
      </c>
    </row>
    <row r="134" spans="1:7" x14ac:dyDescent="0.3">
      <c r="A134">
        <v>279</v>
      </c>
      <c r="B134">
        <v>10352</v>
      </c>
      <c r="C134">
        <v>24</v>
      </c>
      <c r="D134" t="str">
        <f>VLOOKUP(Orders[[#This Row],[ProductID]],Products[], 2,FALSE)</f>
        <v>GuaranÃ¡ FantÃ¡stica</v>
      </c>
      <c r="E134">
        <v>10</v>
      </c>
      <c r="F134">
        <f>VLOOKUP(Orders[[#This Row],[ProductID]],Products[],6,FALSE)</f>
        <v>4.5</v>
      </c>
      <c r="G134">
        <f>Orders[[#This Row],[Quantity]]*Orders[[#This Row],[UnitPrice]]</f>
        <v>45</v>
      </c>
    </row>
    <row r="135" spans="1:7" x14ac:dyDescent="0.3">
      <c r="A135">
        <v>285</v>
      </c>
      <c r="B135">
        <v>10355</v>
      </c>
      <c r="C135">
        <v>24</v>
      </c>
      <c r="D135" t="str">
        <f>VLOOKUP(Orders[[#This Row],[ProductID]],Products[], 2,FALSE)</f>
        <v>GuaranÃ¡ FantÃ¡stica</v>
      </c>
      <c r="E135">
        <v>25</v>
      </c>
      <c r="F135">
        <f>VLOOKUP(Orders[[#This Row],[ProductID]],Products[],6,FALSE)</f>
        <v>4.5</v>
      </c>
      <c r="G135">
        <f>Orders[[#This Row],[Quantity]]*Orders[[#This Row],[UnitPrice]]</f>
        <v>112.5</v>
      </c>
    </row>
    <row r="136" spans="1:7" x14ac:dyDescent="0.3">
      <c r="A136">
        <v>293</v>
      </c>
      <c r="B136">
        <v>10358</v>
      </c>
      <c r="C136">
        <v>24</v>
      </c>
      <c r="D136" t="str">
        <f>VLOOKUP(Orders[[#This Row],[ProductID]],Products[], 2,FALSE)</f>
        <v>GuaranÃ¡ FantÃ¡stica</v>
      </c>
      <c r="E136">
        <v>10</v>
      </c>
      <c r="F136">
        <f>VLOOKUP(Orders[[#This Row],[ProductID]],Products[],6,FALSE)</f>
        <v>4.5</v>
      </c>
      <c r="G136">
        <f>Orders[[#This Row],[Quantity]]*Orders[[#This Row],[UnitPrice]]</f>
        <v>45</v>
      </c>
    </row>
    <row r="137" spans="1:7" x14ac:dyDescent="0.3">
      <c r="A137">
        <v>366</v>
      </c>
      <c r="B137">
        <v>10386</v>
      </c>
      <c r="C137">
        <v>24</v>
      </c>
      <c r="D137" t="str">
        <f>VLOOKUP(Orders[[#This Row],[ProductID]],Products[], 2,FALSE)</f>
        <v>GuaranÃ¡ FantÃ¡stica</v>
      </c>
      <c r="E137">
        <v>15</v>
      </c>
      <c r="F137">
        <f>VLOOKUP(Orders[[#This Row],[ProductID]],Products[],6,FALSE)</f>
        <v>4.5</v>
      </c>
      <c r="G137">
        <f>Orders[[#This Row],[Quantity]]*Orders[[#This Row],[UnitPrice]]</f>
        <v>67.5</v>
      </c>
    </row>
    <row r="138" spans="1:7" x14ac:dyDescent="0.3">
      <c r="A138">
        <v>368</v>
      </c>
      <c r="B138">
        <v>10387</v>
      </c>
      <c r="C138">
        <v>24</v>
      </c>
      <c r="D138" t="str">
        <f>VLOOKUP(Orders[[#This Row],[ProductID]],Products[], 2,FALSE)</f>
        <v>GuaranÃ¡ FantÃ¡stica</v>
      </c>
      <c r="E138">
        <v>15</v>
      </c>
      <c r="F138">
        <f>VLOOKUP(Orders[[#This Row],[ProductID]],Products[],6,FALSE)</f>
        <v>4.5</v>
      </c>
      <c r="G138">
        <f>Orders[[#This Row],[Quantity]]*Orders[[#This Row],[UnitPrice]]</f>
        <v>67.5</v>
      </c>
    </row>
    <row r="139" spans="1:7" x14ac:dyDescent="0.3">
      <c r="A139">
        <v>195</v>
      </c>
      <c r="B139">
        <v>10323</v>
      </c>
      <c r="C139">
        <v>25</v>
      </c>
      <c r="D139" t="str">
        <f>VLOOKUP(Orders[[#This Row],[ProductID]],Products[], 2,FALSE)</f>
        <v>NuNuCa NuÃŸ-Nougat-Creme</v>
      </c>
      <c r="E139">
        <v>4</v>
      </c>
      <c r="F139">
        <f>VLOOKUP(Orders[[#This Row],[ProductID]],Products[],6,FALSE)</f>
        <v>14</v>
      </c>
      <c r="G139">
        <f>Orders[[#This Row],[Quantity]]*Orders[[#This Row],[UnitPrice]]</f>
        <v>56</v>
      </c>
    </row>
    <row r="140" spans="1:7" x14ac:dyDescent="0.3">
      <c r="A140">
        <v>266</v>
      </c>
      <c r="B140">
        <v>10347</v>
      </c>
      <c r="C140">
        <v>25</v>
      </c>
      <c r="D140" t="str">
        <f>VLOOKUP(Orders[[#This Row],[ProductID]],Products[], 2,FALSE)</f>
        <v>NuNuCa NuÃŸ-Nougat-Creme</v>
      </c>
      <c r="E140">
        <v>10</v>
      </c>
      <c r="F140">
        <f>VLOOKUP(Orders[[#This Row],[ProductID]],Products[],6,FALSE)</f>
        <v>14</v>
      </c>
      <c r="G140">
        <f>Orders[[#This Row],[Quantity]]*Orders[[#This Row],[UnitPrice]]</f>
        <v>140</v>
      </c>
    </row>
    <row r="141" spans="1:7" x14ac:dyDescent="0.3">
      <c r="A141">
        <v>306</v>
      </c>
      <c r="B141">
        <v>10362</v>
      </c>
      <c r="C141">
        <v>25</v>
      </c>
      <c r="D141" t="str">
        <f>VLOOKUP(Orders[[#This Row],[ProductID]],Products[], 2,FALSE)</f>
        <v>NuNuCa NuÃŸ-Nougat-Creme</v>
      </c>
      <c r="E141">
        <v>50</v>
      </c>
      <c r="F141">
        <f>VLOOKUP(Orders[[#This Row],[ProductID]],Products[],6,FALSE)</f>
        <v>14</v>
      </c>
      <c r="G141">
        <f>Orders[[#This Row],[Quantity]]*Orders[[#This Row],[UnitPrice]]</f>
        <v>700</v>
      </c>
    </row>
    <row r="142" spans="1:7" x14ac:dyDescent="0.3">
      <c r="A142">
        <v>387</v>
      </c>
      <c r="B142">
        <v>10393</v>
      </c>
      <c r="C142">
        <v>25</v>
      </c>
      <c r="D142" t="str">
        <f>VLOOKUP(Orders[[#This Row],[ProductID]],Products[], 2,FALSE)</f>
        <v>NuNuCa NuÃŸ-Nougat-Creme</v>
      </c>
      <c r="E142">
        <v>7</v>
      </c>
      <c r="F142">
        <f>VLOOKUP(Orders[[#This Row],[ProductID]],Products[],6,FALSE)</f>
        <v>14</v>
      </c>
      <c r="G142">
        <f>Orders[[#This Row],[Quantity]]*Orders[[#This Row],[UnitPrice]]</f>
        <v>98</v>
      </c>
    </row>
    <row r="143" spans="1:7" x14ac:dyDescent="0.3">
      <c r="A143">
        <v>221</v>
      </c>
      <c r="B143">
        <v>10330</v>
      </c>
      <c r="C143">
        <v>26</v>
      </c>
      <c r="D143" t="str">
        <f>VLOOKUP(Orders[[#This Row],[ProductID]],Products[], 2,FALSE)</f>
        <v>GumbÃ¤r GummibÃ¤rchen</v>
      </c>
      <c r="E143">
        <v>50</v>
      </c>
      <c r="F143">
        <f>VLOOKUP(Orders[[#This Row],[ProductID]],Products[],6,FALSE)</f>
        <v>31.23</v>
      </c>
      <c r="G143">
        <f>Orders[[#This Row],[Quantity]]*Orders[[#This Row],[UnitPrice]]</f>
        <v>1561.5</v>
      </c>
    </row>
    <row r="144" spans="1:7" x14ac:dyDescent="0.3">
      <c r="A144">
        <v>238</v>
      </c>
      <c r="B144">
        <v>10337</v>
      </c>
      <c r="C144">
        <v>26</v>
      </c>
      <c r="D144" t="str">
        <f>VLOOKUP(Orders[[#This Row],[ProductID]],Products[], 2,FALSE)</f>
        <v>GumbÃ¤r GummibÃ¤rchen</v>
      </c>
      <c r="E144">
        <v>24</v>
      </c>
      <c r="F144">
        <f>VLOOKUP(Orders[[#This Row],[ProductID]],Products[],6,FALSE)</f>
        <v>31.23</v>
      </c>
      <c r="G144">
        <f>Orders[[#This Row],[Quantity]]*Orders[[#This Row],[UnitPrice]]</f>
        <v>749.52</v>
      </c>
    </row>
    <row r="145" spans="1:7" x14ac:dyDescent="0.3">
      <c r="A145">
        <v>291</v>
      </c>
      <c r="B145">
        <v>10357</v>
      </c>
      <c r="C145">
        <v>26</v>
      </c>
      <c r="D145" t="str">
        <f>VLOOKUP(Orders[[#This Row],[ProductID]],Products[], 2,FALSE)</f>
        <v>GumbÃ¤r GummibÃ¤rchen</v>
      </c>
      <c r="E145">
        <v>16</v>
      </c>
      <c r="F145">
        <f>VLOOKUP(Orders[[#This Row],[ProductID]],Products[],6,FALSE)</f>
        <v>31.23</v>
      </c>
      <c r="G145">
        <f>Orders[[#This Row],[Quantity]]*Orders[[#This Row],[UnitPrice]]</f>
        <v>499.68</v>
      </c>
    </row>
    <row r="146" spans="1:7" x14ac:dyDescent="0.3">
      <c r="A146">
        <v>388</v>
      </c>
      <c r="B146">
        <v>10393</v>
      </c>
      <c r="C146">
        <v>26</v>
      </c>
      <c r="D146" t="str">
        <f>VLOOKUP(Orders[[#This Row],[ProductID]],Products[], 2,FALSE)</f>
        <v>GumbÃ¤r GummibÃ¤rchen</v>
      </c>
      <c r="E146">
        <v>70</v>
      </c>
      <c r="F146">
        <f>VLOOKUP(Orders[[#This Row],[ProductID]],Products[],6,FALSE)</f>
        <v>31.23</v>
      </c>
      <c r="G146">
        <f>Orders[[#This Row],[Quantity]]*Orders[[#This Row],[UnitPrice]]</f>
        <v>2186.1</v>
      </c>
    </row>
    <row r="147" spans="1:7" x14ac:dyDescent="0.3">
      <c r="A147">
        <v>417</v>
      </c>
      <c r="B147">
        <v>10404</v>
      </c>
      <c r="C147">
        <v>26</v>
      </c>
      <c r="D147" t="str">
        <f>VLOOKUP(Orders[[#This Row],[ProductID]],Products[], 2,FALSE)</f>
        <v>GumbÃ¤r GummibÃ¤rchen</v>
      </c>
      <c r="E147">
        <v>30</v>
      </c>
      <c r="F147">
        <f>VLOOKUP(Orders[[#This Row],[ProductID]],Products[],6,FALSE)</f>
        <v>31.23</v>
      </c>
      <c r="G147">
        <f>Orders[[#This Row],[Quantity]]*Orders[[#This Row],[UnitPrice]]</f>
        <v>936.9</v>
      </c>
    </row>
    <row r="148" spans="1:7" x14ac:dyDescent="0.3">
      <c r="A148">
        <v>465</v>
      </c>
      <c r="B148">
        <v>10421</v>
      </c>
      <c r="C148">
        <v>26</v>
      </c>
      <c r="D148" t="str">
        <f>VLOOKUP(Orders[[#This Row],[ProductID]],Products[], 2,FALSE)</f>
        <v>GumbÃ¤r GummibÃ¤rchen</v>
      </c>
      <c r="E148">
        <v>30</v>
      </c>
      <c r="F148">
        <f>VLOOKUP(Orders[[#This Row],[ProductID]],Products[],6,FALSE)</f>
        <v>31.23</v>
      </c>
      <c r="G148">
        <f>Orders[[#This Row],[Quantity]]*Orders[[#This Row],[UnitPrice]]</f>
        <v>936.9</v>
      </c>
    </row>
    <row r="149" spans="1:7" x14ac:dyDescent="0.3">
      <c r="A149">
        <v>468</v>
      </c>
      <c r="B149">
        <v>10422</v>
      </c>
      <c r="C149">
        <v>26</v>
      </c>
      <c r="D149" t="str">
        <f>VLOOKUP(Orders[[#This Row],[ProductID]],Products[], 2,FALSE)</f>
        <v>GumbÃ¤r GummibÃ¤rchen</v>
      </c>
      <c r="E149">
        <v>2</v>
      </c>
      <c r="F149">
        <f>VLOOKUP(Orders[[#This Row],[ProductID]],Products[],6,FALSE)</f>
        <v>31.23</v>
      </c>
      <c r="G149">
        <f>Orders[[#This Row],[Quantity]]*Orders[[#This Row],[UnitPrice]]</f>
        <v>62.46</v>
      </c>
    </row>
    <row r="150" spans="1:7" x14ac:dyDescent="0.3">
      <c r="A150">
        <v>489</v>
      </c>
      <c r="B150">
        <v>10432</v>
      </c>
      <c r="C150">
        <v>26</v>
      </c>
      <c r="D150" t="str">
        <f>VLOOKUP(Orders[[#This Row],[ProductID]],Products[], 2,FALSE)</f>
        <v>GumbÃ¤r GummibÃ¤rchen</v>
      </c>
      <c r="E150">
        <v>10</v>
      </c>
      <c r="F150">
        <f>VLOOKUP(Orders[[#This Row],[ProductID]],Products[],6,FALSE)</f>
        <v>31.23</v>
      </c>
      <c r="G150">
        <f>Orders[[#This Row],[Quantity]]*Orders[[#This Row],[UnitPrice]]</f>
        <v>312.3</v>
      </c>
    </row>
    <row r="151" spans="1:7" x14ac:dyDescent="0.3">
      <c r="A151">
        <v>27</v>
      </c>
      <c r="B151">
        <v>10257</v>
      </c>
      <c r="C151">
        <v>27</v>
      </c>
      <c r="D151" t="str">
        <f>VLOOKUP(Orders[[#This Row],[ProductID]],Products[], 2,FALSE)</f>
        <v>Schoggi Schokolade</v>
      </c>
      <c r="E151">
        <v>25</v>
      </c>
      <c r="F151">
        <f>VLOOKUP(Orders[[#This Row],[ProductID]],Products[],6,FALSE)</f>
        <v>43.9</v>
      </c>
      <c r="G151">
        <f>Orders[[#This Row],[Quantity]]*Orders[[#This Row],[UnitPrice]]</f>
        <v>1097.5</v>
      </c>
    </row>
    <row r="152" spans="1:7" x14ac:dyDescent="0.3">
      <c r="A152">
        <v>96</v>
      </c>
      <c r="B152">
        <v>10284</v>
      </c>
      <c r="C152">
        <v>27</v>
      </c>
      <c r="D152" t="str">
        <f>VLOOKUP(Orders[[#This Row],[ProductID]],Products[], 2,FALSE)</f>
        <v>Schoggi Schokolade</v>
      </c>
      <c r="E152">
        <v>15</v>
      </c>
      <c r="F152">
        <f>VLOOKUP(Orders[[#This Row],[ProductID]],Products[],6,FALSE)</f>
        <v>43.9</v>
      </c>
      <c r="G152">
        <f>Orders[[#This Row],[Quantity]]*Orders[[#This Row],[UnitPrice]]</f>
        <v>658.5</v>
      </c>
    </row>
    <row r="153" spans="1:7" x14ac:dyDescent="0.3">
      <c r="A153">
        <v>513</v>
      </c>
      <c r="B153">
        <v>10441</v>
      </c>
      <c r="C153">
        <v>27</v>
      </c>
      <c r="D153" t="str">
        <f>VLOOKUP(Orders[[#This Row],[ProductID]],Products[], 2,FALSE)</f>
        <v>Schoggi Schokolade</v>
      </c>
      <c r="E153">
        <v>50</v>
      </c>
      <c r="F153">
        <f>VLOOKUP(Orders[[#This Row],[ProductID]],Products[],6,FALSE)</f>
        <v>43.9</v>
      </c>
      <c r="G153">
        <f>Orders[[#This Row],[Quantity]]*Orders[[#This Row],[UnitPrice]]</f>
        <v>2195</v>
      </c>
    </row>
    <row r="154" spans="1:7" x14ac:dyDescent="0.3">
      <c r="A154">
        <v>77</v>
      </c>
      <c r="B154">
        <v>10277</v>
      </c>
      <c r="C154">
        <v>28</v>
      </c>
      <c r="D154" t="str">
        <f>VLOOKUP(Orders[[#This Row],[ProductID]],Products[], 2,FALSE)</f>
        <v>RÃ¶ssle Sauerkraut</v>
      </c>
      <c r="E154">
        <v>20</v>
      </c>
      <c r="F154">
        <f>VLOOKUP(Orders[[#This Row],[ProductID]],Products[],6,FALSE)</f>
        <v>45.6</v>
      </c>
      <c r="G154">
        <f>Orders[[#This Row],[Quantity]]*Orders[[#This Row],[UnitPrice]]</f>
        <v>912</v>
      </c>
    </row>
    <row r="155" spans="1:7" x14ac:dyDescent="0.3">
      <c r="A155">
        <v>146</v>
      </c>
      <c r="B155">
        <v>10302</v>
      </c>
      <c r="C155">
        <v>28</v>
      </c>
      <c r="D155" t="str">
        <f>VLOOKUP(Orders[[#This Row],[ProductID]],Products[], 2,FALSE)</f>
        <v>RÃ¶ssle Sauerkraut</v>
      </c>
      <c r="E155">
        <v>28</v>
      </c>
      <c r="F155">
        <f>VLOOKUP(Orders[[#This Row],[ProductID]],Products[],6,FALSE)</f>
        <v>45.6</v>
      </c>
      <c r="G155">
        <f>Orders[[#This Row],[Quantity]]*Orders[[#This Row],[UnitPrice]]</f>
        <v>1276.8</v>
      </c>
    </row>
    <row r="156" spans="1:7" x14ac:dyDescent="0.3">
      <c r="A156">
        <v>173</v>
      </c>
      <c r="B156">
        <v>10312</v>
      </c>
      <c r="C156">
        <v>28</v>
      </c>
      <c r="D156" t="str">
        <f>VLOOKUP(Orders[[#This Row],[ProductID]],Products[], 2,FALSE)</f>
        <v>RÃ¶ssle Sauerkraut</v>
      </c>
      <c r="E156">
        <v>4</v>
      </c>
      <c r="F156">
        <f>VLOOKUP(Orders[[#This Row],[ProductID]],Products[],6,FALSE)</f>
        <v>45.6</v>
      </c>
      <c r="G156">
        <f>Orders[[#This Row],[Quantity]]*Orders[[#This Row],[UnitPrice]]</f>
        <v>182.4</v>
      </c>
    </row>
    <row r="157" spans="1:7" x14ac:dyDescent="0.3">
      <c r="A157">
        <v>189</v>
      </c>
      <c r="B157">
        <v>10319</v>
      </c>
      <c r="C157">
        <v>28</v>
      </c>
      <c r="D157" t="str">
        <f>VLOOKUP(Orders[[#This Row],[ProductID]],Products[], 2,FALSE)</f>
        <v>RÃ¶ssle Sauerkraut</v>
      </c>
      <c r="E157">
        <v>14</v>
      </c>
      <c r="F157">
        <f>VLOOKUP(Orders[[#This Row],[ProductID]],Products[],6,FALSE)</f>
        <v>45.6</v>
      </c>
      <c r="G157">
        <f>Orders[[#This Row],[Quantity]]*Orders[[#This Row],[UnitPrice]]</f>
        <v>638.4</v>
      </c>
    </row>
    <row r="158" spans="1:7" x14ac:dyDescent="0.3">
      <c r="A158">
        <v>299</v>
      </c>
      <c r="B158">
        <v>10360</v>
      </c>
      <c r="C158">
        <v>28</v>
      </c>
      <c r="D158" t="str">
        <f>VLOOKUP(Orders[[#This Row],[ProductID]],Products[], 2,FALSE)</f>
        <v>RÃ¶ssle Sauerkraut</v>
      </c>
      <c r="E158">
        <v>30</v>
      </c>
      <c r="F158">
        <f>VLOOKUP(Orders[[#This Row],[ProductID]],Products[],6,FALSE)</f>
        <v>45.6</v>
      </c>
      <c r="G158">
        <f>Orders[[#This Row],[Quantity]]*Orders[[#This Row],[UnitPrice]]</f>
        <v>1368</v>
      </c>
    </row>
    <row r="159" spans="1:7" x14ac:dyDescent="0.3">
      <c r="A159">
        <v>322</v>
      </c>
      <c r="B159">
        <v>10368</v>
      </c>
      <c r="C159">
        <v>28</v>
      </c>
      <c r="D159" t="str">
        <f>VLOOKUP(Orders[[#This Row],[ProductID]],Products[], 2,FALSE)</f>
        <v>RÃ¶ssle Sauerkraut</v>
      </c>
      <c r="E159">
        <v>13</v>
      </c>
      <c r="F159">
        <f>VLOOKUP(Orders[[#This Row],[ProductID]],Products[],6,FALSE)</f>
        <v>45.6</v>
      </c>
      <c r="G159">
        <f>Orders[[#This Row],[Quantity]]*Orders[[#This Row],[UnitPrice]]</f>
        <v>592.80000000000007</v>
      </c>
    </row>
    <row r="160" spans="1:7" x14ac:dyDescent="0.3">
      <c r="A160">
        <v>342</v>
      </c>
      <c r="B160">
        <v>10377</v>
      </c>
      <c r="C160">
        <v>28</v>
      </c>
      <c r="D160" t="str">
        <f>VLOOKUP(Orders[[#This Row],[ProductID]],Products[], 2,FALSE)</f>
        <v>RÃ¶ssle Sauerkraut</v>
      </c>
      <c r="E160">
        <v>20</v>
      </c>
      <c r="F160">
        <f>VLOOKUP(Orders[[#This Row],[ProductID]],Products[],6,FALSE)</f>
        <v>45.6</v>
      </c>
      <c r="G160">
        <f>Orders[[#This Row],[Quantity]]*Orders[[#This Row],[UnitPrice]]</f>
        <v>912</v>
      </c>
    </row>
    <row r="161" spans="1:7" x14ac:dyDescent="0.3">
      <c r="A161">
        <v>369</v>
      </c>
      <c r="B161">
        <v>10387</v>
      </c>
      <c r="C161">
        <v>28</v>
      </c>
      <c r="D161" t="str">
        <f>VLOOKUP(Orders[[#This Row],[ProductID]],Products[], 2,FALSE)</f>
        <v>RÃ¶ssle Sauerkraut</v>
      </c>
      <c r="E161">
        <v>6</v>
      </c>
      <c r="F161">
        <f>VLOOKUP(Orders[[#This Row],[ProductID]],Products[],6,FALSE)</f>
        <v>45.6</v>
      </c>
      <c r="G161">
        <f>Orders[[#This Row],[Quantity]]*Orders[[#This Row],[UnitPrice]]</f>
        <v>273.60000000000002</v>
      </c>
    </row>
    <row r="162" spans="1:7" x14ac:dyDescent="0.3">
      <c r="A162">
        <v>423</v>
      </c>
      <c r="B162">
        <v>10406</v>
      </c>
      <c r="C162">
        <v>28</v>
      </c>
      <c r="D162" t="str">
        <f>VLOOKUP(Orders[[#This Row],[ProductID]],Products[], 2,FALSE)</f>
        <v>RÃ¶ssle Sauerkraut</v>
      </c>
      <c r="E162">
        <v>42</v>
      </c>
      <c r="F162">
        <f>VLOOKUP(Orders[[#This Row],[ProductID]],Products[],6,FALSE)</f>
        <v>45.6</v>
      </c>
      <c r="G162">
        <f>Orders[[#This Row],[Quantity]]*Orders[[#This Row],[UnitPrice]]</f>
        <v>1915.2</v>
      </c>
    </row>
    <row r="163" spans="1:7" x14ac:dyDescent="0.3">
      <c r="A163">
        <v>518</v>
      </c>
      <c r="B163">
        <v>10443</v>
      </c>
      <c r="C163">
        <v>28</v>
      </c>
      <c r="D163" t="str">
        <f>VLOOKUP(Orders[[#This Row],[ProductID]],Products[], 2,FALSE)</f>
        <v>RÃ¶ssle Sauerkraut</v>
      </c>
      <c r="E163">
        <v>12</v>
      </c>
      <c r="F163">
        <f>VLOOKUP(Orders[[#This Row],[ProductID]],Products[],6,FALSE)</f>
        <v>45.6</v>
      </c>
      <c r="G163">
        <f>Orders[[#This Row],[Quantity]]*Orders[[#This Row],[UnitPrice]]</f>
        <v>547.20000000000005</v>
      </c>
    </row>
    <row r="164" spans="1:7" x14ac:dyDescent="0.3">
      <c r="A164">
        <v>56</v>
      </c>
      <c r="B164">
        <v>10268</v>
      </c>
      <c r="C164">
        <v>29</v>
      </c>
      <c r="D164" t="str">
        <f>VLOOKUP(Orders[[#This Row],[ProductID]],Products[], 2,FALSE)</f>
        <v>ThÃ¼ringer Rostbratwurst</v>
      </c>
      <c r="E164">
        <v>10</v>
      </c>
      <c r="F164">
        <f>VLOOKUP(Orders[[#This Row],[ProductID]],Products[],6,FALSE)</f>
        <v>123.79</v>
      </c>
      <c r="G164">
        <f>Orders[[#This Row],[Quantity]]*Orders[[#This Row],[UnitPrice]]</f>
        <v>1237.9000000000001</v>
      </c>
    </row>
    <row r="165" spans="1:7" x14ac:dyDescent="0.3">
      <c r="A165">
        <v>113</v>
      </c>
      <c r="B165">
        <v>10290</v>
      </c>
      <c r="C165">
        <v>29</v>
      </c>
      <c r="D165" t="str">
        <f>VLOOKUP(Orders[[#This Row],[ProductID]],Products[], 2,FALSE)</f>
        <v>ThÃ¼ringer Rostbratwurst</v>
      </c>
      <c r="E165">
        <v>15</v>
      </c>
      <c r="F165">
        <f>VLOOKUP(Orders[[#This Row],[ProductID]],Products[],6,FALSE)</f>
        <v>123.79</v>
      </c>
      <c r="G165">
        <f>Orders[[#This Row],[Quantity]]*Orders[[#This Row],[UnitPrice]]</f>
        <v>1856.8500000000001</v>
      </c>
    </row>
    <row r="166" spans="1:7" x14ac:dyDescent="0.3">
      <c r="A166">
        <v>155</v>
      </c>
      <c r="B166">
        <v>10305</v>
      </c>
      <c r="C166">
        <v>29</v>
      </c>
      <c r="D166" t="str">
        <f>VLOOKUP(Orders[[#This Row],[ProductID]],Products[], 2,FALSE)</f>
        <v>ThÃ¼ringer Rostbratwurst</v>
      </c>
      <c r="E166">
        <v>25</v>
      </c>
      <c r="F166">
        <f>VLOOKUP(Orders[[#This Row],[ProductID]],Products[],6,FALSE)</f>
        <v>123.79</v>
      </c>
      <c r="G166">
        <f>Orders[[#This Row],[Quantity]]*Orders[[#This Row],[UnitPrice]]</f>
        <v>3094.75</v>
      </c>
    </row>
    <row r="167" spans="1:7" x14ac:dyDescent="0.3">
      <c r="A167">
        <v>284</v>
      </c>
      <c r="B167">
        <v>10354</v>
      </c>
      <c r="C167">
        <v>29</v>
      </c>
      <c r="D167" t="str">
        <f>VLOOKUP(Orders[[#This Row],[ProductID]],Products[], 2,FALSE)</f>
        <v>ThÃ¼ringer Rostbratwurst</v>
      </c>
      <c r="E167">
        <v>4</v>
      </c>
      <c r="F167">
        <f>VLOOKUP(Orders[[#This Row],[ProductID]],Products[],6,FALSE)</f>
        <v>123.79</v>
      </c>
      <c r="G167">
        <f>Orders[[#This Row],[Quantity]]*Orders[[#This Row],[UnitPrice]]</f>
        <v>495.16</v>
      </c>
    </row>
    <row r="168" spans="1:7" x14ac:dyDescent="0.3">
      <c r="A168">
        <v>300</v>
      </c>
      <c r="B168">
        <v>10360</v>
      </c>
      <c r="C168">
        <v>29</v>
      </c>
      <c r="D168" t="str">
        <f>VLOOKUP(Orders[[#This Row],[ProductID]],Products[], 2,FALSE)</f>
        <v>ThÃ¼ringer Rostbratwurst</v>
      </c>
      <c r="E168">
        <v>35</v>
      </c>
      <c r="F168">
        <f>VLOOKUP(Orders[[#This Row],[ProductID]],Products[],6,FALSE)</f>
        <v>123.79</v>
      </c>
      <c r="G168">
        <f>Orders[[#This Row],[Quantity]]*Orders[[#This Row],[UnitPrice]]</f>
        <v>4332.6500000000005</v>
      </c>
    </row>
    <row r="169" spans="1:7" x14ac:dyDescent="0.3">
      <c r="A169">
        <v>325</v>
      </c>
      <c r="B169">
        <v>10369</v>
      </c>
      <c r="C169">
        <v>29</v>
      </c>
      <c r="D169" t="str">
        <f>VLOOKUP(Orders[[#This Row],[ProductID]],Products[], 2,FALSE)</f>
        <v>ThÃ¼ringer Rostbratwurst</v>
      </c>
      <c r="E169">
        <v>20</v>
      </c>
      <c r="F169">
        <f>VLOOKUP(Orders[[#This Row],[ProductID]],Products[],6,FALSE)</f>
        <v>123.79</v>
      </c>
      <c r="G169">
        <f>Orders[[#This Row],[Quantity]]*Orders[[#This Row],[UnitPrice]]</f>
        <v>2475.8000000000002</v>
      </c>
    </row>
    <row r="170" spans="1:7" x14ac:dyDescent="0.3">
      <c r="A170">
        <v>355</v>
      </c>
      <c r="B170">
        <v>10382</v>
      </c>
      <c r="C170">
        <v>29</v>
      </c>
      <c r="D170" t="str">
        <f>VLOOKUP(Orders[[#This Row],[ProductID]],Products[], 2,FALSE)</f>
        <v>ThÃ¼ringer Rostbratwurst</v>
      </c>
      <c r="E170">
        <v>14</v>
      </c>
      <c r="F170">
        <f>VLOOKUP(Orders[[#This Row],[ProductID]],Products[],6,FALSE)</f>
        <v>123.79</v>
      </c>
      <c r="G170">
        <f>Orders[[#This Row],[Quantity]]*Orders[[#This Row],[UnitPrice]]</f>
        <v>1733.0600000000002</v>
      </c>
    </row>
    <row r="171" spans="1:7" x14ac:dyDescent="0.3">
      <c r="A171">
        <v>406</v>
      </c>
      <c r="B171">
        <v>10400</v>
      </c>
      <c r="C171">
        <v>29</v>
      </c>
      <c r="D171" t="str">
        <f>VLOOKUP(Orders[[#This Row],[ProductID]],Products[], 2,FALSE)</f>
        <v>ThÃ¼ringer Rostbratwurst</v>
      </c>
      <c r="E171">
        <v>21</v>
      </c>
      <c r="F171">
        <f>VLOOKUP(Orders[[#This Row],[ProductID]],Products[],6,FALSE)</f>
        <v>123.79</v>
      </c>
      <c r="G171">
        <f>Orders[[#This Row],[Quantity]]*Orders[[#This Row],[UnitPrice]]</f>
        <v>2599.59</v>
      </c>
    </row>
    <row r="172" spans="1:7" x14ac:dyDescent="0.3">
      <c r="A172">
        <v>511</v>
      </c>
      <c r="B172">
        <v>10440</v>
      </c>
      <c r="C172">
        <v>29</v>
      </c>
      <c r="D172" t="str">
        <f>VLOOKUP(Orders[[#This Row],[ProductID]],Products[], 2,FALSE)</f>
        <v>ThÃ¼ringer Rostbratwurst</v>
      </c>
      <c r="E172">
        <v>24</v>
      </c>
      <c r="F172">
        <f>VLOOKUP(Orders[[#This Row],[ProductID]],Products[],6,FALSE)</f>
        <v>123.79</v>
      </c>
      <c r="G172">
        <f>Orders[[#This Row],[Quantity]]*Orders[[#This Row],[UnitPrice]]</f>
        <v>2970.96</v>
      </c>
    </row>
    <row r="173" spans="1:7" x14ac:dyDescent="0.3">
      <c r="A173">
        <v>46</v>
      </c>
      <c r="B173">
        <v>10263</v>
      </c>
      <c r="C173">
        <v>30</v>
      </c>
      <c r="D173" t="str">
        <f>VLOOKUP(Orders[[#This Row],[ProductID]],Products[], 2,FALSE)</f>
        <v>Nord-Ost Matjeshering</v>
      </c>
      <c r="E173">
        <v>60</v>
      </c>
      <c r="F173">
        <f>VLOOKUP(Orders[[#This Row],[ProductID]],Products[],6,FALSE)</f>
        <v>25.89</v>
      </c>
      <c r="G173">
        <f>Orders[[#This Row],[Quantity]]*Orders[[#This Row],[UnitPrice]]</f>
        <v>1553.4</v>
      </c>
    </row>
    <row r="174" spans="1:7" x14ac:dyDescent="0.3">
      <c r="A174">
        <v>90</v>
      </c>
      <c r="B174">
        <v>10282</v>
      </c>
      <c r="C174">
        <v>30</v>
      </c>
      <c r="D174" t="str">
        <f>VLOOKUP(Orders[[#This Row],[ProductID]],Products[], 2,FALSE)</f>
        <v>Nord-Ost Matjeshering</v>
      </c>
      <c r="E174">
        <v>6</v>
      </c>
      <c r="F174">
        <f>VLOOKUP(Orders[[#This Row],[ProductID]],Products[],6,FALSE)</f>
        <v>25.89</v>
      </c>
      <c r="G174">
        <f>Orders[[#This Row],[Quantity]]*Orders[[#This Row],[UnitPrice]]</f>
        <v>155.34</v>
      </c>
    </row>
    <row r="175" spans="1:7" x14ac:dyDescent="0.3">
      <c r="A175">
        <v>157</v>
      </c>
      <c r="B175">
        <v>10306</v>
      </c>
      <c r="C175">
        <v>30</v>
      </c>
      <c r="D175" t="str">
        <f>VLOOKUP(Orders[[#This Row],[ProductID]],Products[], 2,FALSE)</f>
        <v>Nord-Ost Matjeshering</v>
      </c>
      <c r="E175">
        <v>10</v>
      </c>
      <c r="F175">
        <f>VLOOKUP(Orders[[#This Row],[ProductID]],Products[],6,FALSE)</f>
        <v>25.89</v>
      </c>
      <c r="G175">
        <f>Orders[[#This Row],[Quantity]]*Orders[[#This Row],[UnitPrice]]</f>
        <v>258.89999999999998</v>
      </c>
    </row>
    <row r="176" spans="1:7" x14ac:dyDescent="0.3">
      <c r="A176">
        <v>212</v>
      </c>
      <c r="B176">
        <v>10327</v>
      </c>
      <c r="C176">
        <v>30</v>
      </c>
      <c r="D176" t="str">
        <f>VLOOKUP(Orders[[#This Row],[ProductID]],Products[], 2,FALSE)</f>
        <v>Nord-Ost Matjeshering</v>
      </c>
      <c r="E176">
        <v>35</v>
      </c>
      <c r="F176">
        <f>VLOOKUP(Orders[[#This Row],[ProductID]],Products[],6,FALSE)</f>
        <v>25.89</v>
      </c>
      <c r="G176">
        <f>Orders[[#This Row],[Quantity]]*Orders[[#This Row],[UnitPrice]]</f>
        <v>906.15</v>
      </c>
    </row>
    <row r="177" spans="1:7" x14ac:dyDescent="0.3">
      <c r="A177">
        <v>218</v>
      </c>
      <c r="B177">
        <v>10329</v>
      </c>
      <c r="C177">
        <v>30</v>
      </c>
      <c r="D177" t="str">
        <f>VLOOKUP(Orders[[#This Row],[ProductID]],Products[], 2,FALSE)</f>
        <v>Nord-Ost Matjeshering</v>
      </c>
      <c r="E177">
        <v>8</v>
      </c>
      <c r="F177">
        <f>VLOOKUP(Orders[[#This Row],[ProductID]],Products[],6,FALSE)</f>
        <v>25.89</v>
      </c>
      <c r="G177">
        <f>Orders[[#This Row],[Quantity]]*Orders[[#This Row],[UnitPrice]]</f>
        <v>207.12</v>
      </c>
    </row>
    <row r="178" spans="1:7" x14ac:dyDescent="0.3">
      <c r="A178">
        <v>243</v>
      </c>
      <c r="B178">
        <v>10338</v>
      </c>
      <c r="C178">
        <v>30</v>
      </c>
      <c r="D178" t="str">
        <f>VLOOKUP(Orders[[#This Row],[ProductID]],Products[], 2,FALSE)</f>
        <v>Nord-Ost Matjeshering</v>
      </c>
      <c r="E178">
        <v>15</v>
      </c>
      <c r="F178">
        <f>VLOOKUP(Orders[[#This Row],[ProductID]],Products[],6,FALSE)</f>
        <v>25.89</v>
      </c>
      <c r="G178">
        <f>Orders[[#This Row],[Quantity]]*Orders[[#This Row],[UnitPrice]]</f>
        <v>388.35</v>
      </c>
    </row>
    <row r="179" spans="1:7" x14ac:dyDescent="0.3">
      <c r="A179">
        <v>348</v>
      </c>
      <c r="B179">
        <v>10380</v>
      </c>
      <c r="C179">
        <v>30</v>
      </c>
      <c r="D179" t="str">
        <f>VLOOKUP(Orders[[#This Row],[ProductID]],Products[], 2,FALSE)</f>
        <v>Nord-Ost Matjeshering</v>
      </c>
      <c r="E179">
        <v>18</v>
      </c>
      <c r="F179">
        <f>VLOOKUP(Orders[[#This Row],[ProductID]],Products[],6,FALSE)</f>
        <v>25.89</v>
      </c>
      <c r="G179">
        <f>Orders[[#This Row],[Quantity]]*Orders[[#This Row],[UnitPrice]]</f>
        <v>466.02</v>
      </c>
    </row>
    <row r="180" spans="1:7" x14ac:dyDescent="0.3">
      <c r="A180">
        <v>409</v>
      </c>
      <c r="B180">
        <v>10401</v>
      </c>
      <c r="C180">
        <v>30</v>
      </c>
      <c r="D180" t="str">
        <f>VLOOKUP(Orders[[#This Row],[ProductID]],Products[], 2,FALSE)</f>
        <v>Nord-Ost Matjeshering</v>
      </c>
      <c r="E180">
        <v>18</v>
      </c>
      <c r="F180">
        <f>VLOOKUP(Orders[[#This Row],[ProductID]],Products[],6,FALSE)</f>
        <v>25.89</v>
      </c>
      <c r="G180">
        <f>Orders[[#This Row],[Quantity]]*Orders[[#This Row],[UnitPrice]]</f>
        <v>466.02</v>
      </c>
    </row>
    <row r="181" spans="1:7" x14ac:dyDescent="0.3">
      <c r="A181">
        <v>15</v>
      </c>
      <c r="B181">
        <v>10253</v>
      </c>
      <c r="C181">
        <v>31</v>
      </c>
      <c r="D181" t="str">
        <f>VLOOKUP(Orders[[#This Row],[ProductID]],Products[], 2,FALSE)</f>
        <v>Gorgonzola Telino</v>
      </c>
      <c r="E181">
        <v>20</v>
      </c>
      <c r="F181">
        <f>VLOOKUP(Orders[[#This Row],[ProductID]],Products[],6,FALSE)</f>
        <v>12.5</v>
      </c>
      <c r="G181">
        <f>Orders[[#This Row],[Quantity]]*Orders[[#This Row],[UnitPrice]]</f>
        <v>250</v>
      </c>
    </row>
    <row r="182" spans="1:7" x14ac:dyDescent="0.3">
      <c r="A182">
        <v>64</v>
      </c>
      <c r="B182">
        <v>10272</v>
      </c>
      <c r="C182">
        <v>31</v>
      </c>
      <c r="D182" t="str">
        <f>VLOOKUP(Orders[[#This Row],[ProductID]],Products[], 2,FALSE)</f>
        <v>Gorgonzola Telino</v>
      </c>
      <c r="E182">
        <v>40</v>
      </c>
      <c r="F182">
        <f>VLOOKUP(Orders[[#This Row],[ProductID]],Products[],6,FALSE)</f>
        <v>12.5</v>
      </c>
      <c r="G182">
        <f>Orders[[#This Row],[Quantity]]*Orders[[#This Row],[UnitPrice]]</f>
        <v>500</v>
      </c>
    </row>
    <row r="183" spans="1:7" x14ac:dyDescent="0.3">
      <c r="A183">
        <v>67</v>
      </c>
      <c r="B183">
        <v>10273</v>
      </c>
      <c r="C183">
        <v>31</v>
      </c>
      <c r="D183" t="str">
        <f>VLOOKUP(Orders[[#This Row],[ProductID]],Products[], 2,FALSE)</f>
        <v>Gorgonzola Telino</v>
      </c>
      <c r="E183">
        <v>15</v>
      </c>
      <c r="F183">
        <f>VLOOKUP(Orders[[#This Row],[ProductID]],Products[],6,FALSE)</f>
        <v>12.5</v>
      </c>
      <c r="G183">
        <f>Orders[[#This Row],[Quantity]]*Orders[[#This Row],[UnitPrice]]</f>
        <v>187.5</v>
      </c>
    </row>
    <row r="184" spans="1:7" x14ac:dyDescent="0.3">
      <c r="A184">
        <v>205</v>
      </c>
      <c r="B184">
        <v>10325</v>
      </c>
      <c r="C184">
        <v>31</v>
      </c>
      <c r="D184" t="str">
        <f>VLOOKUP(Orders[[#This Row],[ProductID]],Products[], 2,FALSE)</f>
        <v>Gorgonzola Telino</v>
      </c>
      <c r="E184">
        <v>4</v>
      </c>
      <c r="F184">
        <f>VLOOKUP(Orders[[#This Row],[ProductID]],Products[],6,FALSE)</f>
        <v>12.5</v>
      </c>
      <c r="G184">
        <f>Orders[[#This Row],[Quantity]]*Orders[[#This Row],[UnitPrice]]</f>
        <v>50</v>
      </c>
    </row>
    <row r="185" spans="1:7" x14ac:dyDescent="0.3">
      <c r="A185">
        <v>233</v>
      </c>
      <c r="B185">
        <v>10335</v>
      </c>
      <c r="C185">
        <v>31</v>
      </c>
      <c r="D185" t="str">
        <f>VLOOKUP(Orders[[#This Row],[ProductID]],Products[], 2,FALSE)</f>
        <v>Gorgonzola Telino</v>
      </c>
      <c r="E185">
        <v>25</v>
      </c>
      <c r="F185">
        <f>VLOOKUP(Orders[[#This Row],[ProductID]],Products[],6,FALSE)</f>
        <v>12.5</v>
      </c>
      <c r="G185">
        <f>Orders[[#This Row],[Quantity]]*Orders[[#This Row],[UnitPrice]]</f>
        <v>312.5</v>
      </c>
    </row>
    <row r="186" spans="1:7" x14ac:dyDescent="0.3">
      <c r="A186">
        <v>253</v>
      </c>
      <c r="B186">
        <v>10342</v>
      </c>
      <c r="C186">
        <v>31</v>
      </c>
      <c r="D186" t="str">
        <f>VLOOKUP(Orders[[#This Row],[ProductID]],Products[], 2,FALSE)</f>
        <v>Gorgonzola Telino</v>
      </c>
      <c r="E186">
        <v>56</v>
      </c>
      <c r="F186">
        <f>VLOOKUP(Orders[[#This Row],[ProductID]],Products[],6,FALSE)</f>
        <v>12.5</v>
      </c>
      <c r="G186">
        <f>Orders[[#This Row],[Quantity]]*Orders[[#This Row],[UnitPrice]]</f>
        <v>700</v>
      </c>
    </row>
    <row r="187" spans="1:7" x14ac:dyDescent="0.3">
      <c r="A187">
        <v>287</v>
      </c>
      <c r="B187">
        <v>10356</v>
      </c>
      <c r="C187">
        <v>31</v>
      </c>
      <c r="D187" t="str">
        <f>VLOOKUP(Orders[[#This Row],[ProductID]],Products[], 2,FALSE)</f>
        <v>Gorgonzola Telino</v>
      </c>
      <c r="E187">
        <v>30</v>
      </c>
      <c r="F187">
        <f>VLOOKUP(Orders[[#This Row],[ProductID]],Products[],6,FALSE)</f>
        <v>12.5</v>
      </c>
      <c r="G187">
        <f>Orders[[#This Row],[Quantity]]*Orders[[#This Row],[UnitPrice]]</f>
        <v>375</v>
      </c>
    </row>
    <row r="188" spans="1:7" x14ac:dyDescent="0.3">
      <c r="A188">
        <v>297</v>
      </c>
      <c r="B188">
        <v>10359</v>
      </c>
      <c r="C188">
        <v>31</v>
      </c>
      <c r="D188" t="str">
        <f>VLOOKUP(Orders[[#This Row],[ProductID]],Products[], 2,FALSE)</f>
        <v>Gorgonzola Telino</v>
      </c>
      <c r="E188">
        <v>70</v>
      </c>
      <c r="F188">
        <f>VLOOKUP(Orders[[#This Row],[ProductID]],Products[],6,FALSE)</f>
        <v>12.5</v>
      </c>
      <c r="G188">
        <f>Orders[[#This Row],[Quantity]]*Orders[[#This Row],[UnitPrice]]</f>
        <v>875</v>
      </c>
    </row>
    <row r="189" spans="1:7" x14ac:dyDescent="0.3">
      <c r="A189">
        <v>309</v>
      </c>
      <c r="B189">
        <v>10363</v>
      </c>
      <c r="C189">
        <v>31</v>
      </c>
      <c r="D189" t="str">
        <f>VLOOKUP(Orders[[#This Row],[ProductID]],Products[], 2,FALSE)</f>
        <v>Gorgonzola Telino</v>
      </c>
      <c r="E189">
        <v>20</v>
      </c>
      <c r="F189">
        <f>VLOOKUP(Orders[[#This Row],[ProductID]],Products[],6,FALSE)</f>
        <v>12.5</v>
      </c>
      <c r="G189">
        <f>Orders[[#This Row],[Quantity]]*Orders[[#This Row],[UnitPrice]]</f>
        <v>250</v>
      </c>
    </row>
    <row r="190" spans="1:7" x14ac:dyDescent="0.3">
      <c r="A190">
        <v>337</v>
      </c>
      <c r="B190">
        <v>10374</v>
      </c>
      <c r="C190">
        <v>31</v>
      </c>
      <c r="D190" t="str">
        <f>VLOOKUP(Orders[[#This Row],[ProductID]],Products[], 2,FALSE)</f>
        <v>Gorgonzola Telino</v>
      </c>
      <c r="E190">
        <v>30</v>
      </c>
      <c r="F190">
        <f>VLOOKUP(Orders[[#This Row],[ProductID]],Products[],6,FALSE)</f>
        <v>12.5</v>
      </c>
      <c r="G190">
        <f>Orders[[#This Row],[Quantity]]*Orders[[#This Row],[UnitPrice]]</f>
        <v>375</v>
      </c>
    </row>
    <row r="191" spans="1:7" x14ac:dyDescent="0.3">
      <c r="A191">
        <v>341</v>
      </c>
      <c r="B191">
        <v>10376</v>
      </c>
      <c r="C191">
        <v>31</v>
      </c>
      <c r="D191" t="str">
        <f>VLOOKUP(Orders[[#This Row],[ProductID]],Products[], 2,FALSE)</f>
        <v>Gorgonzola Telino</v>
      </c>
      <c r="E191">
        <v>42</v>
      </c>
      <c r="F191">
        <f>VLOOKUP(Orders[[#This Row],[ProductID]],Products[],6,FALSE)</f>
        <v>12.5</v>
      </c>
      <c r="G191">
        <f>Orders[[#This Row],[Quantity]]*Orders[[#This Row],[UnitPrice]]</f>
        <v>525</v>
      </c>
    </row>
    <row r="192" spans="1:7" x14ac:dyDescent="0.3">
      <c r="A192">
        <v>379</v>
      </c>
      <c r="B192">
        <v>10390</v>
      </c>
      <c r="C192">
        <v>31</v>
      </c>
      <c r="D192" t="str">
        <f>VLOOKUP(Orders[[#This Row],[ProductID]],Products[], 2,FALSE)</f>
        <v>Gorgonzola Telino</v>
      </c>
      <c r="E192">
        <v>60</v>
      </c>
      <c r="F192">
        <f>VLOOKUP(Orders[[#This Row],[ProductID]],Products[],6,FALSE)</f>
        <v>12.5</v>
      </c>
      <c r="G192">
        <f>Orders[[#This Row],[Quantity]]*Orders[[#This Row],[UnitPrice]]</f>
        <v>750</v>
      </c>
    </row>
    <row r="193" spans="1:7" x14ac:dyDescent="0.3">
      <c r="A193">
        <v>389</v>
      </c>
      <c r="B193">
        <v>10393</v>
      </c>
      <c r="C193">
        <v>31</v>
      </c>
      <c r="D193" t="str">
        <f>VLOOKUP(Orders[[#This Row],[ProductID]],Products[], 2,FALSE)</f>
        <v>Gorgonzola Telino</v>
      </c>
      <c r="E193">
        <v>32</v>
      </c>
      <c r="F193">
        <f>VLOOKUP(Orders[[#This Row],[ProductID]],Products[],6,FALSE)</f>
        <v>12.5</v>
      </c>
      <c r="G193">
        <f>Orders[[#This Row],[Quantity]]*Orders[[#This Row],[UnitPrice]]</f>
        <v>400</v>
      </c>
    </row>
    <row r="194" spans="1:7" x14ac:dyDescent="0.3">
      <c r="A194">
        <v>469</v>
      </c>
      <c r="B194">
        <v>10423</v>
      </c>
      <c r="C194">
        <v>31</v>
      </c>
      <c r="D194" t="str">
        <f>VLOOKUP(Orders[[#This Row],[ProductID]],Products[], 2,FALSE)</f>
        <v>Gorgonzola Telino</v>
      </c>
      <c r="E194">
        <v>14</v>
      </c>
      <c r="F194">
        <f>VLOOKUP(Orders[[#This Row],[ProductID]],Products[],6,FALSE)</f>
        <v>12.5</v>
      </c>
      <c r="G194">
        <f>Orders[[#This Row],[Quantity]]*Orders[[#This Row],[UnitPrice]]</f>
        <v>175</v>
      </c>
    </row>
    <row r="195" spans="1:7" x14ac:dyDescent="0.3">
      <c r="A195">
        <v>32</v>
      </c>
      <c r="B195">
        <v>10258</v>
      </c>
      <c r="C195">
        <v>32</v>
      </c>
      <c r="D195" t="str">
        <f>VLOOKUP(Orders[[#This Row],[ProductID]],Products[], 2,FALSE)</f>
        <v>Mascarpone Fabioli</v>
      </c>
      <c r="E195">
        <v>6</v>
      </c>
      <c r="F195">
        <f>VLOOKUP(Orders[[#This Row],[ProductID]],Products[],6,FALSE)</f>
        <v>32</v>
      </c>
      <c r="G195">
        <f>Orders[[#This Row],[Quantity]]*Orders[[#This Row],[UnitPrice]]</f>
        <v>192</v>
      </c>
    </row>
    <row r="196" spans="1:7" x14ac:dyDescent="0.3">
      <c r="A196">
        <v>178</v>
      </c>
      <c r="B196">
        <v>10314</v>
      </c>
      <c r="C196">
        <v>32</v>
      </c>
      <c r="D196" t="str">
        <f>VLOOKUP(Orders[[#This Row],[ProductID]],Products[], 2,FALSE)</f>
        <v>Mascarpone Fabioli</v>
      </c>
      <c r="E196">
        <v>40</v>
      </c>
      <c r="F196">
        <f>VLOOKUP(Orders[[#This Row],[ProductID]],Products[],6,FALSE)</f>
        <v>32</v>
      </c>
      <c r="G196">
        <f>Orders[[#This Row],[Quantity]]*Orders[[#This Row],[UnitPrice]]</f>
        <v>1280</v>
      </c>
    </row>
    <row r="197" spans="1:7" x14ac:dyDescent="0.3">
      <c r="A197">
        <v>234</v>
      </c>
      <c r="B197">
        <v>10335</v>
      </c>
      <c r="C197">
        <v>32</v>
      </c>
      <c r="D197" t="str">
        <f>VLOOKUP(Orders[[#This Row],[ProductID]],Products[], 2,FALSE)</f>
        <v>Mascarpone Fabioli</v>
      </c>
      <c r="E197">
        <v>6</v>
      </c>
      <c r="F197">
        <f>VLOOKUP(Orders[[#This Row],[ProductID]],Products[],6,FALSE)</f>
        <v>32</v>
      </c>
      <c r="G197">
        <f>Orders[[#This Row],[Quantity]]*Orders[[#This Row],[UnitPrice]]</f>
        <v>192</v>
      </c>
    </row>
    <row r="198" spans="1:7" x14ac:dyDescent="0.3">
      <c r="A198">
        <v>13</v>
      </c>
      <c r="B198">
        <v>10252</v>
      </c>
      <c r="C198">
        <v>33</v>
      </c>
      <c r="D198" t="str">
        <f>VLOOKUP(Orders[[#This Row],[ProductID]],Products[], 2,FALSE)</f>
        <v>Geitost</v>
      </c>
      <c r="E198">
        <v>25</v>
      </c>
      <c r="F198">
        <f>VLOOKUP(Orders[[#This Row],[ProductID]],Products[],6,FALSE)</f>
        <v>2.5</v>
      </c>
      <c r="G198">
        <f>Orders[[#This Row],[Quantity]]*Orders[[#This Row],[UnitPrice]]</f>
        <v>62.5</v>
      </c>
    </row>
    <row r="199" spans="1:7" x14ac:dyDescent="0.3">
      <c r="A199">
        <v>58</v>
      </c>
      <c r="B199">
        <v>10269</v>
      </c>
      <c r="C199">
        <v>33</v>
      </c>
      <c r="D199" t="str">
        <f>VLOOKUP(Orders[[#This Row],[ProductID]],Products[], 2,FALSE)</f>
        <v>Geitost</v>
      </c>
      <c r="E199">
        <v>60</v>
      </c>
      <c r="F199">
        <f>VLOOKUP(Orders[[#This Row],[ProductID]],Products[],6,FALSE)</f>
        <v>2.5</v>
      </c>
      <c r="G199">
        <f>Orders[[#This Row],[Quantity]]*Orders[[#This Row],[UnitPrice]]</f>
        <v>150</v>
      </c>
    </row>
    <row r="200" spans="1:7" x14ac:dyDescent="0.3">
      <c r="A200">
        <v>62</v>
      </c>
      <c r="B200">
        <v>10271</v>
      </c>
      <c r="C200">
        <v>33</v>
      </c>
      <c r="D200" t="str">
        <f>VLOOKUP(Orders[[#This Row],[ProductID]],Products[], 2,FALSE)</f>
        <v>Geitost</v>
      </c>
      <c r="E200">
        <v>24</v>
      </c>
      <c r="F200">
        <f>VLOOKUP(Orders[[#This Row],[ProductID]],Products[],6,FALSE)</f>
        <v>2.5</v>
      </c>
      <c r="G200">
        <f>Orders[[#This Row],[Quantity]]*Orders[[#This Row],[UnitPrice]]</f>
        <v>60</v>
      </c>
    </row>
    <row r="201" spans="1:7" x14ac:dyDescent="0.3">
      <c r="A201">
        <v>68</v>
      </c>
      <c r="B201">
        <v>10273</v>
      </c>
      <c r="C201">
        <v>33</v>
      </c>
      <c r="D201" t="str">
        <f>VLOOKUP(Orders[[#This Row],[ProductID]],Products[], 2,FALSE)</f>
        <v>Geitost</v>
      </c>
      <c r="E201">
        <v>20</v>
      </c>
      <c r="F201">
        <f>VLOOKUP(Orders[[#This Row],[ProductID]],Products[],6,FALSE)</f>
        <v>2.5</v>
      </c>
      <c r="G201">
        <f>Orders[[#This Row],[Quantity]]*Orders[[#This Row],[UnitPrice]]</f>
        <v>50</v>
      </c>
    </row>
    <row r="202" spans="1:7" x14ac:dyDescent="0.3">
      <c r="A202">
        <v>250</v>
      </c>
      <c r="B202">
        <v>10341</v>
      </c>
      <c r="C202">
        <v>33</v>
      </c>
      <c r="D202" t="str">
        <f>VLOOKUP(Orders[[#This Row],[ProductID]],Products[], 2,FALSE)</f>
        <v>Geitost</v>
      </c>
      <c r="E202">
        <v>8</v>
      </c>
      <c r="F202">
        <f>VLOOKUP(Orders[[#This Row],[ProductID]],Products[],6,FALSE)</f>
        <v>2.5</v>
      </c>
      <c r="G202">
        <f>Orders[[#This Row],[Quantity]]*Orders[[#This Row],[UnitPrice]]</f>
        <v>20</v>
      </c>
    </row>
    <row r="203" spans="1:7" x14ac:dyDescent="0.3">
      <c r="A203">
        <v>356</v>
      </c>
      <c r="B203">
        <v>10382</v>
      </c>
      <c r="C203">
        <v>33</v>
      </c>
      <c r="D203" t="str">
        <f>VLOOKUP(Orders[[#This Row],[ProductID]],Products[], 2,FALSE)</f>
        <v>Geitost</v>
      </c>
      <c r="E203">
        <v>60</v>
      </c>
      <c r="F203">
        <f>VLOOKUP(Orders[[#This Row],[ProductID]],Products[],6,FALSE)</f>
        <v>2.5</v>
      </c>
      <c r="G203">
        <f>Orders[[#This Row],[Quantity]]*Orders[[#This Row],[UnitPrice]]</f>
        <v>150</v>
      </c>
    </row>
    <row r="204" spans="1:7" x14ac:dyDescent="0.3">
      <c r="A204">
        <v>434</v>
      </c>
      <c r="B204">
        <v>10410</v>
      </c>
      <c r="C204">
        <v>33</v>
      </c>
      <c r="D204" t="str">
        <f>VLOOKUP(Orders[[#This Row],[ProductID]],Products[], 2,FALSE)</f>
        <v>Geitost</v>
      </c>
      <c r="E204">
        <v>49</v>
      </c>
      <c r="F204">
        <f>VLOOKUP(Orders[[#This Row],[ProductID]],Products[],6,FALSE)</f>
        <v>2.5</v>
      </c>
      <c r="G204">
        <f>Orders[[#This Row],[Quantity]]*Orders[[#This Row],[UnitPrice]]</f>
        <v>122.5</v>
      </c>
    </row>
    <row r="205" spans="1:7" x14ac:dyDescent="0.3">
      <c r="A205">
        <v>444</v>
      </c>
      <c r="B205">
        <v>10414</v>
      </c>
      <c r="C205">
        <v>33</v>
      </c>
      <c r="D205" t="str">
        <f>VLOOKUP(Orders[[#This Row],[ProductID]],Products[], 2,FALSE)</f>
        <v>Geitost</v>
      </c>
      <c r="E205">
        <v>50</v>
      </c>
      <c r="F205">
        <f>VLOOKUP(Orders[[#This Row],[ProductID]],Products[],6,FALSE)</f>
        <v>2.5</v>
      </c>
      <c r="G205">
        <f>Orders[[#This Row],[Quantity]]*Orders[[#This Row],[UnitPrice]]</f>
        <v>125</v>
      </c>
    </row>
    <row r="206" spans="1:7" x14ac:dyDescent="0.3">
      <c r="A206">
        <v>446</v>
      </c>
      <c r="B206">
        <v>10415</v>
      </c>
      <c r="C206">
        <v>33</v>
      </c>
      <c r="D206" t="str">
        <f>VLOOKUP(Orders[[#This Row],[ProductID]],Products[], 2,FALSE)</f>
        <v>Geitost</v>
      </c>
      <c r="E206">
        <v>20</v>
      </c>
      <c r="F206">
        <f>VLOOKUP(Orders[[#This Row],[ProductID]],Products[],6,FALSE)</f>
        <v>2.5</v>
      </c>
      <c r="G206">
        <f>Orders[[#This Row],[Quantity]]*Orders[[#This Row],[UnitPrice]]</f>
        <v>50</v>
      </c>
    </row>
    <row r="207" spans="1:7" x14ac:dyDescent="0.3">
      <c r="A207">
        <v>106</v>
      </c>
      <c r="B207">
        <v>10287</v>
      </c>
      <c r="C207">
        <v>34</v>
      </c>
      <c r="D207" t="str">
        <f>VLOOKUP(Orders[[#This Row],[ProductID]],Products[], 2,FALSE)</f>
        <v>Sasquatch Ale</v>
      </c>
      <c r="E207">
        <v>20</v>
      </c>
      <c r="F207">
        <f>VLOOKUP(Orders[[#This Row],[ProductID]],Products[],6,FALSE)</f>
        <v>14</v>
      </c>
      <c r="G207">
        <f>Orders[[#This Row],[Quantity]]*Orders[[#This Row],[UnitPrice]]</f>
        <v>280</v>
      </c>
    </row>
    <row r="208" spans="1:7" x14ac:dyDescent="0.3">
      <c r="A208">
        <v>181</v>
      </c>
      <c r="B208">
        <v>10315</v>
      </c>
      <c r="C208">
        <v>34</v>
      </c>
      <c r="D208" t="str">
        <f>VLOOKUP(Orders[[#This Row],[ProductID]],Products[], 2,FALSE)</f>
        <v>Sasquatch Ale</v>
      </c>
      <c r="E208">
        <v>14</v>
      </c>
      <c r="F208">
        <f>VLOOKUP(Orders[[#This Row],[ProductID]],Products[],6,FALSE)</f>
        <v>14</v>
      </c>
      <c r="G208">
        <f>Orders[[#This Row],[Quantity]]*Orders[[#This Row],[UnitPrice]]</f>
        <v>196</v>
      </c>
    </row>
    <row r="209" spans="1:7" x14ac:dyDescent="0.3">
      <c r="A209">
        <v>294</v>
      </c>
      <c r="B209">
        <v>10358</v>
      </c>
      <c r="C209">
        <v>34</v>
      </c>
      <c r="D209" t="str">
        <f>VLOOKUP(Orders[[#This Row],[ProductID]],Products[], 2,FALSE)</f>
        <v>Sasquatch Ale</v>
      </c>
      <c r="E209">
        <v>10</v>
      </c>
      <c r="F209">
        <f>VLOOKUP(Orders[[#This Row],[ProductID]],Products[],6,FALSE)</f>
        <v>14</v>
      </c>
      <c r="G209">
        <f>Orders[[#This Row],[Quantity]]*Orders[[#This Row],[UnitPrice]]</f>
        <v>140</v>
      </c>
    </row>
    <row r="210" spans="1:7" x14ac:dyDescent="0.3">
      <c r="A210">
        <v>317</v>
      </c>
      <c r="B210">
        <v>10367</v>
      </c>
      <c r="C210">
        <v>34</v>
      </c>
      <c r="D210" t="str">
        <f>VLOOKUP(Orders[[#This Row],[ProductID]],Products[], 2,FALSE)</f>
        <v>Sasquatch Ale</v>
      </c>
      <c r="E210">
        <v>36</v>
      </c>
      <c r="F210">
        <f>VLOOKUP(Orders[[#This Row],[ProductID]],Products[],6,FALSE)</f>
        <v>14</v>
      </c>
      <c r="G210">
        <f>Orders[[#This Row],[Quantity]]*Orders[[#This Row],[UnitPrice]]</f>
        <v>504</v>
      </c>
    </row>
    <row r="211" spans="1:7" x14ac:dyDescent="0.3">
      <c r="A211">
        <v>367</v>
      </c>
      <c r="B211">
        <v>10386</v>
      </c>
      <c r="C211">
        <v>34</v>
      </c>
      <c r="D211" t="str">
        <f>VLOOKUP(Orders[[#This Row],[ProductID]],Products[], 2,FALSE)</f>
        <v>Sasquatch Ale</v>
      </c>
      <c r="E211">
        <v>10</v>
      </c>
      <c r="F211">
        <f>VLOOKUP(Orders[[#This Row],[ProductID]],Products[],6,FALSE)</f>
        <v>14</v>
      </c>
      <c r="G211">
        <f>Orders[[#This Row],[Quantity]]*Orders[[#This Row],[UnitPrice]]</f>
        <v>140</v>
      </c>
    </row>
    <row r="212" spans="1:7" x14ac:dyDescent="0.3">
      <c r="A212">
        <v>503</v>
      </c>
      <c r="B212">
        <v>10438</v>
      </c>
      <c r="C212">
        <v>34</v>
      </c>
      <c r="D212" t="str">
        <f>VLOOKUP(Orders[[#This Row],[ProductID]],Products[], 2,FALSE)</f>
        <v>Sasquatch Ale</v>
      </c>
      <c r="E212">
        <v>20</v>
      </c>
      <c r="F212">
        <f>VLOOKUP(Orders[[#This Row],[ProductID]],Products[],6,FALSE)</f>
        <v>14</v>
      </c>
      <c r="G212">
        <f>Orders[[#This Row],[Quantity]]*Orders[[#This Row],[UnitPrice]]</f>
        <v>280</v>
      </c>
    </row>
    <row r="213" spans="1:7" x14ac:dyDescent="0.3">
      <c r="A213">
        <v>40</v>
      </c>
      <c r="B213">
        <v>10261</v>
      </c>
      <c r="C213">
        <v>35</v>
      </c>
      <c r="D213" t="str">
        <f>VLOOKUP(Orders[[#This Row],[ProductID]],Products[], 2,FALSE)</f>
        <v>Steeleye Stout</v>
      </c>
      <c r="E213">
        <v>20</v>
      </c>
      <c r="F213">
        <f>VLOOKUP(Orders[[#This Row],[ProductID]],Products[],6,FALSE)</f>
        <v>18</v>
      </c>
      <c r="G213">
        <f>Orders[[#This Row],[Quantity]]*Orders[[#This Row],[UnitPrice]]</f>
        <v>360</v>
      </c>
    </row>
    <row r="214" spans="1:7" x14ac:dyDescent="0.3">
      <c r="A214">
        <v>89</v>
      </c>
      <c r="B214">
        <v>10281</v>
      </c>
      <c r="C214">
        <v>35</v>
      </c>
      <c r="D214" t="str">
        <f>VLOOKUP(Orders[[#This Row],[ProductID]],Products[], 2,FALSE)</f>
        <v>Steeleye Stout</v>
      </c>
      <c r="E214">
        <v>4</v>
      </c>
      <c r="F214">
        <f>VLOOKUP(Orders[[#This Row],[ProductID]],Products[],6,FALSE)</f>
        <v>18</v>
      </c>
      <c r="G214">
        <f>Orders[[#This Row],[Quantity]]*Orders[[#This Row],[UnitPrice]]</f>
        <v>72</v>
      </c>
    </row>
    <row r="215" spans="1:7" x14ac:dyDescent="0.3">
      <c r="A215">
        <v>103</v>
      </c>
      <c r="B215">
        <v>10286</v>
      </c>
      <c r="C215">
        <v>35</v>
      </c>
      <c r="D215" t="str">
        <f>VLOOKUP(Orders[[#This Row],[ProductID]],Products[], 2,FALSE)</f>
        <v>Steeleye Stout</v>
      </c>
      <c r="E215">
        <v>100</v>
      </c>
      <c r="F215">
        <f>VLOOKUP(Orders[[#This Row],[ProductID]],Products[],6,FALSE)</f>
        <v>18</v>
      </c>
      <c r="G215">
        <f>Orders[[#This Row],[Quantity]]*Orders[[#This Row],[UnitPrice]]</f>
        <v>1800</v>
      </c>
    </row>
    <row r="216" spans="1:7" x14ac:dyDescent="0.3">
      <c r="A216">
        <v>192</v>
      </c>
      <c r="B216">
        <v>10321</v>
      </c>
      <c r="C216">
        <v>35</v>
      </c>
      <c r="D216" t="str">
        <f>VLOOKUP(Orders[[#This Row],[ProductID]],Products[], 2,FALSE)</f>
        <v>Steeleye Stout</v>
      </c>
      <c r="E216">
        <v>10</v>
      </c>
      <c r="F216">
        <f>VLOOKUP(Orders[[#This Row],[ProductID]],Products[],6,FALSE)</f>
        <v>18</v>
      </c>
      <c r="G216">
        <f>Orders[[#This Row],[Quantity]]*Orders[[#This Row],[UnitPrice]]</f>
        <v>180</v>
      </c>
    </row>
    <row r="217" spans="1:7" x14ac:dyDescent="0.3">
      <c r="A217">
        <v>198</v>
      </c>
      <c r="B217">
        <v>10324</v>
      </c>
      <c r="C217">
        <v>35</v>
      </c>
      <c r="D217" t="str">
        <f>VLOOKUP(Orders[[#This Row],[ProductID]],Products[], 2,FALSE)</f>
        <v>Steeleye Stout</v>
      </c>
      <c r="E217">
        <v>70</v>
      </c>
      <c r="F217">
        <f>VLOOKUP(Orders[[#This Row],[ProductID]],Products[],6,FALSE)</f>
        <v>18</v>
      </c>
      <c r="G217">
        <f>Orders[[#This Row],[Quantity]]*Orders[[#This Row],[UnitPrice]]</f>
        <v>1260</v>
      </c>
    </row>
    <row r="218" spans="1:7" x14ac:dyDescent="0.3">
      <c r="A218">
        <v>380</v>
      </c>
      <c r="B218">
        <v>10390</v>
      </c>
      <c r="C218">
        <v>35</v>
      </c>
      <c r="D218" t="str">
        <f>VLOOKUP(Orders[[#This Row],[ProductID]],Products[], 2,FALSE)</f>
        <v>Steeleye Stout</v>
      </c>
      <c r="E218">
        <v>40</v>
      </c>
      <c r="F218">
        <f>VLOOKUP(Orders[[#This Row],[ProductID]],Products[],6,FALSE)</f>
        <v>18</v>
      </c>
      <c r="G218">
        <f>Orders[[#This Row],[Quantity]]*Orders[[#This Row],[UnitPrice]]</f>
        <v>720</v>
      </c>
    </row>
    <row r="219" spans="1:7" x14ac:dyDescent="0.3">
      <c r="A219">
        <v>400</v>
      </c>
      <c r="B219">
        <v>10398</v>
      </c>
      <c r="C219">
        <v>35</v>
      </c>
      <c r="D219" t="str">
        <f>VLOOKUP(Orders[[#This Row],[ProductID]],Products[], 2,FALSE)</f>
        <v>Steeleye Stout</v>
      </c>
      <c r="E219">
        <v>30</v>
      </c>
      <c r="F219">
        <f>VLOOKUP(Orders[[#This Row],[ProductID]],Products[],6,FALSE)</f>
        <v>18</v>
      </c>
      <c r="G219">
        <f>Orders[[#This Row],[Quantity]]*Orders[[#This Row],[UnitPrice]]</f>
        <v>540</v>
      </c>
    </row>
    <row r="220" spans="1:7" x14ac:dyDescent="0.3">
      <c r="A220">
        <v>407</v>
      </c>
      <c r="B220">
        <v>10400</v>
      </c>
      <c r="C220">
        <v>35</v>
      </c>
      <c r="D220" t="str">
        <f>VLOOKUP(Orders[[#This Row],[ProductID]],Products[], 2,FALSE)</f>
        <v>Steeleye Stout</v>
      </c>
      <c r="E220">
        <v>35</v>
      </c>
      <c r="F220">
        <f>VLOOKUP(Orders[[#This Row],[ProductID]],Products[],6,FALSE)</f>
        <v>18</v>
      </c>
      <c r="G220">
        <f>Orders[[#This Row],[Quantity]]*Orders[[#This Row],[UnitPrice]]</f>
        <v>630</v>
      </c>
    </row>
    <row r="221" spans="1:7" x14ac:dyDescent="0.3">
      <c r="A221">
        <v>471</v>
      </c>
      <c r="B221">
        <v>10424</v>
      </c>
      <c r="C221">
        <v>35</v>
      </c>
      <c r="D221" t="str">
        <f>VLOOKUP(Orders[[#This Row],[ProductID]],Products[], 2,FALSE)</f>
        <v>Steeleye Stout</v>
      </c>
      <c r="E221">
        <v>60</v>
      </c>
      <c r="F221">
        <f>VLOOKUP(Orders[[#This Row],[ProductID]],Products[],6,FALSE)</f>
        <v>18</v>
      </c>
      <c r="G221">
        <f>Orders[[#This Row],[Quantity]]*Orders[[#This Row],[UnitPrice]]</f>
        <v>1080</v>
      </c>
    </row>
    <row r="222" spans="1:7" x14ac:dyDescent="0.3">
      <c r="A222">
        <v>23</v>
      </c>
      <c r="B222">
        <v>10255</v>
      </c>
      <c r="C222">
        <v>36</v>
      </c>
      <c r="D222" t="str">
        <f>VLOOKUP(Orders[[#This Row],[ProductID]],Products[], 2,FALSE)</f>
        <v>Inlagd Sill</v>
      </c>
      <c r="E222">
        <v>25</v>
      </c>
      <c r="F222">
        <f>VLOOKUP(Orders[[#This Row],[ProductID]],Products[],6,FALSE)</f>
        <v>19</v>
      </c>
      <c r="G222">
        <f>Orders[[#This Row],[Quantity]]*Orders[[#This Row],[UnitPrice]]</f>
        <v>475</v>
      </c>
    </row>
    <row r="223" spans="1:7" x14ac:dyDescent="0.3">
      <c r="A223">
        <v>60</v>
      </c>
      <c r="B223">
        <v>10270</v>
      </c>
      <c r="C223">
        <v>36</v>
      </c>
      <c r="D223" t="str">
        <f>VLOOKUP(Orders[[#This Row],[ProductID]],Products[], 2,FALSE)</f>
        <v>Inlagd Sill</v>
      </c>
      <c r="E223">
        <v>30</v>
      </c>
      <c r="F223">
        <f>VLOOKUP(Orders[[#This Row],[ProductID]],Products[],6,FALSE)</f>
        <v>19</v>
      </c>
      <c r="G223">
        <f>Orders[[#This Row],[Quantity]]*Orders[[#This Row],[UnitPrice]]</f>
        <v>570</v>
      </c>
    </row>
    <row r="224" spans="1:7" x14ac:dyDescent="0.3">
      <c r="A224">
        <v>136</v>
      </c>
      <c r="B224">
        <v>10298</v>
      </c>
      <c r="C224">
        <v>36</v>
      </c>
      <c r="D224" t="str">
        <f>VLOOKUP(Orders[[#This Row],[ProductID]],Products[], 2,FALSE)</f>
        <v>Inlagd Sill</v>
      </c>
      <c r="E224">
        <v>40</v>
      </c>
      <c r="F224">
        <f>VLOOKUP(Orders[[#This Row],[ProductID]],Products[],6,FALSE)</f>
        <v>19</v>
      </c>
      <c r="G224">
        <f>Orders[[#This Row],[Quantity]]*Orders[[#This Row],[UnitPrice]]</f>
        <v>760</v>
      </c>
    </row>
    <row r="225" spans="1:7" x14ac:dyDescent="0.3">
      <c r="A225">
        <v>177</v>
      </c>
      <c r="B225">
        <v>10313</v>
      </c>
      <c r="C225">
        <v>36</v>
      </c>
      <c r="D225" t="str">
        <f>VLOOKUP(Orders[[#This Row],[ProductID]],Products[], 2,FALSE)</f>
        <v>Inlagd Sill</v>
      </c>
      <c r="E225">
        <v>12</v>
      </c>
      <c r="F225">
        <f>VLOOKUP(Orders[[#This Row],[ProductID]],Products[],6,FALSE)</f>
        <v>19</v>
      </c>
      <c r="G225">
        <f>Orders[[#This Row],[Quantity]]*Orders[[#This Row],[UnitPrice]]</f>
        <v>228</v>
      </c>
    </row>
    <row r="226" spans="1:7" x14ac:dyDescent="0.3">
      <c r="A226">
        <v>239</v>
      </c>
      <c r="B226">
        <v>10337</v>
      </c>
      <c r="C226">
        <v>36</v>
      </c>
      <c r="D226" t="str">
        <f>VLOOKUP(Orders[[#This Row],[ProductID]],Products[], 2,FALSE)</f>
        <v>Inlagd Sill</v>
      </c>
      <c r="E226">
        <v>20</v>
      </c>
      <c r="F226">
        <f>VLOOKUP(Orders[[#This Row],[ProductID]],Products[],6,FALSE)</f>
        <v>19</v>
      </c>
      <c r="G226">
        <f>Orders[[#This Row],[Quantity]]*Orders[[#This Row],[UnitPrice]]</f>
        <v>380</v>
      </c>
    </row>
    <row r="227" spans="1:7" x14ac:dyDescent="0.3">
      <c r="A227">
        <v>254</v>
      </c>
      <c r="B227">
        <v>10342</v>
      </c>
      <c r="C227">
        <v>36</v>
      </c>
      <c r="D227" t="str">
        <f>VLOOKUP(Orders[[#This Row],[ProductID]],Products[], 2,FALSE)</f>
        <v>Inlagd Sill</v>
      </c>
      <c r="E227">
        <v>40</v>
      </c>
      <c r="F227">
        <f>VLOOKUP(Orders[[#This Row],[ProductID]],Products[],6,FALSE)</f>
        <v>19</v>
      </c>
      <c r="G227">
        <f>Orders[[#This Row],[Quantity]]*Orders[[#This Row],[UnitPrice]]</f>
        <v>760</v>
      </c>
    </row>
    <row r="228" spans="1:7" x14ac:dyDescent="0.3">
      <c r="A228">
        <v>295</v>
      </c>
      <c r="B228">
        <v>10358</v>
      </c>
      <c r="C228">
        <v>36</v>
      </c>
      <c r="D228" t="str">
        <f>VLOOKUP(Orders[[#This Row],[ProductID]],Products[], 2,FALSE)</f>
        <v>Inlagd Sill</v>
      </c>
      <c r="E228">
        <v>20</v>
      </c>
      <c r="F228">
        <f>VLOOKUP(Orders[[#This Row],[ProductID]],Products[],6,FALSE)</f>
        <v>19</v>
      </c>
      <c r="G228">
        <f>Orders[[#This Row],[Quantity]]*Orders[[#This Row],[UnitPrice]]</f>
        <v>380</v>
      </c>
    </row>
    <row r="229" spans="1:7" x14ac:dyDescent="0.3">
      <c r="A229">
        <v>330</v>
      </c>
      <c r="B229">
        <v>10371</v>
      </c>
      <c r="C229">
        <v>36</v>
      </c>
      <c r="D229" t="str">
        <f>VLOOKUP(Orders[[#This Row],[ProductID]],Products[], 2,FALSE)</f>
        <v>Inlagd Sill</v>
      </c>
      <c r="E229">
        <v>6</v>
      </c>
      <c r="F229">
        <f>VLOOKUP(Orders[[#This Row],[ProductID]],Products[],6,FALSE)</f>
        <v>19</v>
      </c>
      <c r="G229">
        <f>Orders[[#This Row],[Quantity]]*Orders[[#This Row],[UnitPrice]]</f>
        <v>114</v>
      </c>
    </row>
    <row r="230" spans="1:7" x14ac:dyDescent="0.3">
      <c r="A230">
        <v>424</v>
      </c>
      <c r="B230">
        <v>10406</v>
      </c>
      <c r="C230">
        <v>36</v>
      </c>
      <c r="D230" t="str">
        <f>VLOOKUP(Orders[[#This Row],[ProductID]],Products[], 2,FALSE)</f>
        <v>Inlagd Sill</v>
      </c>
      <c r="E230">
        <v>5</v>
      </c>
      <c r="F230">
        <f>VLOOKUP(Orders[[#This Row],[ProductID]],Products[],6,FALSE)</f>
        <v>19</v>
      </c>
      <c r="G230">
        <f>Orders[[#This Row],[Quantity]]*Orders[[#This Row],[UnitPrice]]</f>
        <v>95</v>
      </c>
    </row>
    <row r="231" spans="1:7" x14ac:dyDescent="0.3">
      <c r="A231">
        <v>34</v>
      </c>
      <c r="B231">
        <v>10259</v>
      </c>
      <c r="C231">
        <v>37</v>
      </c>
      <c r="D231" t="str">
        <f>VLOOKUP(Orders[[#This Row],[ProductID]],Products[], 2,FALSE)</f>
        <v>Gravad lax</v>
      </c>
      <c r="E231">
        <v>1</v>
      </c>
      <c r="F231">
        <f>VLOOKUP(Orders[[#This Row],[ProductID]],Products[],6,FALSE)</f>
        <v>26</v>
      </c>
      <c r="G231">
        <f>Orders[[#This Row],[Quantity]]*Orders[[#This Row],[UnitPrice]]</f>
        <v>26</v>
      </c>
    </row>
    <row r="232" spans="1:7" x14ac:dyDescent="0.3">
      <c r="A232">
        <v>240</v>
      </c>
      <c r="B232">
        <v>10337</v>
      </c>
      <c r="C232">
        <v>37</v>
      </c>
      <c r="D232" t="str">
        <f>VLOOKUP(Orders[[#This Row],[ProductID]],Products[], 2,FALSE)</f>
        <v>Gravad lax</v>
      </c>
      <c r="E232">
        <v>28</v>
      </c>
      <c r="F232">
        <f>VLOOKUP(Orders[[#This Row],[ProductID]],Products[],6,FALSE)</f>
        <v>26</v>
      </c>
      <c r="G232">
        <f>Orders[[#This Row],[Quantity]]*Orders[[#This Row],[UnitPrice]]</f>
        <v>728</v>
      </c>
    </row>
    <row r="233" spans="1:7" x14ac:dyDescent="0.3">
      <c r="A233">
        <v>429</v>
      </c>
      <c r="B233">
        <v>10408</v>
      </c>
      <c r="C233">
        <v>37</v>
      </c>
      <c r="D233" t="str">
        <f>VLOOKUP(Orders[[#This Row],[ProductID]],Products[], 2,FALSE)</f>
        <v>Gravad lax</v>
      </c>
      <c r="E233">
        <v>10</v>
      </c>
      <c r="F233">
        <f>VLOOKUP(Orders[[#This Row],[ProductID]],Products[],6,FALSE)</f>
        <v>26</v>
      </c>
      <c r="G233">
        <f>Orders[[#This Row],[Quantity]]*Orders[[#This Row],[UnitPrice]]</f>
        <v>260</v>
      </c>
    </row>
    <row r="234" spans="1:7" x14ac:dyDescent="0.3">
      <c r="A234">
        <v>219</v>
      </c>
      <c r="B234">
        <v>10329</v>
      </c>
      <c r="C234">
        <v>38</v>
      </c>
      <c r="D234" t="str">
        <f>VLOOKUP(Orders[[#This Row],[ProductID]],Products[], 2,FALSE)</f>
        <v>CÃ´te de Blaye</v>
      </c>
      <c r="E234">
        <v>20</v>
      </c>
      <c r="F234">
        <f>VLOOKUP(Orders[[#This Row],[ProductID]],Products[],6,FALSE)</f>
        <v>263.5</v>
      </c>
      <c r="G234">
        <f>Orders[[#This Row],[Quantity]]*Orders[[#This Row],[UnitPrice]]</f>
        <v>5270</v>
      </c>
    </row>
    <row r="235" spans="1:7" x14ac:dyDescent="0.3">
      <c r="A235">
        <v>275</v>
      </c>
      <c r="B235">
        <v>10351</v>
      </c>
      <c r="C235">
        <v>38</v>
      </c>
      <c r="D235" t="str">
        <f>VLOOKUP(Orders[[#This Row],[ProductID]],Products[], 2,FALSE)</f>
        <v>CÃ´te de Blaye</v>
      </c>
      <c r="E235">
        <v>20</v>
      </c>
      <c r="F235">
        <f>VLOOKUP(Orders[[#This Row],[ProductID]],Products[],6,FALSE)</f>
        <v>263.5</v>
      </c>
      <c r="G235">
        <f>Orders[[#This Row],[Quantity]]*Orders[[#This Row],[UnitPrice]]</f>
        <v>5270</v>
      </c>
    </row>
    <row r="236" spans="1:7" x14ac:dyDescent="0.3">
      <c r="A236">
        <v>282</v>
      </c>
      <c r="B236">
        <v>10353</v>
      </c>
      <c r="C236">
        <v>38</v>
      </c>
      <c r="D236" t="str">
        <f>VLOOKUP(Orders[[#This Row],[ProductID]],Products[], 2,FALSE)</f>
        <v>CÃ´te de Blaye</v>
      </c>
      <c r="E236">
        <v>50</v>
      </c>
      <c r="F236">
        <f>VLOOKUP(Orders[[#This Row],[ProductID]],Products[],6,FALSE)</f>
        <v>263.5</v>
      </c>
      <c r="G236">
        <f>Orders[[#This Row],[Quantity]]*Orders[[#This Row],[UnitPrice]]</f>
        <v>13175</v>
      </c>
    </row>
    <row r="237" spans="1:7" x14ac:dyDescent="0.3">
      <c r="A237">
        <v>301</v>
      </c>
      <c r="B237">
        <v>10360</v>
      </c>
      <c r="C237">
        <v>38</v>
      </c>
      <c r="D237" t="str">
        <f>VLOOKUP(Orders[[#This Row],[ProductID]],Products[], 2,FALSE)</f>
        <v>CÃ´te de Blaye</v>
      </c>
      <c r="E237">
        <v>10</v>
      </c>
      <c r="F237">
        <f>VLOOKUP(Orders[[#This Row],[ProductID]],Products[],6,FALSE)</f>
        <v>263.5</v>
      </c>
      <c r="G237">
        <f>Orders[[#This Row],[Quantity]]*Orders[[#This Row],[UnitPrice]]</f>
        <v>2635</v>
      </c>
    </row>
    <row r="238" spans="1:7" x14ac:dyDescent="0.3">
      <c r="A238">
        <v>332</v>
      </c>
      <c r="B238">
        <v>10372</v>
      </c>
      <c r="C238">
        <v>38</v>
      </c>
      <c r="D238" t="str">
        <f>VLOOKUP(Orders[[#This Row],[ProductID]],Products[], 2,FALSE)</f>
        <v>CÃ´te de Blaye</v>
      </c>
      <c r="E238">
        <v>40</v>
      </c>
      <c r="F238">
        <f>VLOOKUP(Orders[[#This Row],[ProductID]],Products[],6,FALSE)</f>
        <v>263.5</v>
      </c>
      <c r="G238">
        <f>Orders[[#This Row],[Quantity]]*Orders[[#This Row],[UnitPrice]]</f>
        <v>10540</v>
      </c>
    </row>
    <row r="239" spans="1:7" x14ac:dyDescent="0.3">
      <c r="A239">
        <v>450</v>
      </c>
      <c r="B239">
        <v>10417</v>
      </c>
      <c r="C239">
        <v>38</v>
      </c>
      <c r="D239" t="str">
        <f>VLOOKUP(Orders[[#This Row],[ProductID]],Products[], 2,FALSE)</f>
        <v>CÃ´te de Blaye</v>
      </c>
      <c r="E239">
        <v>50</v>
      </c>
      <c r="F239">
        <f>VLOOKUP(Orders[[#This Row],[ProductID]],Products[],6,FALSE)</f>
        <v>263.5</v>
      </c>
      <c r="G239">
        <f>Orders[[#This Row],[Quantity]]*Orders[[#This Row],[UnitPrice]]</f>
        <v>13175</v>
      </c>
    </row>
    <row r="240" spans="1:7" x14ac:dyDescent="0.3">
      <c r="A240">
        <v>472</v>
      </c>
      <c r="B240">
        <v>10424</v>
      </c>
      <c r="C240">
        <v>38</v>
      </c>
      <c r="D240" t="str">
        <f>VLOOKUP(Orders[[#This Row],[ProductID]],Products[], 2,FALSE)</f>
        <v>CÃ´te de Blaye</v>
      </c>
      <c r="E240">
        <v>49</v>
      </c>
      <c r="F240">
        <f>VLOOKUP(Orders[[#This Row],[ProductID]],Products[],6,FALSE)</f>
        <v>263.5</v>
      </c>
      <c r="G240">
        <f>Orders[[#This Row],[Quantity]]*Orders[[#This Row],[UnitPrice]]</f>
        <v>12911.5</v>
      </c>
    </row>
    <row r="241" spans="1:7" x14ac:dyDescent="0.3">
      <c r="A241">
        <v>16</v>
      </c>
      <c r="B241">
        <v>10253</v>
      </c>
      <c r="C241">
        <v>39</v>
      </c>
      <c r="D241" t="str">
        <f>VLOOKUP(Orders[[#This Row],[ProductID]],Products[], 2,FALSE)</f>
        <v>Chartreuse verte</v>
      </c>
      <c r="E241">
        <v>42</v>
      </c>
      <c r="F241">
        <f>VLOOKUP(Orders[[#This Row],[ProductID]],Products[],6,FALSE)</f>
        <v>18</v>
      </c>
      <c r="G241">
        <f>Orders[[#This Row],[Quantity]]*Orders[[#This Row],[UnitPrice]]</f>
        <v>756</v>
      </c>
    </row>
    <row r="242" spans="1:7" x14ac:dyDescent="0.3">
      <c r="A242">
        <v>28</v>
      </c>
      <c r="B242">
        <v>10257</v>
      </c>
      <c r="C242">
        <v>39</v>
      </c>
      <c r="D242" t="str">
        <f>VLOOKUP(Orders[[#This Row],[ProductID]],Products[], 2,FALSE)</f>
        <v>Chartreuse verte</v>
      </c>
      <c r="E242">
        <v>6</v>
      </c>
      <c r="F242">
        <f>VLOOKUP(Orders[[#This Row],[ProductID]],Products[],6,FALSE)</f>
        <v>18</v>
      </c>
      <c r="G242">
        <f>Orders[[#This Row],[Quantity]]*Orders[[#This Row],[UnitPrice]]</f>
        <v>108</v>
      </c>
    </row>
    <row r="243" spans="1:7" x14ac:dyDescent="0.3">
      <c r="A243">
        <v>133</v>
      </c>
      <c r="B243">
        <v>10297</v>
      </c>
      <c r="C243">
        <v>39</v>
      </c>
      <c r="D243" t="str">
        <f>VLOOKUP(Orders[[#This Row],[ProductID]],Products[], 2,FALSE)</f>
        <v>Chartreuse verte</v>
      </c>
      <c r="E243">
        <v>60</v>
      </c>
      <c r="F243">
        <f>VLOOKUP(Orders[[#This Row],[ProductID]],Products[],6,FALSE)</f>
        <v>18</v>
      </c>
      <c r="G243">
        <f>Orders[[#This Row],[Quantity]]*Orders[[#This Row],[UnitPrice]]</f>
        <v>1080</v>
      </c>
    </row>
    <row r="244" spans="1:7" x14ac:dyDescent="0.3">
      <c r="A244">
        <v>156</v>
      </c>
      <c r="B244">
        <v>10305</v>
      </c>
      <c r="C244">
        <v>39</v>
      </c>
      <c r="D244" t="str">
        <f>VLOOKUP(Orders[[#This Row],[ProductID]],Products[], 2,FALSE)</f>
        <v>Chartreuse verte</v>
      </c>
      <c r="E244">
        <v>30</v>
      </c>
      <c r="F244">
        <f>VLOOKUP(Orders[[#This Row],[ProductID]],Products[],6,FALSE)</f>
        <v>18</v>
      </c>
      <c r="G244">
        <f>Orders[[#This Row],[Quantity]]*Orders[[#This Row],[UnitPrice]]</f>
        <v>540</v>
      </c>
    </row>
    <row r="245" spans="1:7" x14ac:dyDescent="0.3">
      <c r="A245">
        <v>196</v>
      </c>
      <c r="B245">
        <v>10323</v>
      </c>
      <c r="C245">
        <v>39</v>
      </c>
      <c r="D245" t="str">
        <f>VLOOKUP(Orders[[#This Row],[ProductID]],Products[], 2,FALSE)</f>
        <v>Chartreuse verte</v>
      </c>
      <c r="E245">
        <v>4</v>
      </c>
      <c r="F245">
        <f>VLOOKUP(Orders[[#This Row],[ProductID]],Products[],6,FALSE)</f>
        <v>18</v>
      </c>
      <c r="G245">
        <f>Orders[[#This Row],[Quantity]]*Orders[[#This Row],[UnitPrice]]</f>
        <v>72</v>
      </c>
    </row>
    <row r="246" spans="1:7" x14ac:dyDescent="0.3">
      <c r="A246">
        <v>267</v>
      </c>
      <c r="B246">
        <v>10347</v>
      </c>
      <c r="C246">
        <v>39</v>
      </c>
      <c r="D246" t="str">
        <f>VLOOKUP(Orders[[#This Row],[ProductID]],Products[], 2,FALSE)</f>
        <v>Chartreuse verte</v>
      </c>
      <c r="E246">
        <v>50</v>
      </c>
      <c r="F246">
        <f>VLOOKUP(Orders[[#This Row],[ProductID]],Products[],6,FALSE)</f>
        <v>18</v>
      </c>
      <c r="G246">
        <f>Orders[[#This Row],[Quantity]]*Orders[[#This Row],[UnitPrice]]</f>
        <v>900</v>
      </c>
    </row>
    <row r="247" spans="1:7" x14ac:dyDescent="0.3">
      <c r="A247">
        <v>304</v>
      </c>
      <c r="B247">
        <v>10361</v>
      </c>
      <c r="C247">
        <v>39</v>
      </c>
      <c r="D247" t="str">
        <f>VLOOKUP(Orders[[#This Row],[ProductID]],Products[], 2,FALSE)</f>
        <v>Chartreuse verte</v>
      </c>
      <c r="E247">
        <v>54</v>
      </c>
      <c r="F247">
        <f>VLOOKUP(Orders[[#This Row],[ProductID]],Products[],6,FALSE)</f>
        <v>18</v>
      </c>
      <c r="G247">
        <f>Orders[[#This Row],[Quantity]]*Orders[[#This Row],[UnitPrice]]</f>
        <v>972</v>
      </c>
    </row>
    <row r="248" spans="1:7" x14ac:dyDescent="0.3">
      <c r="A248">
        <v>343</v>
      </c>
      <c r="B248">
        <v>10377</v>
      </c>
      <c r="C248">
        <v>39</v>
      </c>
      <c r="D248" t="str">
        <f>VLOOKUP(Orders[[#This Row],[ProductID]],Products[], 2,FALSE)</f>
        <v>Chartreuse verte</v>
      </c>
      <c r="E248">
        <v>20</v>
      </c>
      <c r="F248">
        <f>VLOOKUP(Orders[[#This Row],[ProductID]],Products[],6,FALSE)</f>
        <v>18</v>
      </c>
      <c r="G248">
        <f>Orders[[#This Row],[Quantity]]*Orders[[#This Row],[UnitPrice]]</f>
        <v>360</v>
      </c>
    </row>
    <row r="249" spans="1:7" x14ac:dyDescent="0.3">
      <c r="A249">
        <v>53</v>
      </c>
      <c r="B249">
        <v>10267</v>
      </c>
      <c r="C249">
        <v>40</v>
      </c>
      <c r="D249" t="str">
        <f>VLOOKUP(Orders[[#This Row],[ProductID]],Products[], 2,FALSE)</f>
        <v>Boston Crab Meat</v>
      </c>
      <c r="E249">
        <v>50</v>
      </c>
      <c r="F249">
        <f>VLOOKUP(Orders[[#This Row],[ProductID]],Products[],6,FALSE)</f>
        <v>18.399999999999999</v>
      </c>
      <c r="G249">
        <f>Orders[[#This Row],[Quantity]]*Orders[[#This Row],[UnitPrice]]</f>
        <v>919.99999999999989</v>
      </c>
    </row>
    <row r="250" spans="1:7" x14ac:dyDescent="0.3">
      <c r="A250">
        <v>69</v>
      </c>
      <c r="B250">
        <v>10273</v>
      </c>
      <c r="C250">
        <v>40</v>
      </c>
      <c r="D250" t="str">
        <f>VLOOKUP(Orders[[#This Row],[ProductID]],Products[], 2,FALSE)</f>
        <v>Boston Crab Meat</v>
      </c>
      <c r="E250">
        <v>60</v>
      </c>
      <c r="F250">
        <f>VLOOKUP(Orders[[#This Row],[ProductID]],Products[],6,FALSE)</f>
        <v>18.399999999999999</v>
      </c>
      <c r="G250">
        <f>Orders[[#This Row],[Quantity]]*Orders[[#This Row],[UnitPrice]]</f>
        <v>1104</v>
      </c>
    </row>
    <row r="251" spans="1:7" x14ac:dyDescent="0.3">
      <c r="A251">
        <v>101</v>
      </c>
      <c r="B251">
        <v>10285</v>
      </c>
      <c r="C251">
        <v>40</v>
      </c>
      <c r="D251" t="str">
        <f>VLOOKUP(Orders[[#This Row],[ProductID]],Products[], 2,FALSE)</f>
        <v>Boston Crab Meat</v>
      </c>
      <c r="E251">
        <v>40</v>
      </c>
      <c r="F251">
        <f>VLOOKUP(Orders[[#This Row],[ProductID]],Products[],6,FALSE)</f>
        <v>18.399999999999999</v>
      </c>
      <c r="G251">
        <f>Orders[[#This Row],[Quantity]]*Orders[[#This Row],[UnitPrice]]</f>
        <v>736</v>
      </c>
    </row>
    <row r="252" spans="1:7" x14ac:dyDescent="0.3">
      <c r="A252">
        <v>143</v>
      </c>
      <c r="B252">
        <v>10301</v>
      </c>
      <c r="C252">
        <v>40</v>
      </c>
      <c r="D252" t="str">
        <f>VLOOKUP(Orders[[#This Row],[ProductID]],Products[], 2,FALSE)</f>
        <v>Boston Crab Meat</v>
      </c>
      <c r="E252">
        <v>10</v>
      </c>
      <c r="F252">
        <f>VLOOKUP(Orders[[#This Row],[ProductID]],Products[],6,FALSE)</f>
        <v>18.399999999999999</v>
      </c>
      <c r="G252">
        <f>Orders[[#This Row],[Quantity]]*Orders[[#This Row],[UnitPrice]]</f>
        <v>184</v>
      </c>
    </row>
    <row r="253" spans="1:7" x14ac:dyDescent="0.3">
      <c r="A253">
        <v>148</v>
      </c>
      <c r="B253">
        <v>10303</v>
      </c>
      <c r="C253">
        <v>40</v>
      </c>
      <c r="D253" t="str">
        <f>VLOOKUP(Orders[[#This Row],[ProductID]],Products[], 2,FALSE)</f>
        <v>Boston Crab Meat</v>
      </c>
      <c r="E253">
        <v>40</v>
      </c>
      <c r="F253">
        <f>VLOOKUP(Orders[[#This Row],[ProductID]],Products[],6,FALSE)</f>
        <v>18.399999999999999</v>
      </c>
      <c r="G253">
        <f>Orders[[#This Row],[Quantity]]*Orders[[#This Row],[UnitPrice]]</f>
        <v>736</v>
      </c>
    </row>
    <row r="254" spans="1:7" x14ac:dyDescent="0.3">
      <c r="A254">
        <v>268</v>
      </c>
      <c r="B254">
        <v>10347</v>
      </c>
      <c r="C254">
        <v>40</v>
      </c>
      <c r="D254" t="str">
        <f>VLOOKUP(Orders[[#This Row],[ProductID]],Products[], 2,FALSE)</f>
        <v>Boston Crab Meat</v>
      </c>
      <c r="E254">
        <v>4</v>
      </c>
      <c r="F254">
        <f>VLOOKUP(Orders[[#This Row],[ProductID]],Products[],6,FALSE)</f>
        <v>18.399999999999999</v>
      </c>
      <c r="G254">
        <f>Orders[[#This Row],[Quantity]]*Orders[[#This Row],[UnitPrice]]</f>
        <v>73.599999999999994</v>
      </c>
    </row>
    <row r="255" spans="1:7" x14ac:dyDescent="0.3">
      <c r="A255">
        <v>425</v>
      </c>
      <c r="B255">
        <v>10406</v>
      </c>
      <c r="C255">
        <v>40</v>
      </c>
      <c r="D255" t="str">
        <f>VLOOKUP(Orders[[#This Row],[ProductID]],Products[], 2,FALSE)</f>
        <v>Boston Crab Meat</v>
      </c>
      <c r="E255">
        <v>2</v>
      </c>
      <c r="F255">
        <f>VLOOKUP(Orders[[#This Row],[ProductID]],Products[],6,FALSE)</f>
        <v>18.399999999999999</v>
      </c>
      <c r="G255">
        <f>Orders[[#This Row],[Quantity]]*Orders[[#This Row],[UnitPrice]]</f>
        <v>36.799999999999997</v>
      </c>
    </row>
    <row r="256" spans="1:7" x14ac:dyDescent="0.3">
      <c r="A256">
        <v>487</v>
      </c>
      <c r="B256">
        <v>10431</v>
      </c>
      <c r="C256">
        <v>40</v>
      </c>
      <c r="D256" t="str">
        <f>VLOOKUP(Orders[[#This Row],[ProductID]],Products[], 2,FALSE)</f>
        <v>Boston Crab Meat</v>
      </c>
      <c r="E256">
        <v>50</v>
      </c>
      <c r="F256">
        <f>VLOOKUP(Orders[[#This Row],[ProductID]],Products[],6,FALSE)</f>
        <v>18.399999999999999</v>
      </c>
      <c r="G256">
        <f>Orders[[#This Row],[Quantity]]*Orders[[#This Row],[UnitPrice]]</f>
        <v>919.99999999999989</v>
      </c>
    </row>
    <row r="257" spans="1:7" x14ac:dyDescent="0.3">
      <c r="A257">
        <v>6</v>
      </c>
      <c r="B257">
        <v>10250</v>
      </c>
      <c r="C257">
        <v>41</v>
      </c>
      <c r="D257" t="str">
        <f>VLOOKUP(Orders[[#This Row],[ProductID]],Products[], 2,FALSE)</f>
        <v>Jack's New England Clam Chowder</v>
      </c>
      <c r="E257">
        <v>10</v>
      </c>
      <c r="F257">
        <f>VLOOKUP(Orders[[#This Row],[ProductID]],Products[],6,FALSE)</f>
        <v>9.65</v>
      </c>
      <c r="G257">
        <f>Orders[[#This Row],[Quantity]]*Orders[[#This Row],[UnitPrice]]</f>
        <v>96.5</v>
      </c>
    </row>
    <row r="258" spans="1:7" x14ac:dyDescent="0.3">
      <c r="A258">
        <v>35</v>
      </c>
      <c r="B258">
        <v>10260</v>
      </c>
      <c r="C258">
        <v>41</v>
      </c>
      <c r="D258" t="str">
        <f>VLOOKUP(Orders[[#This Row],[ProductID]],Products[], 2,FALSE)</f>
        <v>Jack's New England Clam Chowder</v>
      </c>
      <c r="E258">
        <v>16</v>
      </c>
      <c r="F258">
        <f>VLOOKUP(Orders[[#This Row],[ProductID]],Products[],6,FALSE)</f>
        <v>9.65</v>
      </c>
      <c r="G258">
        <f>Orders[[#This Row],[Quantity]]*Orders[[#This Row],[UnitPrice]]</f>
        <v>154.4</v>
      </c>
    </row>
    <row r="259" spans="1:7" x14ac:dyDescent="0.3">
      <c r="A259">
        <v>49</v>
      </c>
      <c r="B259">
        <v>10264</v>
      </c>
      <c r="C259">
        <v>41</v>
      </c>
      <c r="D259" t="str">
        <f>VLOOKUP(Orders[[#This Row],[ProductID]],Products[], 2,FALSE)</f>
        <v>Jack's New England Clam Chowder</v>
      </c>
      <c r="E259">
        <v>25</v>
      </c>
      <c r="F259">
        <f>VLOOKUP(Orders[[#This Row],[ProductID]],Products[],6,FALSE)</f>
        <v>9.65</v>
      </c>
      <c r="G259">
        <f>Orders[[#This Row],[Quantity]]*Orders[[#This Row],[UnitPrice]]</f>
        <v>241.25</v>
      </c>
    </row>
    <row r="260" spans="1:7" x14ac:dyDescent="0.3">
      <c r="A260">
        <v>183</v>
      </c>
      <c r="B260">
        <v>10316</v>
      </c>
      <c r="C260">
        <v>41</v>
      </c>
      <c r="D260" t="str">
        <f>VLOOKUP(Orders[[#This Row],[ProductID]],Products[], 2,FALSE)</f>
        <v>Jack's New England Clam Chowder</v>
      </c>
      <c r="E260">
        <v>10</v>
      </c>
      <c r="F260">
        <f>VLOOKUP(Orders[[#This Row],[ProductID]],Products[],6,FALSE)</f>
        <v>9.65</v>
      </c>
      <c r="G260">
        <f>Orders[[#This Row],[Quantity]]*Orders[[#This Row],[UnitPrice]]</f>
        <v>96.5</v>
      </c>
    </row>
    <row r="261" spans="1:7" x14ac:dyDescent="0.3">
      <c r="A261">
        <v>186</v>
      </c>
      <c r="B261">
        <v>10318</v>
      </c>
      <c r="C261">
        <v>41</v>
      </c>
      <c r="D261" t="str">
        <f>VLOOKUP(Orders[[#This Row],[ProductID]],Products[], 2,FALSE)</f>
        <v>Jack's New England Clam Chowder</v>
      </c>
      <c r="E261">
        <v>20</v>
      </c>
      <c r="F261">
        <f>VLOOKUP(Orders[[#This Row],[ProductID]],Products[],6,FALSE)</f>
        <v>9.65</v>
      </c>
      <c r="G261">
        <f>Orders[[#This Row],[Quantity]]*Orders[[#This Row],[UnitPrice]]</f>
        <v>193</v>
      </c>
    </row>
    <row r="262" spans="1:7" x14ac:dyDescent="0.3">
      <c r="A262">
        <v>248</v>
      </c>
      <c r="B262">
        <v>10340</v>
      </c>
      <c r="C262">
        <v>41</v>
      </c>
      <c r="D262" t="str">
        <f>VLOOKUP(Orders[[#This Row],[ProductID]],Products[], 2,FALSE)</f>
        <v>Jack's New England Clam Chowder</v>
      </c>
      <c r="E262">
        <v>12</v>
      </c>
      <c r="F262">
        <f>VLOOKUP(Orders[[#This Row],[ProductID]],Products[],6,FALSE)</f>
        <v>9.65</v>
      </c>
      <c r="G262">
        <f>Orders[[#This Row],[Quantity]]*Orders[[#This Row],[UnitPrice]]</f>
        <v>115.80000000000001</v>
      </c>
    </row>
    <row r="263" spans="1:7" x14ac:dyDescent="0.3">
      <c r="A263">
        <v>276</v>
      </c>
      <c r="B263">
        <v>10351</v>
      </c>
      <c r="C263">
        <v>41</v>
      </c>
      <c r="D263" t="str">
        <f>VLOOKUP(Orders[[#This Row],[ProductID]],Products[], 2,FALSE)</f>
        <v>Jack's New England Clam Chowder</v>
      </c>
      <c r="E263">
        <v>13</v>
      </c>
      <c r="F263">
        <f>VLOOKUP(Orders[[#This Row],[ProductID]],Products[],6,FALSE)</f>
        <v>9.65</v>
      </c>
      <c r="G263">
        <f>Orders[[#This Row],[Quantity]]*Orders[[#This Row],[UnitPrice]]</f>
        <v>125.45</v>
      </c>
    </row>
    <row r="264" spans="1:7" x14ac:dyDescent="0.3">
      <c r="A264">
        <v>345</v>
      </c>
      <c r="B264">
        <v>10379</v>
      </c>
      <c r="C264">
        <v>41</v>
      </c>
      <c r="D264" t="str">
        <f>VLOOKUP(Orders[[#This Row],[ProductID]],Products[], 2,FALSE)</f>
        <v>Jack's New England Clam Chowder</v>
      </c>
      <c r="E264">
        <v>8</v>
      </c>
      <c r="F264">
        <f>VLOOKUP(Orders[[#This Row],[ProductID]],Products[],6,FALSE)</f>
        <v>9.65</v>
      </c>
      <c r="G264">
        <f>Orders[[#This Row],[Quantity]]*Orders[[#This Row],[UnitPrice]]</f>
        <v>77.2</v>
      </c>
    </row>
    <row r="265" spans="1:7" x14ac:dyDescent="0.3">
      <c r="A265">
        <v>436</v>
      </c>
      <c r="B265">
        <v>10411</v>
      </c>
      <c r="C265">
        <v>41</v>
      </c>
      <c r="D265" t="str">
        <f>VLOOKUP(Orders[[#This Row],[ProductID]],Products[], 2,FALSE)</f>
        <v>Jack's New England Clam Chowder</v>
      </c>
      <c r="E265">
        <v>25</v>
      </c>
      <c r="F265">
        <f>VLOOKUP(Orders[[#This Row],[ProductID]],Products[],6,FALSE)</f>
        <v>9.65</v>
      </c>
      <c r="G265">
        <f>Orders[[#This Row],[Quantity]]*Orders[[#This Row],[UnitPrice]]</f>
        <v>241.25</v>
      </c>
    </row>
    <row r="266" spans="1:7" x14ac:dyDescent="0.3">
      <c r="A266">
        <v>2</v>
      </c>
      <c r="B266">
        <v>10248</v>
      </c>
      <c r="C266">
        <v>42</v>
      </c>
      <c r="D266" t="str">
        <f>VLOOKUP(Orders[[#This Row],[ProductID]],Products[], 2,FALSE)</f>
        <v>Singaporean Hokkien Fried Mee</v>
      </c>
      <c r="E266">
        <v>10</v>
      </c>
      <c r="F266">
        <f>VLOOKUP(Orders[[#This Row],[ProductID]],Products[],6,FALSE)</f>
        <v>14</v>
      </c>
      <c r="G266">
        <f>Orders[[#This Row],[Quantity]]*Orders[[#This Row],[UnitPrice]]</f>
        <v>140</v>
      </c>
    </row>
    <row r="267" spans="1:7" x14ac:dyDescent="0.3">
      <c r="A267">
        <v>166</v>
      </c>
      <c r="B267">
        <v>10309</v>
      </c>
      <c r="C267">
        <v>42</v>
      </c>
      <c r="D267" t="str">
        <f>VLOOKUP(Orders[[#This Row],[ProductID]],Products[], 2,FALSE)</f>
        <v>Singaporean Hokkien Fried Mee</v>
      </c>
      <c r="E267">
        <v>2</v>
      </c>
      <c r="F267">
        <f>VLOOKUP(Orders[[#This Row],[ProductID]],Products[],6,FALSE)</f>
        <v>14</v>
      </c>
      <c r="G267">
        <f>Orders[[#This Row],[Quantity]]*Orders[[#This Row],[UnitPrice]]</f>
        <v>28</v>
      </c>
    </row>
    <row r="268" spans="1:7" x14ac:dyDescent="0.3">
      <c r="A268">
        <v>171</v>
      </c>
      <c r="B268">
        <v>10311</v>
      </c>
      <c r="C268">
        <v>42</v>
      </c>
      <c r="D268" t="str">
        <f>VLOOKUP(Orders[[#This Row],[ProductID]],Products[], 2,FALSE)</f>
        <v>Singaporean Hokkien Fried Mee</v>
      </c>
      <c r="E268">
        <v>6</v>
      </c>
      <c r="F268">
        <f>VLOOKUP(Orders[[#This Row],[ProductID]],Products[],6,FALSE)</f>
        <v>14</v>
      </c>
      <c r="G268">
        <f>Orders[[#This Row],[Quantity]]*Orders[[#This Row],[UnitPrice]]</f>
        <v>84</v>
      </c>
    </row>
    <row r="269" spans="1:7" x14ac:dyDescent="0.3">
      <c r="A269">
        <v>225</v>
      </c>
      <c r="B269">
        <v>10332</v>
      </c>
      <c r="C269">
        <v>42</v>
      </c>
      <c r="D269" t="str">
        <f>VLOOKUP(Orders[[#This Row],[ProductID]],Products[], 2,FALSE)</f>
        <v>Singaporean Hokkien Fried Mee</v>
      </c>
      <c r="E269">
        <v>10</v>
      </c>
      <c r="F269">
        <f>VLOOKUP(Orders[[#This Row],[ProductID]],Products[],6,FALSE)</f>
        <v>14</v>
      </c>
      <c r="G269">
        <f>Orders[[#This Row],[Quantity]]*Orders[[#This Row],[UnitPrice]]</f>
        <v>140</v>
      </c>
    </row>
    <row r="270" spans="1:7" x14ac:dyDescent="0.3">
      <c r="A270">
        <v>263</v>
      </c>
      <c r="B270">
        <v>10345</v>
      </c>
      <c r="C270">
        <v>42</v>
      </c>
      <c r="D270" t="str">
        <f>VLOOKUP(Orders[[#This Row],[ProductID]],Products[], 2,FALSE)</f>
        <v>Singaporean Hokkien Fried Mee</v>
      </c>
      <c r="E270">
        <v>9</v>
      </c>
      <c r="F270">
        <f>VLOOKUP(Orders[[#This Row],[ProductID]],Products[],6,FALSE)</f>
        <v>14</v>
      </c>
      <c r="G270">
        <f>Orders[[#This Row],[Quantity]]*Orders[[#This Row],[UnitPrice]]</f>
        <v>126</v>
      </c>
    </row>
    <row r="271" spans="1:7" x14ac:dyDescent="0.3">
      <c r="A271">
        <v>418</v>
      </c>
      <c r="B271">
        <v>10404</v>
      </c>
      <c r="C271">
        <v>42</v>
      </c>
      <c r="D271" t="str">
        <f>VLOOKUP(Orders[[#This Row],[ProductID]],Products[], 2,FALSE)</f>
        <v>Singaporean Hokkien Fried Mee</v>
      </c>
      <c r="E271">
        <v>40</v>
      </c>
      <c r="F271">
        <f>VLOOKUP(Orders[[#This Row],[ProductID]],Products[],6,FALSE)</f>
        <v>14</v>
      </c>
      <c r="G271">
        <f>Orders[[#This Row],[Quantity]]*Orders[[#This Row],[UnitPrice]]</f>
        <v>560</v>
      </c>
    </row>
    <row r="272" spans="1:7" x14ac:dyDescent="0.3">
      <c r="A272">
        <v>61</v>
      </c>
      <c r="B272">
        <v>10270</v>
      </c>
      <c r="C272">
        <v>43</v>
      </c>
      <c r="D272" t="str">
        <f>VLOOKUP(Orders[[#This Row],[ProductID]],Products[], 2,FALSE)</f>
        <v>Ipoh Coffee</v>
      </c>
      <c r="E272">
        <v>25</v>
      </c>
      <c r="F272">
        <f>VLOOKUP(Orders[[#This Row],[ProductID]],Products[],6,FALSE)</f>
        <v>46</v>
      </c>
      <c r="G272">
        <f>Orders[[#This Row],[Quantity]]*Orders[[#This Row],[UnitPrice]]</f>
        <v>1150</v>
      </c>
    </row>
    <row r="273" spans="1:7" x14ac:dyDescent="0.3">
      <c r="A273">
        <v>126</v>
      </c>
      <c r="B273">
        <v>10294</v>
      </c>
      <c r="C273">
        <v>43</v>
      </c>
      <c r="D273" t="str">
        <f>VLOOKUP(Orders[[#This Row],[ProductID]],Products[], 2,FALSE)</f>
        <v>Ipoh Coffee</v>
      </c>
      <c r="E273">
        <v>15</v>
      </c>
      <c r="F273">
        <f>VLOOKUP(Orders[[#This Row],[ProductID]],Products[],6,FALSE)</f>
        <v>46</v>
      </c>
      <c r="G273">
        <f>Orders[[#This Row],[Quantity]]*Orders[[#This Row],[UnitPrice]]</f>
        <v>690</v>
      </c>
    </row>
    <row r="274" spans="1:7" x14ac:dyDescent="0.3">
      <c r="A274">
        <v>147</v>
      </c>
      <c r="B274">
        <v>10302</v>
      </c>
      <c r="C274">
        <v>43</v>
      </c>
      <c r="D274" t="str">
        <f>VLOOKUP(Orders[[#This Row],[ProductID]],Products[], 2,FALSE)</f>
        <v>Ipoh Coffee</v>
      </c>
      <c r="E274">
        <v>12</v>
      </c>
      <c r="F274">
        <f>VLOOKUP(Orders[[#This Row],[ProductID]],Products[],6,FALSE)</f>
        <v>46</v>
      </c>
      <c r="G274">
        <f>Orders[[#This Row],[Quantity]]*Orders[[#This Row],[UnitPrice]]</f>
        <v>552</v>
      </c>
    </row>
    <row r="275" spans="1:7" x14ac:dyDescent="0.3">
      <c r="A275">
        <v>167</v>
      </c>
      <c r="B275">
        <v>10309</v>
      </c>
      <c r="C275">
        <v>43</v>
      </c>
      <c r="D275" t="str">
        <f>VLOOKUP(Orders[[#This Row],[ProductID]],Products[], 2,FALSE)</f>
        <v>Ipoh Coffee</v>
      </c>
      <c r="E275">
        <v>20</v>
      </c>
      <c r="F275">
        <f>VLOOKUP(Orders[[#This Row],[ProductID]],Products[],6,FALSE)</f>
        <v>46</v>
      </c>
      <c r="G275">
        <f>Orders[[#This Row],[Quantity]]*Orders[[#This Row],[UnitPrice]]</f>
        <v>920</v>
      </c>
    </row>
    <row r="276" spans="1:7" x14ac:dyDescent="0.3">
      <c r="A276">
        <v>174</v>
      </c>
      <c r="B276">
        <v>10312</v>
      </c>
      <c r="C276">
        <v>43</v>
      </c>
      <c r="D276" t="str">
        <f>VLOOKUP(Orders[[#This Row],[ProductID]],Products[], 2,FALSE)</f>
        <v>Ipoh Coffee</v>
      </c>
      <c r="E276">
        <v>24</v>
      </c>
      <c r="F276">
        <f>VLOOKUP(Orders[[#This Row],[ProductID]],Products[],6,FALSE)</f>
        <v>46</v>
      </c>
      <c r="G276">
        <f>Orders[[#This Row],[Quantity]]*Orders[[#This Row],[UnitPrice]]</f>
        <v>1104</v>
      </c>
    </row>
    <row r="277" spans="1:7" x14ac:dyDescent="0.3">
      <c r="A277">
        <v>249</v>
      </c>
      <c r="B277">
        <v>10340</v>
      </c>
      <c r="C277">
        <v>43</v>
      </c>
      <c r="D277" t="str">
        <f>VLOOKUP(Orders[[#This Row],[ProductID]],Products[], 2,FALSE)</f>
        <v>Ipoh Coffee</v>
      </c>
      <c r="E277">
        <v>40</v>
      </c>
      <c r="F277">
        <f>VLOOKUP(Orders[[#This Row],[ProductID]],Products[],6,FALSE)</f>
        <v>46</v>
      </c>
      <c r="G277">
        <f>Orders[[#This Row],[Quantity]]*Orders[[#This Row],[UnitPrice]]</f>
        <v>1840</v>
      </c>
    </row>
    <row r="278" spans="1:7" x14ac:dyDescent="0.3">
      <c r="A278">
        <v>79</v>
      </c>
      <c r="B278">
        <v>10278</v>
      </c>
      <c r="C278">
        <v>44</v>
      </c>
      <c r="D278" t="str">
        <f>VLOOKUP(Orders[[#This Row],[ProductID]],Products[], 2,FALSE)</f>
        <v>Gula Malacca</v>
      </c>
      <c r="E278">
        <v>16</v>
      </c>
      <c r="F278">
        <f>VLOOKUP(Orders[[#This Row],[ProductID]],Products[],6,FALSE)</f>
        <v>19.45</v>
      </c>
      <c r="G278">
        <f>Orders[[#This Row],[Quantity]]*Orders[[#This Row],[UnitPrice]]</f>
        <v>311.2</v>
      </c>
    </row>
    <row r="279" spans="1:7" x14ac:dyDescent="0.3">
      <c r="A279">
        <v>97</v>
      </c>
      <c r="B279">
        <v>10284</v>
      </c>
      <c r="C279">
        <v>44</v>
      </c>
      <c r="D279" t="str">
        <f>VLOOKUP(Orders[[#This Row],[ProductID]],Products[], 2,FALSE)</f>
        <v>Gula Malacca</v>
      </c>
      <c r="E279">
        <v>21</v>
      </c>
      <c r="F279">
        <f>VLOOKUP(Orders[[#This Row],[ProductID]],Products[],6,FALSE)</f>
        <v>19.45</v>
      </c>
      <c r="G279">
        <f>Orders[[#This Row],[Quantity]]*Orders[[#This Row],[UnitPrice]]</f>
        <v>408.45</v>
      </c>
    </row>
    <row r="280" spans="1:7" x14ac:dyDescent="0.3">
      <c r="A280">
        <v>117</v>
      </c>
      <c r="B280">
        <v>10291</v>
      </c>
      <c r="C280">
        <v>44</v>
      </c>
      <c r="D280" t="str">
        <f>VLOOKUP(Orders[[#This Row],[ProductID]],Products[], 2,FALSE)</f>
        <v>Gula Malacca</v>
      </c>
      <c r="E280">
        <v>24</v>
      </c>
      <c r="F280">
        <f>VLOOKUP(Orders[[#This Row],[ProductID]],Products[],6,FALSE)</f>
        <v>19.45</v>
      </c>
      <c r="G280">
        <f>Orders[[#This Row],[Quantity]]*Orders[[#This Row],[UnitPrice]]</f>
        <v>466.79999999999995</v>
      </c>
    </row>
    <row r="281" spans="1:7" x14ac:dyDescent="0.3">
      <c r="A281">
        <v>277</v>
      </c>
      <c r="B281">
        <v>10351</v>
      </c>
      <c r="C281">
        <v>44</v>
      </c>
      <c r="D281" t="str">
        <f>VLOOKUP(Orders[[#This Row],[ProductID]],Products[], 2,FALSE)</f>
        <v>Gula Malacca</v>
      </c>
      <c r="E281">
        <v>77</v>
      </c>
      <c r="F281">
        <f>VLOOKUP(Orders[[#This Row],[ProductID]],Products[],6,FALSE)</f>
        <v>19.45</v>
      </c>
      <c r="G281">
        <f>Orders[[#This Row],[Quantity]]*Orders[[#This Row],[UnitPrice]]</f>
        <v>1497.6499999999999</v>
      </c>
    </row>
    <row r="282" spans="1:7" x14ac:dyDescent="0.3">
      <c r="A282">
        <v>437</v>
      </c>
      <c r="B282">
        <v>10411</v>
      </c>
      <c r="C282">
        <v>44</v>
      </c>
      <c r="D282" t="str">
        <f>VLOOKUP(Orders[[#This Row],[ProductID]],Products[], 2,FALSE)</f>
        <v>Gula Malacca</v>
      </c>
      <c r="E282">
        <v>40</v>
      </c>
      <c r="F282">
        <f>VLOOKUP(Orders[[#This Row],[ProductID]],Products[],6,FALSE)</f>
        <v>19.45</v>
      </c>
      <c r="G282">
        <f>Orders[[#This Row],[Quantity]]*Orders[[#This Row],[UnitPrice]]</f>
        <v>778</v>
      </c>
    </row>
    <row r="283" spans="1:7" x14ac:dyDescent="0.3">
      <c r="A283">
        <v>372</v>
      </c>
      <c r="B283">
        <v>10388</v>
      </c>
      <c r="C283">
        <v>45</v>
      </c>
      <c r="D283" t="str">
        <f>VLOOKUP(Orders[[#This Row],[ProductID]],Products[], 2,FALSE)</f>
        <v>RÃ¸gede sild</v>
      </c>
      <c r="E283">
        <v>15</v>
      </c>
      <c r="F283">
        <f>VLOOKUP(Orders[[#This Row],[ProductID]],Products[],6,FALSE)</f>
        <v>9.5</v>
      </c>
      <c r="G283">
        <f>Orders[[#This Row],[Quantity]]*Orders[[#This Row],[UnitPrice]]</f>
        <v>142.5</v>
      </c>
    </row>
    <row r="284" spans="1:7" x14ac:dyDescent="0.3">
      <c r="A284">
        <v>107</v>
      </c>
      <c r="B284">
        <v>10287</v>
      </c>
      <c r="C284">
        <v>46</v>
      </c>
      <c r="D284" t="str">
        <f>VLOOKUP(Orders[[#This Row],[ProductID]],Products[], 2,FALSE)</f>
        <v>Spegesild</v>
      </c>
      <c r="E284">
        <v>15</v>
      </c>
      <c r="F284">
        <f>VLOOKUP(Orders[[#This Row],[ProductID]],Products[],6,FALSE)</f>
        <v>12</v>
      </c>
      <c r="G284">
        <f>Orders[[#This Row],[Quantity]]*Orders[[#This Row],[UnitPrice]]</f>
        <v>180</v>
      </c>
    </row>
    <row r="285" spans="1:7" x14ac:dyDescent="0.3">
      <c r="A285">
        <v>199</v>
      </c>
      <c r="B285">
        <v>10324</v>
      </c>
      <c r="C285">
        <v>46</v>
      </c>
      <c r="D285" t="str">
        <f>VLOOKUP(Orders[[#This Row],[ProductID]],Products[], 2,FALSE)</f>
        <v>Spegesild</v>
      </c>
      <c r="E285">
        <v>30</v>
      </c>
      <c r="F285">
        <f>VLOOKUP(Orders[[#This Row],[ProductID]],Products[],6,FALSE)</f>
        <v>12</v>
      </c>
      <c r="G285">
        <f>Orders[[#This Row],[Quantity]]*Orders[[#This Row],[UnitPrice]]</f>
        <v>360</v>
      </c>
    </row>
    <row r="286" spans="1:7" x14ac:dyDescent="0.3">
      <c r="A286">
        <v>381</v>
      </c>
      <c r="B286">
        <v>10390</v>
      </c>
      <c r="C286">
        <v>46</v>
      </c>
      <c r="D286" t="str">
        <f>VLOOKUP(Orders[[#This Row],[ProductID]],Products[], 2,FALSE)</f>
        <v>Spegesild</v>
      </c>
      <c r="E286">
        <v>45</v>
      </c>
      <c r="F286">
        <f>VLOOKUP(Orders[[#This Row],[ProductID]],Products[],6,FALSE)</f>
        <v>12</v>
      </c>
      <c r="G286">
        <f>Orders[[#This Row],[Quantity]]*Orders[[#This Row],[UnitPrice]]</f>
        <v>540</v>
      </c>
    </row>
    <row r="287" spans="1:7" x14ac:dyDescent="0.3">
      <c r="A287">
        <v>392</v>
      </c>
      <c r="B287">
        <v>10395</v>
      </c>
      <c r="C287">
        <v>46</v>
      </c>
      <c r="D287" t="str">
        <f>VLOOKUP(Orders[[#This Row],[ProductID]],Products[], 2,FALSE)</f>
        <v>Spegesild</v>
      </c>
      <c r="E287">
        <v>28</v>
      </c>
      <c r="F287">
        <f>VLOOKUP(Orders[[#This Row],[ProductID]],Products[],6,FALSE)</f>
        <v>12</v>
      </c>
      <c r="G287">
        <f>Orders[[#This Row],[Quantity]]*Orders[[#This Row],[UnitPrice]]</f>
        <v>336</v>
      </c>
    </row>
    <row r="288" spans="1:7" x14ac:dyDescent="0.3">
      <c r="A288">
        <v>451</v>
      </c>
      <c r="B288">
        <v>10417</v>
      </c>
      <c r="C288">
        <v>46</v>
      </c>
      <c r="D288" t="str">
        <f>VLOOKUP(Orders[[#This Row],[ProductID]],Products[], 2,FALSE)</f>
        <v>Spegesild</v>
      </c>
      <c r="E288">
        <v>2</v>
      </c>
      <c r="F288">
        <f>VLOOKUP(Orders[[#This Row],[ProductID]],Products[],6,FALSE)</f>
        <v>12</v>
      </c>
      <c r="G288">
        <f>Orders[[#This Row],[Quantity]]*Orders[[#This Row],[UnitPrice]]</f>
        <v>24</v>
      </c>
    </row>
    <row r="289" spans="1:7" x14ac:dyDescent="0.3">
      <c r="A289">
        <v>479</v>
      </c>
      <c r="B289">
        <v>10428</v>
      </c>
      <c r="C289">
        <v>46</v>
      </c>
      <c r="D289" t="str">
        <f>VLOOKUP(Orders[[#This Row],[ProductID]],Products[], 2,FALSE)</f>
        <v>Spegesild</v>
      </c>
      <c r="E289">
        <v>20</v>
      </c>
      <c r="F289">
        <f>VLOOKUP(Orders[[#This Row],[ProductID]],Products[],6,FALSE)</f>
        <v>12</v>
      </c>
      <c r="G289">
        <f>Orders[[#This Row],[Quantity]]*Orders[[#This Row],[UnitPrice]]</f>
        <v>240</v>
      </c>
    </row>
    <row r="290" spans="1:7" x14ac:dyDescent="0.3">
      <c r="A290">
        <v>497</v>
      </c>
      <c r="B290">
        <v>10436</v>
      </c>
      <c r="C290">
        <v>46</v>
      </c>
      <c r="D290" t="str">
        <f>VLOOKUP(Orders[[#This Row],[ProductID]],Products[], 2,FALSE)</f>
        <v>Spegesild</v>
      </c>
      <c r="E290">
        <v>5</v>
      </c>
      <c r="F290">
        <f>VLOOKUP(Orders[[#This Row],[ProductID]],Products[],6,FALSE)</f>
        <v>12</v>
      </c>
      <c r="G290">
        <f>Orders[[#This Row],[Quantity]]*Orders[[#This Row],[UnitPrice]]</f>
        <v>60</v>
      </c>
    </row>
    <row r="291" spans="1:7" x14ac:dyDescent="0.3">
      <c r="A291">
        <v>226</v>
      </c>
      <c r="B291">
        <v>10332</v>
      </c>
      <c r="C291">
        <v>47</v>
      </c>
      <c r="D291" t="str">
        <f>VLOOKUP(Orders[[#This Row],[ProductID]],Products[], 2,FALSE)</f>
        <v>Zaanse koeken</v>
      </c>
      <c r="E291">
        <v>16</v>
      </c>
      <c r="F291">
        <f>VLOOKUP(Orders[[#This Row],[ProductID]],Products[],6,FALSE)</f>
        <v>9.5</v>
      </c>
      <c r="G291">
        <f>Orders[[#This Row],[Quantity]]*Orders[[#This Row],[UnitPrice]]</f>
        <v>152</v>
      </c>
    </row>
    <row r="292" spans="1:7" x14ac:dyDescent="0.3">
      <c r="A292">
        <v>455</v>
      </c>
      <c r="B292">
        <v>10418</v>
      </c>
      <c r="C292">
        <v>47</v>
      </c>
      <c r="D292" t="str">
        <f>VLOOKUP(Orders[[#This Row],[ProductID]],Products[], 2,FALSE)</f>
        <v>Zaanse koeken</v>
      </c>
      <c r="E292">
        <v>55</v>
      </c>
      <c r="F292">
        <f>VLOOKUP(Orders[[#This Row],[ProductID]],Products[],6,FALSE)</f>
        <v>9.5</v>
      </c>
      <c r="G292">
        <f>Orders[[#This Row],[Quantity]]*Orders[[#This Row],[UnitPrice]]</f>
        <v>522.5</v>
      </c>
    </row>
    <row r="293" spans="1:7" x14ac:dyDescent="0.3">
      <c r="A293">
        <v>488</v>
      </c>
      <c r="B293">
        <v>10431</v>
      </c>
      <c r="C293">
        <v>47</v>
      </c>
      <c r="D293" t="str">
        <f>VLOOKUP(Orders[[#This Row],[ProductID]],Products[], 2,FALSE)</f>
        <v>Zaanse koeken</v>
      </c>
      <c r="E293">
        <v>30</v>
      </c>
      <c r="F293">
        <f>VLOOKUP(Orders[[#This Row],[ProductID]],Products[],6,FALSE)</f>
        <v>9.5</v>
      </c>
      <c r="G293">
        <f>Orders[[#This Row],[Quantity]]*Orders[[#This Row],[UnitPrice]]</f>
        <v>285</v>
      </c>
    </row>
    <row r="294" spans="1:7" x14ac:dyDescent="0.3">
      <c r="A294">
        <v>416</v>
      </c>
      <c r="B294">
        <v>10403</v>
      </c>
      <c r="C294">
        <v>48</v>
      </c>
      <c r="D294" t="str">
        <f>VLOOKUP(Orders[[#This Row],[ProductID]],Products[], 2,FALSE)</f>
        <v>Chocolade</v>
      </c>
      <c r="E294">
        <v>70</v>
      </c>
      <c r="F294">
        <f>VLOOKUP(Orders[[#This Row],[ProductID]],Products[],6,FALSE)</f>
        <v>12.75</v>
      </c>
      <c r="G294">
        <f>Orders[[#This Row],[Quantity]]*Orders[[#This Row],[UnitPrice]]</f>
        <v>892.5</v>
      </c>
    </row>
    <row r="295" spans="1:7" x14ac:dyDescent="0.3">
      <c r="A295">
        <v>17</v>
      </c>
      <c r="B295">
        <v>10253</v>
      </c>
      <c r="C295">
        <v>49</v>
      </c>
      <c r="D295" t="str">
        <f>VLOOKUP(Orders[[#This Row],[ProductID]],Products[], 2,FALSE)</f>
        <v>Maxilaku</v>
      </c>
      <c r="E295">
        <v>40</v>
      </c>
      <c r="F295">
        <f>VLOOKUP(Orders[[#This Row],[ProductID]],Products[],6,FALSE)</f>
        <v>20</v>
      </c>
      <c r="G295">
        <f>Orders[[#This Row],[Quantity]]*Orders[[#This Row],[UnitPrice]]</f>
        <v>800</v>
      </c>
    </row>
    <row r="296" spans="1:7" x14ac:dyDescent="0.3">
      <c r="A296">
        <v>114</v>
      </c>
      <c r="B296">
        <v>10290</v>
      </c>
      <c r="C296">
        <v>49</v>
      </c>
      <c r="D296" t="str">
        <f>VLOOKUP(Orders[[#This Row],[ProductID]],Products[], 2,FALSE)</f>
        <v>Maxilaku</v>
      </c>
      <c r="E296">
        <v>15</v>
      </c>
      <c r="F296">
        <f>VLOOKUP(Orders[[#This Row],[ProductID]],Products[],6,FALSE)</f>
        <v>20</v>
      </c>
      <c r="G296">
        <f>Orders[[#This Row],[Quantity]]*Orders[[#This Row],[UnitPrice]]</f>
        <v>300</v>
      </c>
    </row>
    <row r="297" spans="1:7" x14ac:dyDescent="0.3">
      <c r="A297">
        <v>151</v>
      </c>
      <c r="B297">
        <v>10304</v>
      </c>
      <c r="C297">
        <v>49</v>
      </c>
      <c r="D297" t="str">
        <f>VLOOKUP(Orders[[#This Row],[ProductID]],Products[], 2,FALSE)</f>
        <v>Maxilaku</v>
      </c>
      <c r="E297">
        <v>30</v>
      </c>
      <c r="F297">
        <f>VLOOKUP(Orders[[#This Row],[ProductID]],Products[],6,FALSE)</f>
        <v>20</v>
      </c>
      <c r="G297">
        <f>Orders[[#This Row],[Quantity]]*Orders[[#This Row],[UnitPrice]]</f>
        <v>600</v>
      </c>
    </row>
    <row r="298" spans="1:7" x14ac:dyDescent="0.3">
      <c r="A298">
        <v>302</v>
      </c>
      <c r="B298">
        <v>10360</v>
      </c>
      <c r="C298">
        <v>49</v>
      </c>
      <c r="D298" t="str">
        <f>VLOOKUP(Orders[[#This Row],[ProductID]],Products[], 2,FALSE)</f>
        <v>Maxilaku</v>
      </c>
      <c r="E298">
        <v>35</v>
      </c>
      <c r="F298">
        <f>VLOOKUP(Orders[[#This Row],[ProductID]],Products[],6,FALSE)</f>
        <v>20</v>
      </c>
      <c r="G298">
        <f>Orders[[#This Row],[Quantity]]*Orders[[#This Row],[UnitPrice]]</f>
        <v>700</v>
      </c>
    </row>
    <row r="299" spans="1:7" x14ac:dyDescent="0.3">
      <c r="A299">
        <v>408</v>
      </c>
      <c r="B299">
        <v>10400</v>
      </c>
      <c r="C299">
        <v>49</v>
      </c>
      <c r="D299" t="str">
        <f>VLOOKUP(Orders[[#This Row],[ProductID]],Products[], 2,FALSE)</f>
        <v>Maxilaku</v>
      </c>
      <c r="E299">
        <v>30</v>
      </c>
      <c r="F299">
        <f>VLOOKUP(Orders[[#This Row],[ProductID]],Products[],6,FALSE)</f>
        <v>20</v>
      </c>
      <c r="G299">
        <f>Orders[[#This Row],[Quantity]]*Orders[[#This Row],[UnitPrice]]</f>
        <v>600</v>
      </c>
    </row>
    <row r="300" spans="1:7" x14ac:dyDescent="0.3">
      <c r="A300">
        <v>419</v>
      </c>
      <c r="B300">
        <v>10404</v>
      </c>
      <c r="C300">
        <v>49</v>
      </c>
      <c r="D300" t="str">
        <f>VLOOKUP(Orders[[#This Row],[ProductID]],Products[], 2,FALSE)</f>
        <v>Maxilaku</v>
      </c>
      <c r="E300">
        <v>30</v>
      </c>
      <c r="F300">
        <f>VLOOKUP(Orders[[#This Row],[ProductID]],Products[],6,FALSE)</f>
        <v>20</v>
      </c>
      <c r="G300">
        <f>Orders[[#This Row],[Quantity]]*Orders[[#This Row],[UnitPrice]]</f>
        <v>600</v>
      </c>
    </row>
    <row r="301" spans="1:7" x14ac:dyDescent="0.3">
      <c r="A301">
        <v>273</v>
      </c>
      <c r="B301">
        <v>10350</v>
      </c>
      <c r="C301">
        <v>50</v>
      </c>
      <c r="D301" t="str">
        <f>VLOOKUP(Orders[[#This Row],[ProductID]],Products[], 2,FALSE)</f>
        <v>Valkoinen suklaa</v>
      </c>
      <c r="E301">
        <v>15</v>
      </c>
      <c r="F301">
        <f>VLOOKUP(Orders[[#This Row],[ProductID]],Products[],6,FALSE)</f>
        <v>16.25</v>
      </c>
      <c r="G301">
        <f>Orders[[#This Row],[Quantity]]*Orders[[#This Row],[UnitPrice]]</f>
        <v>243.75</v>
      </c>
    </row>
    <row r="302" spans="1:7" x14ac:dyDescent="0.3">
      <c r="A302">
        <v>359</v>
      </c>
      <c r="B302">
        <v>10383</v>
      </c>
      <c r="C302">
        <v>50</v>
      </c>
      <c r="D302" t="str">
        <f>VLOOKUP(Orders[[#This Row],[ProductID]],Products[], 2,FALSE)</f>
        <v>Valkoinen suklaa</v>
      </c>
      <c r="E302">
        <v>15</v>
      </c>
      <c r="F302">
        <f>VLOOKUP(Orders[[#This Row],[ProductID]],Products[],6,FALSE)</f>
        <v>16.25</v>
      </c>
      <c r="G302">
        <f>Orders[[#This Row],[Quantity]]*Orders[[#This Row],[UnitPrice]]</f>
        <v>243.75</v>
      </c>
    </row>
    <row r="303" spans="1:7" x14ac:dyDescent="0.3">
      <c r="A303">
        <v>480</v>
      </c>
      <c r="B303">
        <v>10429</v>
      </c>
      <c r="C303">
        <v>50</v>
      </c>
      <c r="D303" t="str">
        <f>VLOOKUP(Orders[[#This Row],[ProductID]],Products[], 2,FALSE)</f>
        <v>Valkoinen suklaa</v>
      </c>
      <c r="E303">
        <v>40</v>
      </c>
      <c r="F303">
        <f>VLOOKUP(Orders[[#This Row],[ProductID]],Products[],6,FALSE)</f>
        <v>16.25</v>
      </c>
      <c r="G303">
        <f>Orders[[#This Row],[Quantity]]*Orders[[#This Row],[UnitPrice]]</f>
        <v>650</v>
      </c>
    </row>
    <row r="304" spans="1:7" x14ac:dyDescent="0.3">
      <c r="A304">
        <v>5</v>
      </c>
      <c r="B304">
        <v>10249</v>
      </c>
      <c r="C304">
        <v>51</v>
      </c>
      <c r="D304" t="str">
        <f>VLOOKUP(Orders[[#This Row],[ProductID]],Products[], 2,FALSE)</f>
        <v>Manjimup Dried Apples</v>
      </c>
      <c r="E304">
        <v>40</v>
      </c>
      <c r="F304">
        <f>VLOOKUP(Orders[[#This Row],[ProductID]],Products[],6,FALSE)</f>
        <v>53</v>
      </c>
      <c r="G304">
        <f>Orders[[#This Row],[Quantity]]*Orders[[#This Row],[UnitPrice]]</f>
        <v>2120</v>
      </c>
    </row>
    <row r="305" spans="1:7" x14ac:dyDescent="0.3">
      <c r="A305">
        <v>7</v>
      </c>
      <c r="B305">
        <v>10250</v>
      </c>
      <c r="C305">
        <v>51</v>
      </c>
      <c r="D305" t="str">
        <f>VLOOKUP(Orders[[#This Row],[ProductID]],Products[], 2,FALSE)</f>
        <v>Manjimup Dried Apples</v>
      </c>
      <c r="E305">
        <v>35</v>
      </c>
      <c r="F305">
        <f>VLOOKUP(Orders[[#This Row],[ProductID]],Products[],6,FALSE)</f>
        <v>53</v>
      </c>
      <c r="G305">
        <f>Orders[[#This Row],[Quantity]]*Orders[[#This Row],[UnitPrice]]</f>
        <v>1855</v>
      </c>
    </row>
    <row r="306" spans="1:7" x14ac:dyDescent="0.3">
      <c r="A306">
        <v>118</v>
      </c>
      <c r="B306">
        <v>10291</v>
      </c>
      <c r="C306">
        <v>51</v>
      </c>
      <c r="D306" t="str">
        <f>VLOOKUP(Orders[[#This Row],[ProductID]],Products[], 2,FALSE)</f>
        <v>Manjimup Dried Apples</v>
      </c>
      <c r="E306">
        <v>2</v>
      </c>
      <c r="F306">
        <f>VLOOKUP(Orders[[#This Row],[ProductID]],Products[],6,FALSE)</f>
        <v>53</v>
      </c>
      <c r="G306">
        <f>Orders[[#This Row],[Quantity]]*Orders[[#This Row],[UnitPrice]]</f>
        <v>106</v>
      </c>
    </row>
    <row r="307" spans="1:7" x14ac:dyDescent="0.3">
      <c r="A307">
        <v>235</v>
      </c>
      <c r="B307">
        <v>10335</v>
      </c>
      <c r="C307">
        <v>51</v>
      </c>
      <c r="D307" t="str">
        <f>VLOOKUP(Orders[[#This Row],[ProductID]],Products[], 2,FALSE)</f>
        <v>Manjimup Dried Apples</v>
      </c>
      <c r="E307">
        <v>48</v>
      </c>
      <c r="F307">
        <f>VLOOKUP(Orders[[#This Row],[ProductID]],Products[],6,FALSE)</f>
        <v>53</v>
      </c>
      <c r="G307">
        <f>Orders[[#This Row],[Quantity]]*Orders[[#This Row],[UnitPrice]]</f>
        <v>2544</v>
      </c>
    </row>
    <row r="308" spans="1:7" x14ac:dyDescent="0.3">
      <c r="A308">
        <v>307</v>
      </c>
      <c r="B308">
        <v>10362</v>
      </c>
      <c r="C308">
        <v>51</v>
      </c>
      <c r="D308" t="str">
        <f>VLOOKUP(Orders[[#This Row],[ProductID]],Products[], 2,FALSE)</f>
        <v>Manjimup Dried Apples</v>
      </c>
      <c r="E308">
        <v>20</v>
      </c>
      <c r="F308">
        <f>VLOOKUP(Orders[[#This Row],[ProductID]],Products[],6,FALSE)</f>
        <v>53</v>
      </c>
      <c r="G308">
        <f>Orders[[#This Row],[Quantity]]*Orders[[#This Row],[UnitPrice]]</f>
        <v>1060</v>
      </c>
    </row>
    <row r="309" spans="1:7" x14ac:dyDescent="0.3">
      <c r="A309">
        <v>399</v>
      </c>
      <c r="B309">
        <v>10397</v>
      </c>
      <c r="C309">
        <v>51</v>
      </c>
      <c r="D309" t="str">
        <f>VLOOKUP(Orders[[#This Row],[ProductID]],Products[], 2,FALSE)</f>
        <v>Manjimup Dried Apples</v>
      </c>
      <c r="E309">
        <v>18</v>
      </c>
      <c r="F309">
        <f>VLOOKUP(Orders[[#This Row],[ProductID]],Products[],6,FALSE)</f>
        <v>53</v>
      </c>
      <c r="G309">
        <f>Orders[[#This Row],[Quantity]]*Orders[[#This Row],[UnitPrice]]</f>
        <v>954</v>
      </c>
    </row>
    <row r="310" spans="1:7" x14ac:dyDescent="0.3">
      <c r="A310">
        <v>193</v>
      </c>
      <c r="B310">
        <v>10322</v>
      </c>
      <c r="C310">
        <v>52</v>
      </c>
      <c r="D310" t="str">
        <f>VLOOKUP(Orders[[#This Row],[ProductID]],Products[], 2,FALSE)</f>
        <v>Filo Mix</v>
      </c>
      <c r="E310">
        <v>20</v>
      </c>
      <c r="F310">
        <f>VLOOKUP(Orders[[#This Row],[ProductID]],Products[],6,FALSE)</f>
        <v>7</v>
      </c>
      <c r="G310">
        <f>Orders[[#This Row],[Quantity]]*Orders[[#This Row],[UnitPrice]]</f>
        <v>140</v>
      </c>
    </row>
    <row r="311" spans="1:7" x14ac:dyDescent="0.3">
      <c r="A311">
        <v>230</v>
      </c>
      <c r="B311">
        <v>10334</v>
      </c>
      <c r="C311">
        <v>52</v>
      </c>
      <c r="D311" t="str">
        <f>VLOOKUP(Orders[[#This Row],[ProductID]],Products[], 2,FALSE)</f>
        <v>Filo Mix</v>
      </c>
      <c r="E311">
        <v>8</v>
      </c>
      <c r="F311">
        <f>VLOOKUP(Orders[[#This Row],[ProductID]],Products[],6,FALSE)</f>
        <v>7</v>
      </c>
      <c r="G311">
        <f>Orders[[#This Row],[Quantity]]*Orders[[#This Row],[UnitPrice]]</f>
        <v>56</v>
      </c>
    </row>
    <row r="312" spans="1:7" x14ac:dyDescent="0.3">
      <c r="A312">
        <v>373</v>
      </c>
      <c r="B312">
        <v>10388</v>
      </c>
      <c r="C312">
        <v>52</v>
      </c>
      <c r="D312" t="str">
        <f>VLOOKUP(Orders[[#This Row],[ProductID]],Products[], 2,FALSE)</f>
        <v>Filo Mix</v>
      </c>
      <c r="E312">
        <v>20</v>
      </c>
      <c r="F312">
        <f>VLOOKUP(Orders[[#This Row],[ProductID]],Products[],6,FALSE)</f>
        <v>7</v>
      </c>
      <c r="G312">
        <f>Orders[[#This Row],[Quantity]]*Orders[[#This Row],[UnitPrice]]</f>
        <v>140</v>
      </c>
    </row>
    <row r="313" spans="1:7" x14ac:dyDescent="0.3">
      <c r="A313">
        <v>25</v>
      </c>
      <c r="B313">
        <v>10256</v>
      </c>
      <c r="C313">
        <v>53</v>
      </c>
      <c r="D313" t="str">
        <f>VLOOKUP(Orders[[#This Row],[ProductID]],Products[], 2,FALSE)</f>
        <v>Perth Pasties</v>
      </c>
      <c r="E313">
        <v>15</v>
      </c>
      <c r="F313">
        <f>VLOOKUP(Orders[[#This Row],[ProductID]],Products[],6,FALSE)</f>
        <v>32.799999999999997</v>
      </c>
      <c r="G313">
        <f>Orders[[#This Row],[Quantity]]*Orders[[#This Row],[UnitPrice]]</f>
        <v>491.99999999999994</v>
      </c>
    </row>
    <row r="314" spans="1:7" x14ac:dyDescent="0.3">
      <c r="A314">
        <v>102</v>
      </c>
      <c r="B314">
        <v>10285</v>
      </c>
      <c r="C314">
        <v>53</v>
      </c>
      <c r="D314" t="str">
        <f>VLOOKUP(Orders[[#This Row],[ProductID]],Products[], 2,FALSE)</f>
        <v>Perth Pasties</v>
      </c>
      <c r="E314">
        <v>36</v>
      </c>
      <c r="F314">
        <f>VLOOKUP(Orders[[#This Row],[ProductID]],Products[],6,FALSE)</f>
        <v>32.799999999999997</v>
      </c>
      <c r="G314">
        <f>Orders[[#This Row],[Quantity]]*Orders[[#This Row],[UnitPrice]]</f>
        <v>1180.8</v>
      </c>
    </row>
    <row r="315" spans="1:7" x14ac:dyDescent="0.3">
      <c r="A315">
        <v>158</v>
      </c>
      <c r="B315">
        <v>10306</v>
      </c>
      <c r="C315">
        <v>53</v>
      </c>
      <c r="D315" t="str">
        <f>VLOOKUP(Orders[[#This Row],[ProductID]],Products[], 2,FALSE)</f>
        <v>Perth Pasties</v>
      </c>
      <c r="E315">
        <v>10</v>
      </c>
      <c r="F315">
        <f>VLOOKUP(Orders[[#This Row],[ProductID]],Products[],6,FALSE)</f>
        <v>32.799999999999997</v>
      </c>
      <c r="G315">
        <f>Orders[[#This Row],[Quantity]]*Orders[[#This Row],[UnitPrice]]</f>
        <v>328</v>
      </c>
    </row>
    <row r="316" spans="1:7" x14ac:dyDescent="0.3">
      <c r="A316">
        <v>175</v>
      </c>
      <c r="B316">
        <v>10312</v>
      </c>
      <c r="C316">
        <v>53</v>
      </c>
      <c r="D316" t="str">
        <f>VLOOKUP(Orders[[#This Row],[ProductID]],Products[], 2,FALSE)</f>
        <v>Perth Pasties</v>
      </c>
      <c r="E316">
        <v>20</v>
      </c>
      <c r="F316">
        <f>VLOOKUP(Orders[[#This Row],[ProductID]],Products[],6,FALSE)</f>
        <v>32.799999999999997</v>
      </c>
      <c r="G316">
        <f>Orders[[#This Row],[Quantity]]*Orders[[#This Row],[UnitPrice]]</f>
        <v>656</v>
      </c>
    </row>
    <row r="317" spans="1:7" x14ac:dyDescent="0.3">
      <c r="A317">
        <v>349</v>
      </c>
      <c r="B317">
        <v>10380</v>
      </c>
      <c r="C317">
        <v>53</v>
      </c>
      <c r="D317" t="str">
        <f>VLOOKUP(Orders[[#This Row],[ProductID]],Products[], 2,FALSE)</f>
        <v>Perth Pasties</v>
      </c>
      <c r="E317">
        <v>20</v>
      </c>
      <c r="F317">
        <f>VLOOKUP(Orders[[#This Row],[ProductID]],Products[],6,FALSE)</f>
        <v>32.799999999999997</v>
      </c>
      <c r="G317">
        <f>Orders[[#This Row],[Quantity]]*Orders[[#This Row],[UnitPrice]]</f>
        <v>656</v>
      </c>
    </row>
    <row r="318" spans="1:7" x14ac:dyDescent="0.3">
      <c r="A318">
        <v>374</v>
      </c>
      <c r="B318">
        <v>10388</v>
      </c>
      <c r="C318">
        <v>53</v>
      </c>
      <c r="D318" t="str">
        <f>VLOOKUP(Orders[[#This Row],[ProductID]],Products[], 2,FALSE)</f>
        <v>Perth Pasties</v>
      </c>
      <c r="E318">
        <v>40</v>
      </c>
      <c r="F318">
        <f>VLOOKUP(Orders[[#This Row],[ProductID]],Products[],6,FALSE)</f>
        <v>32.799999999999997</v>
      </c>
      <c r="G318">
        <f>Orders[[#This Row],[Quantity]]*Orders[[#This Row],[UnitPrice]]</f>
        <v>1312</v>
      </c>
    </row>
    <row r="319" spans="1:7" x14ac:dyDescent="0.3">
      <c r="A319">
        <v>393</v>
      </c>
      <c r="B319">
        <v>10395</v>
      </c>
      <c r="C319">
        <v>53</v>
      </c>
      <c r="D319" t="str">
        <f>VLOOKUP(Orders[[#This Row],[ProductID]],Products[], 2,FALSE)</f>
        <v>Perth Pasties</v>
      </c>
      <c r="E319">
        <v>70</v>
      </c>
      <c r="F319">
        <f>VLOOKUP(Orders[[#This Row],[ProductID]],Products[],6,FALSE)</f>
        <v>32.799999999999997</v>
      </c>
      <c r="G319">
        <f>Orders[[#This Row],[Quantity]]*Orders[[#This Row],[UnitPrice]]</f>
        <v>2296</v>
      </c>
    </row>
    <row r="320" spans="1:7" x14ac:dyDescent="0.3">
      <c r="A320">
        <v>448</v>
      </c>
      <c r="B320">
        <v>10416</v>
      </c>
      <c r="C320">
        <v>53</v>
      </c>
      <c r="D320" t="str">
        <f>VLOOKUP(Orders[[#This Row],[ProductID]],Products[], 2,FALSE)</f>
        <v>Perth Pasties</v>
      </c>
      <c r="E320">
        <v>10</v>
      </c>
      <c r="F320">
        <f>VLOOKUP(Orders[[#This Row],[ProductID]],Products[],6,FALSE)</f>
        <v>32.799999999999997</v>
      </c>
      <c r="G320">
        <f>Orders[[#This Row],[Quantity]]*Orders[[#This Row],[UnitPrice]]</f>
        <v>328</v>
      </c>
    </row>
    <row r="321" spans="1:7" x14ac:dyDescent="0.3">
      <c r="A321">
        <v>466</v>
      </c>
      <c r="B321">
        <v>10421</v>
      </c>
      <c r="C321">
        <v>53</v>
      </c>
      <c r="D321" t="str">
        <f>VLOOKUP(Orders[[#This Row],[ProductID]],Products[], 2,FALSE)</f>
        <v>Perth Pasties</v>
      </c>
      <c r="E321">
        <v>15</v>
      </c>
      <c r="F321">
        <f>VLOOKUP(Orders[[#This Row],[ProductID]],Products[],6,FALSE)</f>
        <v>32.799999999999997</v>
      </c>
      <c r="G321">
        <f>Orders[[#This Row],[Quantity]]*Orders[[#This Row],[UnitPrice]]</f>
        <v>491.99999999999994</v>
      </c>
    </row>
    <row r="322" spans="1:7" x14ac:dyDescent="0.3">
      <c r="A322">
        <v>501</v>
      </c>
      <c r="B322">
        <v>10437</v>
      </c>
      <c r="C322">
        <v>53</v>
      </c>
      <c r="D322" t="str">
        <f>VLOOKUP(Orders[[#This Row],[ProductID]],Products[], 2,FALSE)</f>
        <v>Perth Pasties</v>
      </c>
      <c r="E322">
        <v>15</v>
      </c>
      <c r="F322">
        <f>VLOOKUP(Orders[[#This Row],[ProductID]],Products[],6,FALSE)</f>
        <v>32.799999999999997</v>
      </c>
      <c r="G322">
        <f>Orders[[#This Row],[Quantity]]*Orders[[#This Row],[UnitPrice]]</f>
        <v>491.99999999999994</v>
      </c>
    </row>
    <row r="323" spans="1:7" x14ac:dyDescent="0.3">
      <c r="A323">
        <v>108</v>
      </c>
      <c r="B323">
        <v>10288</v>
      </c>
      <c r="C323">
        <v>54</v>
      </c>
      <c r="D323" t="str">
        <f>VLOOKUP(Orders[[#This Row],[ProductID]],Products[], 2,FALSE)</f>
        <v>TourtiÃ¨re</v>
      </c>
      <c r="E323">
        <v>10</v>
      </c>
      <c r="F323">
        <f>VLOOKUP(Orders[[#This Row],[ProductID]],Products[],6,FALSE)</f>
        <v>7.45</v>
      </c>
      <c r="G323">
        <f>Orders[[#This Row],[Quantity]]*Orders[[#This Row],[UnitPrice]]</f>
        <v>74.5</v>
      </c>
    </row>
    <row r="324" spans="1:7" x14ac:dyDescent="0.3">
      <c r="A324">
        <v>159</v>
      </c>
      <c r="B324">
        <v>10306</v>
      </c>
      <c r="C324">
        <v>54</v>
      </c>
      <c r="D324" t="str">
        <f>VLOOKUP(Orders[[#This Row],[ProductID]],Products[], 2,FALSE)</f>
        <v>TourtiÃ¨re</v>
      </c>
      <c r="E324">
        <v>5</v>
      </c>
      <c r="F324">
        <f>VLOOKUP(Orders[[#This Row],[ProductID]],Products[],6,FALSE)</f>
        <v>7.45</v>
      </c>
      <c r="G324">
        <f>Orders[[#This Row],[Quantity]]*Orders[[#This Row],[UnitPrice]]</f>
        <v>37.25</v>
      </c>
    </row>
    <row r="325" spans="1:7" x14ac:dyDescent="0.3">
      <c r="A325">
        <v>223</v>
      </c>
      <c r="B325">
        <v>10331</v>
      </c>
      <c r="C325">
        <v>54</v>
      </c>
      <c r="D325" t="str">
        <f>VLOOKUP(Orders[[#This Row],[ProductID]],Products[], 2,FALSE)</f>
        <v>TourtiÃ¨re</v>
      </c>
      <c r="E325">
        <v>15</v>
      </c>
      <c r="F325">
        <f>VLOOKUP(Orders[[#This Row],[ProductID]],Products[],6,FALSE)</f>
        <v>7.45</v>
      </c>
      <c r="G325">
        <f>Orders[[#This Row],[Quantity]]*Orders[[#This Row],[UnitPrice]]</f>
        <v>111.75</v>
      </c>
    </row>
    <row r="326" spans="1:7" x14ac:dyDescent="0.3">
      <c r="A326">
        <v>272</v>
      </c>
      <c r="B326">
        <v>10349</v>
      </c>
      <c r="C326">
        <v>54</v>
      </c>
      <c r="D326" t="str">
        <f>VLOOKUP(Orders[[#This Row],[ProductID]],Products[], 2,FALSE)</f>
        <v>TourtiÃ¨re</v>
      </c>
      <c r="E326">
        <v>24</v>
      </c>
      <c r="F326">
        <f>VLOOKUP(Orders[[#This Row],[ProductID]],Products[],6,FALSE)</f>
        <v>7.45</v>
      </c>
      <c r="G326">
        <f>Orders[[#This Row],[Quantity]]*Orders[[#This Row],[UnitPrice]]</f>
        <v>178.8</v>
      </c>
    </row>
    <row r="327" spans="1:7" x14ac:dyDescent="0.3">
      <c r="A327">
        <v>280</v>
      </c>
      <c r="B327">
        <v>10352</v>
      </c>
      <c r="C327">
        <v>54</v>
      </c>
      <c r="D327" t="str">
        <f>VLOOKUP(Orders[[#This Row],[ProductID]],Products[], 2,FALSE)</f>
        <v>TourtiÃ¨re</v>
      </c>
      <c r="E327">
        <v>20</v>
      </c>
      <c r="F327">
        <f>VLOOKUP(Orders[[#This Row],[ProductID]],Products[],6,FALSE)</f>
        <v>7.45</v>
      </c>
      <c r="G327">
        <f>Orders[[#This Row],[Quantity]]*Orders[[#This Row],[UnitPrice]]</f>
        <v>149</v>
      </c>
    </row>
    <row r="328" spans="1:7" x14ac:dyDescent="0.3">
      <c r="A328">
        <v>303</v>
      </c>
      <c r="B328">
        <v>10360</v>
      </c>
      <c r="C328">
        <v>54</v>
      </c>
      <c r="D328" t="str">
        <f>VLOOKUP(Orders[[#This Row],[ProductID]],Products[], 2,FALSE)</f>
        <v>TourtiÃ¨re</v>
      </c>
      <c r="E328">
        <v>28</v>
      </c>
      <c r="F328">
        <f>VLOOKUP(Orders[[#This Row],[ProductID]],Products[],6,FALSE)</f>
        <v>7.45</v>
      </c>
      <c r="G328">
        <f>Orders[[#This Row],[Quantity]]*Orders[[#This Row],[UnitPrice]]</f>
        <v>208.6</v>
      </c>
    </row>
    <row r="329" spans="1:7" x14ac:dyDescent="0.3">
      <c r="A329">
        <v>308</v>
      </c>
      <c r="B329">
        <v>10362</v>
      </c>
      <c r="C329">
        <v>54</v>
      </c>
      <c r="D329" t="str">
        <f>VLOOKUP(Orders[[#This Row],[ProductID]],Products[], 2,FALSE)</f>
        <v>TourtiÃ¨re</v>
      </c>
      <c r="E329">
        <v>24</v>
      </c>
      <c r="F329">
        <f>VLOOKUP(Orders[[#This Row],[ProductID]],Products[],6,FALSE)</f>
        <v>7.45</v>
      </c>
      <c r="G329">
        <f>Orders[[#This Row],[Quantity]]*Orders[[#This Row],[UnitPrice]]</f>
        <v>178.8</v>
      </c>
    </row>
    <row r="330" spans="1:7" x14ac:dyDescent="0.3">
      <c r="A330">
        <v>318</v>
      </c>
      <c r="B330">
        <v>10367</v>
      </c>
      <c r="C330">
        <v>54</v>
      </c>
      <c r="D330" t="str">
        <f>VLOOKUP(Orders[[#This Row],[ProductID]],Products[], 2,FALSE)</f>
        <v>TourtiÃ¨re</v>
      </c>
      <c r="E330">
        <v>18</v>
      </c>
      <c r="F330">
        <f>VLOOKUP(Orders[[#This Row],[ProductID]],Products[],6,FALSE)</f>
        <v>7.45</v>
      </c>
      <c r="G330">
        <f>Orders[[#This Row],[Quantity]]*Orders[[#This Row],[UnitPrice]]</f>
        <v>134.1</v>
      </c>
    </row>
    <row r="331" spans="1:7" x14ac:dyDescent="0.3">
      <c r="A331">
        <v>340</v>
      </c>
      <c r="B331">
        <v>10375</v>
      </c>
      <c r="C331">
        <v>54</v>
      </c>
      <c r="D331" t="str">
        <f>VLOOKUP(Orders[[#This Row],[ProductID]],Products[], 2,FALSE)</f>
        <v>TourtiÃ¨re</v>
      </c>
      <c r="E331">
        <v>10</v>
      </c>
      <c r="F331">
        <f>VLOOKUP(Orders[[#This Row],[ProductID]],Products[],6,FALSE)</f>
        <v>7.45</v>
      </c>
      <c r="G331">
        <f>Orders[[#This Row],[Quantity]]*Orders[[#This Row],[UnitPrice]]</f>
        <v>74.5</v>
      </c>
    </row>
    <row r="332" spans="1:7" x14ac:dyDescent="0.3">
      <c r="A332">
        <v>430</v>
      </c>
      <c r="B332">
        <v>10408</v>
      </c>
      <c r="C332">
        <v>54</v>
      </c>
      <c r="D332" t="str">
        <f>VLOOKUP(Orders[[#This Row],[ProductID]],Products[], 2,FALSE)</f>
        <v>TourtiÃ¨re</v>
      </c>
      <c r="E332">
        <v>6</v>
      </c>
      <c r="F332">
        <f>VLOOKUP(Orders[[#This Row],[ProductID]],Products[],6,FALSE)</f>
        <v>7.45</v>
      </c>
      <c r="G332">
        <f>Orders[[#This Row],[Quantity]]*Orders[[#This Row],[UnitPrice]]</f>
        <v>44.7</v>
      </c>
    </row>
    <row r="333" spans="1:7" x14ac:dyDescent="0.3">
      <c r="A333">
        <v>490</v>
      </c>
      <c r="B333">
        <v>10432</v>
      </c>
      <c r="C333">
        <v>54</v>
      </c>
      <c r="D333" t="str">
        <f>VLOOKUP(Orders[[#This Row],[ProductID]],Products[], 2,FALSE)</f>
        <v>TourtiÃ¨re</v>
      </c>
      <c r="E333">
        <v>40</v>
      </c>
      <c r="F333">
        <f>VLOOKUP(Orders[[#This Row],[ProductID]],Products[],6,FALSE)</f>
        <v>7.45</v>
      </c>
      <c r="G333">
        <f>Orders[[#This Row],[Quantity]]*Orders[[#This Row],[UnitPrice]]</f>
        <v>298</v>
      </c>
    </row>
    <row r="334" spans="1:7" x14ac:dyDescent="0.3">
      <c r="A334">
        <v>515</v>
      </c>
      <c r="B334">
        <v>10442</v>
      </c>
      <c r="C334">
        <v>54</v>
      </c>
      <c r="D334" t="str">
        <f>VLOOKUP(Orders[[#This Row],[ProductID]],Products[], 2,FALSE)</f>
        <v>TourtiÃ¨re</v>
      </c>
      <c r="E334">
        <v>80</v>
      </c>
      <c r="F334">
        <f>VLOOKUP(Orders[[#This Row],[ProductID]],Products[],6,FALSE)</f>
        <v>7.45</v>
      </c>
      <c r="G334">
        <f>Orders[[#This Row],[Quantity]]*Orders[[#This Row],[UnitPrice]]</f>
        <v>596</v>
      </c>
    </row>
    <row r="335" spans="1:7" x14ac:dyDescent="0.3">
      <c r="A335">
        <v>19</v>
      </c>
      <c r="B335">
        <v>10254</v>
      </c>
      <c r="C335">
        <v>55</v>
      </c>
      <c r="D335" t="str">
        <f>VLOOKUP(Orders[[#This Row],[ProductID]],Products[], 2,FALSE)</f>
        <v>PÃ¢tÃ© chinois</v>
      </c>
      <c r="E335">
        <v>21</v>
      </c>
      <c r="F335">
        <f>VLOOKUP(Orders[[#This Row],[ProductID]],Products[],6,FALSE)</f>
        <v>24</v>
      </c>
      <c r="G335">
        <f>Orders[[#This Row],[Quantity]]*Orders[[#This Row],[UnitPrice]]</f>
        <v>504</v>
      </c>
    </row>
    <row r="336" spans="1:7" x14ac:dyDescent="0.3">
      <c r="A336">
        <v>85</v>
      </c>
      <c r="B336">
        <v>10280</v>
      </c>
      <c r="C336">
        <v>55</v>
      </c>
      <c r="D336" t="str">
        <f>VLOOKUP(Orders[[#This Row],[ProductID]],Products[], 2,FALSE)</f>
        <v>PÃ¢tÃ© chinois</v>
      </c>
      <c r="E336">
        <v>20</v>
      </c>
      <c r="F336">
        <f>VLOOKUP(Orders[[#This Row],[ProductID]],Products[],6,FALSE)</f>
        <v>24</v>
      </c>
      <c r="G336">
        <f>Orders[[#This Row],[Quantity]]*Orders[[#This Row],[UnitPrice]]</f>
        <v>480</v>
      </c>
    </row>
    <row r="337" spans="1:7" x14ac:dyDescent="0.3">
      <c r="A337">
        <v>255</v>
      </c>
      <c r="B337">
        <v>10342</v>
      </c>
      <c r="C337">
        <v>55</v>
      </c>
      <c r="D337" t="str">
        <f>VLOOKUP(Orders[[#This Row],[ProductID]],Products[], 2,FALSE)</f>
        <v>PÃ¢tÃ© chinois</v>
      </c>
      <c r="E337">
        <v>40</v>
      </c>
      <c r="F337">
        <f>VLOOKUP(Orders[[#This Row],[ProductID]],Products[],6,FALSE)</f>
        <v>24</v>
      </c>
      <c r="G337">
        <f>Orders[[#This Row],[Quantity]]*Orders[[#This Row],[UnitPrice]]</f>
        <v>960</v>
      </c>
    </row>
    <row r="338" spans="1:7" x14ac:dyDescent="0.3">
      <c r="A338">
        <v>288</v>
      </c>
      <c r="B338">
        <v>10356</v>
      </c>
      <c r="C338">
        <v>55</v>
      </c>
      <c r="D338" t="str">
        <f>VLOOKUP(Orders[[#This Row],[ProductID]],Products[], 2,FALSE)</f>
        <v>PÃ¢tÃ© chinois</v>
      </c>
      <c r="E338">
        <v>12</v>
      </c>
      <c r="F338">
        <f>VLOOKUP(Orders[[#This Row],[ProductID]],Products[],6,FALSE)</f>
        <v>24</v>
      </c>
      <c r="G338">
        <f>Orders[[#This Row],[Quantity]]*Orders[[#This Row],[UnitPrice]]</f>
        <v>288</v>
      </c>
    </row>
    <row r="339" spans="1:7" x14ac:dyDescent="0.3">
      <c r="A339">
        <v>376</v>
      </c>
      <c r="B339">
        <v>10389</v>
      </c>
      <c r="C339">
        <v>55</v>
      </c>
      <c r="D339" t="str">
        <f>VLOOKUP(Orders[[#This Row],[ProductID]],Products[], 2,FALSE)</f>
        <v>PÃ¢tÃ© chinois</v>
      </c>
      <c r="E339">
        <v>15</v>
      </c>
      <c r="F339">
        <f>VLOOKUP(Orders[[#This Row],[ProductID]],Products[],6,FALSE)</f>
        <v>24</v>
      </c>
      <c r="G339">
        <f>Orders[[#This Row],[Quantity]]*Orders[[#This Row],[UnitPrice]]</f>
        <v>360</v>
      </c>
    </row>
    <row r="340" spans="1:7" x14ac:dyDescent="0.3">
      <c r="A340">
        <v>401</v>
      </c>
      <c r="B340">
        <v>10398</v>
      </c>
      <c r="C340">
        <v>55</v>
      </c>
      <c r="D340" t="str">
        <f>VLOOKUP(Orders[[#This Row],[ProductID]],Products[], 2,FALSE)</f>
        <v>PÃ¢tÃ© chinois</v>
      </c>
      <c r="E340">
        <v>120</v>
      </c>
      <c r="F340">
        <f>VLOOKUP(Orders[[#This Row],[ProductID]],Products[],6,FALSE)</f>
        <v>24</v>
      </c>
      <c r="G340">
        <f>Orders[[#This Row],[Quantity]]*Orders[[#This Row],[UnitPrice]]</f>
        <v>2880</v>
      </c>
    </row>
    <row r="341" spans="1:7" x14ac:dyDescent="0.3">
      <c r="A341">
        <v>474</v>
      </c>
      <c r="B341">
        <v>10425</v>
      </c>
      <c r="C341">
        <v>55</v>
      </c>
      <c r="D341" t="str">
        <f>VLOOKUP(Orders[[#This Row],[ProductID]],Products[], 2,FALSE)</f>
        <v>PÃ¢tÃ© chinois</v>
      </c>
      <c r="E341">
        <v>10</v>
      </c>
      <c r="F341">
        <f>VLOOKUP(Orders[[#This Row],[ProductID]],Products[],6,FALSE)</f>
        <v>24</v>
      </c>
      <c r="G341">
        <f>Orders[[#This Row],[Quantity]]*Orders[[#This Row],[UnitPrice]]</f>
        <v>240</v>
      </c>
    </row>
    <row r="342" spans="1:7" x14ac:dyDescent="0.3">
      <c r="A342">
        <v>43</v>
      </c>
      <c r="B342">
        <v>10262</v>
      </c>
      <c r="C342">
        <v>56</v>
      </c>
      <c r="D342" t="str">
        <f>VLOOKUP(Orders[[#This Row],[ProductID]],Products[], 2,FALSE)</f>
        <v>Gnocchi di nonna Alice</v>
      </c>
      <c r="E342">
        <v>2</v>
      </c>
      <c r="F342">
        <f>VLOOKUP(Orders[[#This Row],[ProductID]],Products[],6,FALSE)</f>
        <v>38</v>
      </c>
      <c r="G342">
        <f>Orders[[#This Row],[Quantity]]*Orders[[#This Row],[UnitPrice]]</f>
        <v>76</v>
      </c>
    </row>
    <row r="343" spans="1:7" x14ac:dyDescent="0.3">
      <c r="A343">
        <v>129</v>
      </c>
      <c r="B343">
        <v>10295</v>
      </c>
      <c r="C343">
        <v>56</v>
      </c>
      <c r="D343" t="str">
        <f>VLOOKUP(Orders[[#This Row],[ProductID]],Products[], 2,FALSE)</f>
        <v>Gnocchi di nonna Alice</v>
      </c>
      <c r="E343">
        <v>4</v>
      </c>
      <c r="F343">
        <f>VLOOKUP(Orders[[#This Row],[ProductID]],Products[],6,FALSE)</f>
        <v>38</v>
      </c>
      <c r="G343">
        <f>Orders[[#This Row],[Quantity]]*Orders[[#This Row],[UnitPrice]]</f>
        <v>152</v>
      </c>
    </row>
    <row r="344" spans="1:7" x14ac:dyDescent="0.3">
      <c r="A344">
        <v>144</v>
      </c>
      <c r="B344">
        <v>10301</v>
      </c>
      <c r="C344">
        <v>56</v>
      </c>
      <c r="D344" t="str">
        <f>VLOOKUP(Orders[[#This Row],[ProductID]],Products[], 2,FALSE)</f>
        <v>Gnocchi di nonna Alice</v>
      </c>
      <c r="E344">
        <v>20</v>
      </c>
      <c r="F344">
        <f>VLOOKUP(Orders[[#This Row],[ProductID]],Products[],6,FALSE)</f>
        <v>38</v>
      </c>
      <c r="G344">
        <f>Orders[[#This Row],[Quantity]]*Orders[[#This Row],[UnitPrice]]</f>
        <v>760</v>
      </c>
    </row>
    <row r="345" spans="1:7" x14ac:dyDescent="0.3">
      <c r="A345">
        <v>220</v>
      </c>
      <c r="B345">
        <v>10329</v>
      </c>
      <c r="C345">
        <v>56</v>
      </c>
      <c r="D345" t="str">
        <f>VLOOKUP(Orders[[#This Row],[ProductID]],Products[], 2,FALSE)</f>
        <v>Gnocchi di nonna Alice</v>
      </c>
      <c r="E345">
        <v>12</v>
      </c>
      <c r="F345">
        <f>VLOOKUP(Orders[[#This Row],[ProductID]],Products[],6,FALSE)</f>
        <v>38</v>
      </c>
      <c r="G345">
        <f>Orders[[#This Row],[Quantity]]*Orders[[#This Row],[UnitPrice]]</f>
        <v>456</v>
      </c>
    </row>
    <row r="346" spans="1:7" x14ac:dyDescent="0.3">
      <c r="A346">
        <v>265</v>
      </c>
      <c r="B346">
        <v>10346</v>
      </c>
      <c r="C346">
        <v>56</v>
      </c>
      <c r="D346" t="str">
        <f>VLOOKUP(Orders[[#This Row],[ProductID]],Products[], 2,FALSE)</f>
        <v>Gnocchi di nonna Alice</v>
      </c>
      <c r="E346">
        <v>20</v>
      </c>
      <c r="F346">
        <f>VLOOKUP(Orders[[#This Row],[ProductID]],Products[],6,FALSE)</f>
        <v>38</v>
      </c>
      <c r="G346">
        <f>Orders[[#This Row],[Quantity]]*Orders[[#This Row],[UnitPrice]]</f>
        <v>760</v>
      </c>
    </row>
    <row r="347" spans="1:7" x14ac:dyDescent="0.3">
      <c r="A347">
        <v>326</v>
      </c>
      <c r="B347">
        <v>10369</v>
      </c>
      <c r="C347">
        <v>56</v>
      </c>
      <c r="D347" t="str">
        <f>VLOOKUP(Orders[[#This Row],[ProductID]],Products[], 2,FALSE)</f>
        <v>Gnocchi di nonna Alice</v>
      </c>
      <c r="E347">
        <v>18</v>
      </c>
      <c r="F347">
        <f>VLOOKUP(Orders[[#This Row],[ProductID]],Products[],6,FALSE)</f>
        <v>38</v>
      </c>
      <c r="G347">
        <f>Orders[[#This Row],[Quantity]]*Orders[[#This Row],[UnitPrice]]</f>
        <v>684</v>
      </c>
    </row>
    <row r="348" spans="1:7" x14ac:dyDescent="0.3">
      <c r="A348">
        <v>360</v>
      </c>
      <c r="B348">
        <v>10383</v>
      </c>
      <c r="C348">
        <v>56</v>
      </c>
      <c r="D348" t="str">
        <f>VLOOKUP(Orders[[#This Row],[ProductID]],Products[], 2,FALSE)</f>
        <v>Gnocchi di nonna Alice</v>
      </c>
      <c r="E348">
        <v>20</v>
      </c>
      <c r="F348">
        <f>VLOOKUP(Orders[[#This Row],[ProductID]],Products[],6,FALSE)</f>
        <v>38</v>
      </c>
      <c r="G348">
        <f>Orders[[#This Row],[Quantity]]*Orders[[#This Row],[UnitPrice]]</f>
        <v>760</v>
      </c>
    </row>
    <row r="349" spans="1:7" x14ac:dyDescent="0.3">
      <c r="A349">
        <v>410</v>
      </c>
      <c r="B349">
        <v>10401</v>
      </c>
      <c r="C349">
        <v>56</v>
      </c>
      <c r="D349" t="str">
        <f>VLOOKUP(Orders[[#This Row],[ProductID]],Products[], 2,FALSE)</f>
        <v>Gnocchi di nonna Alice</v>
      </c>
      <c r="E349">
        <v>70</v>
      </c>
      <c r="F349">
        <f>VLOOKUP(Orders[[#This Row],[ProductID]],Products[],6,FALSE)</f>
        <v>38</v>
      </c>
      <c r="G349">
        <f>Orders[[#This Row],[Quantity]]*Orders[[#This Row],[UnitPrice]]</f>
        <v>2660</v>
      </c>
    </row>
    <row r="350" spans="1:7" x14ac:dyDescent="0.3">
      <c r="A350">
        <v>476</v>
      </c>
      <c r="B350">
        <v>10426</v>
      </c>
      <c r="C350">
        <v>56</v>
      </c>
      <c r="D350" t="str">
        <f>VLOOKUP(Orders[[#This Row],[ProductID]],Products[], 2,FALSE)</f>
        <v>Gnocchi di nonna Alice</v>
      </c>
      <c r="E350">
        <v>5</v>
      </c>
      <c r="F350">
        <f>VLOOKUP(Orders[[#This Row],[ProductID]],Products[],6,FALSE)</f>
        <v>38</v>
      </c>
      <c r="G350">
        <f>Orders[[#This Row],[Quantity]]*Orders[[#This Row],[UnitPrice]]</f>
        <v>190</v>
      </c>
    </row>
    <row r="351" spans="1:7" x14ac:dyDescent="0.3">
      <c r="A351">
        <v>484</v>
      </c>
      <c r="B351">
        <v>10430</v>
      </c>
      <c r="C351">
        <v>56</v>
      </c>
      <c r="D351" t="str">
        <f>VLOOKUP(Orders[[#This Row],[ProductID]],Products[], 2,FALSE)</f>
        <v>Gnocchi di nonna Alice</v>
      </c>
      <c r="E351">
        <v>30</v>
      </c>
      <c r="F351">
        <f>VLOOKUP(Orders[[#This Row],[ProductID]],Products[],6,FALSE)</f>
        <v>38</v>
      </c>
      <c r="G351">
        <f>Orders[[#This Row],[Quantity]]*Orders[[#This Row],[UnitPrice]]</f>
        <v>1140</v>
      </c>
    </row>
    <row r="352" spans="1:7" x14ac:dyDescent="0.3">
      <c r="A352">
        <v>491</v>
      </c>
      <c r="B352">
        <v>10433</v>
      </c>
      <c r="C352">
        <v>56</v>
      </c>
      <c r="D352" t="str">
        <f>VLOOKUP(Orders[[#This Row],[ProductID]],Products[], 2,FALSE)</f>
        <v>Gnocchi di nonna Alice</v>
      </c>
      <c r="E352">
        <v>28</v>
      </c>
      <c r="F352">
        <f>VLOOKUP(Orders[[#This Row],[ProductID]],Products[],6,FALSE)</f>
        <v>38</v>
      </c>
      <c r="G352">
        <f>Orders[[#This Row],[Quantity]]*Orders[[#This Row],[UnitPrice]]</f>
        <v>1064</v>
      </c>
    </row>
    <row r="353" spans="1:7" x14ac:dyDescent="0.3">
      <c r="A353">
        <v>498</v>
      </c>
      <c r="B353">
        <v>10436</v>
      </c>
      <c r="C353">
        <v>56</v>
      </c>
      <c r="D353" t="str">
        <f>VLOOKUP(Orders[[#This Row],[ProductID]],Products[], 2,FALSE)</f>
        <v>Gnocchi di nonna Alice</v>
      </c>
      <c r="E353">
        <v>40</v>
      </c>
      <c r="F353">
        <f>VLOOKUP(Orders[[#This Row],[ProductID]],Products[],6,FALSE)</f>
        <v>38</v>
      </c>
      <c r="G353">
        <f>Orders[[#This Row],[Quantity]]*Orders[[#This Row],[UnitPrice]]</f>
        <v>1520</v>
      </c>
    </row>
    <row r="354" spans="1:7" x14ac:dyDescent="0.3">
      <c r="A354">
        <v>10</v>
      </c>
      <c r="B354">
        <v>10251</v>
      </c>
      <c r="C354">
        <v>57</v>
      </c>
      <c r="D354" t="str">
        <f>VLOOKUP(Orders[[#This Row],[ProductID]],Products[], 2,FALSE)</f>
        <v>Ravioli Angelo</v>
      </c>
      <c r="E354">
        <v>15</v>
      </c>
      <c r="F354">
        <f>VLOOKUP(Orders[[#This Row],[ProductID]],Products[],6,FALSE)</f>
        <v>19.5</v>
      </c>
      <c r="G354">
        <f>Orders[[#This Row],[Quantity]]*Orders[[#This Row],[UnitPrice]]</f>
        <v>292.5</v>
      </c>
    </row>
    <row r="355" spans="1:7" x14ac:dyDescent="0.3">
      <c r="A355">
        <v>36</v>
      </c>
      <c r="B355">
        <v>10260</v>
      </c>
      <c r="C355">
        <v>57</v>
      </c>
      <c r="D355" t="str">
        <f>VLOOKUP(Orders[[#This Row],[ProductID]],Products[], 2,FALSE)</f>
        <v>Ravioli Angelo</v>
      </c>
      <c r="E355">
        <v>50</v>
      </c>
      <c r="F355">
        <f>VLOOKUP(Orders[[#This Row],[ProductID]],Products[],6,FALSE)</f>
        <v>19.5</v>
      </c>
      <c r="G355">
        <f>Orders[[#This Row],[Quantity]]*Orders[[#This Row],[UnitPrice]]</f>
        <v>975</v>
      </c>
    </row>
    <row r="356" spans="1:7" x14ac:dyDescent="0.3">
      <c r="A356">
        <v>91</v>
      </c>
      <c r="B356">
        <v>10282</v>
      </c>
      <c r="C356">
        <v>57</v>
      </c>
      <c r="D356" t="str">
        <f>VLOOKUP(Orders[[#This Row],[ProductID]],Products[], 2,FALSE)</f>
        <v>Ravioli Angelo</v>
      </c>
      <c r="E356">
        <v>2</v>
      </c>
      <c r="F356">
        <f>VLOOKUP(Orders[[#This Row],[ProductID]],Products[],6,FALSE)</f>
        <v>19.5</v>
      </c>
      <c r="G356">
        <f>Orders[[#This Row],[Quantity]]*Orders[[#This Row],[UnitPrice]]</f>
        <v>39</v>
      </c>
    </row>
    <row r="357" spans="1:7" x14ac:dyDescent="0.3">
      <c r="A357">
        <v>208</v>
      </c>
      <c r="B357">
        <v>10326</v>
      </c>
      <c r="C357">
        <v>57</v>
      </c>
      <c r="D357" t="str">
        <f>VLOOKUP(Orders[[#This Row],[ProductID]],Products[], 2,FALSE)</f>
        <v>Ravioli Angelo</v>
      </c>
      <c r="E357">
        <v>16</v>
      </c>
      <c r="F357">
        <f>VLOOKUP(Orders[[#This Row],[ProductID]],Products[],6,FALSE)</f>
        <v>19.5</v>
      </c>
      <c r="G357">
        <f>Orders[[#This Row],[Quantity]]*Orders[[#This Row],[UnitPrice]]</f>
        <v>312</v>
      </c>
    </row>
    <row r="358" spans="1:7" x14ac:dyDescent="0.3">
      <c r="A358">
        <v>286</v>
      </c>
      <c r="B358">
        <v>10355</v>
      </c>
      <c r="C358">
        <v>57</v>
      </c>
      <c r="D358" t="str">
        <f>VLOOKUP(Orders[[#This Row],[ProductID]],Products[], 2,FALSE)</f>
        <v>Ravioli Angelo</v>
      </c>
      <c r="E358">
        <v>25</v>
      </c>
      <c r="F358">
        <f>VLOOKUP(Orders[[#This Row],[ProductID]],Products[],6,FALSE)</f>
        <v>19.5</v>
      </c>
      <c r="G358">
        <f>Orders[[#This Row],[Quantity]]*Orders[[#This Row],[UnitPrice]]</f>
        <v>487.5</v>
      </c>
    </row>
    <row r="359" spans="1:7" x14ac:dyDescent="0.3">
      <c r="A359">
        <v>323</v>
      </c>
      <c r="B359">
        <v>10368</v>
      </c>
      <c r="C359">
        <v>57</v>
      </c>
      <c r="D359" t="str">
        <f>VLOOKUP(Orders[[#This Row],[ProductID]],Products[], 2,FALSE)</f>
        <v>Ravioli Angelo</v>
      </c>
      <c r="E359">
        <v>25</v>
      </c>
      <c r="F359">
        <f>VLOOKUP(Orders[[#This Row],[ProductID]],Products[],6,FALSE)</f>
        <v>19.5</v>
      </c>
      <c r="G359">
        <f>Orders[[#This Row],[Quantity]]*Orders[[#This Row],[UnitPrice]]</f>
        <v>487.5</v>
      </c>
    </row>
    <row r="360" spans="1:7" x14ac:dyDescent="0.3">
      <c r="A360">
        <v>449</v>
      </c>
      <c r="B360">
        <v>10416</v>
      </c>
      <c r="C360">
        <v>57</v>
      </c>
      <c r="D360" t="str">
        <f>VLOOKUP(Orders[[#This Row],[ProductID]],Products[], 2,FALSE)</f>
        <v>Ravioli Angelo</v>
      </c>
      <c r="E360">
        <v>20</v>
      </c>
      <c r="F360">
        <f>VLOOKUP(Orders[[#This Row],[ProductID]],Products[],6,FALSE)</f>
        <v>19.5</v>
      </c>
      <c r="G360">
        <f>Orders[[#This Row],[Quantity]]*Orders[[#This Row],[UnitPrice]]</f>
        <v>390</v>
      </c>
    </row>
    <row r="361" spans="1:7" x14ac:dyDescent="0.3">
      <c r="A361">
        <v>504</v>
      </c>
      <c r="B361">
        <v>10438</v>
      </c>
      <c r="C361">
        <v>57</v>
      </c>
      <c r="D361" t="str">
        <f>VLOOKUP(Orders[[#This Row],[ProductID]],Products[], 2,FALSE)</f>
        <v>Ravioli Angelo</v>
      </c>
      <c r="E361">
        <v>15</v>
      </c>
      <c r="F361">
        <f>VLOOKUP(Orders[[#This Row],[ProductID]],Products[],6,FALSE)</f>
        <v>19.5</v>
      </c>
      <c r="G361">
        <f>Orders[[#This Row],[Quantity]]*Orders[[#This Row],[UnitPrice]]</f>
        <v>292.5</v>
      </c>
    </row>
    <row r="362" spans="1:7" x14ac:dyDescent="0.3">
      <c r="A362">
        <v>179</v>
      </c>
      <c r="B362">
        <v>10314</v>
      </c>
      <c r="C362">
        <v>58</v>
      </c>
      <c r="D362" t="str">
        <f>VLOOKUP(Orders[[#This Row],[ProductID]],Products[], 2,FALSE)</f>
        <v>Escargots de Bourgogne</v>
      </c>
      <c r="E362">
        <v>30</v>
      </c>
      <c r="F362">
        <f>VLOOKUP(Orders[[#This Row],[ProductID]],Products[],6,FALSE)</f>
        <v>13.25</v>
      </c>
      <c r="G362">
        <f>Orders[[#This Row],[Quantity]]*Orders[[#This Row],[UnitPrice]]</f>
        <v>397.5</v>
      </c>
    </row>
    <row r="363" spans="1:7" x14ac:dyDescent="0.3">
      <c r="A363">
        <v>213</v>
      </c>
      <c r="B363">
        <v>10327</v>
      </c>
      <c r="C363">
        <v>58</v>
      </c>
      <c r="D363" t="str">
        <f>VLOOKUP(Orders[[#This Row],[ProductID]],Products[], 2,FALSE)</f>
        <v>Escargots de Bourgogne</v>
      </c>
      <c r="E363">
        <v>30</v>
      </c>
      <c r="F363">
        <f>VLOOKUP(Orders[[#This Row],[ProductID]],Products[],6,FALSE)</f>
        <v>13.25</v>
      </c>
      <c r="G363">
        <f>Orders[[#This Row],[Quantity]]*Orders[[#This Row],[UnitPrice]]</f>
        <v>397.5</v>
      </c>
    </row>
    <row r="364" spans="1:7" x14ac:dyDescent="0.3">
      <c r="A364">
        <v>335</v>
      </c>
      <c r="B364">
        <v>10373</v>
      </c>
      <c r="C364">
        <v>58</v>
      </c>
      <c r="D364" t="str">
        <f>VLOOKUP(Orders[[#This Row],[ProductID]],Products[], 2,FALSE)</f>
        <v>Escargots de Bourgogne</v>
      </c>
      <c r="E364">
        <v>80</v>
      </c>
      <c r="F364">
        <f>VLOOKUP(Orders[[#This Row],[ProductID]],Products[],6,FALSE)</f>
        <v>13.25</v>
      </c>
      <c r="G364">
        <f>Orders[[#This Row],[Quantity]]*Orders[[#This Row],[UnitPrice]]</f>
        <v>1060</v>
      </c>
    </row>
    <row r="365" spans="1:7" x14ac:dyDescent="0.3">
      <c r="A365">
        <v>338</v>
      </c>
      <c r="B365">
        <v>10374</v>
      </c>
      <c r="C365">
        <v>58</v>
      </c>
      <c r="D365" t="str">
        <f>VLOOKUP(Orders[[#This Row],[ProductID]],Products[], 2,FALSE)</f>
        <v>Escargots de Bourgogne</v>
      </c>
      <c r="E365">
        <v>15</v>
      </c>
      <c r="F365">
        <f>VLOOKUP(Orders[[#This Row],[ProductID]],Products[],6,FALSE)</f>
        <v>13.25</v>
      </c>
      <c r="G365">
        <f>Orders[[#This Row],[Quantity]]*Orders[[#This Row],[UnitPrice]]</f>
        <v>198.75</v>
      </c>
    </row>
    <row r="366" spans="1:7" x14ac:dyDescent="0.3">
      <c r="A366">
        <v>24</v>
      </c>
      <c r="B366">
        <v>10255</v>
      </c>
      <c r="C366">
        <v>59</v>
      </c>
      <c r="D366" t="str">
        <f>VLOOKUP(Orders[[#This Row],[ProductID]],Products[], 2,FALSE)</f>
        <v>Raclette Courdavault</v>
      </c>
      <c r="E366">
        <v>30</v>
      </c>
      <c r="F366">
        <f>VLOOKUP(Orders[[#This Row],[ProductID]],Products[],6,FALSE)</f>
        <v>55</v>
      </c>
      <c r="G366">
        <f>Orders[[#This Row],[Quantity]]*Orders[[#This Row],[UnitPrice]]</f>
        <v>1650</v>
      </c>
    </row>
    <row r="367" spans="1:7" x14ac:dyDescent="0.3">
      <c r="A367">
        <v>54</v>
      </c>
      <c r="B367">
        <v>10267</v>
      </c>
      <c r="C367">
        <v>59</v>
      </c>
      <c r="D367" t="str">
        <f>VLOOKUP(Orders[[#This Row],[ProductID]],Products[], 2,FALSE)</f>
        <v>Raclette Courdavault</v>
      </c>
      <c r="E367">
        <v>70</v>
      </c>
      <c r="F367">
        <f>VLOOKUP(Orders[[#This Row],[ProductID]],Products[],6,FALSE)</f>
        <v>55</v>
      </c>
      <c r="G367">
        <f>Orders[[#This Row],[Quantity]]*Orders[[#This Row],[UnitPrice]]</f>
        <v>3850</v>
      </c>
    </row>
    <row r="368" spans="1:7" x14ac:dyDescent="0.3">
      <c r="A368">
        <v>74</v>
      </c>
      <c r="B368">
        <v>10275</v>
      </c>
      <c r="C368">
        <v>59</v>
      </c>
      <c r="D368" t="str">
        <f>VLOOKUP(Orders[[#This Row],[ProductID]],Products[], 2,FALSE)</f>
        <v>Raclette Courdavault</v>
      </c>
      <c r="E368">
        <v>6</v>
      </c>
      <c r="F368">
        <f>VLOOKUP(Orders[[#This Row],[ProductID]],Products[],6,FALSE)</f>
        <v>55</v>
      </c>
      <c r="G368">
        <f>Orders[[#This Row],[Quantity]]*Orders[[#This Row],[UnitPrice]]</f>
        <v>330</v>
      </c>
    </row>
    <row r="369" spans="1:7" x14ac:dyDescent="0.3">
      <c r="A369">
        <v>80</v>
      </c>
      <c r="B369">
        <v>10278</v>
      </c>
      <c r="C369">
        <v>59</v>
      </c>
      <c r="D369" t="str">
        <f>VLOOKUP(Orders[[#This Row],[ProductID]],Products[], 2,FALSE)</f>
        <v>Raclette Courdavault</v>
      </c>
      <c r="E369">
        <v>15</v>
      </c>
      <c r="F369">
        <f>VLOOKUP(Orders[[#This Row],[ProductID]],Products[],6,FALSE)</f>
        <v>55</v>
      </c>
      <c r="G369">
        <f>Orders[[#This Row],[Quantity]]*Orders[[#This Row],[UnitPrice]]</f>
        <v>825</v>
      </c>
    </row>
    <row r="370" spans="1:7" x14ac:dyDescent="0.3">
      <c r="A370">
        <v>137</v>
      </c>
      <c r="B370">
        <v>10298</v>
      </c>
      <c r="C370">
        <v>59</v>
      </c>
      <c r="D370" t="str">
        <f>VLOOKUP(Orders[[#This Row],[ProductID]],Products[], 2,FALSE)</f>
        <v>Raclette Courdavault</v>
      </c>
      <c r="E370">
        <v>30</v>
      </c>
      <c r="F370">
        <f>VLOOKUP(Orders[[#This Row],[ProductID]],Products[],6,FALSE)</f>
        <v>55</v>
      </c>
      <c r="G370">
        <f>Orders[[#This Row],[Quantity]]*Orders[[#This Row],[UnitPrice]]</f>
        <v>1650</v>
      </c>
    </row>
    <row r="371" spans="1:7" x14ac:dyDescent="0.3">
      <c r="A371">
        <v>152</v>
      </c>
      <c r="B371">
        <v>10304</v>
      </c>
      <c r="C371">
        <v>59</v>
      </c>
      <c r="D371" t="str">
        <f>VLOOKUP(Orders[[#This Row],[ProductID]],Products[], 2,FALSE)</f>
        <v>Raclette Courdavault</v>
      </c>
      <c r="E371">
        <v>10</v>
      </c>
      <c r="F371">
        <f>VLOOKUP(Orders[[#This Row],[ProductID]],Products[],6,FALSE)</f>
        <v>55</v>
      </c>
      <c r="G371">
        <f>Orders[[#This Row],[Quantity]]*Orders[[#This Row],[UnitPrice]]</f>
        <v>550</v>
      </c>
    </row>
    <row r="372" spans="1:7" x14ac:dyDescent="0.3">
      <c r="A372">
        <v>200</v>
      </c>
      <c r="B372">
        <v>10324</v>
      </c>
      <c r="C372">
        <v>59</v>
      </c>
      <c r="D372" t="str">
        <f>VLOOKUP(Orders[[#This Row],[ProductID]],Products[], 2,FALSE)</f>
        <v>Raclette Courdavault</v>
      </c>
      <c r="E372">
        <v>40</v>
      </c>
      <c r="F372">
        <f>VLOOKUP(Orders[[#This Row],[ProductID]],Products[],6,FALSE)</f>
        <v>55</v>
      </c>
      <c r="G372">
        <f>Orders[[#This Row],[Quantity]]*Orders[[#This Row],[UnitPrice]]</f>
        <v>2200</v>
      </c>
    </row>
    <row r="373" spans="1:7" x14ac:dyDescent="0.3">
      <c r="A373">
        <v>214</v>
      </c>
      <c r="B373">
        <v>10328</v>
      </c>
      <c r="C373">
        <v>59</v>
      </c>
      <c r="D373" t="str">
        <f>VLOOKUP(Orders[[#This Row],[ProductID]],Products[], 2,FALSE)</f>
        <v>Raclette Courdavault</v>
      </c>
      <c r="E373">
        <v>9</v>
      </c>
      <c r="F373">
        <f>VLOOKUP(Orders[[#This Row],[ProductID]],Products[],6,FALSE)</f>
        <v>55</v>
      </c>
      <c r="G373">
        <f>Orders[[#This Row],[Quantity]]*Orders[[#This Row],[UnitPrice]]</f>
        <v>495</v>
      </c>
    </row>
    <row r="374" spans="1:7" x14ac:dyDescent="0.3">
      <c r="A374">
        <v>251</v>
      </c>
      <c r="B374">
        <v>10341</v>
      </c>
      <c r="C374">
        <v>59</v>
      </c>
      <c r="D374" t="str">
        <f>VLOOKUP(Orders[[#This Row],[ProductID]],Products[], 2,FALSE)</f>
        <v>Raclette Courdavault</v>
      </c>
      <c r="E374">
        <v>9</v>
      </c>
      <c r="F374">
        <f>VLOOKUP(Orders[[#This Row],[ProductID]],Products[],6,FALSE)</f>
        <v>55</v>
      </c>
      <c r="G374">
        <f>Orders[[#This Row],[Quantity]]*Orders[[#This Row],[UnitPrice]]</f>
        <v>495</v>
      </c>
    </row>
    <row r="375" spans="1:7" x14ac:dyDescent="0.3">
      <c r="A375">
        <v>370</v>
      </c>
      <c r="B375">
        <v>10387</v>
      </c>
      <c r="C375">
        <v>59</v>
      </c>
      <c r="D375" t="str">
        <f>VLOOKUP(Orders[[#This Row],[ProductID]],Products[], 2,FALSE)</f>
        <v>Raclette Courdavault</v>
      </c>
      <c r="E375">
        <v>12</v>
      </c>
      <c r="F375">
        <f>VLOOKUP(Orders[[#This Row],[ProductID]],Products[],6,FALSE)</f>
        <v>55</v>
      </c>
      <c r="G375">
        <f>Orders[[#This Row],[Quantity]]*Orders[[#This Row],[UnitPrice]]</f>
        <v>660</v>
      </c>
    </row>
    <row r="376" spans="1:7" x14ac:dyDescent="0.3">
      <c r="A376">
        <v>435</v>
      </c>
      <c r="B376">
        <v>10410</v>
      </c>
      <c r="C376">
        <v>59</v>
      </c>
      <c r="D376" t="str">
        <f>VLOOKUP(Orders[[#This Row],[ProductID]],Products[], 2,FALSE)</f>
        <v>Raclette Courdavault</v>
      </c>
      <c r="E376">
        <v>16</v>
      </c>
      <c r="F376">
        <f>VLOOKUP(Orders[[#This Row],[ProductID]],Products[],6,FALSE)</f>
        <v>55</v>
      </c>
      <c r="G376">
        <f>Orders[[#This Row],[Quantity]]*Orders[[#This Row],[UnitPrice]]</f>
        <v>880</v>
      </c>
    </row>
    <row r="377" spans="1:7" x14ac:dyDescent="0.3">
      <c r="A377">
        <v>438</v>
      </c>
      <c r="B377">
        <v>10411</v>
      </c>
      <c r="C377">
        <v>59</v>
      </c>
      <c r="D377" t="str">
        <f>VLOOKUP(Orders[[#This Row],[ProductID]],Products[], 2,FALSE)</f>
        <v>Raclette Courdavault</v>
      </c>
      <c r="E377">
        <v>9</v>
      </c>
      <c r="F377">
        <f>VLOOKUP(Orders[[#This Row],[ProductID]],Products[],6,FALSE)</f>
        <v>55</v>
      </c>
      <c r="G377">
        <f>Orders[[#This Row],[Quantity]]*Orders[[#This Row],[UnitPrice]]</f>
        <v>495</v>
      </c>
    </row>
    <row r="378" spans="1:7" x14ac:dyDescent="0.3">
      <c r="A378">
        <v>470</v>
      </c>
      <c r="B378">
        <v>10423</v>
      </c>
      <c r="C378">
        <v>59</v>
      </c>
      <c r="D378" t="str">
        <f>VLOOKUP(Orders[[#This Row],[ProductID]],Products[], 2,FALSE)</f>
        <v>Raclette Courdavault</v>
      </c>
      <c r="E378">
        <v>20</v>
      </c>
      <c r="F378">
        <f>VLOOKUP(Orders[[#This Row],[ProductID]],Products[],6,FALSE)</f>
        <v>55</v>
      </c>
      <c r="G378">
        <f>Orders[[#This Row],[Quantity]]*Orders[[#This Row],[UnitPrice]]</f>
        <v>1100</v>
      </c>
    </row>
    <row r="379" spans="1:7" x14ac:dyDescent="0.3">
      <c r="A379">
        <v>485</v>
      </c>
      <c r="B379">
        <v>10430</v>
      </c>
      <c r="C379">
        <v>59</v>
      </c>
      <c r="D379" t="str">
        <f>VLOOKUP(Orders[[#This Row],[ProductID]],Products[], 2,FALSE)</f>
        <v>Raclette Courdavault</v>
      </c>
      <c r="E379">
        <v>70</v>
      </c>
      <c r="F379">
        <f>VLOOKUP(Orders[[#This Row],[ProductID]],Products[],6,FALSE)</f>
        <v>55</v>
      </c>
      <c r="G379">
        <f>Orders[[#This Row],[Quantity]]*Orders[[#This Row],[UnitPrice]]</f>
        <v>3850</v>
      </c>
    </row>
    <row r="380" spans="1:7" x14ac:dyDescent="0.3">
      <c r="A380">
        <v>14</v>
      </c>
      <c r="B380">
        <v>10252</v>
      </c>
      <c r="C380">
        <v>60</v>
      </c>
      <c r="D380" t="str">
        <f>VLOOKUP(Orders[[#This Row],[ProductID]],Products[], 2,FALSE)</f>
        <v>Camembert Pierrot</v>
      </c>
      <c r="E380">
        <v>40</v>
      </c>
      <c r="F380">
        <f>VLOOKUP(Orders[[#This Row],[ProductID]],Products[],6,FALSE)</f>
        <v>34</v>
      </c>
      <c r="G380">
        <f>Orders[[#This Row],[Quantity]]*Orders[[#This Row],[UnitPrice]]</f>
        <v>1360</v>
      </c>
    </row>
    <row r="381" spans="1:7" x14ac:dyDescent="0.3">
      <c r="A381">
        <v>94</v>
      </c>
      <c r="B381">
        <v>10283</v>
      </c>
      <c r="C381">
        <v>60</v>
      </c>
      <c r="D381" t="str">
        <f>VLOOKUP(Orders[[#This Row],[ProductID]],Products[], 2,FALSE)</f>
        <v>Camembert Pierrot</v>
      </c>
      <c r="E381">
        <v>35</v>
      </c>
      <c r="F381">
        <f>VLOOKUP(Orders[[#This Row],[ProductID]],Products[],6,FALSE)</f>
        <v>34</v>
      </c>
      <c r="G381">
        <f>Orders[[#This Row],[Quantity]]*Orders[[#This Row],[UnitPrice]]</f>
        <v>1190</v>
      </c>
    </row>
    <row r="382" spans="1:7" x14ac:dyDescent="0.3">
      <c r="A382">
        <v>98</v>
      </c>
      <c r="B382">
        <v>10284</v>
      </c>
      <c r="C382">
        <v>60</v>
      </c>
      <c r="D382" t="str">
        <f>VLOOKUP(Orders[[#This Row],[ProductID]],Products[], 2,FALSE)</f>
        <v>Camembert Pierrot</v>
      </c>
      <c r="E382">
        <v>20</v>
      </c>
      <c r="F382">
        <f>VLOOKUP(Orders[[#This Row],[ProductID]],Products[],6,FALSE)</f>
        <v>34</v>
      </c>
      <c r="G382">
        <f>Orders[[#This Row],[Quantity]]*Orders[[#This Row],[UnitPrice]]</f>
        <v>680</v>
      </c>
    </row>
    <row r="383" spans="1:7" x14ac:dyDescent="0.3">
      <c r="A383">
        <v>127</v>
      </c>
      <c r="B383">
        <v>10294</v>
      </c>
      <c r="C383">
        <v>60</v>
      </c>
      <c r="D383" t="str">
        <f>VLOOKUP(Orders[[#This Row],[ProductID]],Products[], 2,FALSE)</f>
        <v>Camembert Pierrot</v>
      </c>
      <c r="E383">
        <v>21</v>
      </c>
      <c r="F383">
        <f>VLOOKUP(Orders[[#This Row],[ProductID]],Products[],6,FALSE)</f>
        <v>34</v>
      </c>
      <c r="G383">
        <f>Orders[[#This Row],[Quantity]]*Orders[[#This Row],[UnitPrice]]</f>
        <v>714</v>
      </c>
    </row>
    <row r="384" spans="1:7" x14ac:dyDescent="0.3">
      <c r="A384">
        <v>292</v>
      </c>
      <c r="B384">
        <v>10357</v>
      </c>
      <c r="C384">
        <v>60</v>
      </c>
      <c r="D384" t="str">
        <f>VLOOKUP(Orders[[#This Row],[ProductID]],Products[], 2,FALSE)</f>
        <v>Camembert Pierrot</v>
      </c>
      <c r="E384">
        <v>8</v>
      </c>
      <c r="F384">
        <f>VLOOKUP(Orders[[#This Row],[ProductID]],Products[],6,FALSE)</f>
        <v>34</v>
      </c>
      <c r="G384">
        <f>Orders[[#This Row],[Quantity]]*Orders[[#This Row],[UnitPrice]]</f>
        <v>272</v>
      </c>
    </row>
    <row r="385" spans="1:7" x14ac:dyDescent="0.3">
      <c r="A385">
        <v>298</v>
      </c>
      <c r="B385">
        <v>10359</v>
      </c>
      <c r="C385">
        <v>60</v>
      </c>
      <c r="D385" t="str">
        <f>VLOOKUP(Orders[[#This Row],[ProductID]],Products[], 2,FALSE)</f>
        <v>Camembert Pierrot</v>
      </c>
      <c r="E385">
        <v>80</v>
      </c>
      <c r="F385">
        <f>VLOOKUP(Orders[[#This Row],[ProductID]],Products[],6,FALSE)</f>
        <v>34</v>
      </c>
      <c r="G385">
        <f>Orders[[#This Row],[Quantity]]*Orders[[#This Row],[UnitPrice]]</f>
        <v>2720</v>
      </c>
    </row>
    <row r="386" spans="1:7" x14ac:dyDescent="0.3">
      <c r="A386">
        <v>305</v>
      </c>
      <c r="B386">
        <v>10361</v>
      </c>
      <c r="C386">
        <v>60</v>
      </c>
      <c r="D386" t="str">
        <f>VLOOKUP(Orders[[#This Row],[ProductID]],Products[], 2,FALSE)</f>
        <v>Camembert Pierrot</v>
      </c>
      <c r="E386">
        <v>55</v>
      </c>
      <c r="F386">
        <f>VLOOKUP(Orders[[#This Row],[ProductID]],Products[],6,FALSE)</f>
        <v>34</v>
      </c>
      <c r="G386">
        <f>Orders[[#This Row],[Quantity]]*Orders[[#This Row],[UnitPrice]]</f>
        <v>1870</v>
      </c>
    </row>
    <row r="387" spans="1:7" x14ac:dyDescent="0.3">
      <c r="A387">
        <v>333</v>
      </c>
      <c r="B387">
        <v>10372</v>
      </c>
      <c r="C387">
        <v>60</v>
      </c>
      <c r="D387" t="str">
        <f>VLOOKUP(Orders[[#This Row],[ProductID]],Products[], 2,FALSE)</f>
        <v>Camembert Pierrot</v>
      </c>
      <c r="E387">
        <v>70</v>
      </c>
      <c r="F387">
        <f>VLOOKUP(Orders[[#This Row],[ProductID]],Products[],6,FALSE)</f>
        <v>34</v>
      </c>
      <c r="G387">
        <f>Orders[[#This Row],[Quantity]]*Orders[[#This Row],[UnitPrice]]</f>
        <v>2380</v>
      </c>
    </row>
    <row r="388" spans="1:7" x14ac:dyDescent="0.3">
      <c r="A388">
        <v>350</v>
      </c>
      <c r="B388">
        <v>10380</v>
      </c>
      <c r="C388">
        <v>60</v>
      </c>
      <c r="D388" t="str">
        <f>VLOOKUP(Orders[[#This Row],[ProductID]],Products[], 2,FALSE)</f>
        <v>Camembert Pierrot</v>
      </c>
      <c r="E388">
        <v>6</v>
      </c>
      <c r="F388">
        <f>VLOOKUP(Orders[[#This Row],[ProductID]],Products[],6,FALSE)</f>
        <v>34</v>
      </c>
      <c r="G388">
        <f>Orders[[#This Row],[Quantity]]*Orders[[#This Row],[UnitPrice]]</f>
        <v>204</v>
      </c>
    </row>
    <row r="389" spans="1:7" x14ac:dyDescent="0.3">
      <c r="A389">
        <v>362</v>
      </c>
      <c r="B389">
        <v>10384</v>
      </c>
      <c r="C389">
        <v>60</v>
      </c>
      <c r="D389" t="str">
        <f>VLOOKUP(Orders[[#This Row],[ProductID]],Products[], 2,FALSE)</f>
        <v>Camembert Pierrot</v>
      </c>
      <c r="E389">
        <v>15</v>
      </c>
      <c r="F389">
        <f>VLOOKUP(Orders[[#This Row],[ProductID]],Products[],6,FALSE)</f>
        <v>34</v>
      </c>
      <c r="G389">
        <f>Orders[[#This Row],[Quantity]]*Orders[[#This Row],[UnitPrice]]</f>
        <v>510</v>
      </c>
    </row>
    <row r="390" spans="1:7" x14ac:dyDescent="0.3">
      <c r="A390">
        <v>364</v>
      </c>
      <c r="B390">
        <v>10385</v>
      </c>
      <c r="C390">
        <v>60</v>
      </c>
      <c r="D390" t="str">
        <f>VLOOKUP(Orders[[#This Row],[ProductID]],Products[], 2,FALSE)</f>
        <v>Camembert Pierrot</v>
      </c>
      <c r="E390">
        <v>20</v>
      </c>
      <c r="F390">
        <f>VLOOKUP(Orders[[#This Row],[ProductID]],Products[],6,FALSE)</f>
        <v>34</v>
      </c>
      <c r="G390">
        <f>Orders[[#This Row],[Quantity]]*Orders[[#This Row],[UnitPrice]]</f>
        <v>680</v>
      </c>
    </row>
    <row r="391" spans="1:7" x14ac:dyDescent="0.3">
      <c r="A391">
        <v>458</v>
      </c>
      <c r="B391">
        <v>10419</v>
      </c>
      <c r="C391">
        <v>60</v>
      </c>
      <c r="D391" t="str">
        <f>VLOOKUP(Orders[[#This Row],[ProductID]],Products[], 2,FALSE)</f>
        <v>Camembert Pierrot</v>
      </c>
      <c r="E391">
        <v>60</v>
      </c>
      <c r="F391">
        <f>VLOOKUP(Orders[[#This Row],[ProductID]],Products[],6,FALSE)</f>
        <v>34</v>
      </c>
      <c r="G391">
        <f>Orders[[#This Row],[Quantity]]*Orders[[#This Row],[UnitPrice]]</f>
        <v>2040</v>
      </c>
    </row>
    <row r="392" spans="1:7" x14ac:dyDescent="0.3">
      <c r="A392">
        <v>456</v>
      </c>
      <c r="B392">
        <v>10418</v>
      </c>
      <c r="C392">
        <v>61</v>
      </c>
      <c r="D392" t="str">
        <f>VLOOKUP(Orders[[#This Row],[ProductID]],Products[], 2,FALSE)</f>
        <v>Sirop d'Ã©rable</v>
      </c>
      <c r="E392">
        <v>16</v>
      </c>
      <c r="F392">
        <f>VLOOKUP(Orders[[#This Row],[ProductID]],Products[],6,FALSE)</f>
        <v>28.5</v>
      </c>
      <c r="G392">
        <f>Orders[[#This Row],[Quantity]]*Orders[[#This Row],[UnitPrice]]</f>
        <v>456</v>
      </c>
    </row>
    <row r="393" spans="1:7" x14ac:dyDescent="0.3">
      <c r="A393">
        <v>512</v>
      </c>
      <c r="B393">
        <v>10440</v>
      </c>
      <c r="C393">
        <v>61</v>
      </c>
      <c r="D393" t="str">
        <f>VLOOKUP(Orders[[#This Row],[ProductID]],Products[], 2,FALSE)</f>
        <v>Sirop d'Ã©rable</v>
      </c>
      <c r="E393">
        <v>90</v>
      </c>
      <c r="F393">
        <f>VLOOKUP(Orders[[#This Row],[ProductID]],Products[],6,FALSE)</f>
        <v>28.5</v>
      </c>
      <c r="G393">
        <f>Orders[[#This Row],[Quantity]]*Orders[[#This Row],[UnitPrice]]</f>
        <v>2565</v>
      </c>
    </row>
    <row r="394" spans="1:7" x14ac:dyDescent="0.3">
      <c r="A394">
        <v>37</v>
      </c>
      <c r="B394">
        <v>10260</v>
      </c>
      <c r="C394">
        <v>62</v>
      </c>
      <c r="D394" t="str">
        <f>VLOOKUP(Orders[[#This Row],[ProductID]],Products[], 2,FALSE)</f>
        <v>Tarte au sucre</v>
      </c>
      <c r="E394">
        <v>15</v>
      </c>
      <c r="F394">
        <f>VLOOKUP(Orders[[#This Row],[ProductID]],Products[],6,FALSE)</f>
        <v>49.3</v>
      </c>
      <c r="G394">
        <f>Orders[[#This Row],[Quantity]]*Orders[[#This Row],[UnitPrice]]</f>
        <v>739.5</v>
      </c>
    </row>
    <row r="395" spans="1:7" x14ac:dyDescent="0.3">
      <c r="A395">
        <v>78</v>
      </c>
      <c r="B395">
        <v>10277</v>
      </c>
      <c r="C395">
        <v>62</v>
      </c>
      <c r="D395" t="str">
        <f>VLOOKUP(Orders[[#This Row],[ProductID]],Products[], 2,FALSE)</f>
        <v>Tarte au sucre</v>
      </c>
      <c r="E395">
        <v>12</v>
      </c>
      <c r="F395">
        <f>VLOOKUP(Orders[[#This Row],[ProductID]],Products[],6,FALSE)</f>
        <v>49.3</v>
      </c>
      <c r="G395">
        <f>Orders[[#This Row],[Quantity]]*Orders[[#This Row],[UnitPrice]]</f>
        <v>591.59999999999991</v>
      </c>
    </row>
    <row r="396" spans="1:7" x14ac:dyDescent="0.3">
      <c r="A396">
        <v>104</v>
      </c>
      <c r="B396">
        <v>10286</v>
      </c>
      <c r="C396">
        <v>62</v>
      </c>
      <c r="D396" t="str">
        <f>VLOOKUP(Orders[[#This Row],[ProductID]],Products[], 2,FALSE)</f>
        <v>Tarte au sucre</v>
      </c>
      <c r="E396">
        <v>40</v>
      </c>
      <c r="F396">
        <f>VLOOKUP(Orders[[#This Row],[ProductID]],Products[],6,FALSE)</f>
        <v>49.3</v>
      </c>
      <c r="G396">
        <f>Orders[[#This Row],[Quantity]]*Orders[[#This Row],[UnitPrice]]</f>
        <v>1972</v>
      </c>
    </row>
    <row r="397" spans="1:7" x14ac:dyDescent="0.3">
      <c r="A397">
        <v>138</v>
      </c>
      <c r="B397">
        <v>10298</v>
      </c>
      <c r="C397">
        <v>62</v>
      </c>
      <c r="D397" t="str">
        <f>VLOOKUP(Orders[[#This Row],[ProductID]],Products[], 2,FALSE)</f>
        <v>Tarte au sucre</v>
      </c>
      <c r="E397">
        <v>15</v>
      </c>
      <c r="F397">
        <f>VLOOKUP(Orders[[#This Row],[ProductID]],Products[],6,FALSE)</f>
        <v>49.3</v>
      </c>
      <c r="G397">
        <f>Orders[[#This Row],[Quantity]]*Orders[[#This Row],[UnitPrice]]</f>
        <v>739.5</v>
      </c>
    </row>
    <row r="398" spans="1:7" x14ac:dyDescent="0.3">
      <c r="A398">
        <v>160</v>
      </c>
      <c r="B398">
        <v>10307</v>
      </c>
      <c r="C398">
        <v>62</v>
      </c>
      <c r="D398" t="str">
        <f>VLOOKUP(Orders[[#This Row],[ProductID]],Products[], 2,FALSE)</f>
        <v>Tarte au sucre</v>
      </c>
      <c r="E398">
        <v>10</v>
      </c>
      <c r="F398">
        <f>VLOOKUP(Orders[[#This Row],[ProductID]],Products[],6,FALSE)</f>
        <v>49.3</v>
      </c>
      <c r="G398">
        <f>Orders[[#This Row],[Quantity]]*Orders[[#This Row],[UnitPrice]]</f>
        <v>493</v>
      </c>
    </row>
    <row r="399" spans="1:7" x14ac:dyDescent="0.3">
      <c r="A399">
        <v>170</v>
      </c>
      <c r="B399">
        <v>10310</v>
      </c>
      <c r="C399">
        <v>62</v>
      </c>
      <c r="D399" t="str">
        <f>VLOOKUP(Orders[[#This Row],[ProductID]],Products[], 2,FALSE)</f>
        <v>Tarte au sucre</v>
      </c>
      <c r="E399">
        <v>5</v>
      </c>
      <c r="F399">
        <f>VLOOKUP(Orders[[#This Row],[ProductID]],Products[],6,FALSE)</f>
        <v>49.3</v>
      </c>
      <c r="G399">
        <f>Orders[[#This Row],[Quantity]]*Orders[[#This Row],[UnitPrice]]</f>
        <v>246.5</v>
      </c>
    </row>
    <row r="400" spans="1:7" x14ac:dyDescent="0.3">
      <c r="A400">
        <v>180</v>
      </c>
      <c r="B400">
        <v>10314</v>
      </c>
      <c r="C400">
        <v>62</v>
      </c>
      <c r="D400" t="str">
        <f>VLOOKUP(Orders[[#This Row],[ProductID]],Products[], 2,FALSE)</f>
        <v>Tarte au sucre</v>
      </c>
      <c r="E400">
        <v>25</v>
      </c>
      <c r="F400">
        <f>VLOOKUP(Orders[[#This Row],[ProductID]],Products[],6,FALSE)</f>
        <v>49.3</v>
      </c>
      <c r="G400">
        <f>Orders[[#This Row],[Quantity]]*Orders[[#This Row],[UnitPrice]]</f>
        <v>1232.5</v>
      </c>
    </row>
    <row r="401" spans="1:7" x14ac:dyDescent="0.3">
      <c r="A401">
        <v>184</v>
      </c>
      <c r="B401">
        <v>10316</v>
      </c>
      <c r="C401">
        <v>62</v>
      </c>
      <c r="D401" t="str">
        <f>VLOOKUP(Orders[[#This Row],[ProductID]],Products[], 2,FALSE)</f>
        <v>Tarte au sucre</v>
      </c>
      <c r="E401">
        <v>70</v>
      </c>
      <c r="F401">
        <f>VLOOKUP(Orders[[#This Row],[ProductID]],Products[],6,FALSE)</f>
        <v>49.3</v>
      </c>
      <c r="G401">
        <f>Orders[[#This Row],[Quantity]]*Orders[[#This Row],[UnitPrice]]</f>
        <v>3451</v>
      </c>
    </row>
    <row r="402" spans="1:7" x14ac:dyDescent="0.3">
      <c r="A402">
        <v>246</v>
      </c>
      <c r="B402">
        <v>10339</v>
      </c>
      <c r="C402">
        <v>62</v>
      </c>
      <c r="D402" t="str">
        <f>VLOOKUP(Orders[[#This Row],[ProductID]],Products[], 2,FALSE)</f>
        <v>Tarte au sucre</v>
      </c>
      <c r="E402">
        <v>28</v>
      </c>
      <c r="F402">
        <f>VLOOKUP(Orders[[#This Row],[ProductID]],Products[],6,FALSE)</f>
        <v>49.3</v>
      </c>
      <c r="G402">
        <f>Orders[[#This Row],[Quantity]]*Orders[[#This Row],[UnitPrice]]</f>
        <v>1380.3999999999999</v>
      </c>
    </row>
    <row r="403" spans="1:7" x14ac:dyDescent="0.3">
      <c r="A403">
        <v>377</v>
      </c>
      <c r="B403">
        <v>10389</v>
      </c>
      <c r="C403">
        <v>62</v>
      </c>
      <c r="D403" t="str">
        <f>VLOOKUP(Orders[[#This Row],[ProductID]],Products[], 2,FALSE)</f>
        <v>Tarte au sucre</v>
      </c>
      <c r="E403">
        <v>20</v>
      </c>
      <c r="F403">
        <f>VLOOKUP(Orders[[#This Row],[ProductID]],Products[],6,FALSE)</f>
        <v>49.3</v>
      </c>
      <c r="G403">
        <f>Orders[[#This Row],[Quantity]]*Orders[[#This Row],[UnitPrice]]</f>
        <v>986</v>
      </c>
    </row>
    <row r="404" spans="1:7" x14ac:dyDescent="0.3">
      <c r="A404">
        <v>391</v>
      </c>
      <c r="B404">
        <v>10394</v>
      </c>
      <c r="C404">
        <v>62</v>
      </c>
      <c r="D404" t="str">
        <f>VLOOKUP(Orders[[#This Row],[ProductID]],Products[], 2,FALSE)</f>
        <v>Tarte au sucre</v>
      </c>
      <c r="E404">
        <v>10</v>
      </c>
      <c r="F404">
        <f>VLOOKUP(Orders[[#This Row],[ProductID]],Products[],6,FALSE)</f>
        <v>49.3</v>
      </c>
      <c r="G404">
        <f>Orders[[#This Row],[Quantity]]*Orders[[#This Row],[UnitPrice]]</f>
        <v>493</v>
      </c>
    </row>
    <row r="405" spans="1:7" x14ac:dyDescent="0.3">
      <c r="A405">
        <v>431</v>
      </c>
      <c r="B405">
        <v>10408</v>
      </c>
      <c r="C405">
        <v>62</v>
      </c>
      <c r="D405" t="str">
        <f>VLOOKUP(Orders[[#This Row],[ProductID]],Products[], 2,FALSE)</f>
        <v>Tarte au sucre</v>
      </c>
      <c r="E405">
        <v>35</v>
      </c>
      <c r="F405">
        <f>VLOOKUP(Orders[[#This Row],[ProductID]],Products[],6,FALSE)</f>
        <v>49.3</v>
      </c>
      <c r="G405">
        <f>Orders[[#This Row],[Quantity]]*Orders[[#This Row],[UnitPrice]]</f>
        <v>1725.5</v>
      </c>
    </row>
    <row r="406" spans="1:7" x14ac:dyDescent="0.3">
      <c r="A406">
        <v>441</v>
      </c>
      <c r="B406">
        <v>10413</v>
      </c>
      <c r="C406">
        <v>62</v>
      </c>
      <c r="D406" t="str">
        <f>VLOOKUP(Orders[[#This Row],[ProductID]],Products[], 2,FALSE)</f>
        <v>Tarte au sucre</v>
      </c>
      <c r="E406">
        <v>40</v>
      </c>
      <c r="F406">
        <f>VLOOKUP(Orders[[#This Row],[ProductID]],Products[],6,FALSE)</f>
        <v>49.3</v>
      </c>
      <c r="G406">
        <f>Orders[[#This Row],[Quantity]]*Orders[[#This Row],[UnitPrice]]</f>
        <v>1972</v>
      </c>
    </row>
    <row r="407" spans="1:7" x14ac:dyDescent="0.3">
      <c r="A407">
        <v>81</v>
      </c>
      <c r="B407">
        <v>10278</v>
      </c>
      <c r="C407">
        <v>63</v>
      </c>
      <c r="D407" t="str">
        <f>VLOOKUP(Orders[[#This Row],[ProductID]],Products[], 2,FALSE)</f>
        <v>Vegie-spread</v>
      </c>
      <c r="E407">
        <v>8</v>
      </c>
      <c r="F407">
        <f>VLOOKUP(Orders[[#This Row],[ProductID]],Products[],6,FALSE)</f>
        <v>43.9</v>
      </c>
      <c r="G407">
        <f>Orders[[#This Row],[Quantity]]*Orders[[#This Row],[UnitPrice]]</f>
        <v>351.2</v>
      </c>
    </row>
    <row r="408" spans="1:7" x14ac:dyDescent="0.3">
      <c r="A408">
        <v>122</v>
      </c>
      <c r="B408">
        <v>10293</v>
      </c>
      <c r="C408">
        <v>63</v>
      </c>
      <c r="D408" t="str">
        <f>VLOOKUP(Orders[[#This Row],[ProductID]],Products[], 2,FALSE)</f>
        <v>Vegie-spread</v>
      </c>
      <c r="E408">
        <v>5</v>
      </c>
      <c r="F408">
        <f>VLOOKUP(Orders[[#This Row],[ProductID]],Products[],6,FALSE)</f>
        <v>43.9</v>
      </c>
      <c r="G408">
        <f>Orders[[#This Row],[Quantity]]*Orders[[#This Row],[UnitPrice]]</f>
        <v>219.5</v>
      </c>
    </row>
    <row r="409" spans="1:7" x14ac:dyDescent="0.3">
      <c r="A409">
        <v>201</v>
      </c>
      <c r="B409">
        <v>10324</v>
      </c>
      <c r="C409">
        <v>63</v>
      </c>
      <c r="D409" t="str">
        <f>VLOOKUP(Orders[[#This Row],[ProductID]],Products[], 2,FALSE)</f>
        <v>Vegie-spread</v>
      </c>
      <c r="E409">
        <v>80</v>
      </c>
      <c r="F409">
        <f>VLOOKUP(Orders[[#This Row],[ProductID]],Products[],6,FALSE)</f>
        <v>43.9</v>
      </c>
      <c r="G409">
        <f>Orders[[#This Row],[Quantity]]*Orders[[#This Row],[UnitPrice]]</f>
        <v>3512</v>
      </c>
    </row>
    <row r="410" spans="1:7" x14ac:dyDescent="0.3">
      <c r="A410">
        <v>346</v>
      </c>
      <c r="B410">
        <v>10379</v>
      </c>
      <c r="C410">
        <v>63</v>
      </c>
      <c r="D410" t="str">
        <f>VLOOKUP(Orders[[#This Row],[ProductID]],Products[], 2,FALSE)</f>
        <v>Vegie-spread</v>
      </c>
      <c r="E410">
        <v>16</v>
      </c>
      <c r="F410">
        <f>VLOOKUP(Orders[[#This Row],[ProductID]],Products[],6,FALSE)</f>
        <v>43.9</v>
      </c>
      <c r="G410">
        <f>Orders[[#This Row],[Quantity]]*Orders[[#This Row],[UnitPrice]]</f>
        <v>702.4</v>
      </c>
    </row>
    <row r="411" spans="1:7" x14ac:dyDescent="0.3">
      <c r="A411">
        <v>414</v>
      </c>
      <c r="B411">
        <v>10402</v>
      </c>
      <c r="C411">
        <v>63</v>
      </c>
      <c r="D411" t="str">
        <f>VLOOKUP(Orders[[#This Row],[ProductID]],Products[], 2,FALSE)</f>
        <v>Vegie-spread</v>
      </c>
      <c r="E411">
        <v>65</v>
      </c>
      <c r="F411">
        <f>VLOOKUP(Orders[[#This Row],[ProductID]],Products[],6,FALSE)</f>
        <v>43.9</v>
      </c>
      <c r="G411">
        <f>Orders[[#This Row],[Quantity]]*Orders[[#This Row],[UnitPrice]]</f>
        <v>2853.5</v>
      </c>
    </row>
    <row r="412" spans="1:7" x14ac:dyDescent="0.3">
      <c r="A412">
        <v>481</v>
      </c>
      <c r="B412">
        <v>10429</v>
      </c>
      <c r="C412">
        <v>63</v>
      </c>
      <c r="D412" t="str">
        <f>VLOOKUP(Orders[[#This Row],[ProductID]],Products[], 2,FALSE)</f>
        <v>Vegie-spread</v>
      </c>
      <c r="E412">
        <v>35</v>
      </c>
      <c r="F412">
        <f>VLOOKUP(Orders[[#This Row],[ProductID]],Products[],6,FALSE)</f>
        <v>43.9</v>
      </c>
      <c r="G412">
        <f>Orders[[#This Row],[Quantity]]*Orders[[#This Row],[UnitPrice]]</f>
        <v>1536.5</v>
      </c>
    </row>
    <row r="413" spans="1:7" x14ac:dyDescent="0.3">
      <c r="A413">
        <v>111</v>
      </c>
      <c r="B413">
        <v>10289</v>
      </c>
      <c r="C413">
        <v>64</v>
      </c>
      <c r="D413" t="str">
        <f>VLOOKUP(Orders[[#This Row],[ProductID]],Products[], 2,FALSE)</f>
        <v>Wimmers gute SemmelknÃ¶del</v>
      </c>
      <c r="E413">
        <v>9</v>
      </c>
      <c r="F413">
        <f>VLOOKUP(Orders[[#This Row],[ProductID]],Products[],6,FALSE)</f>
        <v>33.25</v>
      </c>
      <c r="G413">
        <f>Orders[[#This Row],[Quantity]]*Orders[[#This Row],[UnitPrice]]</f>
        <v>299.25</v>
      </c>
    </row>
    <row r="414" spans="1:7" x14ac:dyDescent="0.3">
      <c r="A414">
        <v>256</v>
      </c>
      <c r="B414">
        <v>10343</v>
      </c>
      <c r="C414">
        <v>64</v>
      </c>
      <c r="D414" t="str">
        <f>VLOOKUP(Orders[[#This Row],[ProductID]],Products[], 2,FALSE)</f>
        <v>Wimmers gute SemmelknÃ¶del</v>
      </c>
      <c r="E414">
        <v>50</v>
      </c>
      <c r="F414">
        <f>VLOOKUP(Orders[[#This Row],[ProductID]],Products[],6,FALSE)</f>
        <v>33.25</v>
      </c>
      <c r="G414">
        <f>Orders[[#This Row],[Quantity]]*Orders[[#This Row],[UnitPrice]]</f>
        <v>1662.5</v>
      </c>
    </row>
    <row r="415" spans="1:7" x14ac:dyDescent="0.3">
      <c r="A415">
        <v>324</v>
      </c>
      <c r="B415">
        <v>10368</v>
      </c>
      <c r="C415">
        <v>64</v>
      </c>
      <c r="D415" t="str">
        <f>VLOOKUP(Orders[[#This Row],[ProductID]],Products[], 2,FALSE)</f>
        <v>Wimmers gute SemmelknÃ¶del</v>
      </c>
      <c r="E415">
        <v>35</v>
      </c>
      <c r="F415">
        <f>VLOOKUP(Orders[[#This Row],[ProductID]],Products[],6,FALSE)</f>
        <v>33.25</v>
      </c>
      <c r="G415">
        <f>Orders[[#This Row],[Quantity]]*Orders[[#This Row],[UnitPrice]]</f>
        <v>1163.75</v>
      </c>
    </row>
    <row r="416" spans="1:7" x14ac:dyDescent="0.3">
      <c r="A416">
        <v>328</v>
      </c>
      <c r="B416">
        <v>10370</v>
      </c>
      <c r="C416">
        <v>64</v>
      </c>
      <c r="D416" t="str">
        <f>VLOOKUP(Orders[[#This Row],[ProductID]],Products[], 2,FALSE)</f>
        <v>Wimmers gute SemmelknÃ¶del</v>
      </c>
      <c r="E416">
        <v>30</v>
      </c>
      <c r="F416">
        <f>VLOOKUP(Orders[[#This Row],[ProductID]],Products[],6,FALSE)</f>
        <v>33.25</v>
      </c>
      <c r="G416">
        <f>Orders[[#This Row],[Quantity]]*Orders[[#This Row],[UnitPrice]]</f>
        <v>997.5</v>
      </c>
    </row>
    <row r="417" spans="1:7" x14ac:dyDescent="0.3">
      <c r="A417">
        <v>477</v>
      </c>
      <c r="B417">
        <v>10426</v>
      </c>
      <c r="C417">
        <v>64</v>
      </c>
      <c r="D417" t="str">
        <f>VLOOKUP(Orders[[#This Row],[ProductID]],Products[], 2,FALSE)</f>
        <v>Wimmers gute SemmelknÃ¶del</v>
      </c>
      <c r="E417">
        <v>7</v>
      </c>
      <c r="F417">
        <f>VLOOKUP(Orders[[#This Row],[ProductID]],Products[],6,FALSE)</f>
        <v>33.25</v>
      </c>
      <c r="G417">
        <f>Orders[[#This Row],[Quantity]]*Orders[[#This Row],[UnitPrice]]</f>
        <v>232.75</v>
      </c>
    </row>
    <row r="418" spans="1:7" x14ac:dyDescent="0.3">
      <c r="A418">
        <v>499</v>
      </c>
      <c r="B418">
        <v>10436</v>
      </c>
      <c r="C418">
        <v>64</v>
      </c>
      <c r="D418" t="str">
        <f>VLOOKUP(Orders[[#This Row],[ProductID]],Products[], 2,FALSE)</f>
        <v>Wimmers gute SemmelknÃ¶del</v>
      </c>
      <c r="E418">
        <v>30</v>
      </c>
      <c r="F418">
        <f>VLOOKUP(Orders[[#This Row],[ProductID]],Products[],6,FALSE)</f>
        <v>33.25</v>
      </c>
      <c r="G418">
        <f>Orders[[#This Row],[Quantity]]*Orders[[#This Row],[UnitPrice]]</f>
        <v>997.5</v>
      </c>
    </row>
    <row r="419" spans="1:7" x14ac:dyDescent="0.3">
      <c r="A419">
        <v>507</v>
      </c>
      <c r="B419">
        <v>10439</v>
      </c>
      <c r="C419">
        <v>64</v>
      </c>
      <c r="D419" t="str">
        <f>VLOOKUP(Orders[[#This Row],[ProductID]],Products[], 2,FALSE)</f>
        <v>Wimmers gute SemmelknÃ¶del</v>
      </c>
      <c r="E419">
        <v>6</v>
      </c>
      <c r="F419">
        <f>VLOOKUP(Orders[[#This Row],[ProductID]],Products[],6,FALSE)</f>
        <v>33.25</v>
      </c>
      <c r="G419">
        <f>Orders[[#This Row],[Quantity]]*Orders[[#This Row],[UnitPrice]]</f>
        <v>199.5</v>
      </c>
    </row>
    <row r="420" spans="1:7" x14ac:dyDescent="0.3">
      <c r="A420">
        <v>8</v>
      </c>
      <c r="B420">
        <v>10250</v>
      </c>
      <c r="C420">
        <v>65</v>
      </c>
      <c r="D420" t="str">
        <f>VLOOKUP(Orders[[#This Row],[ProductID]],Products[], 2,FALSE)</f>
        <v>Louisiana Fiery Hot Pepper Sauce</v>
      </c>
      <c r="E420">
        <v>15</v>
      </c>
      <c r="F420">
        <f>VLOOKUP(Orders[[#This Row],[ProductID]],Products[],6,FALSE)</f>
        <v>21.05</v>
      </c>
      <c r="G420">
        <f>Orders[[#This Row],[Quantity]]*Orders[[#This Row],[UnitPrice]]</f>
        <v>315.75</v>
      </c>
    </row>
    <row r="421" spans="1:7" x14ac:dyDescent="0.3">
      <c r="A421">
        <v>11</v>
      </c>
      <c r="B421">
        <v>10251</v>
      </c>
      <c r="C421">
        <v>65</v>
      </c>
      <c r="D421" t="str">
        <f>VLOOKUP(Orders[[#This Row],[ProductID]],Products[], 2,FALSE)</f>
        <v>Louisiana Fiery Hot Pepper Sauce</v>
      </c>
      <c r="E421">
        <v>20</v>
      </c>
      <c r="F421">
        <f>VLOOKUP(Orders[[#This Row],[ProductID]],Products[],6,FALSE)</f>
        <v>21.05</v>
      </c>
      <c r="G421">
        <f>Orders[[#This Row],[Quantity]]*Orders[[#This Row],[UnitPrice]]</f>
        <v>421</v>
      </c>
    </row>
    <row r="422" spans="1:7" x14ac:dyDescent="0.3">
      <c r="A422">
        <v>149</v>
      </c>
      <c r="B422">
        <v>10303</v>
      </c>
      <c r="C422">
        <v>65</v>
      </c>
      <c r="D422" t="str">
        <f>VLOOKUP(Orders[[#This Row],[ProductID]],Products[], 2,FALSE)</f>
        <v>Louisiana Fiery Hot Pepper Sauce</v>
      </c>
      <c r="E422">
        <v>30</v>
      </c>
      <c r="F422">
        <f>VLOOKUP(Orders[[#This Row],[ProductID]],Products[],6,FALSE)</f>
        <v>21.05</v>
      </c>
      <c r="G422">
        <f>Orders[[#This Row],[Quantity]]*Orders[[#This Row],[UnitPrice]]</f>
        <v>631.5</v>
      </c>
    </row>
    <row r="423" spans="1:7" x14ac:dyDescent="0.3">
      <c r="A423">
        <v>215</v>
      </c>
      <c r="B423">
        <v>10328</v>
      </c>
      <c r="C423">
        <v>65</v>
      </c>
      <c r="D423" t="str">
        <f>VLOOKUP(Orders[[#This Row],[ProductID]],Products[], 2,FALSE)</f>
        <v>Louisiana Fiery Hot Pepper Sauce</v>
      </c>
      <c r="E423">
        <v>40</v>
      </c>
      <c r="F423">
        <f>VLOOKUP(Orders[[#This Row],[ProductID]],Products[],6,FALSE)</f>
        <v>21.05</v>
      </c>
      <c r="G423">
        <f>Orders[[#This Row],[Quantity]]*Orders[[#This Row],[UnitPrice]]</f>
        <v>842</v>
      </c>
    </row>
    <row r="424" spans="1:7" x14ac:dyDescent="0.3">
      <c r="A424">
        <v>278</v>
      </c>
      <c r="B424">
        <v>10351</v>
      </c>
      <c r="C424">
        <v>65</v>
      </c>
      <c r="D424" t="str">
        <f>VLOOKUP(Orders[[#This Row],[ProductID]],Products[], 2,FALSE)</f>
        <v>Louisiana Fiery Hot Pepper Sauce</v>
      </c>
      <c r="E424">
        <v>10</v>
      </c>
      <c r="F424">
        <f>VLOOKUP(Orders[[#This Row],[ProductID]],Products[],6,FALSE)</f>
        <v>21.05</v>
      </c>
      <c r="G424">
        <f>Orders[[#This Row],[Quantity]]*Orders[[#This Row],[UnitPrice]]</f>
        <v>210.5</v>
      </c>
    </row>
    <row r="425" spans="1:7" x14ac:dyDescent="0.3">
      <c r="A425">
        <v>315</v>
      </c>
      <c r="B425">
        <v>10366</v>
      </c>
      <c r="C425">
        <v>65</v>
      </c>
      <c r="D425" t="str">
        <f>VLOOKUP(Orders[[#This Row],[ProductID]],Products[], 2,FALSE)</f>
        <v>Louisiana Fiery Hot Pepper Sauce</v>
      </c>
      <c r="E425">
        <v>5</v>
      </c>
      <c r="F425">
        <f>VLOOKUP(Orders[[#This Row],[ProductID]],Products[],6,FALSE)</f>
        <v>21.05</v>
      </c>
      <c r="G425">
        <f>Orders[[#This Row],[Quantity]]*Orders[[#This Row],[UnitPrice]]</f>
        <v>105.25</v>
      </c>
    </row>
    <row r="426" spans="1:7" x14ac:dyDescent="0.3">
      <c r="A426">
        <v>319</v>
      </c>
      <c r="B426">
        <v>10367</v>
      </c>
      <c r="C426">
        <v>65</v>
      </c>
      <c r="D426" t="str">
        <f>VLOOKUP(Orders[[#This Row],[ProductID]],Products[], 2,FALSE)</f>
        <v>Louisiana Fiery Hot Pepper Sauce</v>
      </c>
      <c r="E426">
        <v>15</v>
      </c>
      <c r="F426">
        <f>VLOOKUP(Orders[[#This Row],[ProductID]],Products[],6,FALSE)</f>
        <v>21.05</v>
      </c>
      <c r="G426">
        <f>Orders[[#This Row],[Quantity]]*Orders[[#This Row],[UnitPrice]]</f>
        <v>315.75</v>
      </c>
    </row>
    <row r="427" spans="1:7" x14ac:dyDescent="0.3">
      <c r="A427">
        <v>347</v>
      </c>
      <c r="B427">
        <v>10379</v>
      </c>
      <c r="C427">
        <v>65</v>
      </c>
      <c r="D427" t="str">
        <f>VLOOKUP(Orders[[#This Row],[ProductID]],Products[], 2,FALSE)</f>
        <v>Louisiana Fiery Hot Pepper Sauce</v>
      </c>
      <c r="E427">
        <v>20</v>
      </c>
      <c r="F427">
        <f>VLOOKUP(Orders[[#This Row],[ProductID]],Products[],6,FALSE)</f>
        <v>21.05</v>
      </c>
      <c r="G427">
        <f>Orders[[#This Row],[Quantity]]*Orders[[#This Row],[UnitPrice]]</f>
        <v>421</v>
      </c>
    </row>
    <row r="428" spans="1:7" x14ac:dyDescent="0.3">
      <c r="A428">
        <v>411</v>
      </c>
      <c r="B428">
        <v>10401</v>
      </c>
      <c r="C428">
        <v>65</v>
      </c>
      <c r="D428" t="str">
        <f>VLOOKUP(Orders[[#This Row],[ProductID]],Products[], 2,FALSE)</f>
        <v>Louisiana Fiery Hot Pepper Sauce</v>
      </c>
      <c r="E428">
        <v>20</v>
      </c>
      <c r="F428">
        <f>VLOOKUP(Orders[[#This Row],[ProductID]],Products[],6,FALSE)</f>
        <v>21.05</v>
      </c>
      <c r="G428">
        <f>Orders[[#This Row],[Quantity]]*Orders[[#This Row],[UnitPrice]]</f>
        <v>421</v>
      </c>
    </row>
    <row r="429" spans="1:7" x14ac:dyDescent="0.3">
      <c r="A429">
        <v>141</v>
      </c>
      <c r="B429">
        <v>10300</v>
      </c>
      <c r="C429">
        <v>66</v>
      </c>
      <c r="D429" t="str">
        <f>VLOOKUP(Orders[[#This Row],[ProductID]],Products[], 2,FALSE)</f>
        <v>Louisiana Hot Spiced Okra</v>
      </c>
      <c r="E429">
        <v>30</v>
      </c>
      <c r="F429">
        <f>VLOOKUP(Orders[[#This Row],[ProductID]],Products[],6,FALSE)</f>
        <v>17</v>
      </c>
      <c r="G429">
        <f>Orders[[#This Row],[Quantity]]*Orders[[#This Row],[UnitPrice]]</f>
        <v>510</v>
      </c>
    </row>
    <row r="430" spans="1:7" x14ac:dyDescent="0.3">
      <c r="A430">
        <v>516</v>
      </c>
      <c r="B430">
        <v>10442</v>
      </c>
      <c r="C430">
        <v>66</v>
      </c>
      <c r="D430" t="str">
        <f>VLOOKUP(Orders[[#This Row],[ProductID]],Products[], 2,FALSE)</f>
        <v>Louisiana Hot Spiced Okra</v>
      </c>
      <c r="E430">
        <v>60</v>
      </c>
      <c r="F430">
        <f>VLOOKUP(Orders[[#This Row],[ProductID]],Products[],6,FALSE)</f>
        <v>17</v>
      </c>
      <c r="G430">
        <f>Orders[[#This Row],[Quantity]]*Orders[[#This Row],[UnitPrice]]</f>
        <v>1020</v>
      </c>
    </row>
    <row r="431" spans="1:7" x14ac:dyDescent="0.3">
      <c r="A431">
        <v>99</v>
      </c>
      <c r="B431">
        <v>10284</v>
      </c>
      <c r="C431">
        <v>67</v>
      </c>
      <c r="D431" t="str">
        <f>VLOOKUP(Orders[[#This Row],[ProductID]],Products[], 2,FALSE)</f>
        <v>Laughing Lumberjack Lager</v>
      </c>
      <c r="E431">
        <v>5</v>
      </c>
      <c r="F431">
        <f>VLOOKUP(Orders[[#This Row],[ProductID]],Products[],6,FALSE)</f>
        <v>14</v>
      </c>
      <c r="G431">
        <f>Orders[[#This Row],[Quantity]]*Orders[[#This Row],[UnitPrice]]</f>
        <v>70</v>
      </c>
    </row>
    <row r="432" spans="1:7" x14ac:dyDescent="0.3">
      <c r="A432">
        <v>109</v>
      </c>
      <c r="B432">
        <v>10288</v>
      </c>
      <c r="C432">
        <v>68</v>
      </c>
      <c r="D432" t="str">
        <f>VLOOKUP(Orders[[#This Row],[ProductID]],Products[], 2,FALSE)</f>
        <v>Scottish Longbreads</v>
      </c>
      <c r="E432">
        <v>3</v>
      </c>
      <c r="F432">
        <f>VLOOKUP(Orders[[#This Row],[ProductID]],Products[],6,FALSE)</f>
        <v>12.5</v>
      </c>
      <c r="G432">
        <f>Orders[[#This Row],[Quantity]]*Orders[[#This Row],[UnitPrice]]</f>
        <v>37.5</v>
      </c>
    </row>
    <row r="433" spans="1:7" x14ac:dyDescent="0.3">
      <c r="A433">
        <v>142</v>
      </c>
      <c r="B433">
        <v>10300</v>
      </c>
      <c r="C433">
        <v>68</v>
      </c>
      <c r="D433" t="str">
        <f>VLOOKUP(Orders[[#This Row],[ProductID]],Products[], 2,FALSE)</f>
        <v>Scottish Longbreads</v>
      </c>
      <c r="E433">
        <v>20</v>
      </c>
      <c r="F433">
        <f>VLOOKUP(Orders[[#This Row],[ProductID]],Products[],6,FALSE)</f>
        <v>12.5</v>
      </c>
      <c r="G433">
        <f>Orders[[#This Row],[Quantity]]*Orders[[#This Row],[UnitPrice]]</f>
        <v>250</v>
      </c>
    </row>
    <row r="434" spans="1:7" x14ac:dyDescent="0.3">
      <c r="A434">
        <v>150</v>
      </c>
      <c r="B434">
        <v>10303</v>
      </c>
      <c r="C434">
        <v>68</v>
      </c>
      <c r="D434" t="str">
        <f>VLOOKUP(Orders[[#This Row],[ProductID]],Products[], 2,FALSE)</f>
        <v>Scottish Longbreads</v>
      </c>
      <c r="E434">
        <v>15</v>
      </c>
      <c r="F434">
        <f>VLOOKUP(Orders[[#This Row],[ProductID]],Products[],6,FALSE)</f>
        <v>12.5</v>
      </c>
      <c r="G434">
        <f>Orders[[#This Row],[Quantity]]*Orders[[#This Row],[UnitPrice]]</f>
        <v>187.5</v>
      </c>
    </row>
    <row r="435" spans="1:7" x14ac:dyDescent="0.3">
      <c r="A435">
        <v>161</v>
      </c>
      <c r="B435">
        <v>10307</v>
      </c>
      <c r="C435">
        <v>68</v>
      </c>
      <c r="D435" t="str">
        <f>VLOOKUP(Orders[[#This Row],[ProductID]],Products[], 2,FALSE)</f>
        <v>Scottish Longbreads</v>
      </c>
      <c r="E435">
        <v>3</v>
      </c>
      <c r="F435">
        <f>VLOOKUP(Orders[[#This Row],[ProductID]],Products[],6,FALSE)</f>
        <v>12.5</v>
      </c>
      <c r="G435">
        <f>Orders[[#This Row],[Quantity]]*Orders[[#This Row],[UnitPrice]]</f>
        <v>37.5</v>
      </c>
    </row>
    <row r="436" spans="1:7" x14ac:dyDescent="0.3">
      <c r="A436">
        <v>216</v>
      </c>
      <c r="B436">
        <v>10328</v>
      </c>
      <c r="C436">
        <v>68</v>
      </c>
      <c r="D436" t="str">
        <f>VLOOKUP(Orders[[#This Row],[ProductID]],Products[], 2,FALSE)</f>
        <v>Scottish Longbreads</v>
      </c>
      <c r="E436">
        <v>10</v>
      </c>
      <c r="F436">
        <f>VLOOKUP(Orders[[#This Row],[ProductID]],Products[],6,FALSE)</f>
        <v>12.5</v>
      </c>
      <c r="G436">
        <f>Orders[[#This Row],[Quantity]]*Orders[[#This Row],[UnitPrice]]</f>
        <v>125</v>
      </c>
    </row>
    <row r="437" spans="1:7" x14ac:dyDescent="0.3">
      <c r="A437">
        <v>231</v>
      </c>
      <c r="B437">
        <v>10334</v>
      </c>
      <c r="C437">
        <v>68</v>
      </c>
      <c r="D437" t="str">
        <f>VLOOKUP(Orders[[#This Row],[ProductID]],Products[], 2,FALSE)</f>
        <v>Scottish Longbreads</v>
      </c>
      <c r="E437">
        <v>10</v>
      </c>
      <c r="F437">
        <f>VLOOKUP(Orders[[#This Row],[ProductID]],Products[],6,FALSE)</f>
        <v>12.5</v>
      </c>
      <c r="G437">
        <f>Orders[[#This Row],[Quantity]]*Orders[[#This Row],[UnitPrice]]</f>
        <v>125</v>
      </c>
    </row>
    <row r="438" spans="1:7" x14ac:dyDescent="0.3">
      <c r="A438">
        <v>257</v>
      </c>
      <c r="B438">
        <v>10343</v>
      </c>
      <c r="C438">
        <v>68</v>
      </c>
      <c r="D438" t="str">
        <f>VLOOKUP(Orders[[#This Row],[ProductID]],Products[], 2,FALSE)</f>
        <v>Scottish Longbreads</v>
      </c>
      <c r="E438">
        <v>4</v>
      </c>
      <c r="F438">
        <f>VLOOKUP(Orders[[#This Row],[ProductID]],Products[],6,FALSE)</f>
        <v>12.5</v>
      </c>
      <c r="G438">
        <f>Orders[[#This Row],[Quantity]]*Orders[[#This Row],[UnitPrice]]</f>
        <v>50</v>
      </c>
    </row>
    <row r="439" spans="1:7" x14ac:dyDescent="0.3">
      <c r="A439">
        <v>365</v>
      </c>
      <c r="B439">
        <v>10385</v>
      </c>
      <c r="C439">
        <v>68</v>
      </c>
      <c r="D439" t="str">
        <f>VLOOKUP(Orders[[#This Row],[ProductID]],Products[], 2,FALSE)</f>
        <v>Scottish Longbreads</v>
      </c>
      <c r="E439">
        <v>8</v>
      </c>
      <c r="F439">
        <f>VLOOKUP(Orders[[#This Row],[ProductID]],Products[],6,FALSE)</f>
        <v>12.5</v>
      </c>
      <c r="G439">
        <f>Orders[[#This Row],[Quantity]]*Orders[[#This Row],[UnitPrice]]</f>
        <v>100</v>
      </c>
    </row>
    <row r="440" spans="1:7" x14ac:dyDescent="0.3">
      <c r="A440">
        <v>402</v>
      </c>
      <c r="B440">
        <v>10399</v>
      </c>
      <c r="C440">
        <v>68</v>
      </c>
      <c r="D440" t="str">
        <f>VLOOKUP(Orders[[#This Row],[ProductID]],Products[], 2,FALSE)</f>
        <v>Scottish Longbreads</v>
      </c>
      <c r="E440">
        <v>60</v>
      </c>
      <c r="F440">
        <f>VLOOKUP(Orders[[#This Row],[ProductID]],Products[],6,FALSE)</f>
        <v>12.5</v>
      </c>
      <c r="G440">
        <f>Orders[[#This Row],[Quantity]]*Orders[[#This Row],[UnitPrice]]</f>
        <v>750</v>
      </c>
    </row>
    <row r="441" spans="1:7" x14ac:dyDescent="0.3">
      <c r="A441">
        <v>452</v>
      </c>
      <c r="B441">
        <v>10417</v>
      </c>
      <c r="C441">
        <v>68</v>
      </c>
      <c r="D441" t="str">
        <f>VLOOKUP(Orders[[#This Row],[ProductID]],Products[], 2,FALSE)</f>
        <v>Scottish Longbreads</v>
      </c>
      <c r="E441">
        <v>36</v>
      </c>
      <c r="F441">
        <f>VLOOKUP(Orders[[#This Row],[ProductID]],Products[],6,FALSE)</f>
        <v>12.5</v>
      </c>
      <c r="G441">
        <f>Orders[[#This Row],[Quantity]]*Orders[[#This Row],[UnitPrice]]</f>
        <v>450</v>
      </c>
    </row>
    <row r="442" spans="1:7" x14ac:dyDescent="0.3">
      <c r="A442">
        <v>473</v>
      </c>
      <c r="B442">
        <v>10424</v>
      </c>
      <c r="C442">
        <v>68</v>
      </c>
      <c r="D442" t="str">
        <f>VLOOKUP(Orders[[#This Row],[ProductID]],Products[], 2,FALSE)</f>
        <v>Scottish Longbreads</v>
      </c>
      <c r="E442">
        <v>30</v>
      </c>
      <c r="F442">
        <f>VLOOKUP(Orders[[#This Row],[ProductID]],Products[],6,FALSE)</f>
        <v>12.5</v>
      </c>
      <c r="G442">
        <f>Orders[[#This Row],[Quantity]]*Orders[[#This Row],[UnitPrice]]</f>
        <v>375</v>
      </c>
    </row>
    <row r="443" spans="1:7" x14ac:dyDescent="0.3">
      <c r="A443">
        <v>132</v>
      </c>
      <c r="B443">
        <v>10296</v>
      </c>
      <c r="C443">
        <v>69</v>
      </c>
      <c r="D443" t="str">
        <f>VLOOKUP(Orders[[#This Row],[ProductID]],Products[], 2,FALSE)</f>
        <v>Gudbrandsdalsost</v>
      </c>
      <c r="E443">
        <v>15</v>
      </c>
      <c r="F443">
        <f>VLOOKUP(Orders[[#This Row],[ProductID]],Products[],6,FALSE)</f>
        <v>36</v>
      </c>
      <c r="G443">
        <f>Orders[[#This Row],[Quantity]]*Orders[[#This Row],[UnitPrice]]</f>
        <v>540</v>
      </c>
    </row>
    <row r="444" spans="1:7" x14ac:dyDescent="0.3">
      <c r="A444">
        <v>162</v>
      </c>
      <c r="B444">
        <v>10308</v>
      </c>
      <c r="C444">
        <v>69</v>
      </c>
      <c r="D444" t="str">
        <f>VLOOKUP(Orders[[#This Row],[ProductID]],Products[], 2,FALSE)</f>
        <v>Gudbrandsdalsost</v>
      </c>
      <c r="E444">
        <v>1</v>
      </c>
      <c r="F444">
        <f>VLOOKUP(Orders[[#This Row],[ProductID]],Products[],6,FALSE)</f>
        <v>36</v>
      </c>
      <c r="G444">
        <f>Orders[[#This Row],[Quantity]]*Orders[[#This Row],[UnitPrice]]</f>
        <v>36</v>
      </c>
    </row>
    <row r="445" spans="1:7" x14ac:dyDescent="0.3">
      <c r="A445">
        <v>172</v>
      </c>
      <c r="B445">
        <v>10311</v>
      </c>
      <c r="C445">
        <v>69</v>
      </c>
      <c r="D445" t="str">
        <f>VLOOKUP(Orders[[#This Row],[ProductID]],Products[], 2,FALSE)</f>
        <v>Gudbrandsdalsost</v>
      </c>
      <c r="E445">
        <v>7</v>
      </c>
      <c r="F445">
        <f>VLOOKUP(Orders[[#This Row],[ProductID]],Products[],6,FALSE)</f>
        <v>36</v>
      </c>
      <c r="G445">
        <f>Orders[[#This Row],[Quantity]]*Orders[[#This Row],[UnitPrice]]</f>
        <v>252</v>
      </c>
    </row>
    <row r="446" spans="1:7" x14ac:dyDescent="0.3">
      <c r="A446">
        <v>274</v>
      </c>
      <c r="B446">
        <v>10350</v>
      </c>
      <c r="C446">
        <v>69</v>
      </c>
      <c r="D446" t="str">
        <f>VLOOKUP(Orders[[#This Row],[ProductID]],Products[], 2,FALSE)</f>
        <v>Gudbrandsdalsost</v>
      </c>
      <c r="E446">
        <v>18</v>
      </c>
      <c r="F446">
        <f>VLOOKUP(Orders[[#This Row],[ProductID]],Products[],6,FALSE)</f>
        <v>36</v>
      </c>
      <c r="G446">
        <f>Orders[[#This Row],[Quantity]]*Orders[[#This Row],[UnitPrice]]</f>
        <v>648</v>
      </c>
    </row>
    <row r="447" spans="1:7" x14ac:dyDescent="0.3">
      <c r="A447">
        <v>289</v>
      </c>
      <c r="B447">
        <v>10356</v>
      </c>
      <c r="C447">
        <v>69</v>
      </c>
      <c r="D447" t="str">
        <f>VLOOKUP(Orders[[#This Row],[ProductID]],Products[], 2,FALSE)</f>
        <v>Gudbrandsdalsost</v>
      </c>
      <c r="E447">
        <v>20</v>
      </c>
      <c r="F447">
        <f>VLOOKUP(Orders[[#This Row],[ProductID]],Products[],6,FALSE)</f>
        <v>36</v>
      </c>
      <c r="G447">
        <f>Orders[[#This Row],[Quantity]]*Orders[[#This Row],[UnitPrice]]</f>
        <v>720</v>
      </c>
    </row>
    <row r="448" spans="1:7" x14ac:dyDescent="0.3">
      <c r="A448">
        <v>312</v>
      </c>
      <c r="B448">
        <v>10364</v>
      </c>
      <c r="C448">
        <v>69</v>
      </c>
      <c r="D448" t="str">
        <f>VLOOKUP(Orders[[#This Row],[ProductID]],Products[], 2,FALSE)</f>
        <v>Gudbrandsdalsost</v>
      </c>
      <c r="E448">
        <v>30</v>
      </c>
      <c r="F448">
        <f>VLOOKUP(Orders[[#This Row],[ProductID]],Products[],6,FALSE)</f>
        <v>36</v>
      </c>
      <c r="G448">
        <f>Orders[[#This Row],[Quantity]]*Orders[[#This Row],[UnitPrice]]</f>
        <v>1080</v>
      </c>
    </row>
    <row r="449" spans="1:7" x14ac:dyDescent="0.3">
      <c r="A449">
        <v>384</v>
      </c>
      <c r="B449">
        <v>10392</v>
      </c>
      <c r="C449">
        <v>69</v>
      </c>
      <c r="D449" t="str">
        <f>VLOOKUP(Orders[[#This Row],[ProductID]],Products[], 2,FALSE)</f>
        <v>Gudbrandsdalsost</v>
      </c>
      <c r="E449">
        <v>50</v>
      </c>
      <c r="F449">
        <f>VLOOKUP(Orders[[#This Row],[ProductID]],Products[],6,FALSE)</f>
        <v>36</v>
      </c>
      <c r="G449">
        <f>Orders[[#This Row],[Quantity]]*Orders[[#This Row],[UnitPrice]]</f>
        <v>1800</v>
      </c>
    </row>
    <row r="450" spans="1:7" x14ac:dyDescent="0.3">
      <c r="A450">
        <v>394</v>
      </c>
      <c r="B450">
        <v>10395</v>
      </c>
      <c r="C450">
        <v>69</v>
      </c>
      <c r="D450" t="str">
        <f>VLOOKUP(Orders[[#This Row],[ProductID]],Products[], 2,FALSE)</f>
        <v>Gudbrandsdalsost</v>
      </c>
      <c r="E450">
        <v>8</v>
      </c>
      <c r="F450">
        <f>VLOOKUP(Orders[[#This Row],[ProductID]],Products[],6,FALSE)</f>
        <v>36</v>
      </c>
      <c r="G450">
        <f>Orders[[#This Row],[Quantity]]*Orders[[#This Row],[UnitPrice]]</f>
        <v>288</v>
      </c>
    </row>
    <row r="451" spans="1:7" x14ac:dyDescent="0.3">
      <c r="A451">
        <v>427</v>
      </c>
      <c r="B451">
        <v>10407</v>
      </c>
      <c r="C451">
        <v>69</v>
      </c>
      <c r="D451" t="str">
        <f>VLOOKUP(Orders[[#This Row],[ProductID]],Products[], 2,FALSE)</f>
        <v>Gudbrandsdalsost</v>
      </c>
      <c r="E451">
        <v>15</v>
      </c>
      <c r="F451">
        <f>VLOOKUP(Orders[[#This Row],[ProductID]],Products[],6,FALSE)</f>
        <v>36</v>
      </c>
      <c r="G451">
        <f>Orders[[#This Row],[Quantity]]*Orders[[#This Row],[UnitPrice]]</f>
        <v>540</v>
      </c>
    </row>
    <row r="452" spans="1:7" x14ac:dyDescent="0.3">
      <c r="A452">
        <v>459</v>
      </c>
      <c r="B452">
        <v>10419</v>
      </c>
      <c r="C452">
        <v>69</v>
      </c>
      <c r="D452" t="str">
        <f>VLOOKUP(Orders[[#This Row],[ProductID]],Products[], 2,FALSE)</f>
        <v>Gudbrandsdalsost</v>
      </c>
      <c r="E452">
        <v>20</v>
      </c>
      <c r="F452">
        <f>VLOOKUP(Orders[[#This Row],[ProductID]],Products[],6,FALSE)</f>
        <v>36</v>
      </c>
      <c r="G452">
        <f>Orders[[#This Row],[Quantity]]*Orders[[#This Row],[UnitPrice]]</f>
        <v>720</v>
      </c>
    </row>
    <row r="453" spans="1:7" x14ac:dyDescent="0.3">
      <c r="A453">
        <v>38</v>
      </c>
      <c r="B453">
        <v>10260</v>
      </c>
      <c r="C453">
        <v>70</v>
      </c>
      <c r="D453" t="str">
        <f>VLOOKUP(Orders[[#This Row],[ProductID]],Products[], 2,FALSE)</f>
        <v>Outback Lager</v>
      </c>
      <c r="E453">
        <v>21</v>
      </c>
      <c r="F453">
        <f>VLOOKUP(Orders[[#This Row],[ProductID]],Products[],6,FALSE)</f>
        <v>15</v>
      </c>
      <c r="G453">
        <f>Orders[[#This Row],[Quantity]]*Orders[[#This Row],[UnitPrice]]</f>
        <v>315</v>
      </c>
    </row>
    <row r="454" spans="1:7" x14ac:dyDescent="0.3">
      <c r="A454">
        <v>51</v>
      </c>
      <c r="B454">
        <v>10265</v>
      </c>
      <c r="C454">
        <v>70</v>
      </c>
      <c r="D454" t="str">
        <f>VLOOKUP(Orders[[#This Row],[ProductID]],Products[], 2,FALSE)</f>
        <v>Outback Lager</v>
      </c>
      <c r="E454">
        <v>20</v>
      </c>
      <c r="F454">
        <f>VLOOKUP(Orders[[#This Row],[ProductID]],Products[],6,FALSE)</f>
        <v>15</v>
      </c>
      <c r="G454">
        <f>Orders[[#This Row],[Quantity]]*Orders[[#This Row],[UnitPrice]]</f>
        <v>300</v>
      </c>
    </row>
    <row r="455" spans="1:7" x14ac:dyDescent="0.3">
      <c r="A455">
        <v>140</v>
      </c>
      <c r="B455">
        <v>10299</v>
      </c>
      <c r="C455">
        <v>70</v>
      </c>
      <c r="D455" t="str">
        <f>VLOOKUP(Orders[[#This Row],[ProductID]],Products[], 2,FALSE)</f>
        <v>Outback Lager</v>
      </c>
      <c r="E455">
        <v>20</v>
      </c>
      <c r="F455">
        <f>VLOOKUP(Orders[[#This Row],[ProductID]],Products[],6,FALSE)</f>
        <v>15</v>
      </c>
      <c r="G455">
        <f>Orders[[#This Row],[Quantity]]*Orders[[#This Row],[UnitPrice]]</f>
        <v>300</v>
      </c>
    </row>
    <row r="456" spans="1:7" x14ac:dyDescent="0.3">
      <c r="A456">
        <v>163</v>
      </c>
      <c r="B456">
        <v>10308</v>
      </c>
      <c r="C456">
        <v>70</v>
      </c>
      <c r="D456" t="str">
        <f>VLOOKUP(Orders[[#This Row],[ProductID]],Products[], 2,FALSE)</f>
        <v>Outback Lager</v>
      </c>
      <c r="E456">
        <v>5</v>
      </c>
      <c r="F456">
        <f>VLOOKUP(Orders[[#This Row],[ProductID]],Products[],6,FALSE)</f>
        <v>15</v>
      </c>
      <c r="G456">
        <f>Orders[[#This Row],[Quantity]]*Orders[[#This Row],[UnitPrice]]</f>
        <v>75</v>
      </c>
    </row>
    <row r="457" spans="1:7" x14ac:dyDescent="0.3">
      <c r="A457">
        <v>182</v>
      </c>
      <c r="B457">
        <v>10315</v>
      </c>
      <c r="C457">
        <v>70</v>
      </c>
      <c r="D457" t="str">
        <f>VLOOKUP(Orders[[#This Row],[ProductID]],Products[], 2,FALSE)</f>
        <v>Outback Lager</v>
      </c>
      <c r="E457">
        <v>30</v>
      </c>
      <c r="F457">
        <f>VLOOKUP(Orders[[#This Row],[ProductID]],Products[],6,FALSE)</f>
        <v>15</v>
      </c>
      <c r="G457">
        <f>Orders[[#This Row],[Quantity]]*Orders[[#This Row],[UnitPrice]]</f>
        <v>450</v>
      </c>
    </row>
    <row r="458" spans="1:7" x14ac:dyDescent="0.3">
      <c r="A458">
        <v>351</v>
      </c>
      <c r="B458">
        <v>10380</v>
      </c>
      <c r="C458">
        <v>70</v>
      </c>
      <c r="D458" t="str">
        <f>VLOOKUP(Orders[[#This Row],[ProductID]],Products[], 2,FALSE)</f>
        <v>Outback Lager</v>
      </c>
      <c r="E458">
        <v>30</v>
      </c>
      <c r="F458">
        <f>VLOOKUP(Orders[[#This Row],[ProductID]],Products[],6,FALSE)</f>
        <v>15</v>
      </c>
      <c r="G458">
        <f>Orders[[#This Row],[Quantity]]*Orders[[#This Row],[UnitPrice]]</f>
        <v>450</v>
      </c>
    </row>
    <row r="459" spans="1:7" x14ac:dyDescent="0.3">
      <c r="A459">
        <v>378</v>
      </c>
      <c r="B459">
        <v>10389</v>
      </c>
      <c r="C459">
        <v>70</v>
      </c>
      <c r="D459" t="str">
        <f>VLOOKUP(Orders[[#This Row],[ProductID]],Products[], 2,FALSE)</f>
        <v>Outback Lager</v>
      </c>
      <c r="E459">
        <v>30</v>
      </c>
      <c r="F459">
        <f>VLOOKUP(Orders[[#This Row],[ProductID]],Products[],6,FALSE)</f>
        <v>15</v>
      </c>
      <c r="G459">
        <f>Orders[[#This Row],[Quantity]]*Orders[[#This Row],[UnitPrice]]</f>
        <v>450</v>
      </c>
    </row>
    <row r="460" spans="1:7" x14ac:dyDescent="0.3">
      <c r="A460">
        <v>462</v>
      </c>
      <c r="B460">
        <v>10420</v>
      </c>
      <c r="C460">
        <v>70</v>
      </c>
      <c r="D460" t="str">
        <f>VLOOKUP(Orders[[#This Row],[ProductID]],Products[], 2,FALSE)</f>
        <v>Outback Lager</v>
      </c>
      <c r="E460">
        <v>8</v>
      </c>
      <c r="F460">
        <f>VLOOKUP(Orders[[#This Row],[ProductID]],Products[],6,FALSE)</f>
        <v>15</v>
      </c>
      <c r="G460">
        <f>Orders[[#This Row],[Quantity]]*Orders[[#This Row],[UnitPrice]]</f>
        <v>120</v>
      </c>
    </row>
    <row r="461" spans="1:7" x14ac:dyDescent="0.3">
      <c r="A461">
        <v>71</v>
      </c>
      <c r="B461">
        <v>10274</v>
      </c>
      <c r="C461">
        <v>71</v>
      </c>
      <c r="D461" t="str">
        <f>VLOOKUP(Orders[[#This Row],[ProductID]],Products[], 2,FALSE)</f>
        <v>FlÃ¸temysost</v>
      </c>
      <c r="E461">
        <v>20</v>
      </c>
      <c r="F461">
        <f>VLOOKUP(Orders[[#This Row],[ProductID]],Products[],6,FALSE)</f>
        <v>21.5</v>
      </c>
      <c r="G461">
        <f>Orders[[#This Row],[Quantity]]*Orders[[#This Row],[UnitPrice]]</f>
        <v>430</v>
      </c>
    </row>
    <row r="462" spans="1:7" x14ac:dyDescent="0.3">
      <c r="A462">
        <v>153</v>
      </c>
      <c r="B462">
        <v>10304</v>
      </c>
      <c r="C462">
        <v>71</v>
      </c>
      <c r="D462" t="str">
        <f>VLOOKUP(Orders[[#This Row],[ProductID]],Products[], 2,FALSE)</f>
        <v>FlÃ¸temysost</v>
      </c>
      <c r="E462">
        <v>2</v>
      </c>
      <c r="F462">
        <f>VLOOKUP(Orders[[#This Row],[ProductID]],Products[],6,FALSE)</f>
        <v>21.5</v>
      </c>
      <c r="G462">
        <f>Orders[[#This Row],[Quantity]]*Orders[[#This Row],[UnitPrice]]</f>
        <v>43</v>
      </c>
    </row>
    <row r="463" spans="1:7" x14ac:dyDescent="0.3">
      <c r="A463">
        <v>168</v>
      </c>
      <c r="B463">
        <v>10309</v>
      </c>
      <c r="C463">
        <v>71</v>
      </c>
      <c r="D463" t="str">
        <f>VLOOKUP(Orders[[#This Row],[ProductID]],Products[], 2,FALSE)</f>
        <v>FlÃ¸temysost</v>
      </c>
      <c r="E463">
        <v>3</v>
      </c>
      <c r="F463">
        <f>VLOOKUP(Orders[[#This Row],[ProductID]],Products[],6,FALSE)</f>
        <v>21.5</v>
      </c>
      <c r="G463">
        <f>Orders[[#This Row],[Quantity]]*Orders[[#This Row],[UnitPrice]]</f>
        <v>64.5</v>
      </c>
    </row>
    <row r="464" spans="1:7" x14ac:dyDescent="0.3">
      <c r="A464">
        <v>191</v>
      </c>
      <c r="B464">
        <v>10320</v>
      </c>
      <c r="C464">
        <v>71</v>
      </c>
      <c r="D464" t="str">
        <f>VLOOKUP(Orders[[#This Row],[ProductID]],Products[], 2,FALSE)</f>
        <v>FlÃ¸temysost</v>
      </c>
      <c r="E464">
        <v>30</v>
      </c>
      <c r="F464">
        <f>VLOOKUP(Orders[[#This Row],[ProductID]],Products[],6,FALSE)</f>
        <v>21.5</v>
      </c>
      <c r="G464">
        <f>Orders[[#This Row],[Quantity]]*Orders[[#This Row],[UnitPrice]]</f>
        <v>645</v>
      </c>
    </row>
    <row r="465" spans="1:7" x14ac:dyDescent="0.3">
      <c r="A465">
        <v>229</v>
      </c>
      <c r="B465">
        <v>10333</v>
      </c>
      <c r="C465">
        <v>71</v>
      </c>
      <c r="D465" t="str">
        <f>VLOOKUP(Orders[[#This Row],[ProductID]],Products[], 2,FALSE)</f>
        <v>FlÃ¸temysost</v>
      </c>
      <c r="E465">
        <v>40</v>
      </c>
      <c r="F465">
        <f>VLOOKUP(Orders[[#This Row],[ProductID]],Products[],6,FALSE)</f>
        <v>21.5</v>
      </c>
      <c r="G465">
        <f>Orders[[#This Row],[Quantity]]*Orders[[#This Row],[UnitPrice]]</f>
        <v>860</v>
      </c>
    </row>
    <row r="466" spans="1:7" x14ac:dyDescent="0.3">
      <c r="A466">
        <v>313</v>
      </c>
      <c r="B466">
        <v>10364</v>
      </c>
      <c r="C466">
        <v>71</v>
      </c>
      <c r="D466" t="str">
        <f>VLOOKUP(Orders[[#This Row],[ProductID]],Products[], 2,FALSE)</f>
        <v>FlÃ¸temysost</v>
      </c>
      <c r="E466">
        <v>5</v>
      </c>
      <c r="F466">
        <f>VLOOKUP(Orders[[#This Row],[ProductID]],Products[],6,FALSE)</f>
        <v>21.5</v>
      </c>
      <c r="G466">
        <f>Orders[[#This Row],[Quantity]]*Orders[[#This Row],[UnitPrice]]</f>
        <v>107.5</v>
      </c>
    </row>
    <row r="467" spans="1:7" x14ac:dyDescent="0.3">
      <c r="A467">
        <v>336</v>
      </c>
      <c r="B467">
        <v>10373</v>
      </c>
      <c r="C467">
        <v>71</v>
      </c>
      <c r="D467" t="str">
        <f>VLOOKUP(Orders[[#This Row],[ProductID]],Products[], 2,FALSE)</f>
        <v>FlÃ¸temysost</v>
      </c>
      <c r="E467">
        <v>50</v>
      </c>
      <c r="F467">
        <f>VLOOKUP(Orders[[#This Row],[ProductID]],Products[],6,FALSE)</f>
        <v>21.5</v>
      </c>
      <c r="G467">
        <f>Orders[[#This Row],[Quantity]]*Orders[[#This Row],[UnitPrice]]</f>
        <v>1075</v>
      </c>
    </row>
    <row r="468" spans="1:7" x14ac:dyDescent="0.3">
      <c r="A468">
        <v>344</v>
      </c>
      <c r="B468">
        <v>10378</v>
      </c>
      <c r="C468">
        <v>71</v>
      </c>
      <c r="D468" t="str">
        <f>VLOOKUP(Orders[[#This Row],[ProductID]],Products[], 2,FALSE)</f>
        <v>FlÃ¸temysost</v>
      </c>
      <c r="E468">
        <v>6</v>
      </c>
      <c r="F468">
        <f>VLOOKUP(Orders[[#This Row],[ProductID]],Products[],6,FALSE)</f>
        <v>21.5</v>
      </c>
      <c r="G468">
        <f>Orders[[#This Row],[Quantity]]*Orders[[#This Row],[UnitPrice]]</f>
        <v>129</v>
      </c>
    </row>
    <row r="469" spans="1:7" x14ac:dyDescent="0.3">
      <c r="A469">
        <v>371</v>
      </c>
      <c r="B469">
        <v>10387</v>
      </c>
      <c r="C469">
        <v>71</v>
      </c>
      <c r="D469" t="str">
        <f>VLOOKUP(Orders[[#This Row],[ProductID]],Products[], 2,FALSE)</f>
        <v>FlÃ¸temysost</v>
      </c>
      <c r="E469">
        <v>15</v>
      </c>
      <c r="F469">
        <f>VLOOKUP(Orders[[#This Row],[ProductID]],Products[],6,FALSE)</f>
        <v>21.5</v>
      </c>
      <c r="G469">
        <f>Orders[[#This Row],[Quantity]]*Orders[[#This Row],[UnitPrice]]</f>
        <v>322.5</v>
      </c>
    </row>
    <row r="470" spans="1:7" x14ac:dyDescent="0.3">
      <c r="A470">
        <v>396</v>
      </c>
      <c r="B470">
        <v>10396</v>
      </c>
      <c r="C470">
        <v>71</v>
      </c>
      <c r="D470" t="str">
        <f>VLOOKUP(Orders[[#This Row],[ProductID]],Products[], 2,FALSE)</f>
        <v>FlÃ¸temysost</v>
      </c>
      <c r="E470">
        <v>60</v>
      </c>
      <c r="F470">
        <f>VLOOKUP(Orders[[#This Row],[ProductID]],Products[],6,FALSE)</f>
        <v>21.5</v>
      </c>
      <c r="G470">
        <f>Orders[[#This Row],[Quantity]]*Orders[[#This Row],[UnitPrice]]</f>
        <v>1290</v>
      </c>
    </row>
    <row r="471" spans="1:7" x14ac:dyDescent="0.3">
      <c r="A471">
        <v>403</v>
      </c>
      <c r="B471">
        <v>10399</v>
      </c>
      <c r="C471">
        <v>71</v>
      </c>
      <c r="D471" t="str">
        <f>VLOOKUP(Orders[[#This Row],[ProductID]],Products[], 2,FALSE)</f>
        <v>FlÃ¸temysost</v>
      </c>
      <c r="E471">
        <v>30</v>
      </c>
      <c r="F471">
        <f>VLOOKUP(Orders[[#This Row],[ProductID]],Products[],6,FALSE)</f>
        <v>21.5</v>
      </c>
      <c r="G471">
        <f>Orders[[#This Row],[Quantity]]*Orders[[#This Row],[UnitPrice]]</f>
        <v>645</v>
      </c>
    </row>
    <row r="472" spans="1:7" x14ac:dyDescent="0.3">
      <c r="A472">
        <v>412</v>
      </c>
      <c r="B472">
        <v>10401</v>
      </c>
      <c r="C472">
        <v>71</v>
      </c>
      <c r="D472" t="str">
        <f>VLOOKUP(Orders[[#This Row],[ProductID]],Products[], 2,FALSE)</f>
        <v>FlÃ¸temysost</v>
      </c>
      <c r="E472">
        <v>60</v>
      </c>
      <c r="F472">
        <f>VLOOKUP(Orders[[#This Row],[ProductID]],Products[],6,FALSE)</f>
        <v>21.5</v>
      </c>
      <c r="G472">
        <f>Orders[[#This Row],[Quantity]]*Orders[[#This Row],[UnitPrice]]</f>
        <v>1290</v>
      </c>
    </row>
    <row r="473" spans="1:7" x14ac:dyDescent="0.3">
      <c r="A473">
        <v>428</v>
      </c>
      <c r="B473">
        <v>10407</v>
      </c>
      <c r="C473">
        <v>71</v>
      </c>
      <c r="D473" t="str">
        <f>VLOOKUP(Orders[[#This Row],[ProductID]],Products[], 2,FALSE)</f>
        <v>FlÃ¸temysost</v>
      </c>
      <c r="E473">
        <v>15</v>
      </c>
      <c r="F473">
        <f>VLOOKUP(Orders[[#This Row],[ProductID]],Products[],6,FALSE)</f>
        <v>21.5</v>
      </c>
      <c r="G473">
        <f>Orders[[#This Row],[Quantity]]*Orders[[#This Row],[UnitPrice]]</f>
        <v>322.5</v>
      </c>
    </row>
    <row r="474" spans="1:7" x14ac:dyDescent="0.3">
      <c r="A474">
        <v>3</v>
      </c>
      <c r="B474">
        <v>10248</v>
      </c>
      <c r="C474">
        <v>72</v>
      </c>
      <c r="D474" t="str">
        <f>VLOOKUP(Orders[[#This Row],[ProductID]],Products[], 2,FALSE)</f>
        <v>Mozzarella di Giovanni</v>
      </c>
      <c r="E474">
        <v>5</v>
      </c>
      <c r="F474">
        <f>VLOOKUP(Orders[[#This Row],[ProductID]],Products[],6,FALSE)</f>
        <v>34.799999999999997</v>
      </c>
      <c r="G474">
        <f>Orders[[#This Row],[Quantity]]*Orders[[#This Row],[UnitPrice]]</f>
        <v>174</v>
      </c>
    </row>
    <row r="475" spans="1:7" x14ac:dyDescent="0.3">
      <c r="A475">
        <v>57</v>
      </c>
      <c r="B475">
        <v>10268</v>
      </c>
      <c r="C475">
        <v>72</v>
      </c>
      <c r="D475" t="str">
        <f>VLOOKUP(Orders[[#This Row],[ProductID]],Products[], 2,FALSE)</f>
        <v>Mozzarella di Giovanni</v>
      </c>
      <c r="E475">
        <v>4</v>
      </c>
      <c r="F475">
        <f>VLOOKUP(Orders[[#This Row],[ProductID]],Products[],6,FALSE)</f>
        <v>34.799999999999997</v>
      </c>
      <c r="G475">
        <f>Orders[[#This Row],[Quantity]]*Orders[[#This Row],[UnitPrice]]</f>
        <v>139.19999999999999</v>
      </c>
    </row>
    <row r="476" spans="1:7" x14ac:dyDescent="0.3">
      <c r="A476">
        <v>59</v>
      </c>
      <c r="B476">
        <v>10269</v>
      </c>
      <c r="C476">
        <v>72</v>
      </c>
      <c r="D476" t="str">
        <f>VLOOKUP(Orders[[#This Row],[ProductID]],Products[], 2,FALSE)</f>
        <v>Mozzarella di Giovanni</v>
      </c>
      <c r="E476">
        <v>20</v>
      </c>
      <c r="F476">
        <f>VLOOKUP(Orders[[#This Row],[ProductID]],Products[],6,FALSE)</f>
        <v>34.799999999999997</v>
      </c>
      <c r="G476">
        <f>Orders[[#This Row],[Quantity]]*Orders[[#This Row],[UnitPrice]]</f>
        <v>696</v>
      </c>
    </row>
    <row r="477" spans="1:7" x14ac:dyDescent="0.3">
      <c r="A477">
        <v>65</v>
      </c>
      <c r="B477">
        <v>10272</v>
      </c>
      <c r="C477">
        <v>72</v>
      </c>
      <c r="D477" t="str">
        <f>VLOOKUP(Orders[[#This Row],[ProductID]],Products[], 2,FALSE)</f>
        <v>Mozzarella di Giovanni</v>
      </c>
      <c r="E477">
        <v>24</v>
      </c>
      <c r="F477">
        <f>VLOOKUP(Orders[[#This Row],[ProductID]],Products[],6,FALSE)</f>
        <v>34.799999999999997</v>
      </c>
      <c r="G477">
        <f>Orders[[#This Row],[Quantity]]*Orders[[#This Row],[UnitPrice]]</f>
        <v>835.19999999999993</v>
      </c>
    </row>
    <row r="478" spans="1:7" x14ac:dyDescent="0.3">
      <c r="A478">
        <v>72</v>
      </c>
      <c r="B478">
        <v>10274</v>
      </c>
      <c r="C478">
        <v>72</v>
      </c>
      <c r="D478" t="str">
        <f>VLOOKUP(Orders[[#This Row],[ProductID]],Products[], 2,FALSE)</f>
        <v>Mozzarella di Giovanni</v>
      </c>
      <c r="E478">
        <v>7</v>
      </c>
      <c r="F478">
        <f>VLOOKUP(Orders[[#This Row],[ProductID]],Products[],6,FALSE)</f>
        <v>34.799999999999997</v>
      </c>
      <c r="G478">
        <f>Orders[[#This Row],[Quantity]]*Orders[[#This Row],[UnitPrice]]</f>
        <v>243.59999999999997</v>
      </c>
    </row>
    <row r="479" spans="1:7" x14ac:dyDescent="0.3">
      <c r="A479">
        <v>95</v>
      </c>
      <c r="B479">
        <v>10283</v>
      </c>
      <c r="C479">
        <v>72</v>
      </c>
      <c r="D479" t="str">
        <f>VLOOKUP(Orders[[#This Row],[ProductID]],Products[], 2,FALSE)</f>
        <v>Mozzarella di Giovanni</v>
      </c>
      <c r="E479">
        <v>3</v>
      </c>
      <c r="F479">
        <f>VLOOKUP(Orders[[#This Row],[ProductID]],Products[],6,FALSE)</f>
        <v>34.799999999999997</v>
      </c>
      <c r="G479">
        <f>Orders[[#This Row],[Quantity]]*Orders[[#This Row],[UnitPrice]]</f>
        <v>104.39999999999999</v>
      </c>
    </row>
    <row r="480" spans="1:7" x14ac:dyDescent="0.3">
      <c r="A480">
        <v>134</v>
      </c>
      <c r="B480">
        <v>10297</v>
      </c>
      <c r="C480">
        <v>72</v>
      </c>
      <c r="D480" t="str">
        <f>VLOOKUP(Orders[[#This Row],[ProductID]],Products[], 2,FALSE)</f>
        <v>Mozzarella di Giovanni</v>
      </c>
      <c r="E480">
        <v>20</v>
      </c>
      <c r="F480">
        <f>VLOOKUP(Orders[[#This Row],[ProductID]],Products[],6,FALSE)</f>
        <v>34.799999999999997</v>
      </c>
      <c r="G480">
        <f>Orders[[#This Row],[Quantity]]*Orders[[#This Row],[UnitPrice]]</f>
        <v>696</v>
      </c>
    </row>
    <row r="481" spans="1:7" x14ac:dyDescent="0.3">
      <c r="A481">
        <v>206</v>
      </c>
      <c r="B481">
        <v>10325</v>
      </c>
      <c r="C481">
        <v>72</v>
      </c>
      <c r="D481" t="str">
        <f>VLOOKUP(Orders[[#This Row],[ProductID]],Products[], 2,FALSE)</f>
        <v>Mozzarella di Giovanni</v>
      </c>
      <c r="E481">
        <v>40</v>
      </c>
      <c r="F481">
        <f>VLOOKUP(Orders[[#This Row],[ProductID]],Products[],6,FALSE)</f>
        <v>34.799999999999997</v>
      </c>
      <c r="G481">
        <f>Orders[[#This Row],[Quantity]]*Orders[[#This Row],[UnitPrice]]</f>
        <v>1392</v>
      </c>
    </row>
    <row r="482" spans="1:7" x14ac:dyDescent="0.3">
      <c r="A482">
        <v>222</v>
      </c>
      <c r="B482">
        <v>10330</v>
      </c>
      <c r="C482">
        <v>72</v>
      </c>
      <c r="D482" t="str">
        <f>VLOOKUP(Orders[[#This Row],[ProductID]],Products[], 2,FALSE)</f>
        <v>Mozzarella di Giovanni</v>
      </c>
      <c r="E482">
        <v>25</v>
      </c>
      <c r="F482">
        <f>VLOOKUP(Orders[[#This Row],[ProductID]],Products[],6,FALSE)</f>
        <v>34.799999999999997</v>
      </c>
      <c r="G482">
        <f>Orders[[#This Row],[Quantity]]*Orders[[#This Row],[UnitPrice]]</f>
        <v>869.99999999999989</v>
      </c>
    </row>
    <row r="483" spans="1:7" x14ac:dyDescent="0.3">
      <c r="A483">
        <v>241</v>
      </c>
      <c r="B483">
        <v>10337</v>
      </c>
      <c r="C483">
        <v>72</v>
      </c>
      <c r="D483" t="str">
        <f>VLOOKUP(Orders[[#This Row],[ProductID]],Products[], 2,FALSE)</f>
        <v>Mozzarella di Giovanni</v>
      </c>
      <c r="E483">
        <v>25</v>
      </c>
      <c r="F483">
        <f>VLOOKUP(Orders[[#This Row],[ProductID]],Products[],6,FALSE)</f>
        <v>34.799999999999997</v>
      </c>
      <c r="G483">
        <f>Orders[[#This Row],[Quantity]]*Orders[[#This Row],[UnitPrice]]</f>
        <v>869.99999999999989</v>
      </c>
    </row>
    <row r="484" spans="1:7" x14ac:dyDescent="0.3">
      <c r="A484">
        <v>334</v>
      </c>
      <c r="B484">
        <v>10372</v>
      </c>
      <c r="C484">
        <v>72</v>
      </c>
      <c r="D484" t="str">
        <f>VLOOKUP(Orders[[#This Row],[ProductID]],Products[], 2,FALSE)</f>
        <v>Mozzarella di Giovanni</v>
      </c>
      <c r="E484">
        <v>42</v>
      </c>
      <c r="F484">
        <f>VLOOKUP(Orders[[#This Row],[ProductID]],Products[],6,FALSE)</f>
        <v>34.799999999999997</v>
      </c>
      <c r="G484">
        <f>Orders[[#This Row],[Quantity]]*Orders[[#This Row],[UnitPrice]]</f>
        <v>1461.6</v>
      </c>
    </row>
    <row r="485" spans="1:7" x14ac:dyDescent="0.3">
      <c r="A485">
        <v>382</v>
      </c>
      <c r="B485">
        <v>10390</v>
      </c>
      <c r="C485">
        <v>72</v>
      </c>
      <c r="D485" t="str">
        <f>VLOOKUP(Orders[[#This Row],[ProductID]],Products[], 2,FALSE)</f>
        <v>Mozzarella di Giovanni</v>
      </c>
      <c r="E485">
        <v>24</v>
      </c>
      <c r="F485">
        <f>VLOOKUP(Orders[[#This Row],[ProductID]],Products[],6,FALSE)</f>
        <v>34.799999999999997</v>
      </c>
      <c r="G485">
        <f>Orders[[#This Row],[Quantity]]*Orders[[#This Row],[UnitPrice]]</f>
        <v>835.19999999999993</v>
      </c>
    </row>
    <row r="486" spans="1:7" x14ac:dyDescent="0.3">
      <c r="A486">
        <v>397</v>
      </c>
      <c r="B486">
        <v>10396</v>
      </c>
      <c r="C486">
        <v>72</v>
      </c>
      <c r="D486" t="str">
        <f>VLOOKUP(Orders[[#This Row],[ProductID]],Products[], 2,FALSE)</f>
        <v>Mozzarella di Giovanni</v>
      </c>
      <c r="E486">
        <v>21</v>
      </c>
      <c r="F486">
        <f>VLOOKUP(Orders[[#This Row],[ProductID]],Products[],6,FALSE)</f>
        <v>34.799999999999997</v>
      </c>
      <c r="G486">
        <f>Orders[[#This Row],[Quantity]]*Orders[[#This Row],[UnitPrice]]</f>
        <v>730.8</v>
      </c>
    </row>
    <row r="487" spans="1:7" x14ac:dyDescent="0.3">
      <c r="A487">
        <v>496</v>
      </c>
      <c r="B487">
        <v>10435</v>
      </c>
      <c r="C487">
        <v>72</v>
      </c>
      <c r="D487" t="str">
        <f>VLOOKUP(Orders[[#This Row],[ProductID]],Products[], 2,FALSE)</f>
        <v>Mozzarella di Giovanni</v>
      </c>
      <c r="E487">
        <v>10</v>
      </c>
      <c r="F487">
        <f>VLOOKUP(Orders[[#This Row],[ProductID]],Products[],6,FALSE)</f>
        <v>34.799999999999997</v>
      </c>
      <c r="G487">
        <f>Orders[[#This Row],[Quantity]]*Orders[[#This Row],[UnitPrice]]</f>
        <v>348</v>
      </c>
    </row>
    <row r="488" spans="1:7" x14ac:dyDescent="0.3">
      <c r="A488">
        <v>82</v>
      </c>
      <c r="B488">
        <v>10278</v>
      </c>
      <c r="C488">
        <v>73</v>
      </c>
      <c r="D488" t="str">
        <f>VLOOKUP(Orders[[#This Row],[ProductID]],Products[], 2,FALSE)</f>
        <v>RÃ¶d Kaviar</v>
      </c>
      <c r="E488">
        <v>25</v>
      </c>
      <c r="F488">
        <f>VLOOKUP(Orders[[#This Row],[ProductID]],Products[],6,FALSE)</f>
        <v>15</v>
      </c>
      <c r="G488">
        <f>Orders[[#This Row],[Quantity]]*Orders[[#This Row],[UnitPrice]]</f>
        <v>375</v>
      </c>
    </row>
    <row r="489" spans="1:7" x14ac:dyDescent="0.3">
      <c r="A489">
        <v>463</v>
      </c>
      <c r="B489">
        <v>10420</v>
      </c>
      <c r="C489">
        <v>73</v>
      </c>
      <c r="D489" t="str">
        <f>VLOOKUP(Orders[[#This Row],[ProductID]],Products[], 2,FALSE)</f>
        <v>RÃ¶d Kaviar</v>
      </c>
      <c r="E489">
        <v>20</v>
      </c>
      <c r="F489">
        <f>VLOOKUP(Orders[[#This Row],[ProductID]],Products[],6,FALSE)</f>
        <v>15</v>
      </c>
      <c r="G489">
        <f>Orders[[#This Row],[Quantity]]*Orders[[#This Row],[UnitPrice]]</f>
        <v>300</v>
      </c>
    </row>
    <row r="490" spans="1:7" x14ac:dyDescent="0.3">
      <c r="A490">
        <v>20</v>
      </c>
      <c r="B490">
        <v>10254</v>
      </c>
      <c r="C490">
        <v>74</v>
      </c>
      <c r="D490" t="str">
        <f>VLOOKUP(Orders[[#This Row],[ProductID]],Products[], 2,FALSE)</f>
        <v>Longlife Tofu</v>
      </c>
      <c r="E490">
        <v>21</v>
      </c>
      <c r="F490">
        <f>VLOOKUP(Orders[[#This Row],[ProductID]],Products[],6,FALSE)</f>
        <v>10</v>
      </c>
      <c r="G490">
        <f>Orders[[#This Row],[Quantity]]*Orders[[#This Row],[UnitPrice]]</f>
        <v>210</v>
      </c>
    </row>
    <row r="491" spans="1:7" x14ac:dyDescent="0.3">
      <c r="A491">
        <v>47</v>
      </c>
      <c r="B491">
        <v>10263</v>
      </c>
      <c r="C491">
        <v>74</v>
      </c>
      <c r="D491" t="str">
        <f>VLOOKUP(Orders[[#This Row],[ProductID]],Products[], 2,FALSE)</f>
        <v>Longlife Tofu</v>
      </c>
      <c r="E491">
        <v>36</v>
      </c>
      <c r="F491">
        <f>VLOOKUP(Orders[[#This Row],[ProductID]],Products[],6,FALSE)</f>
        <v>10</v>
      </c>
      <c r="G491">
        <f>Orders[[#This Row],[Quantity]]*Orders[[#This Row],[UnitPrice]]</f>
        <v>360</v>
      </c>
    </row>
    <row r="492" spans="1:7" x14ac:dyDescent="0.3">
      <c r="A492">
        <v>329</v>
      </c>
      <c r="B492">
        <v>10370</v>
      </c>
      <c r="C492">
        <v>74</v>
      </c>
      <c r="D492" t="str">
        <f>VLOOKUP(Orders[[#This Row],[ProductID]],Products[], 2,FALSE)</f>
        <v>Longlife Tofu</v>
      </c>
      <c r="E492">
        <v>20</v>
      </c>
      <c r="F492">
        <f>VLOOKUP(Orders[[#This Row],[ProductID]],Products[],6,FALSE)</f>
        <v>10</v>
      </c>
      <c r="G492">
        <f>Orders[[#This Row],[Quantity]]*Orders[[#This Row],[UnitPrice]]</f>
        <v>200</v>
      </c>
    </row>
    <row r="493" spans="1:7" x14ac:dyDescent="0.3">
      <c r="A493">
        <v>352</v>
      </c>
      <c r="B493">
        <v>10381</v>
      </c>
      <c r="C493">
        <v>74</v>
      </c>
      <c r="D493" t="str">
        <f>VLOOKUP(Orders[[#This Row],[ProductID]],Products[], 2,FALSE)</f>
        <v>Longlife Tofu</v>
      </c>
      <c r="E493">
        <v>14</v>
      </c>
      <c r="F493">
        <f>VLOOKUP(Orders[[#This Row],[ProductID]],Products[],6,FALSE)</f>
        <v>10</v>
      </c>
      <c r="G493">
        <f>Orders[[#This Row],[Quantity]]*Orders[[#This Row],[UnitPrice]]</f>
        <v>140</v>
      </c>
    </row>
    <row r="494" spans="1:7" x14ac:dyDescent="0.3">
      <c r="A494">
        <v>357</v>
      </c>
      <c r="B494">
        <v>10382</v>
      </c>
      <c r="C494">
        <v>74</v>
      </c>
      <c r="D494" t="str">
        <f>VLOOKUP(Orders[[#This Row],[ProductID]],Products[], 2,FALSE)</f>
        <v>Longlife Tofu</v>
      </c>
      <c r="E494">
        <v>50</v>
      </c>
      <c r="F494">
        <f>VLOOKUP(Orders[[#This Row],[ProductID]],Products[],6,FALSE)</f>
        <v>10</v>
      </c>
      <c r="G494">
        <f>Orders[[#This Row],[Quantity]]*Orders[[#This Row],[UnitPrice]]</f>
        <v>500</v>
      </c>
    </row>
    <row r="495" spans="1:7" x14ac:dyDescent="0.3">
      <c r="A495">
        <v>457</v>
      </c>
      <c r="B495">
        <v>10418</v>
      </c>
      <c r="C495">
        <v>74</v>
      </c>
      <c r="D495" t="str">
        <f>VLOOKUP(Orders[[#This Row],[ProductID]],Products[], 2,FALSE)</f>
        <v>Longlife Tofu</v>
      </c>
      <c r="E495">
        <v>15</v>
      </c>
      <c r="F495">
        <f>VLOOKUP(Orders[[#This Row],[ProductID]],Products[],6,FALSE)</f>
        <v>10</v>
      </c>
      <c r="G495">
        <f>Orders[[#This Row],[Quantity]]*Orders[[#This Row],[UnitPrice]]</f>
        <v>150</v>
      </c>
    </row>
    <row r="496" spans="1:7" x14ac:dyDescent="0.3">
      <c r="A496">
        <v>508</v>
      </c>
      <c r="B496">
        <v>10439</v>
      </c>
      <c r="C496">
        <v>74</v>
      </c>
      <c r="D496" t="str">
        <f>VLOOKUP(Orders[[#This Row],[ProductID]],Products[], 2,FALSE)</f>
        <v>Longlife Tofu</v>
      </c>
      <c r="E496">
        <v>30</v>
      </c>
      <c r="F496">
        <f>VLOOKUP(Orders[[#This Row],[ProductID]],Products[],6,FALSE)</f>
        <v>10</v>
      </c>
      <c r="G496">
        <f>Orders[[#This Row],[Quantity]]*Orders[[#This Row],[UnitPrice]]</f>
        <v>300</v>
      </c>
    </row>
    <row r="497" spans="1:7" x14ac:dyDescent="0.3">
      <c r="A497">
        <v>86</v>
      </c>
      <c r="B497">
        <v>10280</v>
      </c>
      <c r="C497">
        <v>75</v>
      </c>
      <c r="D497" t="str">
        <f>VLOOKUP(Orders[[#This Row],[ProductID]],Products[], 2,FALSE)</f>
        <v>RhÃ¶nbrÃ¤u Klosterbier</v>
      </c>
      <c r="E497">
        <v>30</v>
      </c>
      <c r="F497">
        <f>VLOOKUP(Orders[[#This Row],[ProductID]],Products[],6,FALSE)</f>
        <v>7.75</v>
      </c>
      <c r="G497">
        <f>Orders[[#This Row],[Quantity]]*Orders[[#This Row],[UnitPrice]]</f>
        <v>232.5</v>
      </c>
    </row>
    <row r="498" spans="1:7" x14ac:dyDescent="0.3">
      <c r="A498">
        <v>123</v>
      </c>
      <c r="B498">
        <v>10293</v>
      </c>
      <c r="C498">
        <v>75</v>
      </c>
      <c r="D498" t="str">
        <f>VLOOKUP(Orders[[#This Row],[ProductID]],Products[], 2,FALSE)</f>
        <v>RhÃ¶nbrÃ¤u Klosterbier</v>
      </c>
      <c r="E498">
        <v>6</v>
      </c>
      <c r="F498">
        <f>VLOOKUP(Orders[[#This Row],[ProductID]],Products[],6,FALSE)</f>
        <v>7.75</v>
      </c>
      <c r="G498">
        <f>Orders[[#This Row],[Quantity]]*Orders[[#This Row],[UnitPrice]]</f>
        <v>46.5</v>
      </c>
    </row>
    <row r="499" spans="1:7" x14ac:dyDescent="0.3">
      <c r="A499">
        <v>128</v>
      </c>
      <c r="B499">
        <v>10294</v>
      </c>
      <c r="C499">
        <v>75</v>
      </c>
      <c r="D499" t="str">
        <f>VLOOKUP(Orders[[#This Row],[ProductID]],Products[], 2,FALSE)</f>
        <v>RhÃ¶nbrÃ¤u Klosterbier</v>
      </c>
      <c r="E499">
        <v>6</v>
      </c>
      <c r="F499">
        <f>VLOOKUP(Orders[[#This Row],[ProductID]],Products[],6,FALSE)</f>
        <v>7.75</v>
      </c>
      <c r="G499">
        <f>Orders[[#This Row],[Quantity]]*Orders[[#This Row],[UnitPrice]]</f>
        <v>46.5</v>
      </c>
    </row>
    <row r="500" spans="1:7" x14ac:dyDescent="0.3">
      <c r="A500">
        <v>176</v>
      </c>
      <c r="B500">
        <v>10312</v>
      </c>
      <c r="C500">
        <v>75</v>
      </c>
      <c r="D500" t="str">
        <f>VLOOKUP(Orders[[#This Row],[ProductID]],Products[], 2,FALSE)</f>
        <v>RhÃ¶nbrÃ¤u Klosterbier</v>
      </c>
      <c r="E500">
        <v>10</v>
      </c>
      <c r="F500">
        <f>VLOOKUP(Orders[[#This Row],[ProductID]],Products[],6,FALSE)</f>
        <v>7.75</v>
      </c>
      <c r="G500">
        <f>Orders[[#This Row],[Quantity]]*Orders[[#This Row],[UnitPrice]]</f>
        <v>77.5</v>
      </c>
    </row>
    <row r="501" spans="1:7" x14ac:dyDescent="0.3">
      <c r="A501">
        <v>209</v>
      </c>
      <c r="B501">
        <v>10326</v>
      </c>
      <c r="C501">
        <v>75</v>
      </c>
      <c r="D501" t="str">
        <f>VLOOKUP(Orders[[#This Row],[ProductID]],Products[], 2,FALSE)</f>
        <v>RhÃ¶nbrÃ¤u Klosterbier</v>
      </c>
      <c r="E501">
        <v>50</v>
      </c>
      <c r="F501">
        <f>VLOOKUP(Orders[[#This Row],[ProductID]],Products[],6,FALSE)</f>
        <v>7.75</v>
      </c>
      <c r="G501">
        <f>Orders[[#This Row],[Quantity]]*Orders[[#This Row],[UnitPrice]]</f>
        <v>387.5</v>
      </c>
    </row>
    <row r="502" spans="1:7" x14ac:dyDescent="0.3">
      <c r="A502">
        <v>269</v>
      </c>
      <c r="B502">
        <v>10347</v>
      </c>
      <c r="C502">
        <v>75</v>
      </c>
      <c r="D502" t="str">
        <f>VLOOKUP(Orders[[#This Row],[ProductID]],Products[], 2,FALSE)</f>
        <v>RhÃ¶nbrÃ¤u Klosterbier</v>
      </c>
      <c r="E502">
        <v>6</v>
      </c>
      <c r="F502">
        <f>VLOOKUP(Orders[[#This Row],[ProductID]],Products[],6,FALSE)</f>
        <v>7.75</v>
      </c>
      <c r="G502">
        <f>Orders[[#This Row],[Quantity]]*Orders[[#This Row],[UnitPrice]]</f>
        <v>46.5</v>
      </c>
    </row>
    <row r="503" spans="1:7" x14ac:dyDescent="0.3">
      <c r="A503">
        <v>310</v>
      </c>
      <c r="B503">
        <v>10363</v>
      </c>
      <c r="C503">
        <v>75</v>
      </c>
      <c r="D503" t="str">
        <f>VLOOKUP(Orders[[#This Row],[ProductID]],Products[], 2,FALSE)</f>
        <v>RhÃ¶nbrÃ¤u Klosterbier</v>
      </c>
      <c r="E503">
        <v>12</v>
      </c>
      <c r="F503">
        <f>VLOOKUP(Orders[[#This Row],[ProductID]],Products[],6,FALSE)</f>
        <v>7.75</v>
      </c>
      <c r="G503">
        <f>Orders[[#This Row],[Quantity]]*Orders[[#This Row],[UnitPrice]]</f>
        <v>93</v>
      </c>
    </row>
    <row r="504" spans="1:7" x14ac:dyDescent="0.3">
      <c r="A504">
        <v>500</v>
      </c>
      <c r="B504">
        <v>10436</v>
      </c>
      <c r="C504">
        <v>75</v>
      </c>
      <c r="D504" t="str">
        <f>VLOOKUP(Orders[[#This Row],[ProductID]],Products[], 2,FALSE)</f>
        <v>RhÃ¶nbrÃ¤u Klosterbier</v>
      </c>
      <c r="E504">
        <v>24</v>
      </c>
      <c r="F504">
        <f>VLOOKUP(Orders[[#This Row],[ProductID]],Products[],6,FALSE)</f>
        <v>7.75</v>
      </c>
      <c r="G504">
        <f>Orders[[#This Row],[Quantity]]*Orders[[#This Row],[UnitPrice]]</f>
        <v>186</v>
      </c>
    </row>
    <row r="505" spans="1:7" x14ac:dyDescent="0.3">
      <c r="A505">
        <v>55</v>
      </c>
      <c r="B505">
        <v>10267</v>
      </c>
      <c r="C505">
        <v>76</v>
      </c>
      <c r="D505" t="str">
        <f>VLOOKUP(Orders[[#This Row],[ProductID]],Products[], 2,FALSE)</f>
        <v>LakkalikÃ¶Ã¶ri</v>
      </c>
      <c r="E505">
        <v>15</v>
      </c>
      <c r="F505">
        <f>VLOOKUP(Orders[[#This Row],[ProductID]],Products[],6,FALSE)</f>
        <v>18</v>
      </c>
      <c r="G505">
        <f>Orders[[#This Row],[Quantity]]*Orders[[#This Row],[UnitPrice]]</f>
        <v>270</v>
      </c>
    </row>
    <row r="506" spans="1:7" x14ac:dyDescent="0.3">
      <c r="A506">
        <v>70</v>
      </c>
      <c r="B506">
        <v>10273</v>
      </c>
      <c r="C506">
        <v>76</v>
      </c>
      <c r="D506" t="str">
        <f>VLOOKUP(Orders[[#This Row],[ProductID]],Products[], 2,FALSE)</f>
        <v>LakkalikÃ¶Ã¶ri</v>
      </c>
      <c r="E506">
        <v>33</v>
      </c>
      <c r="F506">
        <f>VLOOKUP(Orders[[#This Row],[ProductID]],Products[],6,FALSE)</f>
        <v>18</v>
      </c>
      <c r="G506">
        <f>Orders[[#This Row],[Quantity]]*Orders[[#This Row],[UnitPrice]]</f>
        <v>594</v>
      </c>
    </row>
    <row r="507" spans="1:7" x14ac:dyDescent="0.3">
      <c r="A507">
        <v>187</v>
      </c>
      <c r="B507">
        <v>10318</v>
      </c>
      <c r="C507">
        <v>76</v>
      </c>
      <c r="D507" t="str">
        <f>VLOOKUP(Orders[[#This Row],[ProductID]],Products[], 2,FALSE)</f>
        <v>LakkalikÃ¶Ã¶ri</v>
      </c>
      <c r="E507">
        <v>6</v>
      </c>
      <c r="F507">
        <f>VLOOKUP(Orders[[#This Row],[ProductID]],Products[],6,FALSE)</f>
        <v>18</v>
      </c>
      <c r="G507">
        <f>Orders[[#This Row],[Quantity]]*Orders[[#This Row],[UnitPrice]]</f>
        <v>108</v>
      </c>
    </row>
    <row r="508" spans="1:7" x14ac:dyDescent="0.3">
      <c r="A508">
        <v>190</v>
      </c>
      <c r="B508">
        <v>10319</v>
      </c>
      <c r="C508">
        <v>76</v>
      </c>
      <c r="D508" t="str">
        <f>VLOOKUP(Orders[[#This Row],[ProductID]],Products[], 2,FALSE)</f>
        <v>LakkalikÃ¶Ã¶ri</v>
      </c>
      <c r="E508">
        <v>30</v>
      </c>
      <c r="F508">
        <f>VLOOKUP(Orders[[#This Row],[ProductID]],Products[],6,FALSE)</f>
        <v>18</v>
      </c>
      <c r="G508">
        <f>Orders[[#This Row],[Quantity]]*Orders[[#This Row],[UnitPrice]]</f>
        <v>540</v>
      </c>
    </row>
    <row r="509" spans="1:7" x14ac:dyDescent="0.3">
      <c r="A509">
        <v>258</v>
      </c>
      <c r="B509">
        <v>10343</v>
      </c>
      <c r="C509">
        <v>76</v>
      </c>
      <c r="D509" t="str">
        <f>VLOOKUP(Orders[[#This Row],[ProductID]],Products[], 2,FALSE)</f>
        <v>LakkalikÃ¶Ã¶ri</v>
      </c>
      <c r="E509">
        <v>15</v>
      </c>
      <c r="F509">
        <f>VLOOKUP(Orders[[#This Row],[ProductID]],Products[],6,FALSE)</f>
        <v>18</v>
      </c>
      <c r="G509">
        <f>Orders[[#This Row],[Quantity]]*Orders[[#This Row],[UnitPrice]]</f>
        <v>270</v>
      </c>
    </row>
    <row r="510" spans="1:7" x14ac:dyDescent="0.3">
      <c r="A510">
        <v>311</v>
      </c>
      <c r="B510">
        <v>10363</v>
      </c>
      <c r="C510">
        <v>76</v>
      </c>
      <c r="D510" t="str">
        <f>VLOOKUP(Orders[[#This Row],[ProductID]],Products[], 2,FALSE)</f>
        <v>LakkalikÃ¶Ã¶ri</v>
      </c>
      <c r="E510">
        <v>12</v>
      </c>
      <c r="F510">
        <f>VLOOKUP(Orders[[#This Row],[ProductID]],Products[],6,FALSE)</f>
        <v>18</v>
      </c>
      <c r="G510">
        <f>Orders[[#This Row],[Quantity]]*Orders[[#This Row],[UnitPrice]]</f>
        <v>216</v>
      </c>
    </row>
    <row r="511" spans="1:7" x14ac:dyDescent="0.3">
      <c r="A511">
        <v>404</v>
      </c>
      <c r="B511">
        <v>10399</v>
      </c>
      <c r="C511">
        <v>76</v>
      </c>
      <c r="D511" t="str">
        <f>VLOOKUP(Orders[[#This Row],[ProductID]],Products[], 2,FALSE)</f>
        <v>LakkalikÃ¶Ã¶ri</v>
      </c>
      <c r="E511">
        <v>35</v>
      </c>
      <c r="F511">
        <f>VLOOKUP(Orders[[#This Row],[ProductID]],Products[],6,FALSE)</f>
        <v>18</v>
      </c>
      <c r="G511">
        <f>Orders[[#This Row],[Quantity]]*Orders[[#This Row],[UnitPrice]]</f>
        <v>630</v>
      </c>
    </row>
    <row r="512" spans="1:7" x14ac:dyDescent="0.3">
      <c r="A512">
        <v>442</v>
      </c>
      <c r="B512">
        <v>10413</v>
      </c>
      <c r="C512">
        <v>76</v>
      </c>
      <c r="D512" t="str">
        <f>VLOOKUP(Orders[[#This Row],[ProductID]],Products[], 2,FALSE)</f>
        <v>LakkalikÃ¶Ã¶ri</v>
      </c>
      <c r="E512">
        <v>14</v>
      </c>
      <c r="F512">
        <f>VLOOKUP(Orders[[#This Row],[ProductID]],Products[],6,FALSE)</f>
        <v>18</v>
      </c>
      <c r="G512">
        <f>Orders[[#This Row],[Quantity]]*Orders[[#This Row],[UnitPrice]]</f>
        <v>252</v>
      </c>
    </row>
    <row r="513" spans="1:7" x14ac:dyDescent="0.3">
      <c r="A513">
        <v>475</v>
      </c>
      <c r="B513">
        <v>10425</v>
      </c>
      <c r="C513">
        <v>76</v>
      </c>
      <c r="D513" t="str">
        <f>VLOOKUP(Orders[[#This Row],[ProductID]],Products[], 2,FALSE)</f>
        <v>LakkalikÃ¶Ã¶ri</v>
      </c>
      <c r="E513">
        <v>20</v>
      </c>
      <c r="F513">
        <f>VLOOKUP(Orders[[#This Row],[ProductID]],Products[],6,FALSE)</f>
        <v>18</v>
      </c>
      <c r="G513">
        <f>Orders[[#This Row],[Quantity]]*Orders[[#This Row],[UnitPrice]]</f>
        <v>360</v>
      </c>
    </row>
    <row r="514" spans="1:7" x14ac:dyDescent="0.3">
      <c r="A514">
        <v>493</v>
      </c>
      <c r="B514">
        <v>10434</v>
      </c>
      <c r="C514">
        <v>76</v>
      </c>
      <c r="D514" t="str">
        <f>VLOOKUP(Orders[[#This Row],[ProductID]],Products[], 2,FALSE)</f>
        <v>LakkalikÃ¶Ã¶ri</v>
      </c>
      <c r="E514">
        <v>18</v>
      </c>
      <c r="F514">
        <f>VLOOKUP(Orders[[#This Row],[ProductID]],Products[],6,FALSE)</f>
        <v>18</v>
      </c>
      <c r="G514">
        <f>Orders[[#This Row],[Quantity]]*Orders[[#This Row],[UnitPrice]]</f>
        <v>324</v>
      </c>
    </row>
    <row r="515" spans="1:7" x14ac:dyDescent="0.3">
      <c r="A515">
        <v>26</v>
      </c>
      <c r="B515">
        <v>10256</v>
      </c>
      <c r="C515">
        <v>77</v>
      </c>
      <c r="D515" t="str">
        <f>VLOOKUP(Orders[[#This Row],[ProductID]],Products[], 2,FALSE)</f>
        <v>Original Frankfurter grÃ¼ne SoÃŸe</v>
      </c>
      <c r="E515">
        <v>12</v>
      </c>
      <c r="F515">
        <f>VLOOKUP(Orders[[#This Row],[ProductID]],Products[],6,FALSE)</f>
        <v>13</v>
      </c>
      <c r="G515">
        <f>Orders[[#This Row],[Quantity]]*Orders[[#This Row],[UnitPrice]]</f>
        <v>156</v>
      </c>
    </row>
    <row r="516" spans="1:7" x14ac:dyDescent="0.3">
      <c r="A516">
        <v>29</v>
      </c>
      <c r="B516">
        <v>10257</v>
      </c>
      <c r="C516">
        <v>77</v>
      </c>
      <c r="D516" t="str">
        <f>VLOOKUP(Orders[[#This Row],[ProductID]],Products[], 2,FALSE)</f>
        <v>Original Frankfurter grÃ¼ne SoÃŸe</v>
      </c>
      <c r="E516">
        <v>15</v>
      </c>
      <c r="F516">
        <f>VLOOKUP(Orders[[#This Row],[ProductID]],Products[],6,FALSE)</f>
        <v>13</v>
      </c>
      <c r="G516">
        <f>Orders[[#This Row],[Quantity]]*Orders[[#This Row],[UnitPrice]]</f>
        <v>195</v>
      </c>
    </row>
    <row r="517" spans="1:7" x14ac:dyDescent="0.3">
      <c r="A517">
        <v>115</v>
      </c>
      <c r="B517">
        <v>10290</v>
      </c>
      <c r="C517">
        <v>77</v>
      </c>
      <c r="D517" t="str">
        <f>VLOOKUP(Orders[[#This Row],[ProductID]],Products[], 2,FALSE)</f>
        <v>Original Frankfurter grÃ¼ne SoÃŸe</v>
      </c>
      <c r="E517">
        <v>10</v>
      </c>
      <c r="F517">
        <f>VLOOKUP(Orders[[#This Row],[ProductID]],Products[],6,FALSE)</f>
        <v>13</v>
      </c>
      <c r="G517">
        <f>Orders[[#This Row],[Quantity]]*Orders[[#This Row],[UnitPrice]]</f>
        <v>130</v>
      </c>
    </row>
    <row r="518" spans="1:7" x14ac:dyDescent="0.3">
      <c r="A518">
        <v>316</v>
      </c>
      <c r="B518">
        <v>10366</v>
      </c>
      <c r="C518">
        <v>77</v>
      </c>
      <c r="D518" t="str">
        <f>VLOOKUP(Orders[[#This Row],[ProductID]],Products[], 2,FALSE)</f>
        <v>Original Frankfurter grÃ¼ne SoÃŸe</v>
      </c>
      <c r="E518">
        <v>5</v>
      </c>
      <c r="F518">
        <f>VLOOKUP(Orders[[#This Row],[ProductID]],Products[],6,FALSE)</f>
        <v>13</v>
      </c>
      <c r="G518">
        <f>Orders[[#This Row],[Quantity]]*Orders[[#This Row],[UnitPrice]]</f>
        <v>65</v>
      </c>
    </row>
    <row r="519" spans="1:7" x14ac:dyDescent="0.3">
      <c r="A519">
        <v>320</v>
      </c>
      <c r="B519">
        <v>10367</v>
      </c>
      <c r="C519">
        <v>77</v>
      </c>
      <c r="D519" t="str">
        <f>VLOOKUP(Orders[[#This Row],[ProductID]],Products[], 2,FALSE)</f>
        <v>Original Frankfurter grÃ¼ne SoÃŸe</v>
      </c>
      <c r="E519">
        <v>7</v>
      </c>
      <c r="F519">
        <f>VLOOKUP(Orders[[#This Row],[ProductID]],Products[],6,FALSE)</f>
        <v>13</v>
      </c>
      <c r="G519">
        <f>Orders[[#This Row],[Quantity]]*Orders[[#This Row],[UnitPrice]]</f>
        <v>91</v>
      </c>
    </row>
    <row r="520" spans="1:7" x14ac:dyDescent="0.3">
      <c r="A520">
        <v>405</v>
      </c>
      <c r="B520">
        <v>10399</v>
      </c>
      <c r="C520">
        <v>77</v>
      </c>
      <c r="D520" t="str">
        <f>VLOOKUP(Orders[[#This Row],[ProductID]],Products[], 2,FALSE)</f>
        <v>Original Frankfurter grÃ¼ne SoÃŸe</v>
      </c>
      <c r="E520">
        <v>14</v>
      </c>
      <c r="F520">
        <f>VLOOKUP(Orders[[#This Row],[ProductID]],Products[],6,FALSE)</f>
        <v>13</v>
      </c>
      <c r="G520">
        <f>Orders[[#This Row],[Quantity]]*Orders[[#This Row],[UnitPrice]]</f>
        <v>182</v>
      </c>
    </row>
    <row r="521" spans="1:7" x14ac:dyDescent="0.3">
      <c r="A521">
        <v>453</v>
      </c>
      <c r="B521">
        <v>10417</v>
      </c>
      <c r="C521">
        <v>77</v>
      </c>
      <c r="D521" t="str">
        <f>VLOOKUP(Orders[[#This Row],[ProductID]],Products[], 2,FALSE)</f>
        <v>Original Frankfurter grÃ¼ne SoÃŸe</v>
      </c>
      <c r="E521">
        <v>35</v>
      </c>
      <c r="F521">
        <f>VLOOKUP(Orders[[#This Row],[ProductID]],Products[],6,FALSE)</f>
        <v>13</v>
      </c>
      <c r="G521">
        <f>Orders[[#This Row],[Quantity]]*Orders[[#This Row],[UnitPrice]]</f>
        <v>455</v>
      </c>
    </row>
    <row r="522" spans="1:7" x14ac:dyDescent="0.3">
      <c r="A522">
        <v>467</v>
      </c>
      <c r="B522">
        <v>10421</v>
      </c>
      <c r="C522">
        <v>77</v>
      </c>
      <c r="D522" t="str">
        <f>VLOOKUP(Orders[[#This Row],[ProductID]],Products[], 2,FALSE)</f>
        <v>Original Frankfurter grÃ¼ne SoÃŸe</v>
      </c>
      <c r="E522">
        <v>10</v>
      </c>
      <c r="F522">
        <f>VLOOKUP(Orders[[#This Row],[ProductID]],Products[],6,FALSE)</f>
        <v>13</v>
      </c>
      <c r="G522">
        <f>Orders[[#This Row],[Quantity]]*Orders[[#This Row],[UnitPrice]]</f>
        <v>130</v>
      </c>
    </row>
  </sheetData>
  <mergeCells count="5">
    <mergeCell ref="A3:G3"/>
    <mergeCell ref="K3:S3"/>
    <mergeCell ref="A1:G2"/>
    <mergeCell ref="U1:Y2"/>
    <mergeCell ref="K1:S2"/>
  </mergeCells>
  <conditionalFormatting sqref="S5:S81">
    <cfRule type="containsText" dxfId="2" priority="1" operator="containsText" text="C">
      <formula>NOT(ISERROR(SEARCH("C",S5)))</formula>
    </cfRule>
    <cfRule type="containsText" dxfId="1" priority="2" operator="containsText" text="B">
      <formula>NOT(ISERROR(SEARCH("B",S5)))</formula>
    </cfRule>
    <cfRule type="containsText" dxfId="0" priority="3" operator="containsText" text="A">
      <formula>NOT(ISERROR(SEARCH("A",S5)))</formula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Order_details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Santra</dc:creator>
  <cp:lastModifiedBy>Lenovo</cp:lastModifiedBy>
  <dcterms:created xsi:type="dcterms:W3CDTF">2023-08-19T04:09:21Z</dcterms:created>
  <dcterms:modified xsi:type="dcterms:W3CDTF">2023-08-19T05:36:54Z</dcterms:modified>
</cp:coreProperties>
</file>