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webextensions/webextension1.xml" ContentType="application/vnd.ms-office.webextens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d.docs.live.net/797abd535919e239/Documents/"/>
    </mc:Choice>
  </mc:AlternateContent>
  <xr:revisionPtr revIDLastSave="1104" documentId="8_{C17E0099-1AA6-424D-9849-EE132932FFE2}" xr6:coauthVersionLast="47" xr6:coauthVersionMax="47" xr10:uidLastSave="{7FF3BC2D-9368-4253-B8F8-4F2F95ABDF39}"/>
  <bookViews>
    <workbookView xWindow="-108" yWindow="-108" windowWidth="23256" windowHeight="12456" firstSheet="1" activeTab="1" xr2:uid="{848A0541-470B-416A-8FE7-E7A5A320650C}"/>
  </bookViews>
  <sheets>
    <sheet name="Profit View" sheetId="7" r:id="rId1"/>
    <sheet name="Time frame" sheetId="4" r:id="rId2"/>
    <sheet name="Store Dashboard" sheetId="3" r:id="rId3"/>
    <sheet name="Analysis 03" sheetId="8" r:id="rId4"/>
    <sheet name="Gender chart" sheetId="9" r:id="rId5"/>
    <sheet name="Analysis 02" sheetId="5" r:id="rId6"/>
    <sheet name="Wafle Chart" sheetId="6" r:id="rId7"/>
    <sheet name="Analysis 01" sheetId="1" r:id="rId8"/>
  </sheets>
  <definedNames>
    <definedName name="Large__1">'Analysis 02'!$K$18</definedName>
    <definedName name="Large__2">'Analysis 02'!$K$19</definedName>
    <definedName name="Large_1">'Analysis 02'!$I$18</definedName>
    <definedName name="Large_2">'Analysis 02'!$I$19</definedName>
    <definedName name="Slicer_Category">#N/A</definedName>
    <definedName name="Slicer_Month">#N/A</definedName>
    <definedName name="Slicer_Month1">#N/A</definedName>
    <definedName name="Slicer_Stor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 cacheId="21" r:id="rId30"/>
    <pivotCache cacheId="22" r:id="rId31"/>
    <pivotCache cacheId="23" r:id="rId32"/>
  </pivotCaches>
  <extLst>
    <ext xmlns:x14="http://schemas.microsoft.com/office/spreadsheetml/2009/9/main" uri="{876F7934-8845-4945-9796-88D515C7AA90}">
      <x14:pivotCaches>
        <pivotCache cacheId="24" r:id="rId33"/>
        <pivotCache cacheId="25" r:id="rId34"/>
      </x14:pivotCaches>
    </ext>
    <ext xmlns:x14="http://schemas.microsoft.com/office/spreadsheetml/2009/9/main" uri="{BBE1A952-AA13-448e-AADC-164F8A28A991}">
      <x14:slicerCaches>
        <x14:slicerCache r:id="rId35"/>
        <x14:slicerCache r:id="rId36"/>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f3f12c4d-89ba-4f8c-8a16-655f0ca05c33" name="Dim_Customer" connection="Query - Dim_Customer"/>
          <x15:modelTable id="Fact_table_09fb0a89-b229-4218-88be-0983122ff305" name="Fact_table" connection="Query - Fact_table"/>
          <x15:modelTable id="Monthly_store_targets_a495f6f6-3788-4e02-bc0a-73729dca8ed1" name="Monthly_store_targets" connection="Query - Monthly_store_targets"/>
          <x15:modelTable id="Dim_Products_c474750f-3edc-4b4a-91a9-657d164b7f27" name="Dim_Products" connection="Query - Dim_Products"/>
          <x15:modelTable id="Dim_SalesPerson_384806e7-c09e-4677-bc79-55dcb31d4684" name="Dim_SalesPerson" connection="Query - Dim_SalesPerson"/>
          <x15:modelTable id="Date_b0cb2ea6-a8db-4de3-8984-5441a4b82968" name="Date" connection="Query - Date"/>
          <x15:modelTable id="Calculations_635b4118-65da-413e-b530-67f239b65c5a" name="Calculations" connection="Query - Calculations"/>
        </x15:modelTables>
        <x15:modelRelationships>
          <x15:modelRelationship fromTable="Fact_table" fromColumn="Customer ID" toTable="Dim_Customer" toColumn="Customer ID"/>
          <x15:modelRelationship fromTable="Fact_table" fromColumn="Product ID" toTable="Dim_Products" toColumn="Product ID"/>
          <x15:modelRelationship fromTable="Fact_table" fromColumn="Sales Person ID" toTable="Dim_SalesPerson" toColumn="Sales Person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S10" i="8" l="1"/>
  <c r="AQ22" i="8"/>
  <c r="AP23" i="8"/>
  <c r="AP24" i="8"/>
  <c r="AP25" i="8"/>
  <c r="AP26" i="8"/>
  <c r="AP27" i="8"/>
  <c r="AP22" i="8"/>
  <c r="AR16" i="8"/>
  <c r="AQ24" i="8" s="1"/>
  <c r="AR17" i="8"/>
  <c r="AQ25" i="8" s="1"/>
  <c r="AR18" i="8"/>
  <c r="AQ26" i="8" s="1"/>
  <c r="AR19" i="8"/>
  <c r="AQ27" i="8" s="1"/>
  <c r="AR15" i="8"/>
  <c r="AQ23" i="8" s="1"/>
  <c r="AD15" i="8"/>
  <c r="AE15" i="8"/>
  <c r="AF15" i="8" s="1"/>
  <c r="AD16" i="8"/>
  <c r="AE16" i="8"/>
  <c r="AF16" i="8" s="1"/>
  <c r="AD17" i="8"/>
  <c r="AE17" i="8"/>
  <c r="AF17" i="8" s="1"/>
  <c r="AD18" i="8"/>
  <c r="AE18" i="8"/>
  <c r="AF18" i="8" s="1"/>
  <c r="AD19" i="8"/>
  <c r="AE19" i="8"/>
  <c r="AF19" i="8" s="1"/>
  <c r="AD20" i="8"/>
  <c r="AE20" i="8"/>
  <c r="AF20" i="8" s="1"/>
  <c r="AD21" i="8"/>
  <c r="AE21" i="8"/>
  <c r="AF21" i="8" s="1"/>
  <c r="AD22" i="8"/>
  <c r="AE22" i="8"/>
  <c r="AF22" i="8" s="1"/>
  <c r="AD23" i="8"/>
  <c r="AE23" i="8"/>
  <c r="AF23" i="8" s="1"/>
  <c r="AD24" i="8"/>
  <c r="AE24" i="8"/>
  <c r="AF24" i="8" s="1"/>
  <c r="AD25" i="8"/>
  <c r="AE25" i="8"/>
  <c r="AF25" i="8" s="1"/>
  <c r="AD26" i="8"/>
  <c r="AE26" i="8"/>
  <c r="AF26" i="8" s="1"/>
  <c r="AE14" i="8"/>
  <c r="AD14" i="8"/>
  <c r="C10" i="9" a="1"/>
  <c r="C10" i="9" s="1"/>
  <c r="O4" i="9"/>
  <c r="O3" i="9"/>
  <c r="N16" i="8"/>
  <c r="N18" i="8"/>
  <c r="N17" i="8"/>
  <c r="G18" i="8"/>
  <c r="H18" i="8"/>
  <c r="G19" i="8"/>
  <c r="H19" i="8"/>
  <c r="G20" i="8"/>
  <c r="H20" i="8"/>
  <c r="G21" i="8"/>
  <c r="H21" i="8"/>
  <c r="G22" i="8"/>
  <c r="H22" i="8"/>
  <c r="H17" i="8"/>
  <c r="G17" i="8"/>
  <c r="D18" i="8"/>
  <c r="D17" i="8"/>
  <c r="C18" i="8"/>
  <c r="C19" i="8"/>
  <c r="D19" i="8"/>
  <c r="C20" i="8"/>
  <c r="D20" i="8"/>
  <c r="C21" i="8"/>
  <c r="D21" i="8"/>
  <c r="C22" i="8"/>
  <c r="D22" i="8"/>
  <c r="C17" i="8"/>
  <c r="Q27" i="5"/>
  <c r="R27" i="5"/>
  <c r="Q28" i="5"/>
  <c r="R28" i="5"/>
  <c r="Q29" i="5"/>
  <c r="R29" i="5"/>
  <c r="Q30" i="5"/>
  <c r="R30" i="5"/>
  <c r="Q31" i="5"/>
  <c r="R31" i="5"/>
  <c r="Q32" i="5"/>
  <c r="R32" i="5"/>
  <c r="Q33" i="5"/>
  <c r="R33" i="5"/>
  <c r="R26" i="5"/>
  <c r="Q26" i="5"/>
  <c r="W19" i="5"/>
  <c r="X19" i="5"/>
  <c r="W20" i="5"/>
  <c r="X20" i="5"/>
  <c r="W21" i="5"/>
  <c r="X21" i="5"/>
  <c r="W22" i="5"/>
  <c r="X22" i="5"/>
  <c r="X18" i="5"/>
  <c r="W18" i="5"/>
  <c r="G30" i="6"/>
  <c r="G29" i="6" s="1"/>
  <c r="G28" i="6" s="1"/>
  <c r="G27" i="6" s="1"/>
  <c r="G26" i="6" s="1"/>
  <c r="G25" i="6" s="1"/>
  <c r="G24" i="6" s="1"/>
  <c r="G23" i="6" s="1"/>
  <c r="G22" i="6" s="1"/>
  <c r="G21" i="6" s="1"/>
  <c r="F30" i="6"/>
  <c r="F29" i="6"/>
  <c r="E29" i="6"/>
  <c r="F28" i="6"/>
  <c r="E28" i="6"/>
  <c r="F27" i="6"/>
  <c r="E27" i="6"/>
  <c r="E26" i="6" s="1"/>
  <c r="E25" i="6" s="1"/>
  <c r="E24" i="6" s="1"/>
  <c r="E23" i="6" s="1"/>
  <c r="E22" i="6" s="1"/>
  <c r="E21" i="6" s="1"/>
  <c r="F26" i="6"/>
  <c r="F25" i="6" s="1"/>
  <c r="F24" i="6" s="1"/>
  <c r="F23" i="6" s="1"/>
  <c r="F22" i="6" s="1"/>
  <c r="F21" i="6" s="1"/>
  <c r="F17" i="6"/>
  <c r="F16" i="6" s="1"/>
  <c r="F15" i="6" s="1"/>
  <c r="F14" i="6" s="1"/>
  <c r="F13" i="6" s="1"/>
  <c r="F12" i="6" s="1"/>
  <c r="F11" i="6" s="1"/>
  <c r="F10" i="6" s="1"/>
  <c r="F9" i="6" s="1"/>
  <c r="E17" i="6"/>
  <c r="E16" i="6" s="1"/>
  <c r="E15" i="6" s="1"/>
  <c r="E14" i="6" s="1"/>
  <c r="E13" i="6" s="1"/>
  <c r="E12" i="6" s="1"/>
  <c r="E11" i="6" s="1"/>
  <c r="E10" i="6" s="1"/>
  <c r="E9" i="6" s="1"/>
  <c r="F18" i="6"/>
  <c r="G18" i="6" s="1"/>
  <c r="B4" i="6"/>
  <c r="B3" i="6"/>
  <c r="Q7" i="5"/>
  <c r="S4" i="5"/>
  <c r="L3" i="5"/>
  <c r="G4" i="5"/>
  <c r="L4" i="5" s="1"/>
  <c r="H4" i="5"/>
  <c r="I4" i="5"/>
  <c r="G5" i="5"/>
  <c r="L5" i="5" s="1"/>
  <c r="H5" i="5"/>
  <c r="I5" i="5"/>
  <c r="G6" i="5"/>
  <c r="L6" i="5" s="1"/>
  <c r="H6" i="5"/>
  <c r="I6" i="5"/>
  <c r="G7" i="5"/>
  <c r="L7" i="5" s="1"/>
  <c r="H7" i="5"/>
  <c r="I7" i="5"/>
  <c r="G8" i="5"/>
  <c r="L8" i="5" s="1"/>
  <c r="H8" i="5"/>
  <c r="I8" i="5"/>
  <c r="G9" i="5"/>
  <c r="L9" i="5" s="1"/>
  <c r="H9" i="5"/>
  <c r="I9" i="5"/>
  <c r="G10" i="5"/>
  <c r="L10" i="5" s="1"/>
  <c r="H10" i="5"/>
  <c r="I10" i="5"/>
  <c r="G11" i="5"/>
  <c r="L11" i="5" s="1"/>
  <c r="H11" i="5"/>
  <c r="I11" i="5"/>
  <c r="G12" i="5"/>
  <c r="L12" i="5" s="1"/>
  <c r="H12" i="5"/>
  <c r="I12" i="5"/>
  <c r="G13" i="5"/>
  <c r="L13" i="5" s="1"/>
  <c r="H13" i="5"/>
  <c r="I13" i="5"/>
  <c r="G14" i="5"/>
  <c r="L14" i="5" s="1"/>
  <c r="H14" i="5"/>
  <c r="I14" i="5"/>
  <c r="G15" i="5"/>
  <c r="L15" i="5" s="1"/>
  <c r="H15" i="5"/>
  <c r="I15" i="5"/>
  <c r="H3" i="5"/>
  <c r="I3" i="5"/>
  <c r="V11" i="1"/>
  <c r="U11" i="1"/>
  <c r="T11" i="1"/>
  <c r="H11" i="1"/>
  <c r="G11" i="1"/>
  <c r="V10" i="1"/>
  <c r="U10" i="1"/>
  <c r="T10" i="1"/>
  <c r="V9" i="1"/>
  <c r="U9" i="1"/>
  <c r="T9" i="1"/>
  <c r="V8" i="1"/>
  <c r="U8" i="1"/>
  <c r="T8" i="1"/>
  <c r="V7" i="1"/>
  <c r="U7" i="1"/>
  <c r="T7" i="1"/>
  <c r="V6" i="1"/>
  <c r="U6" i="1"/>
  <c r="T6" i="1"/>
  <c r="V5" i="1"/>
  <c r="U5" i="1"/>
  <c r="T5" i="1"/>
  <c r="V4" i="1"/>
  <c r="U4" i="1"/>
  <c r="T4" i="1"/>
  <c r="V3" i="1"/>
  <c r="U3" i="1"/>
  <c r="T3" i="1"/>
  <c r="V2" i="1"/>
  <c r="U2" i="1"/>
  <c r="T2" i="1"/>
  <c r="V1" i="1"/>
  <c r="U1" i="1"/>
  <c r="T1" i="1"/>
  <c r="K20" i="8" l="1"/>
  <c r="K21" i="8"/>
  <c r="L21" i="8"/>
  <c r="K19" i="8"/>
  <c r="L17" i="8"/>
  <c r="L19" i="8"/>
  <c r="L18" i="8"/>
  <c r="L20" i="8"/>
  <c r="K17" i="8"/>
  <c r="L22" i="8"/>
  <c r="K18" i="8"/>
  <c r="K22" i="8"/>
  <c r="T28" i="5"/>
  <c r="S28" i="5" s="1"/>
  <c r="G16" i="1"/>
  <c r="T33" i="5"/>
  <c r="S33" i="5" s="1"/>
  <c r="T29" i="5"/>
  <c r="S29" i="5" s="1"/>
  <c r="T27" i="5"/>
  <c r="P36" i="5" s="1"/>
  <c r="T32" i="5"/>
  <c r="S32" i="5" s="1"/>
  <c r="T31" i="5"/>
  <c r="S31" i="5" s="1"/>
  <c r="T30" i="5"/>
  <c r="S30" i="5" s="1"/>
  <c r="Z19" i="5"/>
  <c r="Z22" i="5"/>
  <c r="Y22" i="5" s="1"/>
  <c r="Z20" i="5"/>
  <c r="Y20" i="5" s="1"/>
  <c r="Z21" i="5"/>
  <c r="Y21" i="5" s="1"/>
  <c r="H30" i="6"/>
  <c r="H18" i="6"/>
  <c r="G17" i="6"/>
  <c r="G16" i="6" s="1"/>
  <c r="G15" i="6" s="1"/>
  <c r="G14" i="6" s="1"/>
  <c r="G13" i="6" s="1"/>
  <c r="G12" i="6" s="1"/>
  <c r="G11" i="6" s="1"/>
  <c r="G10" i="6" s="1"/>
  <c r="G9" i="6" s="1"/>
  <c r="M5" i="5"/>
  <c r="M13" i="5"/>
  <c r="M11" i="5"/>
  <c r="M12" i="5"/>
  <c r="M9" i="5"/>
  <c r="M14" i="5"/>
  <c r="M8" i="5"/>
  <c r="I19" i="5"/>
  <c r="M6" i="5"/>
  <c r="M10" i="5"/>
  <c r="M15" i="5"/>
  <c r="M7" i="5"/>
  <c r="M4" i="5"/>
  <c r="I18" i="5"/>
  <c r="J11" i="1"/>
  <c r="Y19" i="5" l="1"/>
  <c r="W26" i="5"/>
  <c r="S27" i="5"/>
  <c r="I30" i="6"/>
  <c r="H29" i="6"/>
  <c r="H28" i="6" s="1"/>
  <c r="H27" i="6" s="1"/>
  <c r="H26" i="6" s="1"/>
  <c r="H25" i="6" s="1"/>
  <c r="H24" i="6" s="1"/>
  <c r="H23" i="6" s="1"/>
  <c r="H22" i="6" s="1"/>
  <c r="H21" i="6" s="1"/>
  <c r="I18" i="6"/>
  <c r="H17" i="6"/>
  <c r="H16" i="6" s="1"/>
  <c r="H15" i="6" s="1"/>
  <c r="H14" i="6" s="1"/>
  <c r="H13" i="6" s="1"/>
  <c r="H12" i="6" s="1"/>
  <c r="H11" i="6" s="1"/>
  <c r="H10" i="6" s="1"/>
  <c r="H9" i="6" s="1"/>
  <c r="J5" i="5"/>
  <c r="J15" i="5"/>
  <c r="J4" i="5"/>
  <c r="J7" i="5"/>
  <c r="J12" i="5"/>
  <c r="J13" i="5"/>
  <c r="J11" i="5"/>
  <c r="J14" i="5"/>
  <c r="J10" i="5"/>
  <c r="J8" i="5"/>
  <c r="J9" i="5"/>
  <c r="J6" i="5"/>
  <c r="J30" i="6" l="1"/>
  <c r="I29" i="6"/>
  <c r="I28" i="6" s="1"/>
  <c r="I27" i="6" s="1"/>
  <c r="I26" i="6" s="1"/>
  <c r="I25" i="6" s="1"/>
  <c r="I24" i="6" s="1"/>
  <c r="I23" i="6" s="1"/>
  <c r="I22" i="6" s="1"/>
  <c r="I21" i="6" s="1"/>
  <c r="J18" i="6"/>
  <c r="I17" i="6"/>
  <c r="I16" i="6" s="1"/>
  <c r="I15" i="6" s="1"/>
  <c r="I14" i="6" s="1"/>
  <c r="I13" i="6" s="1"/>
  <c r="I12" i="6" s="1"/>
  <c r="I11" i="6" s="1"/>
  <c r="I10" i="6" s="1"/>
  <c r="I9" i="6" s="1"/>
  <c r="K30" i="6" l="1"/>
  <c r="J29" i="6"/>
  <c r="J28" i="6" s="1"/>
  <c r="J27" i="6" s="1"/>
  <c r="J26" i="6" s="1"/>
  <c r="J25" i="6" s="1"/>
  <c r="J24" i="6" s="1"/>
  <c r="J23" i="6" s="1"/>
  <c r="J22" i="6" s="1"/>
  <c r="J21" i="6" s="1"/>
  <c r="K18" i="6"/>
  <c r="J17" i="6"/>
  <c r="J16" i="6" s="1"/>
  <c r="J15" i="6" s="1"/>
  <c r="J14" i="6" s="1"/>
  <c r="J13" i="6" s="1"/>
  <c r="J12" i="6" s="1"/>
  <c r="J11" i="6" s="1"/>
  <c r="J10" i="6" s="1"/>
  <c r="J9" i="6" s="1"/>
  <c r="L30" i="6" l="1"/>
  <c r="K29" i="6"/>
  <c r="K28" i="6" s="1"/>
  <c r="K27" i="6" s="1"/>
  <c r="K26" i="6" s="1"/>
  <c r="K25" i="6" s="1"/>
  <c r="K24" i="6" s="1"/>
  <c r="K23" i="6" s="1"/>
  <c r="K22" i="6" s="1"/>
  <c r="K21" i="6" s="1"/>
  <c r="L18" i="6"/>
  <c r="K17" i="6"/>
  <c r="K16" i="6" s="1"/>
  <c r="K15" i="6" s="1"/>
  <c r="K14" i="6" s="1"/>
  <c r="K13" i="6" s="1"/>
  <c r="K12" i="6" s="1"/>
  <c r="K11" i="6" s="1"/>
  <c r="K10" i="6" s="1"/>
  <c r="K9" i="6" s="1"/>
  <c r="M30" i="6" l="1"/>
  <c r="L29" i="6"/>
  <c r="L28" i="6" s="1"/>
  <c r="L27" i="6" s="1"/>
  <c r="L26" i="6" s="1"/>
  <c r="L25" i="6" s="1"/>
  <c r="L24" i="6" s="1"/>
  <c r="L23" i="6" s="1"/>
  <c r="L22" i="6" s="1"/>
  <c r="L21" i="6" s="1"/>
  <c r="M18" i="6"/>
  <c r="L17" i="6"/>
  <c r="L16" i="6" s="1"/>
  <c r="L15" i="6" s="1"/>
  <c r="L14" i="6" s="1"/>
  <c r="L13" i="6" s="1"/>
  <c r="L12" i="6" s="1"/>
  <c r="L11" i="6" s="1"/>
  <c r="L10" i="6" s="1"/>
  <c r="L9" i="6" s="1"/>
  <c r="N30" i="6" l="1"/>
  <c r="N29" i="6" s="1"/>
  <c r="N28" i="6" s="1"/>
  <c r="N27" i="6" s="1"/>
  <c r="N26" i="6" s="1"/>
  <c r="N25" i="6" s="1"/>
  <c r="N24" i="6" s="1"/>
  <c r="N23" i="6" s="1"/>
  <c r="N22" i="6" s="1"/>
  <c r="N21" i="6" s="1"/>
  <c r="M29" i="6"/>
  <c r="M28" i="6" s="1"/>
  <c r="M27" i="6" s="1"/>
  <c r="M26" i="6" s="1"/>
  <c r="M25" i="6" s="1"/>
  <c r="M24" i="6" s="1"/>
  <c r="M23" i="6" s="1"/>
  <c r="M22" i="6" s="1"/>
  <c r="M21" i="6" s="1"/>
  <c r="N18" i="6"/>
  <c r="N17" i="6" s="1"/>
  <c r="N16" i="6" s="1"/>
  <c r="N15" i="6" s="1"/>
  <c r="N14" i="6" s="1"/>
  <c r="N13" i="6" s="1"/>
  <c r="N12" i="6" s="1"/>
  <c r="N11" i="6" s="1"/>
  <c r="N10" i="6" s="1"/>
  <c r="N9" i="6" s="1"/>
  <c r="M17" i="6"/>
  <c r="M16" i="6" s="1"/>
  <c r="M15" i="6" s="1"/>
  <c r="M14" i="6" s="1"/>
  <c r="M13" i="6" s="1"/>
  <c r="M12" i="6" s="1"/>
  <c r="M11" i="6" s="1"/>
  <c r="M10" i="6" s="1"/>
  <c r="M9"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695AD51-FE86-4F0F-AD7E-C05E3BFA1080}" name="Query - Calculations" description="Connection to the 'Calculations' query in the workbook." type="100" refreshedVersion="8" minRefreshableVersion="5">
    <extLst>
      <ext xmlns:x15="http://schemas.microsoft.com/office/spreadsheetml/2010/11/main" uri="{DE250136-89BD-433C-8126-D09CA5730AF9}">
        <x15:connection id="9c061605-7738-4bd3-a9b7-179cb95d06f7"/>
      </ext>
    </extLst>
  </connection>
  <connection id="2" xr16:uid="{9506F4D8-1E02-4FBC-BEF7-F1E6F89F6388}" name="Query - Date" description="Connection to the 'Date' query in the workbook." type="100" refreshedVersion="8" minRefreshableVersion="5">
    <extLst>
      <ext xmlns:x15="http://schemas.microsoft.com/office/spreadsheetml/2010/11/main" uri="{DE250136-89BD-433C-8126-D09CA5730AF9}">
        <x15:connection id="05ae9d1e-65e1-4256-bf9f-87a05a6bfbb8"/>
      </ext>
    </extLst>
  </connection>
  <connection id="3" xr16:uid="{EEF6851C-20F9-4955-9D9B-9953B0D6D3E3}" name="Query - Dim_Customer" description="Connection to the 'Dim_Customer' query in the workbook." type="100" refreshedVersion="8" minRefreshableVersion="5">
    <extLst>
      <ext xmlns:x15="http://schemas.microsoft.com/office/spreadsheetml/2010/11/main" uri="{DE250136-89BD-433C-8126-D09CA5730AF9}">
        <x15:connection id="3be95f27-8f3c-474f-a958-8d45384eb327"/>
      </ext>
    </extLst>
  </connection>
  <connection id="4" xr16:uid="{49C13246-E323-4CA5-9D81-DBA5229967BA}" name="Query - Dim_Products" description="Connection to the 'Dim_Products' query in the workbook." type="100" refreshedVersion="8" minRefreshableVersion="5">
    <extLst>
      <ext xmlns:x15="http://schemas.microsoft.com/office/spreadsheetml/2010/11/main" uri="{DE250136-89BD-433C-8126-D09CA5730AF9}">
        <x15:connection id="65860fd7-3e79-499b-ad95-a0781dd710fe"/>
      </ext>
    </extLst>
  </connection>
  <connection id="5" xr16:uid="{E7EAB13B-EAAA-49B4-ACCF-83F1B4E03BD2}" name="Query - Dim_SalesPerson" description="Connection to the 'Dim_SalesPerson' query in the workbook." type="100" refreshedVersion="8" minRefreshableVersion="5">
    <extLst>
      <ext xmlns:x15="http://schemas.microsoft.com/office/spreadsheetml/2010/11/main" uri="{DE250136-89BD-433C-8126-D09CA5730AF9}">
        <x15:connection id="bb43a554-c150-4f0a-8ddb-a11937c5a27f"/>
      </ext>
    </extLst>
  </connection>
  <connection id="6" xr16:uid="{B2AAFF4D-AEB5-484B-B22B-F3081D7FFE09}" name="Query - Fact_table" description="Connection to the 'Fact_table' query in the workbook." type="100" refreshedVersion="8" minRefreshableVersion="5">
    <extLst>
      <ext xmlns:x15="http://schemas.microsoft.com/office/spreadsheetml/2010/11/main" uri="{DE250136-89BD-433C-8126-D09CA5730AF9}">
        <x15:connection id="56538e62-b709-4d8d-bddd-f20d12dffba0"/>
      </ext>
    </extLst>
  </connection>
  <connection id="7" xr16:uid="{D07AE99E-3A84-441E-94C0-8E02CC0FDCEC}"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10567cd6-8e08-4088-91f8-92662781c407"/>
      </ext>
    </extLst>
  </connection>
  <connection id="8" xr16:uid="{CF0717A3-8EC2-4ADE-A8A8-67CB18F02A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<sst xmlns="http://schemas.openxmlformats.org/spreadsheetml/2006/main" count="320" uniqueCount="226">
  <si>
    <t>COGS</t>
  </si>
  <si>
    <t>Profit Margin</t>
  </si>
  <si>
    <t>Total Revenue</t>
  </si>
  <si>
    <t>% Profit Margin</t>
  </si>
  <si>
    <t>Transactions</t>
  </si>
  <si>
    <t>Total Refund</t>
  </si>
  <si>
    <t>Refund Rate</t>
  </si>
  <si>
    <t>Products</t>
  </si>
  <si>
    <t>Qty Returned</t>
  </si>
  <si>
    <t>Total Qty</t>
  </si>
  <si>
    <t>Total Target</t>
  </si>
  <si>
    <t>Barron-Fleming</t>
  </si>
  <si>
    <t>Berg-Trujillo</t>
  </si>
  <si>
    <t>Lee-Myers</t>
  </si>
  <si>
    <t>Lopez</t>
  </si>
  <si>
    <t>Martinez</t>
  </si>
  <si>
    <t>Miller</t>
  </si>
  <si>
    <t>Myers-Lopez</t>
  </si>
  <si>
    <t>Novak PLC</t>
  </si>
  <si>
    <t>Thomas</t>
  </si>
  <si>
    <t>Valdez</t>
  </si>
  <si>
    <t>Grand Total</t>
  </si>
  <si>
    <t>Store Name</t>
  </si>
  <si>
    <t>Month</t>
  </si>
  <si>
    <t>Jul</t>
  </si>
  <si>
    <t>Revenue</t>
  </si>
  <si>
    <t>Target</t>
  </si>
  <si>
    <t>Variance</t>
  </si>
  <si>
    <t>PCT</t>
  </si>
  <si>
    <t>Aug</t>
  </si>
  <si>
    <t>Jan</t>
  </si>
  <si>
    <t>Feb</t>
  </si>
  <si>
    <t>Mar</t>
  </si>
  <si>
    <t>Apr</t>
  </si>
  <si>
    <t>May</t>
  </si>
  <si>
    <t>Jun</t>
  </si>
  <si>
    <t>Sep</t>
  </si>
  <si>
    <t>Oct</t>
  </si>
  <si>
    <t>Nov</t>
  </si>
  <si>
    <t>Dec</t>
  </si>
  <si>
    <t>Row Labels</t>
  </si>
  <si>
    <t>Highlight</t>
  </si>
  <si>
    <t>Large-1</t>
  </si>
  <si>
    <t>Large-2</t>
  </si>
  <si>
    <t>+0.0%;-0.0%</t>
  </si>
  <si>
    <t>Weekday</t>
  </si>
  <si>
    <t>Weekend</t>
  </si>
  <si>
    <t>Tortal Revenue</t>
  </si>
  <si>
    <t>WeekType</t>
  </si>
  <si>
    <t>Total Revenue2</t>
  </si>
  <si>
    <t>Q-1</t>
  </si>
  <si>
    <t>Q-2</t>
  </si>
  <si>
    <t>Q-3</t>
  </si>
  <si>
    <t>Q-4</t>
  </si>
  <si>
    <t>Link to the above chart</t>
  </si>
  <si>
    <t>Quarter</t>
  </si>
  <si>
    <t>Average</t>
  </si>
  <si>
    <t>Caption:</t>
  </si>
  <si>
    <t>Sun</t>
  </si>
  <si>
    <t>Mon</t>
  </si>
  <si>
    <t>Tue</t>
  </si>
  <si>
    <t>Wed</t>
  </si>
  <si>
    <t>Thu</t>
  </si>
  <si>
    <t>Fri</t>
  </si>
  <si>
    <t>Sat</t>
  </si>
  <si>
    <t>Weekdays</t>
  </si>
  <si>
    <t>Option</t>
  </si>
  <si>
    <t>Combo box</t>
  </si>
  <si>
    <t>Customer</t>
  </si>
  <si>
    <t>Location</t>
  </si>
  <si>
    <t>Full Name</t>
  </si>
  <si>
    <t>Top 5 Customers</t>
  </si>
  <si>
    <t>Bottom 5 Customers</t>
  </si>
  <si>
    <t>California</t>
  </si>
  <si>
    <t>Florida</t>
  </si>
  <si>
    <t>Indiana</t>
  </si>
  <si>
    <t>Maryland</t>
  </si>
  <si>
    <t>New York</t>
  </si>
  <si>
    <t>Virginia</t>
  </si>
  <si>
    <t>Washington</t>
  </si>
  <si>
    <t>Wisconsin</t>
  </si>
  <si>
    <t>Bottom 5 Locations</t>
  </si>
  <si>
    <t>Top 5 Locations</t>
  </si>
  <si>
    <t>Customer table</t>
  </si>
  <si>
    <t>Location table</t>
  </si>
  <si>
    <t>Chart</t>
  </si>
  <si>
    <t># Customers</t>
  </si>
  <si>
    <t># Locations</t>
  </si>
  <si>
    <t>Customer Age Group</t>
  </si>
  <si>
    <t>0-20</t>
  </si>
  <si>
    <t>21-30</t>
  </si>
  <si>
    <t>31-40</t>
  </si>
  <si>
    <t>41-50</t>
  </si>
  <si>
    <t>50 +</t>
  </si>
  <si>
    <t>Average of Customer Age</t>
  </si>
  <si>
    <t>Gender</t>
  </si>
  <si>
    <t>Female</t>
  </si>
  <si>
    <t>Male</t>
  </si>
  <si>
    <t>Icon</t>
  </si>
  <si>
    <t>■</t>
  </si>
  <si>
    <t>●</t>
  </si>
  <si>
    <t>New Chart</t>
  </si>
  <si>
    <t>Return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</si>
  <si>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</si>
  <si>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</si>
  <si>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</si>
  <si>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</si>
  <si>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</si>
  <si>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</si>
  <si>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</si>
  <si>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</si>
  <si>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</si>
  <si>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</si>
  <si>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</si>
  <si>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</si>
  <si>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</si>
  <si>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</si>
  <si>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</si>
  <si>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</si>
  <si>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</si>
  <si>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</si>
  <si>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</si>
  <si>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</si>
  <si>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</si>
  <si>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</si>
  <si>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</si>
  <si>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</si>
  <si>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</si>
  <si>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</si>
  <si>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</si>
  <si>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</si>
  <si>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</si>
  <si>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</si>
  <si>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</si>
  <si>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</si>
  <si>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</si>
  <si>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</si>
  <si>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</si>
  <si>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</si>
  <si>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</si>
  <si>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</si>
  <si>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</si>
  <si>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</si>
  <si>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</si>
  <si>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</si>
  <si>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</si>
  <si>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</si>
  <si>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</si>
  <si>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</si>
  <si>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</si>
  <si>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</si>
  <si>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</si>
  <si>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</si>
  <si>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</si>
  <si>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</si>
  <si>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</si>
  <si>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</si>
  <si>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</si>
  <si>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</si>
  <si>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</si>
  <si>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</si>
  <si>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</si>
  <si>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</si>
  <si>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</si>
  <si>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</si>
  <si>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</si>
  <si>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</si>
  <si>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</si>
  <si>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</si>
  <si>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</si>
  <si>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</si>
  <si>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</si>
  <si>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</si>
  <si>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</si>
  <si>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</si>
  <si>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</si>
  <si>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</si>
  <si>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</si>
  <si>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</si>
  <si>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</si>
  <si>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</si>
  <si>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</si>
  <si>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</si>
  <si>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</si>
  <si>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</si>
  <si>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</si>
  <si>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</si>
  <si>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</si>
  <si>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</si>
  <si>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</si>
  <si>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</si>
  <si>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</si>
  <si>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</si>
  <si>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</si>
  <si>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</si>
  <si>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</si>
  <si>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</si>
  <si>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</si>
  <si>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</si>
  <si>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</si>
  <si>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</si>
  <si>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</si>
  <si>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</si>
  <si>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</si>
  <si>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</si>
  <si>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Category</t>
  </si>
  <si>
    <t>Alcoholic Beverage</t>
  </si>
  <si>
    <t>Coffee</t>
  </si>
  <si>
    <t>Energy Drink</t>
  </si>
  <si>
    <t>Juice</t>
  </si>
  <si>
    <t>Soft Drink</t>
  </si>
  <si>
    <t>Sports Drink</t>
  </si>
  <si>
    <t>Tea</t>
  </si>
  <si>
    <t>Water</t>
  </si>
  <si>
    <t>Arizona</t>
  </si>
  <si>
    <t>Pennsylvania</t>
  </si>
  <si>
    <t>Mary Fitzgerald</t>
  </si>
  <si>
    <t>Ricky Hopkins</t>
  </si>
  <si>
    <t>Megan Martinez</t>
  </si>
  <si>
    <t>Jamie Burke</t>
  </si>
  <si>
    <t>Benjamin Knight</t>
  </si>
  <si>
    <t>Amber Warren</t>
  </si>
  <si>
    <t>Mary Gutierrez</t>
  </si>
  <si>
    <t>Felicia Burton</t>
  </si>
  <si>
    <t>Kristen Cole</t>
  </si>
  <si>
    <t>Aaron Foster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</si>
</sst>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0;\(\$#,##0\);\$#,##0"/>
    <numFmt numFmtId="165" formatCode="0%;\-0%;0%"/>
    <numFmt numFmtId="166" formatCode="#,##0%;\-#,##0%;#,##0%"/>
    <numFmt numFmtId="167" formatCode="[&gt;=1000000]&quot;$&quot;0.0,,&quot;M&quot;;[&gt;=1000]&quot;$&quot;0.0,&quot;K&quot;;0"/>
    <numFmt numFmtId="168" formatCode="[&gt;=1000000]0.0,,&quot;M&quot;;[&gt;=1000]0.0,&quot;K&quot;;0"/>
    <numFmt numFmtId="169" formatCode="\+0.0%;\-0.0%"/>
    <numFmt numFmtId="170" formatCode="0.0%"/>
    <numFmt numFmtId="171" formatCode="[&gt;=1000000]&quot;$&quot;0,,&quot;M&quot;;[&gt;=1000]&quot;$&quot;0,&quot;K&quot;;0"/>
    <numFmt numFmtId="172" formatCode=";;"/>
    <numFmt numFmtId="173" formatCode="\+0%;\-0%"/>
    <numFmt numFmtId="174" formatCode="0.0%;\-0.0%;0.0%"/>
  </numFmts>
  <fonts count="10" x14ac:knownFonts="1">
    <font>
      <sz val="11"/>
      <color theme="1"/>
      <name val="Calibri"/>
      <family val="2"/>
      <scheme val="minor"/>
    </font>
    <font>
      <b/>
      <sz val="14"/>
      <color theme="1"/>
      <name val="Calibri"/>
      <family val="2"/>
      <scheme val="minor"/>
    </font>
    <font>
      <b/>
      <sz val="11"/>
      <color theme="0"/>
      <name val="Calibri"/>
      <family val="2"/>
      <scheme val="minor"/>
    </font>
    <font>
      <sz val="14"/>
      <color theme="1"/>
      <name val="Calibri"/>
      <family val="2"/>
      <scheme val="minor"/>
    </font>
    <font>
      <b/>
      <sz val="11"/>
      <color theme="1"/>
      <name val="Calibri"/>
      <family val="2"/>
      <scheme val="minor"/>
    </font>
    <font>
      <sz val="11"/>
      <color rgb="FFFF0000"/>
      <name val="Calibri"/>
      <family val="2"/>
      <scheme val="minor"/>
    </font>
    <font>
      <i/>
      <sz val="11"/>
      <color theme="1"/>
      <name val="Calibri"/>
      <family val="2"/>
      <scheme val="minor"/>
    </font>
    <font>
      <sz val="11"/>
      <color theme="0"/>
      <name val="Calibri"/>
      <family val="2"/>
      <scheme val="minor"/>
    </font>
    <font>
      <sz val="12"/>
      <color theme="1"/>
      <name val="Calibri"/>
      <family val="2"/>
      <scheme val="minor"/>
    </font>
    <font>
      <b/>
      <sz val="14"/>
      <color rgb="FF00B050"/>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rgb="FFFF0000"/>
        <bgColor indexed="64"/>
      </patternFill>
    </fill>
    <fill>
      <patternFill patternType="solid">
        <fgColor rgb="FF0070C0"/>
        <bgColor indexed="64"/>
      </patternFill>
    </fill>
    <fill>
      <patternFill patternType="solid">
        <fgColor theme="0" tint="-0.3499862666707357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1">
    <xf numFmtId="0" fontId="0" fillId="0" borderId="0"/>
  </cellStyleXfs>
  <cellXfs count="51">
    <xf numFmtId="0" fontId="0" fillId="0" borderId="0" xfId="0"/>
    <xf numFmtId="164" fontId="0" fillId="0" borderId="0" xfId="0" applyNumberFormat="1"/>
    <xf numFmtId="165" fontId="0" fillId="0" borderId="0" xfId="0" applyNumberFormat="1"/>
    <xf numFmtId="3" fontId="0" fillId="0" borderId="0" xfId="0" applyNumberFormat="1"/>
    <xf numFmtId="166" fontId="0" fillId="0" borderId="0" xfId="0" applyNumberFormat="1"/>
    <xf numFmtId="0" fontId="0" fillId="2" borderId="0" xfId="0" applyFill="1"/>
    <xf numFmtId="0" fontId="0" fillId="3" borderId="0" xfId="0" applyFill="1"/>
    <xf numFmtId="0" fontId="0" fillId="0" borderId="0" xfId="0" pivotButton="1"/>
    <xf numFmtId="167" fontId="0" fillId="0" borderId="0" xfId="0" applyNumberFormat="1"/>
    <xf numFmtId="168" fontId="0" fillId="0" borderId="0" xfId="0" applyNumberFormat="1"/>
    <xf numFmtId="0" fontId="0" fillId="4" borderId="0" xfId="0" applyFill="1"/>
    <xf numFmtId="0" fontId="0" fillId="5" borderId="0" xfId="0" applyFill="1"/>
    <xf numFmtId="170" fontId="0" fillId="0" borderId="0" xfId="0" applyNumberFormat="1"/>
    <xf numFmtId="169" fontId="1" fillId="0" borderId="0" xfId="0" applyNumberFormat="1" applyFont="1" applyAlignment="1">
      <alignment horizontal="center" vertical="center"/>
    </xf>
    <xf numFmtId="0" fontId="0" fillId="0" borderId="1" xfId="0" pivotButton="1" applyBorder="1"/>
    <xf numFmtId="0" fontId="0" fillId="0" borderId="1" xfId="0" applyBorder="1"/>
    <xf numFmtId="0" fontId="0" fillId="0" borderId="1" xfId="0" applyBorder="1" applyAlignment="1">
      <alignment horizontal="left"/>
    </xf>
    <xf numFmtId="171" fontId="0" fillId="0" borderId="1" xfId="0" applyNumberFormat="1" applyBorder="1"/>
    <xf numFmtId="171" fontId="0" fillId="0" borderId="0" xfId="0" applyNumberFormat="1"/>
    <xf numFmtId="0" fontId="2" fillId="6" borderId="1" xfId="0" applyFont="1" applyFill="1" applyBorder="1"/>
    <xf numFmtId="169" fontId="0" fillId="0" borderId="1" xfId="0" applyNumberFormat="1" applyBorder="1"/>
    <xf numFmtId="0" fontId="0" fillId="6" borderId="0" xfId="0" applyFill="1"/>
    <xf numFmtId="0" fontId="3" fillId="0" borderId="0" xfId="0" applyFont="1"/>
    <xf numFmtId="10" fontId="0" fillId="0" borderId="1" xfId="0" applyNumberFormat="1" applyBorder="1"/>
    <xf numFmtId="172" fontId="0" fillId="7" borderId="2" xfId="0" applyNumberFormat="1" applyFill="1" applyBorder="1"/>
    <xf numFmtId="172" fontId="0" fillId="7" borderId="3" xfId="0" applyNumberFormat="1" applyFill="1" applyBorder="1"/>
    <xf numFmtId="172" fontId="0" fillId="7" borderId="4" xfId="0" applyNumberFormat="1" applyFill="1" applyBorder="1"/>
    <xf numFmtId="172" fontId="0" fillId="7" borderId="5" xfId="0" applyNumberFormat="1" applyFill="1" applyBorder="1"/>
    <xf numFmtId="172" fontId="0" fillId="7" borderId="6" xfId="0" applyNumberFormat="1" applyFill="1" applyBorder="1"/>
    <xf numFmtId="172" fontId="0" fillId="7" borderId="7" xfId="0" applyNumberFormat="1" applyFill="1" applyBorder="1"/>
    <xf numFmtId="172" fontId="0" fillId="7" borderId="8" xfId="0" applyNumberFormat="1" applyFill="1" applyBorder="1"/>
    <xf numFmtId="172" fontId="0" fillId="7" borderId="9" xfId="0" applyNumberFormat="1" applyFill="1" applyBorder="1"/>
    <xf numFmtId="172" fontId="0" fillId="7" borderId="10" xfId="0" applyNumberFormat="1" applyFill="1" applyBorder="1"/>
    <xf numFmtId="9" fontId="0" fillId="0" borderId="0" xfId="0" applyNumberFormat="1"/>
    <xf numFmtId="0" fontId="0" fillId="0" borderId="0" xfId="0" applyAlignment="1">
      <alignment horizontal="left"/>
    </xf>
    <xf numFmtId="0" fontId="4" fillId="0" borderId="1" xfId="0" applyFont="1" applyBorder="1"/>
    <xf numFmtId="1" fontId="0" fillId="0" borderId="1" xfId="0" applyNumberFormat="1" applyBorder="1"/>
    <xf numFmtId="173" fontId="0" fillId="0" borderId="1" xfId="0" applyNumberFormat="1" applyBorder="1"/>
    <xf numFmtId="0" fontId="5" fillId="8" borderId="1" xfId="0" applyFont="1" applyFill="1" applyBorder="1"/>
    <xf numFmtId="0" fontId="6" fillId="0" borderId="0" xfId="0" applyFont="1"/>
    <xf numFmtId="0" fontId="4" fillId="0" borderId="0" xfId="0" applyFont="1"/>
    <xf numFmtId="174" fontId="0" fillId="0" borderId="0" xfId="0" applyNumberFormat="1"/>
    <xf numFmtId="1" fontId="0" fillId="0" borderId="0" xfId="0" applyNumberFormat="1"/>
    <xf numFmtId="10" fontId="0" fillId="0" borderId="0" xfId="0" applyNumberFormat="1"/>
    <xf numFmtId="0" fontId="8" fillId="0" borderId="0" xfId="0" applyFont="1"/>
    <xf numFmtId="10" fontId="9" fillId="0" borderId="0" xfId="0" applyNumberFormat="1" applyFont="1"/>
    <xf numFmtId="9" fontId="3" fillId="0" borderId="0" xfId="0" applyNumberFormat="1" applyFont="1"/>
    <xf numFmtId="0" fontId="0" fillId="9" borderId="0" xfId="0" applyFill="1"/>
    <xf numFmtId="169" fontId="0" fillId="0" borderId="0" xfId="0" applyNumberFormat="1"/>
    <xf numFmtId="0" fontId="0" fillId="10" borderId="0" xfId="0" applyFill="1"/>
    <xf numFmtId="0" fontId="7" fillId="8" borderId="0" xfId="0" applyFont="1" applyFill="1"/>
  </cellXfs>
  <cellStyles count="1">
    <cellStyle name="Normal" xfId="0" builtinId="0"/>
  </cellStyles>
  <dxfs count="60">
    <dxf>
      <numFmt numFmtId="168" formatCode="[&gt;=1000000]0.0,,&quot;M&quot;;[&gt;=1000]0.0,&quot;K&quot;;0"/>
    </dxf>
    <dxf>
      <numFmt numFmtId="168" formatCode="[&gt;=1000000]0.0,,&quot;M&quot;;[&gt;=1000]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font>
        <color theme="5" tint="-0.24994659260841701"/>
      </font>
    </dxf>
    <dxf>
      <font>
        <color rgb="FF92D050"/>
      </font>
    </dxf>
    <dxf>
      <font>
        <color theme="0" tint="-0.499984740745262"/>
      </font>
    </dxf>
    <dxf>
      <font>
        <color auto="1"/>
      </font>
      <fill>
        <patternFill>
          <bgColor theme="0" tint="-0.499984740745262"/>
        </patternFill>
      </fill>
    </dxf>
    <dxf>
      <font>
        <color rgb="FF1F8CB3"/>
      </font>
    </dxf>
    <dxf>
      <font>
        <color auto="1"/>
      </font>
      <fill>
        <patternFill>
          <bgColor rgb="FF1F8CB3"/>
        </patternFill>
      </fill>
    </dxf>
    <dxf>
      <numFmt numFmtId="169" formatCode="\+0.0%;\-0.0%"/>
    </dxf>
    <dxf>
      <numFmt numFmtId="14" formatCode="0.00%"/>
    </dxf>
    <dxf>
      <numFmt numFmtId="171"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71"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1"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3" formatCode="\+0%;\-0%"/>
    </dxf>
    <dxf>
      <numFmt numFmtId="14" formatCode="0.00%"/>
    </dxf>
    <dxf>
      <numFmt numFmtId="171"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2D050"/>
      </font>
    </dxf>
    <dxf>
      <font>
        <color rgb="FFC00000"/>
      </font>
    </dxf>
    <dxf>
      <font>
        <color rgb="FF0070C0"/>
      </font>
    </dxf>
    <dxf>
      <font>
        <color rgb="FF9FE6FF"/>
      </font>
    </dxf>
    <dxf>
      <numFmt numFmtId="171" formatCode="[&gt;=1000000]&quot;$&quot;0,,&quot;M&quot;;[&gt;=1000]&quot;$&quot;0,&quot;K&quot;;0"/>
    </dxf>
    <dxf>
      <numFmt numFmtId="14" formatCode="0.00%"/>
    </dxf>
    <dxf>
      <numFmt numFmtId="14" formatCode="0.00%"/>
    </dxf>
    <dxf>
      <numFmt numFmtId="171" formatCode="[&gt;=1000000]&quot;$&quot;0,,&quot;M&quot;;[&gt;=1000]&quot;$&quot;0,&quot;K&quot;;0"/>
    </dxf>
    <dxf>
      <numFmt numFmtId="171" formatCode="[&gt;=1000000]&quot;$&quot;0,,&quot;M&quot;;[&gt;=1000]&quot;$&quot;0,&quot;K&quot;;0"/>
    </dxf>
    <dxf>
      <numFmt numFmtId="169" formatCode="\+0.0%;\-0.0%"/>
    </dxf>
    <dxf>
      <numFmt numFmtId="171" formatCode="[&gt;=1000000]&quot;$&quot;0,,&quot;M&quot;;[&gt;=1000]&quot;$&quot;0,&quot;K&quot;;0"/>
    </dxf>
    <dxf>
      <numFmt numFmtId="171" formatCode="[&gt;=1000000]&quot;$&quot;0,,&quot;M&quot;;[&gt;=1000]&quot;$&quot;0,&quot;K&quot;;0"/>
    </dxf>
    <dxf>
      <numFmt numFmtId="1" formatCode="0"/>
    </dxf>
    <dxf>
      <numFmt numFmtId="171" formatCode="[&gt;=1000000]&quot;$&quot;0,,&quot;M&quot;;[&gt;=1000]&quot;$&quot;0,&quot;K&quot;;0"/>
    </dxf>
    <dxf>
      <numFmt numFmtId="174" formatCode="0.0%;\-0.0%;0.0%"/>
    </dxf>
    <dxf>
      <numFmt numFmtId="167" formatCode="[&gt;=1000000]&quot;$&quot;0.0,,&quot;M&quot;;[&gt;=1000]&quot;$&quot;0.0,&quot;K&quot;;0"/>
    </dxf>
    <dxf>
      <font>
        <b val="0"/>
        <i/>
        <color rgb="FF9FE6FF"/>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
      <font>
        <b val="0"/>
        <i/>
        <color theme="3" tint="0.39994506668294322"/>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E25C4C65-0328-47BD-829C-380281B674A9}">
      <tableStyleElement type="wholeTable" dxfId="59"/>
      <tableStyleElement type="headerRow" dxfId="58"/>
    </tableStyle>
    <tableStyle name="SlicerStyleLight1 2 2" pivot="0" table="0" count="10" xr9:uid="{37B12256-33B1-4133-ABA1-620038E1C712}">
      <tableStyleElement type="wholeTable" dxfId="57"/>
      <tableStyleElement type="headerRow" dxfId="56"/>
    </tableStyle>
  </tableStyles>
  <colors>
    <mruColors>
      <color rgb="FF333F50"/>
      <color rgb="FF0070C0"/>
      <color rgb="FF9FE6FF"/>
      <color rgb="FF005392"/>
      <color rgb="FF1F8CB3"/>
      <color rgb="FF1F95B3"/>
      <color rgb="FF1FBCB3"/>
      <color rgb="FF11C1FF"/>
      <color rgb="FF70C7E6"/>
      <color rgb="FF038CB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333F50"/>
            </patternFill>
          </fill>
          <border diagonalUp="0" diagonalDown="0">
            <left/>
            <right/>
            <top/>
            <bottom style="thin">
              <color theme="0" tint="-0.24994659260841701"/>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rgb="FF333F50"/>
            </patternFill>
          </fill>
          <border diagonalUp="1" diagonalDown="0">
            <left/>
            <right/>
            <top/>
            <bottom style="medium">
              <color theme="0" tint="-4.9989318521683403E-2"/>
            </bottom>
            <diagonal style="thick">
              <color theme="0" tint="-4.9989318521683403E-2"/>
            </diagonal>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1" tint="0.34998626667073579"/>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2" tint="-0.499984740745262"/>
          </font>
          <fill>
            <patternFill patternType="solid">
              <fgColor rgb="FFFFFFFF"/>
              <bgColor theme="0"/>
            </patternFill>
          </fill>
          <border diagonalUp="1" diagonalDown="0">
            <left/>
            <right/>
            <top/>
            <bottom style="thick">
              <color theme="0" tint="-0.14996795556505021"/>
            </bottom>
            <diagonal style="thick">
              <color theme="0" tint="-4.9989318521683403E-2"/>
            </diagonal>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aredStrings" Target="sharedStrings.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84" Type="http://schemas.openxmlformats.org/officeDocument/2006/relationships/customXml" Target="../customXml/item38.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3.xml"/><Relationship Id="rId53" Type="http://schemas.openxmlformats.org/officeDocument/2006/relationships/customXml" Target="../customXml/item7.xml"/><Relationship Id="rId58" Type="http://schemas.openxmlformats.org/officeDocument/2006/relationships/customXml" Target="../customXml/item12.xml"/><Relationship Id="rId74" Type="http://schemas.openxmlformats.org/officeDocument/2006/relationships/customXml" Target="../customXml/item28.xml"/><Relationship Id="rId79" Type="http://schemas.openxmlformats.org/officeDocument/2006/relationships/customXml" Target="../customXml/item33.xml"/><Relationship Id="rId5" Type="http://schemas.openxmlformats.org/officeDocument/2006/relationships/worksheet" Target="worksheets/sheet5.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1.xml"/><Relationship Id="rId43" Type="http://schemas.openxmlformats.org/officeDocument/2006/relationships/sheetMetadata" Target="metadata.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77"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80" Type="http://schemas.openxmlformats.org/officeDocument/2006/relationships/customXml" Target="../customXml/item34.xml"/><Relationship Id="rId85"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microsoft.com/office/2007/relationships/slicerCache" Target="slicerCaches/slicerCache4.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pivotCacheDefinition" Target="pivotCache/pivotCacheDefinition12.xml"/><Relationship Id="rId41" Type="http://schemas.openxmlformats.org/officeDocument/2006/relationships/styles" Target="styles.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openxmlformats.org/officeDocument/2006/relationships/customXml" Target="../customXml/item29.xml"/><Relationship Id="rId83"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2.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powerPivotData" Target="model/item.data"/><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78" Type="http://schemas.openxmlformats.org/officeDocument/2006/relationships/customXml" Target="../customXml/item32.xml"/><Relationship Id="rId81" Type="http://schemas.openxmlformats.org/officeDocument/2006/relationships/customXml" Target="../customXml/item35.xml"/><Relationship Id="rId8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theme" Target="theme/theme1.xml"/><Relationship Id="rId34" Type="http://schemas.openxmlformats.org/officeDocument/2006/relationships/pivotCacheDefinition" Target="pivotCache/pivotCacheDefinition26.xml"/><Relationship Id="rId50" Type="http://schemas.openxmlformats.org/officeDocument/2006/relationships/customXml" Target="../customXml/item4.xml"/><Relationship Id="rId55" Type="http://schemas.openxmlformats.org/officeDocument/2006/relationships/customXml" Target="../customXml/item9.xml"/><Relationship Id="rId76" Type="http://schemas.openxmlformats.org/officeDocument/2006/relationships/customXml" Target="../customXml/item30.xml"/><Relationship Id="rId7" Type="http://schemas.openxmlformats.org/officeDocument/2006/relationships/worksheet" Target="worksheets/sheet7.xml"/><Relationship Id="rId71" Type="http://schemas.openxmlformats.org/officeDocument/2006/relationships/customXml" Target="../customXml/item25.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connections" Target="connections.xml"/><Relationship Id="rId45" Type="http://schemas.microsoft.com/office/2017/10/relationships/person" Target="persons/person.xml"/><Relationship Id="rId66" Type="http://schemas.openxmlformats.org/officeDocument/2006/relationships/customXml" Target="../customXml/item20.xml"/><Relationship Id="rId61" Type="http://schemas.openxmlformats.org/officeDocument/2006/relationships/customXml" Target="../customXml/item15.xml"/><Relationship Id="rId82"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50434072419578E-2"/>
          <c:y val="0.12708984274267732"/>
          <c:w val="0.90567195289955504"/>
          <c:h val="0.64612060371909075"/>
        </c:manualLayout>
      </c:layout>
      <c:barChart>
        <c:barDir val="col"/>
        <c:grouping val="clustered"/>
        <c:varyColors val="0"/>
        <c:ser>
          <c:idx val="0"/>
          <c:order val="0"/>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03'!$K$18:$K$22</c:f>
              <c:strCache>
                <c:ptCount val="5"/>
                <c:pt idx="0">
                  <c:v>California</c:v>
                </c:pt>
                <c:pt idx="1">
                  <c:v>Pennsylvania</c:v>
                </c:pt>
                <c:pt idx="2">
                  <c:v>Florida</c:v>
                </c:pt>
                <c:pt idx="3">
                  <c:v>Washington</c:v>
                </c:pt>
                <c:pt idx="4">
                  <c:v>Virginia</c:v>
                </c:pt>
              </c:strCache>
            </c:strRef>
          </c:cat>
          <c:val>
            <c:numRef>
              <c:f>'Analysis 03'!$L$18:$L$22</c:f>
              <c:numCache>
                <c:formatCode>[&gt;=1000000]"$"0.0,,"M";[&gt;=1000]"$"0.0,"K";0</c:formatCode>
                <c:ptCount val="5"/>
                <c:pt idx="0">
                  <c:v>11406.579999999994</c:v>
                </c:pt>
                <c:pt idx="1">
                  <c:v>10380.169999999995</c:v>
                </c:pt>
                <c:pt idx="2">
                  <c:v>10201.220000000005</c:v>
                </c:pt>
                <c:pt idx="3">
                  <c:v>9805.6500000000033</c:v>
                </c:pt>
                <c:pt idx="4">
                  <c:v>9795.6100000000079</c:v>
                </c:pt>
              </c:numCache>
            </c:numRef>
          </c:val>
          <c:extLst>
            <c:ext xmlns:c16="http://schemas.microsoft.com/office/drawing/2014/chart" uri="{C3380CC4-5D6E-409C-BE32-E72D297353CC}">
              <c16:uniqueId val="{00000000-407C-4CC1-816F-13AA07E1F589}"/>
            </c:ext>
          </c:extLst>
        </c:ser>
        <c:dLbls>
          <c:dLblPos val="outEnd"/>
          <c:showLegendKey val="0"/>
          <c:showVal val="1"/>
          <c:showCatName val="0"/>
          <c:showSerName val="0"/>
          <c:showPercent val="0"/>
          <c:showBubbleSize val="0"/>
        </c:dLbls>
        <c:gapWidth val="84"/>
        <c:overlap val="-27"/>
        <c:axId val="1065704639"/>
        <c:axId val="1065702719"/>
      </c:barChart>
      <c:catAx>
        <c:axId val="1065704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702719"/>
        <c:crosses val="autoZero"/>
        <c:auto val="1"/>
        <c:lblAlgn val="ctr"/>
        <c:lblOffset val="100"/>
        <c:noMultiLvlLbl val="0"/>
      </c:catAx>
      <c:valAx>
        <c:axId val="1065702719"/>
        <c:scaling>
          <c:orientation val="minMax"/>
        </c:scaling>
        <c:delete val="1"/>
        <c:axPos val="l"/>
        <c:numFmt formatCode="[&gt;=1000000]&quot;$&quot;0.0,,&quot;M&quot;;[&gt;=1000]&quot;$&quot;0.0,&quot;K&quot;;0" sourceLinked="1"/>
        <c:majorTickMark val="none"/>
        <c:minorTickMark val="none"/>
        <c:tickLblPos val="nextTo"/>
        <c:crossAx val="1065704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Automation Dashboard.xlsm]Analysis 03!CustomerAgeGroup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03'!$R$15</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03'!$Q$16:$Q$20</c:f>
              <c:strCache>
                <c:ptCount val="5"/>
                <c:pt idx="0">
                  <c:v>0-20</c:v>
                </c:pt>
                <c:pt idx="1">
                  <c:v>21-30</c:v>
                </c:pt>
                <c:pt idx="2">
                  <c:v>31-40</c:v>
                </c:pt>
                <c:pt idx="3">
                  <c:v>41-50</c:v>
                </c:pt>
                <c:pt idx="4">
                  <c:v>50 +</c:v>
                </c:pt>
              </c:strCache>
            </c:strRef>
          </c:cat>
          <c:val>
            <c:numRef>
              <c:f>'Analysis 03'!$R$16:$R$20</c:f>
              <c:numCache>
                <c:formatCode>[&gt;=1000000]"$"0,,"M";[&gt;=1000]"$"0,"K";0</c:formatCode>
                <c:ptCount val="5"/>
                <c:pt idx="0">
                  <c:v>5846.1099999999988</c:v>
                </c:pt>
                <c:pt idx="1">
                  <c:v>31232.589999999989</c:v>
                </c:pt>
                <c:pt idx="2">
                  <c:v>28699.789999999943</c:v>
                </c:pt>
                <c:pt idx="3">
                  <c:v>41497.759999999995</c:v>
                </c:pt>
                <c:pt idx="4">
                  <c:v>66796.509999999689</c:v>
                </c:pt>
              </c:numCache>
            </c:numRef>
          </c:val>
          <c:extLst>
            <c:ext xmlns:c16="http://schemas.microsoft.com/office/drawing/2014/chart" uri="{C3380CC4-5D6E-409C-BE32-E72D297353CC}">
              <c16:uniqueId val="{00000000-243D-4794-971C-E104EA66E0C2}"/>
            </c:ext>
          </c:extLst>
        </c:ser>
        <c:dLbls>
          <c:dLblPos val="outEnd"/>
          <c:showLegendKey val="0"/>
          <c:showVal val="1"/>
          <c:showCatName val="0"/>
          <c:showSerName val="0"/>
          <c:showPercent val="0"/>
          <c:showBubbleSize val="0"/>
        </c:dLbls>
        <c:gapWidth val="85"/>
        <c:overlap val="-27"/>
        <c:axId val="2093408336"/>
        <c:axId val="2093411216"/>
      </c:barChart>
      <c:catAx>
        <c:axId val="209340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3411216"/>
        <c:crosses val="autoZero"/>
        <c:auto val="1"/>
        <c:lblAlgn val="ctr"/>
        <c:lblOffset val="100"/>
        <c:noMultiLvlLbl val="0"/>
      </c:catAx>
      <c:valAx>
        <c:axId val="2093411216"/>
        <c:scaling>
          <c:orientation val="minMax"/>
        </c:scaling>
        <c:delete val="1"/>
        <c:axPos val="l"/>
        <c:numFmt formatCode="[&gt;=1000000]&quot;$&quot;0,,&quot;M&quot;;[&gt;=1000]&quot;$&quot;0,&quot;K&quot;;0" sourceLinked="1"/>
        <c:majorTickMark val="none"/>
        <c:minorTickMark val="none"/>
        <c:tickLblPos val="nextTo"/>
        <c:crossAx val="2093408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13867700075473E-2"/>
          <c:y val="0.25207577217907773"/>
          <c:w val="0.93772264599849053"/>
          <c:h val="0.57593242641319764"/>
        </c:manualLayout>
      </c:layout>
      <c:areaChart>
        <c:grouping val="standard"/>
        <c:varyColors val="0"/>
        <c:ser>
          <c:idx val="1"/>
          <c:order val="1"/>
          <c:tx>
            <c:strRef>
              <c:f>'Analysis 03'!$AF$14</c:f>
              <c:strCache>
                <c:ptCount val="1"/>
                <c:pt idx="0">
                  <c:v>New Chart</c:v>
                </c:pt>
              </c:strCache>
            </c:strRef>
          </c:tx>
          <c:spPr>
            <a:gradFill flip="none" rotWithShape="1">
              <a:gsLst>
                <a:gs pos="91000">
                  <a:srgbClr val="1F8CB3">
                    <a:alpha val="30000"/>
                  </a:srgbClr>
                </a:gs>
                <a:gs pos="75000">
                  <a:srgbClr val="1F8CB3">
                    <a:alpha val="10000"/>
                  </a:srgbClr>
                </a:gs>
                <a:gs pos="59000">
                  <a:srgbClr val="1F8CB3">
                    <a:alpha val="24000"/>
                  </a:srgbClr>
                </a:gs>
                <a:gs pos="0">
                  <a:srgbClr val="1F8CB3">
                    <a:alpha val="57000"/>
                  </a:srgbClr>
                </a:gs>
              </a:gsLst>
              <a:path path="circle">
                <a:fillToRect l="50000" t="-80000" r="50000" b="180000"/>
              </a:path>
              <a:tileRect/>
            </a:gradFill>
            <a:ln>
              <a:noFill/>
            </a:ln>
            <a:effectLst/>
          </c:spPr>
          <c:val>
            <c:numRef>
              <c:f>'Analysis 03'!$AF$15:$AF$26</c:f>
              <c:numCache>
                <c:formatCode>[&gt;=1000000]"$"0.0,,"M";[&gt;=1000]"$"0.0,"K";0</c:formatCode>
                <c:ptCount val="12"/>
                <c:pt idx="0">
                  <c:v>13005.539999999994</c:v>
                </c:pt>
                <c:pt idx="1">
                  <c:v>14523.569999999996</c:v>
                </c:pt>
                <c:pt idx="2">
                  <c:v>16101.040000000005</c:v>
                </c:pt>
                <c:pt idx="3">
                  <c:v>11572.730000000014</c:v>
                </c:pt>
                <c:pt idx="4">
                  <c:v>14453.429999999982</c:v>
                </c:pt>
                <c:pt idx="5">
                  <c:v>13958.990000000002</c:v>
                </c:pt>
                <c:pt idx="6">
                  <c:v>17528.419999999962</c:v>
                </c:pt>
                <c:pt idx="7">
                  <c:v>17995.89</c:v>
                </c:pt>
                <c:pt idx="8">
                  <c:v>14569.46999999999</c:v>
                </c:pt>
                <c:pt idx="9">
                  <c:v>13197.210000000017</c:v>
                </c:pt>
                <c:pt idx="10">
                  <c:v>10745.780000000006</c:v>
                </c:pt>
                <c:pt idx="11">
                  <c:v>16420.689999999984</c:v>
                </c:pt>
              </c:numCache>
            </c:numRef>
          </c:val>
          <c:extLst>
            <c:ext xmlns:c16="http://schemas.microsoft.com/office/drawing/2014/chart" uri="{C3380CC4-5D6E-409C-BE32-E72D297353CC}">
              <c16:uniqueId val="{00000000-8DFC-4024-953A-ACF6D383C073}"/>
            </c:ext>
          </c:extLst>
        </c:ser>
        <c:dLbls>
          <c:showLegendKey val="0"/>
          <c:showVal val="0"/>
          <c:showCatName val="0"/>
          <c:showSerName val="0"/>
          <c:showPercent val="0"/>
          <c:showBubbleSize val="0"/>
        </c:dLbls>
        <c:axId val="1337160032"/>
        <c:axId val="1337161472"/>
      </c:areaChart>
      <c:lineChart>
        <c:grouping val="standard"/>
        <c:varyColors val="0"/>
        <c:ser>
          <c:idx val="0"/>
          <c:order val="0"/>
          <c:tx>
            <c:strRef>
              <c:f>'Analysis 03'!$AE$14</c:f>
              <c:strCache>
                <c:ptCount val="1"/>
                <c:pt idx="0">
                  <c:v>Profit Margin</c:v>
                </c:pt>
              </c:strCache>
            </c:strRef>
          </c:tx>
          <c:spPr>
            <a:ln w="28575" cap="rnd">
              <a:solidFill>
                <a:srgbClr val="1F8CB3"/>
              </a:solidFill>
              <a:round/>
            </a:ln>
            <a:effectLst/>
          </c:spPr>
          <c:marker>
            <c:symbol val="circle"/>
            <c:size val="5"/>
            <c:spPr>
              <a:solidFill>
                <a:srgbClr val="1F8CB3"/>
              </a:solidFill>
              <a:ln w="9525">
                <a:noFill/>
              </a:ln>
              <a:effectLst/>
            </c:spPr>
          </c:marker>
          <c:dLbls>
            <c:dLbl>
              <c:idx val="0"/>
              <c:tx>
                <c:rich>
                  <a:bodyPr/>
                  <a:lstStyle/>
                  <a:p>
                    <a:fld id="{EF529895-4B5C-42B0-AFE0-52F96B502E7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DFC-4024-953A-ACF6D383C073}"/>
                </c:ext>
              </c:extLst>
            </c:dLbl>
            <c:dLbl>
              <c:idx val="1"/>
              <c:tx>
                <c:rich>
                  <a:bodyPr/>
                  <a:lstStyle/>
                  <a:p>
                    <a:fld id="{7265599B-6472-43D6-A586-F84A96BAF2F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FC-4024-953A-ACF6D383C073}"/>
                </c:ext>
              </c:extLst>
            </c:dLbl>
            <c:dLbl>
              <c:idx val="2"/>
              <c:tx>
                <c:rich>
                  <a:bodyPr/>
                  <a:lstStyle/>
                  <a:p>
                    <a:fld id="{312D401E-36E5-42F7-AA81-D85202C64CC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FC-4024-953A-ACF6D383C073}"/>
                </c:ext>
              </c:extLst>
            </c:dLbl>
            <c:dLbl>
              <c:idx val="3"/>
              <c:tx>
                <c:rich>
                  <a:bodyPr/>
                  <a:lstStyle/>
                  <a:p>
                    <a:fld id="{8BEE6B21-A26F-4C6D-A0A9-ACE19DDA1CA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FC-4024-953A-ACF6D383C073}"/>
                </c:ext>
              </c:extLst>
            </c:dLbl>
            <c:dLbl>
              <c:idx val="4"/>
              <c:tx>
                <c:rich>
                  <a:bodyPr/>
                  <a:lstStyle/>
                  <a:p>
                    <a:fld id="{74353E44-C09F-4856-B6AF-67CD91914A1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FC-4024-953A-ACF6D383C073}"/>
                </c:ext>
              </c:extLst>
            </c:dLbl>
            <c:dLbl>
              <c:idx val="5"/>
              <c:tx>
                <c:rich>
                  <a:bodyPr/>
                  <a:lstStyle/>
                  <a:p>
                    <a:fld id="{E11EFF97-E09D-4A86-8A6A-46CC4606577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FC-4024-953A-ACF6D383C073}"/>
                </c:ext>
              </c:extLst>
            </c:dLbl>
            <c:dLbl>
              <c:idx val="6"/>
              <c:tx>
                <c:rich>
                  <a:bodyPr/>
                  <a:lstStyle/>
                  <a:p>
                    <a:fld id="{425EFD9A-93A0-4F1C-B013-7F8A94A1D3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FC-4024-953A-ACF6D383C073}"/>
                </c:ext>
              </c:extLst>
            </c:dLbl>
            <c:dLbl>
              <c:idx val="7"/>
              <c:tx>
                <c:rich>
                  <a:bodyPr/>
                  <a:lstStyle/>
                  <a:p>
                    <a:fld id="{426288C6-475B-46FB-9F4D-E3FA67BDCA2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FC-4024-953A-ACF6D383C073}"/>
                </c:ext>
              </c:extLst>
            </c:dLbl>
            <c:dLbl>
              <c:idx val="8"/>
              <c:tx>
                <c:rich>
                  <a:bodyPr/>
                  <a:lstStyle/>
                  <a:p>
                    <a:fld id="{B658C44B-9325-4A23-BA3D-6D6CDA08615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FC-4024-953A-ACF6D383C073}"/>
                </c:ext>
              </c:extLst>
            </c:dLbl>
            <c:dLbl>
              <c:idx val="9"/>
              <c:tx>
                <c:rich>
                  <a:bodyPr/>
                  <a:lstStyle/>
                  <a:p>
                    <a:fld id="{9A049567-487E-4582-90E3-5AFC1184EFF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FC-4024-953A-ACF6D383C073}"/>
                </c:ext>
              </c:extLst>
            </c:dLbl>
            <c:dLbl>
              <c:idx val="10"/>
              <c:tx>
                <c:rich>
                  <a:bodyPr/>
                  <a:lstStyle/>
                  <a:p>
                    <a:fld id="{F602BCEF-FB0F-4A93-9F52-8F5A509409E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FC-4024-953A-ACF6D383C073}"/>
                </c:ext>
              </c:extLst>
            </c:dLbl>
            <c:dLbl>
              <c:idx val="11"/>
              <c:tx>
                <c:rich>
                  <a:bodyPr/>
                  <a:lstStyle/>
                  <a:p>
                    <a:fld id="{CD69D899-FDBB-4E32-AF0B-172C799C0F8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FC-4024-953A-ACF6D383C0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03'!$AD$15:$AD$26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03'!$AE$15:$AE$26</c:f>
              <c:numCache>
                <c:formatCode>[&gt;=1000000]"$"0.0,,"M";[&gt;=1000]"$"0.0,"K";0</c:formatCode>
                <c:ptCount val="12"/>
                <c:pt idx="0">
                  <c:v>13005.539999999994</c:v>
                </c:pt>
                <c:pt idx="1">
                  <c:v>14523.569999999996</c:v>
                </c:pt>
                <c:pt idx="2">
                  <c:v>16101.040000000005</c:v>
                </c:pt>
                <c:pt idx="3">
                  <c:v>11572.730000000014</c:v>
                </c:pt>
                <c:pt idx="4">
                  <c:v>14453.429999999982</c:v>
                </c:pt>
                <c:pt idx="5">
                  <c:v>13958.990000000002</c:v>
                </c:pt>
                <c:pt idx="6">
                  <c:v>17528.419999999962</c:v>
                </c:pt>
                <c:pt idx="7">
                  <c:v>17995.89</c:v>
                </c:pt>
                <c:pt idx="8">
                  <c:v>14569.46999999999</c:v>
                </c:pt>
                <c:pt idx="9">
                  <c:v>13197.210000000017</c:v>
                </c:pt>
                <c:pt idx="10">
                  <c:v>10745.780000000006</c:v>
                </c:pt>
                <c:pt idx="11">
                  <c:v>16420.689999999984</c:v>
                </c:pt>
              </c:numCache>
            </c:numRef>
          </c:val>
          <c:smooth val="1"/>
          <c:extLst>
            <c:ext xmlns:c15="http://schemas.microsoft.com/office/drawing/2012/chart" uri="{02D57815-91ED-43cb-92C2-25804820EDAC}">
              <c15:datalabelsRange>
                <c15:f>'Analysis 03'!$Y$15:$Y$26</c15:f>
                <c15:dlblRangeCache>
                  <c:ptCount val="12"/>
                  <c:pt idx="1">
                    <c:v>+11.7%</c:v>
                  </c:pt>
                  <c:pt idx="2">
                    <c:v>+10.9%</c:v>
                  </c:pt>
                  <c:pt idx="3">
                    <c:v>-28.1%</c:v>
                  </c:pt>
                  <c:pt idx="4">
                    <c:v>+24.9%</c:v>
                  </c:pt>
                  <c:pt idx="5">
                    <c:v>-3.4%</c:v>
                  </c:pt>
                  <c:pt idx="6">
                    <c:v>+25.6%</c:v>
                  </c:pt>
                  <c:pt idx="7">
                    <c:v>+2.7%</c:v>
                  </c:pt>
                  <c:pt idx="8">
                    <c:v>-19.0%</c:v>
                  </c:pt>
                  <c:pt idx="9">
                    <c:v>-9.4%</c:v>
                  </c:pt>
                  <c:pt idx="10">
                    <c:v>-18.6%</c:v>
                  </c:pt>
                  <c:pt idx="11">
                    <c:v>+52.8%</c:v>
                  </c:pt>
                </c15:dlblRangeCache>
              </c15:datalabelsRange>
            </c:ext>
            <c:ext xmlns:c16="http://schemas.microsoft.com/office/drawing/2014/chart" uri="{C3380CC4-5D6E-409C-BE32-E72D297353CC}">
              <c16:uniqueId val="{0000000D-8DFC-4024-953A-ACF6D383C073}"/>
            </c:ext>
          </c:extLst>
        </c:ser>
        <c:dLbls>
          <c:showLegendKey val="0"/>
          <c:showVal val="0"/>
          <c:showCatName val="0"/>
          <c:showSerName val="0"/>
          <c:showPercent val="0"/>
          <c:showBubbleSize val="0"/>
        </c:dLbls>
        <c:marker val="1"/>
        <c:smooth val="0"/>
        <c:axId val="1337160032"/>
        <c:axId val="1337161472"/>
      </c:lineChart>
      <c:catAx>
        <c:axId val="133716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161472"/>
        <c:crosses val="autoZero"/>
        <c:auto val="1"/>
        <c:lblAlgn val="ctr"/>
        <c:lblOffset val="100"/>
        <c:noMultiLvlLbl val="0"/>
      </c:catAx>
      <c:valAx>
        <c:axId val="1337161472"/>
        <c:scaling>
          <c:orientation val="minMax"/>
        </c:scaling>
        <c:delete val="1"/>
        <c:axPos val="l"/>
        <c:numFmt formatCode="[&gt;=1000000]&quot;$&quot;0.0,,&quot;M&quot;;[&gt;=1000]&quot;$&quot;0.0,&quot;K&quot;;0" sourceLinked="1"/>
        <c:majorTickMark val="none"/>
        <c:minorTickMark val="none"/>
        <c:tickLblPos val="nextTo"/>
        <c:crossAx val="133716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Automation Dashboard.xlsm]Analysis 03!ProductWeekday</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417115670353752E-2"/>
          <c:y val="0.23861171366594361"/>
          <c:w val="0.89516576865929254"/>
          <c:h val="0.59364954651818203"/>
        </c:manualLayout>
      </c:layout>
      <c:barChart>
        <c:barDir val="col"/>
        <c:grouping val="clustered"/>
        <c:varyColors val="0"/>
        <c:ser>
          <c:idx val="0"/>
          <c:order val="0"/>
          <c:tx>
            <c:strRef>
              <c:f>'Analysis 03'!$AI$14</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03'!$AH$15:$AH$21</c:f>
              <c:strCache>
                <c:ptCount val="7"/>
                <c:pt idx="0">
                  <c:v>Sun</c:v>
                </c:pt>
                <c:pt idx="1">
                  <c:v>Mon</c:v>
                </c:pt>
                <c:pt idx="2">
                  <c:v>Tue</c:v>
                </c:pt>
                <c:pt idx="3">
                  <c:v>Wed</c:v>
                </c:pt>
                <c:pt idx="4">
                  <c:v>Thu</c:v>
                </c:pt>
                <c:pt idx="5">
                  <c:v>Fri</c:v>
                </c:pt>
                <c:pt idx="6">
                  <c:v>Sat</c:v>
                </c:pt>
              </c:strCache>
            </c:strRef>
          </c:cat>
          <c:val>
            <c:numRef>
              <c:f>'Analysis 03'!$AI$15:$AI$21</c:f>
              <c:numCache>
                <c:formatCode>[&gt;=1000000]"$"0,,"M";[&gt;=1000]"$"0,"K";0</c:formatCode>
                <c:ptCount val="7"/>
                <c:pt idx="0">
                  <c:v>23286.160000000018</c:v>
                </c:pt>
                <c:pt idx="1">
                  <c:v>25043.38999999997</c:v>
                </c:pt>
                <c:pt idx="2">
                  <c:v>24212.800000000025</c:v>
                </c:pt>
                <c:pt idx="3">
                  <c:v>24761.969999999965</c:v>
                </c:pt>
                <c:pt idx="4">
                  <c:v>25881.429999999993</c:v>
                </c:pt>
                <c:pt idx="5">
                  <c:v>24282.959999999919</c:v>
                </c:pt>
                <c:pt idx="6">
                  <c:v>26604.050000000047</c:v>
                </c:pt>
              </c:numCache>
            </c:numRef>
          </c:val>
          <c:extLst>
            <c:ext xmlns:c16="http://schemas.microsoft.com/office/drawing/2014/chart" uri="{C3380CC4-5D6E-409C-BE32-E72D297353CC}">
              <c16:uniqueId val="{00000000-090F-4649-B871-D2BB24D7D78D}"/>
            </c:ext>
          </c:extLst>
        </c:ser>
        <c:dLbls>
          <c:dLblPos val="outEnd"/>
          <c:showLegendKey val="0"/>
          <c:showVal val="1"/>
          <c:showCatName val="0"/>
          <c:showSerName val="0"/>
          <c:showPercent val="0"/>
          <c:showBubbleSize val="0"/>
        </c:dLbls>
        <c:gapWidth val="84"/>
        <c:overlap val="-27"/>
        <c:axId val="1200015472"/>
        <c:axId val="1200014512"/>
      </c:barChart>
      <c:catAx>
        <c:axId val="1200015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0014512"/>
        <c:crosses val="autoZero"/>
        <c:auto val="1"/>
        <c:lblAlgn val="ctr"/>
        <c:lblOffset val="100"/>
        <c:noMultiLvlLbl val="0"/>
      </c:catAx>
      <c:valAx>
        <c:axId val="1200014512"/>
        <c:scaling>
          <c:orientation val="minMax"/>
        </c:scaling>
        <c:delete val="1"/>
        <c:axPos val="l"/>
        <c:numFmt formatCode="[&gt;=1000000]&quot;$&quot;0,,&quot;M&quot;;[&gt;=1000]&quot;$&quot;0,&quot;K&quot;;0" sourceLinked="1"/>
        <c:majorTickMark val="none"/>
        <c:minorTickMark val="none"/>
        <c:tickLblPos val="nextTo"/>
        <c:crossAx val="12000154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03'!$AQ$22</c:f>
              <c:strCache>
                <c:ptCount val="1"/>
                <c:pt idx="0">
                  <c:v>Profit Margin</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03'!$AP$23:$AP$27</c:f>
              <c:strCache>
                <c:ptCount val="5"/>
                <c:pt idx="0">
                  <c:v>Administration Fusion</c:v>
                </c:pt>
                <c:pt idx="1">
                  <c:v>Sea Drop</c:v>
                </c:pt>
                <c:pt idx="2">
                  <c:v>Discussion Fusion</c:v>
                </c:pt>
                <c:pt idx="3">
                  <c:v>Indeed Splash</c:v>
                </c:pt>
                <c:pt idx="4">
                  <c:v>Wait Drop</c:v>
                </c:pt>
              </c:strCache>
            </c:strRef>
          </c:cat>
          <c:val>
            <c:numRef>
              <c:f>'Analysis 03'!$AQ$23:$AQ$27</c:f>
              <c:numCache>
                <c:formatCode>[&gt;=1000000]"$"0,,"M";[&gt;=1000]"$"0,"K";0</c:formatCode>
                <c:ptCount val="5"/>
                <c:pt idx="0">
                  <c:v>48243.930000000008</c:v>
                </c:pt>
                <c:pt idx="1">
                  <c:v>47952.000000000015</c:v>
                </c:pt>
                <c:pt idx="2">
                  <c:v>31380.58</c:v>
                </c:pt>
                <c:pt idx="3">
                  <c:v>28777.41</c:v>
                </c:pt>
                <c:pt idx="4">
                  <c:v>26684.99999999996</c:v>
                </c:pt>
              </c:numCache>
            </c:numRef>
          </c:val>
          <c:extLst>
            <c:ext xmlns:c16="http://schemas.microsoft.com/office/drawing/2014/chart" uri="{C3380CC4-5D6E-409C-BE32-E72D297353CC}">
              <c16:uniqueId val="{00000000-89A3-4076-B1FD-ED146FC12B31}"/>
            </c:ext>
          </c:extLst>
        </c:ser>
        <c:dLbls>
          <c:showLegendKey val="0"/>
          <c:showVal val="0"/>
          <c:showCatName val="0"/>
          <c:showSerName val="0"/>
          <c:showPercent val="0"/>
          <c:showBubbleSize val="0"/>
        </c:dLbls>
        <c:gapWidth val="44"/>
        <c:axId val="1270242464"/>
        <c:axId val="1270243904"/>
      </c:barChart>
      <c:catAx>
        <c:axId val="1270242464"/>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270243904"/>
        <c:crosses val="autoZero"/>
        <c:auto val="1"/>
        <c:lblAlgn val="ctr"/>
        <c:lblOffset val="100"/>
        <c:noMultiLvlLbl val="0"/>
      </c:catAx>
      <c:valAx>
        <c:axId val="1270243904"/>
        <c:scaling>
          <c:orientation val="minMax"/>
        </c:scaling>
        <c:delete val="1"/>
        <c:axPos val="t"/>
        <c:numFmt formatCode="[&gt;=1000000]&quot;$&quot;0,,&quot;M&quot;;[&gt;=1000]&quot;$&quot;0,&quot;K&quot;;0" sourceLinked="1"/>
        <c:majorTickMark val="none"/>
        <c:minorTickMark val="none"/>
        <c:tickLblPos val="nextTo"/>
        <c:crossAx val="1270242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Performance Automation Dashboard.xlsm]Analysis 03!PivotTable16</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4587368662469275"/>
          <c:h val="0.89814814814814814"/>
        </c:manualLayout>
      </c:layout>
      <c:barChart>
        <c:barDir val="bar"/>
        <c:grouping val="clustered"/>
        <c:varyColors val="0"/>
        <c:ser>
          <c:idx val="0"/>
          <c:order val="0"/>
          <c:tx>
            <c:strRef>
              <c:f>'Analysis 03'!$AY$14</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03'!$AX$15:$AX$22</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03'!$AY$15:$AY$22</c:f>
              <c:numCache>
                <c:formatCode>[&gt;=1000000]"$"0,,"M";[&gt;=1000]"$"0,"K";0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08C4-4150-BC7E-944AD591BD65}"/>
            </c:ext>
          </c:extLst>
        </c:ser>
        <c:dLbls>
          <c:dLblPos val="outEnd"/>
          <c:showLegendKey val="0"/>
          <c:showVal val="1"/>
          <c:showCatName val="0"/>
          <c:showSerName val="0"/>
          <c:showPercent val="0"/>
          <c:showBubbleSize val="0"/>
        </c:dLbls>
        <c:gapWidth val="37"/>
        <c:axId val="327965359"/>
        <c:axId val="327970159"/>
      </c:barChart>
      <c:catAx>
        <c:axId val="327965359"/>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327970159"/>
        <c:crosses val="autoZero"/>
        <c:auto val="1"/>
        <c:lblAlgn val="ctr"/>
        <c:lblOffset val="100"/>
        <c:noMultiLvlLbl val="0"/>
      </c:catAx>
      <c:valAx>
        <c:axId val="327970159"/>
        <c:scaling>
          <c:orientation val="minMax"/>
        </c:scaling>
        <c:delete val="1"/>
        <c:axPos val="t"/>
        <c:numFmt formatCode="[&gt;=1000000]&quot;$&quot;0,,&quot;M&quot;;[&gt;=1000]&quot;$&quot;0,&quot;K&quot;;0" sourceLinked="1"/>
        <c:majorTickMark val="none"/>
        <c:minorTickMark val="none"/>
        <c:tickLblPos val="nextTo"/>
        <c:crossAx val="327965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02'!$H$3</c:f>
              <c:strCache>
                <c:ptCount val="1"/>
                <c:pt idx="0">
                  <c:v>Tortal Revenue</c:v>
                </c:pt>
              </c:strCache>
            </c:strRef>
          </c:tx>
          <c:spPr>
            <a:ln w="28575" cap="rnd">
              <a:solidFill>
                <a:srgbClr val="038CB3"/>
              </a:solidFill>
              <a:round/>
            </a:ln>
            <a:effectLst/>
          </c:spPr>
          <c:marker>
            <c:symbol val="circle"/>
            <c:size val="5"/>
            <c:spPr>
              <a:solidFill>
                <a:srgbClr val="0070C0"/>
              </a:solidFill>
              <a:ln w="9525">
                <a:solidFill>
                  <a:srgbClr val="0070C0">
                    <a:alpha val="91000"/>
                  </a:srgbClr>
                </a:solidFill>
              </a:ln>
              <a:effectLst/>
            </c:spPr>
          </c:marker>
          <c:dLbls>
            <c:dLbl>
              <c:idx val="0"/>
              <c:tx>
                <c:rich>
                  <a:bodyPr/>
                  <a:lstStyle/>
                  <a:p>
                    <a:fld id="{C7878920-1A10-4A2C-8A69-7934C7690B1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A65-4BDE-A8FD-C4F290EC4864}"/>
                </c:ext>
              </c:extLst>
            </c:dLbl>
            <c:dLbl>
              <c:idx val="1"/>
              <c:tx>
                <c:rich>
                  <a:bodyPr/>
                  <a:lstStyle/>
                  <a:p>
                    <a:fld id="{9C13EFC0-ADB8-40C1-AAF6-4292B931D15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A65-4BDE-A8FD-C4F290EC4864}"/>
                </c:ext>
              </c:extLst>
            </c:dLbl>
            <c:dLbl>
              <c:idx val="2"/>
              <c:delete val="1"/>
              <c:extLst>
                <c:ext xmlns:c15="http://schemas.microsoft.com/office/drawing/2012/chart" uri="{CE6537A1-D6FC-4f65-9D91-7224C49458BB}"/>
                <c:ext xmlns:c16="http://schemas.microsoft.com/office/drawing/2014/chart" uri="{C3380CC4-5D6E-409C-BE32-E72D297353CC}">
                  <c16:uniqueId val="{00000002-0A65-4BDE-A8FD-C4F290EC4864}"/>
                </c:ext>
              </c:extLst>
            </c:dLbl>
            <c:dLbl>
              <c:idx val="3"/>
              <c:tx>
                <c:rich>
                  <a:bodyPr/>
                  <a:lstStyle/>
                  <a:p>
                    <a:fld id="{77680CBA-914E-42C9-9B28-FA41BDE0750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A65-4BDE-A8FD-C4F290EC4864}"/>
                </c:ext>
              </c:extLst>
            </c:dLbl>
            <c:dLbl>
              <c:idx val="4"/>
              <c:tx>
                <c:rich>
                  <a:bodyPr/>
                  <a:lstStyle/>
                  <a:p>
                    <a:fld id="{F15FECE5-BF8A-4380-B327-50B4903E8B8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A65-4BDE-A8FD-C4F290EC4864}"/>
                </c:ext>
              </c:extLst>
            </c:dLbl>
            <c:dLbl>
              <c:idx val="5"/>
              <c:tx>
                <c:rich>
                  <a:bodyPr/>
                  <a:lstStyle/>
                  <a:p>
                    <a:fld id="{1331FB41-C08D-42F7-A3A4-0E8F4049472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A65-4BDE-A8FD-C4F290EC4864}"/>
                </c:ext>
              </c:extLst>
            </c:dLbl>
            <c:dLbl>
              <c:idx val="6"/>
              <c:delete val="1"/>
              <c:extLst>
                <c:ext xmlns:c15="http://schemas.microsoft.com/office/drawing/2012/chart" uri="{CE6537A1-D6FC-4f65-9D91-7224C49458BB}"/>
                <c:ext xmlns:c16="http://schemas.microsoft.com/office/drawing/2014/chart" uri="{C3380CC4-5D6E-409C-BE32-E72D297353CC}">
                  <c16:uniqueId val="{00000006-0A65-4BDE-A8FD-C4F290EC4864}"/>
                </c:ext>
              </c:extLst>
            </c:dLbl>
            <c:dLbl>
              <c:idx val="7"/>
              <c:tx>
                <c:rich>
                  <a:bodyPr/>
                  <a:lstStyle/>
                  <a:p>
                    <a:fld id="{06375A0E-787D-4970-94BB-D224FF7CBA4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A65-4BDE-A8FD-C4F290EC4864}"/>
                </c:ext>
              </c:extLst>
            </c:dLbl>
            <c:dLbl>
              <c:idx val="8"/>
              <c:tx>
                <c:rich>
                  <a:bodyPr/>
                  <a:lstStyle/>
                  <a:p>
                    <a:fld id="{FEAB74FB-73DB-492B-84B2-CA3A34DA994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A65-4BDE-A8FD-C4F290EC4864}"/>
                </c:ext>
              </c:extLst>
            </c:dLbl>
            <c:dLbl>
              <c:idx val="9"/>
              <c:tx>
                <c:rich>
                  <a:bodyPr/>
                  <a:lstStyle/>
                  <a:p>
                    <a:fld id="{BD3EECE1-4262-433A-9EB6-B92A4AA6985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A65-4BDE-A8FD-C4F290EC4864}"/>
                </c:ext>
              </c:extLst>
            </c:dLbl>
            <c:dLbl>
              <c:idx val="10"/>
              <c:tx>
                <c:rich>
                  <a:bodyPr/>
                  <a:lstStyle/>
                  <a:p>
                    <a:fld id="{B43E5BBC-178E-4399-B956-76C909D68AA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A65-4BDE-A8FD-C4F290EC4864}"/>
                </c:ext>
              </c:extLst>
            </c:dLbl>
            <c:dLbl>
              <c:idx val="11"/>
              <c:tx>
                <c:rich>
                  <a:bodyPr/>
                  <a:lstStyle/>
                  <a:p>
                    <a:fld id="{E8074E40-73AE-40B9-8B4F-C1CCF1A12A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A65-4BDE-A8FD-C4F290EC486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02'!$G$4:$G$15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02'!$H$4:$H$15</c:f>
              <c:numCache>
                <c:formatCode>[&gt;=1000000]"$"0,,"M";[&gt;=1000]"$"0,"K";0</c:formatCode>
                <c:ptCount val="12"/>
                <c:pt idx="0">
                  <c:v>44298.269999999975</c:v>
                </c:pt>
                <c:pt idx="1">
                  <c:v>38941.549999999996</c:v>
                </c:pt>
                <c:pt idx="2">
                  <c:v>50074.630000000019</c:v>
                </c:pt>
                <c:pt idx="3">
                  <c:v>43948.810000000005</c:v>
                </c:pt>
                <c:pt idx="4">
                  <c:v>48923.540000000008</c:v>
                </c:pt>
                <c:pt idx="5">
                  <c:v>41951.799999999988</c:v>
                </c:pt>
                <c:pt idx="6">
                  <c:v>44768.409999999982</c:v>
                </c:pt>
                <c:pt idx="7">
                  <c:v>51449.09</c:v>
                </c:pt>
                <c:pt idx="8">
                  <c:v>54290.479999999996</c:v>
                </c:pt>
                <c:pt idx="9">
                  <c:v>41606.340000000033</c:v>
                </c:pt>
                <c:pt idx="10">
                  <c:v>40990.89999999998</c:v>
                </c:pt>
                <c:pt idx="11">
                  <c:v>46231.48</c:v>
                </c:pt>
              </c:numCache>
            </c:numRef>
          </c:val>
          <c:smooth val="1"/>
          <c:extLst>
            <c:ext xmlns:c15="http://schemas.microsoft.com/office/drawing/2012/chart" uri="{02D57815-91ED-43cb-92C2-25804820EDAC}">
              <c15:datalabelsRange>
                <c15:f>'Analysis 02'!$J$4:$J$15</c15:f>
                <c15:dlblRangeCache>
                  <c:ptCount val="12"/>
                  <c:pt idx="0">
                    <c:v> </c:v>
                  </c:pt>
                  <c:pt idx="1">
                    <c:v> </c:v>
                  </c:pt>
                  <c:pt idx="2">
                    <c:v> </c:v>
                  </c:pt>
                  <c:pt idx="3">
                    <c:v> </c:v>
                  </c:pt>
                  <c:pt idx="4">
                    <c:v> </c:v>
                  </c:pt>
                  <c:pt idx="5">
                    <c:v> </c:v>
                  </c:pt>
                  <c:pt idx="6">
                    <c:v> </c:v>
                  </c:pt>
                  <c:pt idx="7">
                    <c:v>$51K</c:v>
                  </c:pt>
                  <c:pt idx="8">
                    <c:v>$54K</c:v>
                  </c:pt>
                  <c:pt idx="9">
                    <c:v> </c:v>
                  </c:pt>
                  <c:pt idx="10">
                    <c:v> </c:v>
                  </c:pt>
                  <c:pt idx="11">
                    <c:v> </c:v>
                  </c:pt>
                </c15:dlblRangeCache>
              </c15:datalabelsRange>
            </c:ext>
            <c:ext xmlns:c16="http://schemas.microsoft.com/office/drawing/2014/chart" uri="{C3380CC4-5D6E-409C-BE32-E72D297353CC}">
              <c16:uniqueId val="{0000000C-0A65-4BDE-A8FD-C4F290EC4864}"/>
            </c:ext>
          </c:extLst>
        </c:ser>
        <c:ser>
          <c:idx val="1"/>
          <c:order val="1"/>
          <c:tx>
            <c:strRef>
              <c:f>'Analysis 02'!$I$3</c:f>
              <c:strCache>
                <c:ptCount val="1"/>
                <c:pt idx="0">
                  <c:v>Total Target</c:v>
                </c:pt>
              </c:strCache>
            </c:strRef>
          </c:tx>
          <c:spPr>
            <a:ln w="28575" cap="rnd">
              <a:solidFill>
                <a:schemeClr val="bg1">
                  <a:lumMod val="65000"/>
                </a:schemeClr>
              </a:solidFill>
              <a:round/>
            </a:ln>
            <a:effectLst/>
          </c:spPr>
          <c:marker>
            <c:symbol val="none"/>
          </c:marker>
          <c:cat>
            <c:strRef>
              <c:f>'Analysis 02'!$G$4:$G$15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02'!$I$4:$I$15</c:f>
              <c:numCache>
                <c:formatCode>[&gt;=1000000]"$"0,,"M";[&gt;=1000]"$"0,"K";0</c:formatCode>
                <c:ptCount val="12"/>
                <c:pt idx="0">
                  <c:v>57367</c:v>
                </c:pt>
                <c:pt idx="1">
                  <c:v>60401</c:v>
                </c:pt>
                <c:pt idx="2">
                  <c:v>68774</c:v>
                </c:pt>
                <c:pt idx="3">
                  <c:v>67925</c:v>
                </c:pt>
                <c:pt idx="4">
                  <c:v>53319</c:v>
                </c:pt>
                <c:pt idx="5">
                  <c:v>65382</c:v>
                </c:pt>
                <c:pt idx="6">
                  <c:v>59880</c:v>
                </c:pt>
                <c:pt idx="7">
                  <c:v>53945</c:v>
                </c:pt>
                <c:pt idx="8">
                  <c:v>54604</c:v>
                </c:pt>
                <c:pt idx="9">
                  <c:v>31823</c:v>
                </c:pt>
                <c:pt idx="10">
                  <c:v>33281</c:v>
                </c:pt>
                <c:pt idx="11">
                  <c:v>39379</c:v>
                </c:pt>
              </c:numCache>
            </c:numRef>
          </c:val>
          <c:smooth val="1"/>
          <c:extLst>
            <c:ext xmlns:c16="http://schemas.microsoft.com/office/drawing/2014/chart" uri="{C3380CC4-5D6E-409C-BE32-E72D297353CC}">
              <c16:uniqueId val="{0000000D-0A65-4BDE-A8FD-C4F290EC4864}"/>
            </c:ext>
          </c:extLst>
        </c:ser>
        <c:dLbls>
          <c:showLegendKey val="0"/>
          <c:showVal val="0"/>
          <c:showCatName val="0"/>
          <c:showSerName val="0"/>
          <c:showPercent val="0"/>
          <c:showBubbleSize val="0"/>
        </c:dLbls>
        <c:marker val="1"/>
        <c:smooth val="0"/>
        <c:axId val="611295839"/>
        <c:axId val="611300159"/>
      </c:lineChart>
      <c:catAx>
        <c:axId val="611295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300159"/>
        <c:crosses val="autoZero"/>
        <c:auto val="1"/>
        <c:lblAlgn val="ctr"/>
        <c:lblOffset val="100"/>
        <c:noMultiLvlLbl val="0"/>
      </c:catAx>
      <c:valAx>
        <c:axId val="611300159"/>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295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02'!$M$3</c:f>
              <c:strCache>
                <c:ptCount val="1"/>
                <c:pt idx="0">
                  <c:v>Variance</c:v>
                </c:pt>
              </c:strCache>
            </c:strRef>
          </c:tx>
          <c:spPr>
            <a:solidFill>
              <a:srgbClr val="92D05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02'!$L$4:$L$15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02'!$M$4:$M$15</c:f>
              <c:numCache>
                <c:formatCode>\+0.0%;\-0.0%</c:formatCode>
                <c:ptCount val="12"/>
                <c:pt idx="0">
                  <c:v>-0.22780919343873698</c:v>
                </c:pt>
                <c:pt idx="1">
                  <c:v>-0.35528302511547827</c:v>
                </c:pt>
                <c:pt idx="2">
                  <c:v>-0.27189591996975571</c:v>
                </c:pt>
                <c:pt idx="3">
                  <c:v>-0.35298034596981959</c:v>
                </c:pt>
                <c:pt idx="4">
                  <c:v>-8.2437029951799398E-2</c:v>
                </c:pt>
                <c:pt idx="5">
                  <c:v>-0.35835856963690332</c:v>
                </c:pt>
                <c:pt idx="6">
                  <c:v>-0.25236456245825012</c:v>
                </c:pt>
                <c:pt idx="7">
                  <c:v>-4.626768004448982E-2</c:v>
                </c:pt>
                <c:pt idx="8">
                  <c:v>-5.7417039044759368E-3</c:v>
                </c:pt>
                <c:pt idx="9">
                  <c:v>0.30742984633755566</c:v>
                </c:pt>
                <c:pt idx="10">
                  <c:v>0.23166070731047683</c:v>
                </c:pt>
                <c:pt idx="11">
                  <c:v>0.17401356052718461</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C709-4317-A9E4-2080CB762C4C}"/>
            </c:ext>
          </c:extLst>
        </c:ser>
        <c:dLbls>
          <c:showLegendKey val="0"/>
          <c:showVal val="0"/>
          <c:showCatName val="0"/>
          <c:showSerName val="0"/>
          <c:showPercent val="0"/>
          <c:showBubbleSize val="0"/>
        </c:dLbls>
        <c:gapWidth val="59"/>
        <c:overlap val="-27"/>
        <c:axId val="2077545455"/>
        <c:axId val="2077545935"/>
      </c:barChart>
      <c:catAx>
        <c:axId val="2077545455"/>
        <c:scaling>
          <c:orientation val="minMax"/>
        </c:scaling>
        <c:delete val="1"/>
        <c:axPos val="b"/>
        <c:numFmt formatCode="General" sourceLinked="1"/>
        <c:majorTickMark val="none"/>
        <c:minorTickMark val="none"/>
        <c:tickLblPos val="nextTo"/>
        <c:crossAx val="2077545935"/>
        <c:crosses val="autoZero"/>
        <c:auto val="1"/>
        <c:lblAlgn val="ctr"/>
        <c:lblOffset val="100"/>
        <c:noMultiLvlLbl val="0"/>
      </c:catAx>
      <c:valAx>
        <c:axId val="2077545935"/>
        <c:scaling>
          <c:orientation val="minMax"/>
        </c:scaling>
        <c:delete val="1"/>
        <c:axPos val="l"/>
        <c:numFmt formatCode="\+0.0%;\-0.0%" sourceLinked="1"/>
        <c:majorTickMark val="none"/>
        <c:minorTickMark val="none"/>
        <c:tickLblPos val="nextTo"/>
        <c:crossAx val="20775454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300875364968871E-2"/>
          <c:y val="0.23471848367928183"/>
          <c:w val="0.86953826242147969"/>
          <c:h val="0.61036792430282238"/>
        </c:manualLayout>
      </c:layout>
      <c:barChart>
        <c:barDir val="col"/>
        <c:grouping val="clustered"/>
        <c:varyColors val="0"/>
        <c:ser>
          <c:idx val="0"/>
          <c:order val="0"/>
          <c:tx>
            <c:strRef>
              <c:f>'Analysis 02'!$X$18</c:f>
              <c:strCache>
                <c:ptCount val="1"/>
                <c:pt idx="0">
                  <c:v>Total Revenue</c:v>
                </c:pt>
              </c:strCache>
            </c:strRef>
          </c:tx>
          <c:spPr>
            <a:solidFill>
              <a:srgbClr val="70C7E6"/>
            </a:solidFill>
            <a:ln>
              <a:noFill/>
            </a:ln>
            <a:effectLst/>
          </c:spPr>
          <c:invertIfNegative val="0"/>
          <c:dLbls>
            <c:dLbl>
              <c:idx val="0"/>
              <c:tx>
                <c:rich>
                  <a:bodyPr/>
                  <a:lstStyle/>
                  <a:p>
                    <a:fld id="{B8E7BE19-B616-47C9-80EA-D3ADA66CDEAC}" type="CELLRANGE">
                      <a:rPr lang="en-US"/>
                      <a:pPr/>
                      <a:t>[CELLRANGE]</a:t>
                    </a:fld>
                    <a:endParaRPr lang="en-US" baseline="0"/>
                  </a:p>
                  <a:p>
                    <a:fld id="{C282180C-120C-4E3B-9065-1BBDC3CF2B6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DB88-413A-AFCD-F5AA84BCFBFD}"/>
                </c:ext>
              </c:extLst>
            </c:dLbl>
            <c:dLbl>
              <c:idx val="1"/>
              <c:tx>
                <c:rich>
                  <a:bodyPr/>
                  <a:lstStyle/>
                  <a:p>
                    <a:fld id="{CBFAF736-FD00-4CF8-9287-2FA36751B7B3}" type="CELLRANGE">
                      <a:rPr lang="en-US"/>
                      <a:pPr/>
                      <a:t>[CELLRANGE]</a:t>
                    </a:fld>
                    <a:endParaRPr lang="en-US" baseline="0"/>
                  </a:p>
                  <a:p>
                    <a:fld id="{6F3D84D6-5900-4774-B4CD-C9460B606796}"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DB88-413A-AFCD-F5AA84BCFBFD}"/>
                </c:ext>
              </c:extLst>
            </c:dLbl>
            <c:dLbl>
              <c:idx val="2"/>
              <c:tx>
                <c:rich>
                  <a:bodyPr/>
                  <a:lstStyle/>
                  <a:p>
                    <a:fld id="{5B675C07-C1C0-43B5-9802-6A6CD40E6B28}" type="CELLRANGE">
                      <a:rPr lang="en-US"/>
                      <a:pPr/>
                      <a:t>[CELLRANGE]</a:t>
                    </a:fld>
                    <a:endParaRPr lang="en-US" baseline="0"/>
                  </a:p>
                  <a:p>
                    <a:fld id="{88A8A54E-F6F7-4A61-8008-237CC6C56C51}"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DB88-413A-AFCD-F5AA84BCFBFD}"/>
                </c:ext>
              </c:extLst>
            </c:dLbl>
            <c:dLbl>
              <c:idx val="3"/>
              <c:tx>
                <c:rich>
                  <a:bodyPr/>
                  <a:lstStyle/>
                  <a:p>
                    <a:fld id="{4E633E06-5F59-4281-B519-85F1119CAAA2}" type="CELLRANGE">
                      <a:rPr lang="en-US"/>
                      <a:pPr/>
                      <a:t>[CELLRANGE]</a:t>
                    </a:fld>
                    <a:endParaRPr lang="en-US" baseline="0"/>
                  </a:p>
                  <a:p>
                    <a:fld id="{D6B2D08D-E507-4A7C-BC0C-EC35588785B9}"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DB88-413A-AFCD-F5AA84BCFBF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02'!$W$19:$W$22</c:f>
              <c:strCache>
                <c:ptCount val="4"/>
                <c:pt idx="0">
                  <c:v>Q-1</c:v>
                </c:pt>
                <c:pt idx="1">
                  <c:v>Q-2</c:v>
                </c:pt>
                <c:pt idx="2">
                  <c:v>Q-3</c:v>
                </c:pt>
                <c:pt idx="3">
                  <c:v>Q-4</c:v>
                </c:pt>
              </c:strCache>
            </c:strRef>
          </c:cat>
          <c:val>
            <c:numRef>
              <c:f>'Analysis 02'!$X$19:$X$22</c:f>
              <c:numCache>
                <c:formatCode>[&gt;=1000000]"$"0,,"M";[&gt;=1000]"$"0,"K";0</c:formatCode>
                <c:ptCount val="4"/>
                <c:pt idx="0">
                  <c:v>133314.45000000007</c:v>
                </c:pt>
                <c:pt idx="1">
                  <c:v>134824.14999999997</c:v>
                </c:pt>
                <c:pt idx="2">
                  <c:v>150507.98000000016</c:v>
                </c:pt>
                <c:pt idx="3">
                  <c:v>128828.7199999999</c:v>
                </c:pt>
              </c:numCache>
            </c:numRef>
          </c:val>
          <c:extLst>
            <c:ext xmlns:c15="http://schemas.microsoft.com/office/drawing/2012/chart" uri="{02D57815-91ED-43cb-92C2-25804820EDAC}">
              <c15:datalabelsRange>
                <c15:f>'Analysis 02'!$Y$11:$Y$14</c15:f>
                <c15:dlblRangeCache>
                  <c:ptCount val="4"/>
                  <c:pt idx="1">
                    <c:v>+1.1%</c:v>
                  </c:pt>
                  <c:pt idx="2">
                    <c:v>+11.6%</c:v>
                  </c:pt>
                  <c:pt idx="3">
                    <c:v>-14.4%</c:v>
                  </c:pt>
                </c15:dlblRangeCache>
              </c15:datalabelsRange>
            </c:ext>
            <c:ext xmlns:c16="http://schemas.microsoft.com/office/drawing/2014/chart" uri="{C3380CC4-5D6E-409C-BE32-E72D297353CC}">
              <c16:uniqueId val="{00000004-DB88-413A-AFCD-F5AA84BCFBFD}"/>
            </c:ext>
          </c:extLst>
        </c:ser>
        <c:ser>
          <c:idx val="1"/>
          <c:order val="1"/>
          <c:tx>
            <c:strRef>
              <c:f>'Analysis 02'!$Y$18</c:f>
              <c:strCache>
                <c:ptCount val="1"/>
                <c:pt idx="0">
                  <c:v>Highlight</c:v>
                </c:pt>
              </c:strCache>
            </c:strRef>
          </c:tx>
          <c:spPr>
            <a:solidFill>
              <a:srgbClr val="1F8CB3"/>
            </a:solidFill>
            <a:ln>
              <a:noFill/>
            </a:ln>
            <a:effectLst/>
          </c:spPr>
          <c:invertIfNegative val="0"/>
          <c:val>
            <c:numRef>
              <c:f>'Analysis 02'!$Y$19:$Y$22</c:f>
              <c:numCache>
                <c:formatCode>0</c:formatCode>
                <c:ptCount val="4"/>
                <c:pt idx="0" formatCode="General">
                  <c:v>0</c:v>
                </c:pt>
                <c:pt idx="1">
                  <c:v>0</c:v>
                </c:pt>
                <c:pt idx="2">
                  <c:v>150507.98000000016</c:v>
                </c:pt>
                <c:pt idx="3">
                  <c:v>0</c:v>
                </c:pt>
              </c:numCache>
            </c:numRef>
          </c:val>
          <c:extLst>
            <c:ext xmlns:c16="http://schemas.microsoft.com/office/drawing/2014/chart" uri="{C3380CC4-5D6E-409C-BE32-E72D297353CC}">
              <c16:uniqueId val="{00000005-DB88-413A-AFCD-F5AA84BCFBFD}"/>
            </c:ext>
          </c:extLst>
        </c:ser>
        <c:dLbls>
          <c:showLegendKey val="0"/>
          <c:showVal val="0"/>
          <c:showCatName val="0"/>
          <c:showSerName val="0"/>
          <c:showPercent val="0"/>
          <c:showBubbleSize val="0"/>
        </c:dLbls>
        <c:gapWidth val="110"/>
        <c:overlap val="100"/>
        <c:axId val="1051893104"/>
        <c:axId val="1051890704"/>
      </c:barChart>
      <c:lineChart>
        <c:grouping val="standard"/>
        <c:varyColors val="0"/>
        <c:ser>
          <c:idx val="2"/>
          <c:order val="2"/>
          <c:tx>
            <c:strRef>
              <c:f>'Analysis 02'!$Z$19:$Z$22</c:f>
              <c:strCache>
                <c:ptCount val="4"/>
                <c:pt idx="0">
                  <c:v>$137K</c:v>
                </c:pt>
                <c:pt idx="1">
                  <c:v>$137K</c:v>
                </c:pt>
                <c:pt idx="2">
                  <c:v>$137K</c:v>
                </c:pt>
                <c:pt idx="3">
                  <c:v>$137K</c:v>
                </c:pt>
              </c:strCache>
            </c:strRef>
          </c:tx>
          <c:spPr>
            <a:ln w="22225" cap="rnd">
              <a:solidFill>
                <a:schemeClr val="accent3"/>
              </a:solidFill>
              <a:prstDash val="dash"/>
              <a:round/>
            </a:ln>
            <a:effectLst/>
          </c:spPr>
          <c:marker>
            <c:symbol val="none"/>
          </c:marker>
          <c:val>
            <c:numRef>
              <c:f>'Analysis 02'!$Z$19:$Z$22</c:f>
              <c:numCache>
                <c:formatCode>[&gt;=1000000]"$"0,,"M";[&gt;=1000]"$"0,"K";0</c:formatCode>
                <c:ptCount val="4"/>
                <c:pt idx="0">
                  <c:v>136868.82500000001</c:v>
                </c:pt>
                <c:pt idx="1">
                  <c:v>136868.82500000001</c:v>
                </c:pt>
                <c:pt idx="2">
                  <c:v>136868.82500000001</c:v>
                </c:pt>
                <c:pt idx="3">
                  <c:v>136868.82500000001</c:v>
                </c:pt>
              </c:numCache>
            </c:numRef>
          </c:val>
          <c:smooth val="0"/>
          <c:extLst>
            <c:ext xmlns:c16="http://schemas.microsoft.com/office/drawing/2014/chart" uri="{C3380CC4-5D6E-409C-BE32-E72D297353CC}">
              <c16:uniqueId val="{00000006-DB88-413A-AFCD-F5AA84BCFBFD}"/>
            </c:ext>
          </c:extLst>
        </c:ser>
        <c:dLbls>
          <c:showLegendKey val="0"/>
          <c:showVal val="0"/>
          <c:showCatName val="0"/>
          <c:showSerName val="0"/>
          <c:showPercent val="0"/>
          <c:showBubbleSize val="0"/>
        </c:dLbls>
        <c:marker val="1"/>
        <c:smooth val="0"/>
        <c:axId val="1051893104"/>
        <c:axId val="1051890704"/>
      </c:lineChart>
      <c:catAx>
        <c:axId val="1051893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1890704"/>
        <c:crosses val="autoZero"/>
        <c:auto val="1"/>
        <c:lblAlgn val="ctr"/>
        <c:lblOffset val="100"/>
        <c:noMultiLvlLbl val="0"/>
      </c:catAx>
      <c:valAx>
        <c:axId val="1051890704"/>
        <c:scaling>
          <c:orientation val="minMax"/>
        </c:scaling>
        <c:delete val="1"/>
        <c:axPos val="l"/>
        <c:numFmt formatCode="[&gt;=1000000]&quot;$&quot;0,,&quot;M&quot;;[&gt;=1000]&quot;$&quot;0,&quot;K&quot;;0" sourceLinked="1"/>
        <c:majorTickMark val="none"/>
        <c:minorTickMark val="none"/>
        <c:tickLblPos val="nextTo"/>
        <c:crossAx val="10518931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352397069447906E-2"/>
          <c:y val="0.22500000000000001"/>
          <c:w val="0.94066404142549909"/>
          <c:h val="0.58168110236220483"/>
        </c:manualLayout>
      </c:layout>
      <c:barChart>
        <c:barDir val="col"/>
        <c:grouping val="clustered"/>
        <c:varyColors val="0"/>
        <c:ser>
          <c:idx val="0"/>
          <c:order val="0"/>
          <c:tx>
            <c:strRef>
              <c:f>'Analysis 02'!$R$26</c:f>
              <c:strCache>
                <c:ptCount val="1"/>
                <c:pt idx="0">
                  <c:v>Total Revenue</c:v>
                </c:pt>
              </c:strCache>
            </c:strRef>
          </c:tx>
          <c:spPr>
            <a:solidFill>
              <a:srgbClr val="1F8CB3"/>
            </a:solidFill>
            <a:ln>
              <a:noFill/>
            </a:ln>
            <a:effectLst/>
          </c:spPr>
          <c:invertIfNegative val="0"/>
          <c:dLbls>
            <c:dLbl>
              <c:idx val="0"/>
              <c:tx>
                <c:rich>
                  <a:bodyPr/>
                  <a:lstStyle/>
                  <a:p>
                    <a:fld id="{1AD0D13C-11F8-4093-90A6-85076A8EE642}" type="CELLRANGE">
                      <a:rPr lang="en-US"/>
                      <a:pPr/>
                      <a:t>[CELLRANGE]</a:t>
                    </a:fld>
                    <a:endParaRPr lang="en-US" baseline="0"/>
                  </a:p>
                  <a:p>
                    <a:fld id="{2405FB4C-226D-47EF-A022-9EEE1D2C890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4946-45F0-B5AE-430C16A3857C}"/>
                </c:ext>
              </c:extLst>
            </c:dLbl>
            <c:dLbl>
              <c:idx val="1"/>
              <c:tx>
                <c:rich>
                  <a:bodyPr/>
                  <a:lstStyle/>
                  <a:p>
                    <a:fld id="{7DD9EE6D-ABA6-481E-9307-92F4E1038426}" type="CELLRANGE">
                      <a:rPr lang="en-US"/>
                      <a:pPr/>
                      <a:t>[CELLRANGE]</a:t>
                    </a:fld>
                    <a:endParaRPr lang="en-US" baseline="0"/>
                  </a:p>
                  <a:p>
                    <a:fld id="{65FF2F89-124F-42EA-B178-41421D38E5BD}"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4946-45F0-B5AE-430C16A3857C}"/>
                </c:ext>
              </c:extLst>
            </c:dLbl>
            <c:dLbl>
              <c:idx val="2"/>
              <c:tx>
                <c:rich>
                  <a:bodyPr/>
                  <a:lstStyle/>
                  <a:p>
                    <a:fld id="{9DFB7CE8-1AB9-4069-A36A-E6E4B94D0830}" type="CELLRANGE">
                      <a:rPr lang="en-US"/>
                      <a:pPr/>
                      <a:t>[CELLRANGE]</a:t>
                    </a:fld>
                    <a:endParaRPr lang="en-US" baseline="0"/>
                  </a:p>
                  <a:p>
                    <a:fld id="{83C9685F-9611-4CF7-93F6-22942F53BE8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4946-45F0-B5AE-430C16A3857C}"/>
                </c:ext>
              </c:extLst>
            </c:dLbl>
            <c:dLbl>
              <c:idx val="3"/>
              <c:tx>
                <c:rich>
                  <a:bodyPr/>
                  <a:lstStyle/>
                  <a:p>
                    <a:fld id="{0FDECFF9-2A56-431A-AA3B-2162B9B1E883}" type="CELLRANGE">
                      <a:rPr lang="en-US"/>
                      <a:pPr/>
                      <a:t>[CELLRANGE]</a:t>
                    </a:fld>
                    <a:endParaRPr lang="en-US" baseline="0"/>
                  </a:p>
                  <a:p>
                    <a:fld id="{6E611B69-B3B0-4659-AB73-065173769A82}"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4946-45F0-B5AE-430C16A3857C}"/>
                </c:ext>
              </c:extLst>
            </c:dLbl>
            <c:dLbl>
              <c:idx val="4"/>
              <c:tx>
                <c:rich>
                  <a:bodyPr/>
                  <a:lstStyle/>
                  <a:p>
                    <a:fld id="{07A62D17-E2F0-4BE8-BB17-BB6C81AD7DAD}" type="CELLRANGE">
                      <a:rPr lang="en-US"/>
                      <a:pPr/>
                      <a:t>[CELLRANGE]</a:t>
                    </a:fld>
                    <a:endParaRPr lang="en-US" baseline="0"/>
                  </a:p>
                  <a:p>
                    <a:fld id="{09E9C7F8-44F4-44CD-ADF2-E8E666E696F3}"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4946-45F0-B5AE-430C16A3857C}"/>
                </c:ext>
              </c:extLst>
            </c:dLbl>
            <c:dLbl>
              <c:idx val="5"/>
              <c:tx>
                <c:rich>
                  <a:bodyPr/>
                  <a:lstStyle/>
                  <a:p>
                    <a:fld id="{51A3586B-3ED2-4BE9-9346-86986E175EBD}" type="CELLRANGE">
                      <a:rPr lang="en-US"/>
                      <a:pPr/>
                      <a:t>[CELLRANGE]</a:t>
                    </a:fld>
                    <a:endParaRPr lang="en-US" baseline="0"/>
                  </a:p>
                  <a:p>
                    <a:fld id="{70E8A5C6-4B33-4691-B889-DD3D729E77FE}"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4946-45F0-B5AE-430C16A3857C}"/>
                </c:ext>
              </c:extLst>
            </c:dLbl>
            <c:dLbl>
              <c:idx val="6"/>
              <c:tx>
                <c:rich>
                  <a:bodyPr/>
                  <a:lstStyle/>
                  <a:p>
                    <a:fld id="{3031759F-4B47-4CD1-831F-3FA7761AF980}" type="CELLRANGE">
                      <a:rPr lang="en-US"/>
                      <a:pPr/>
                      <a:t>[CELLRANGE]</a:t>
                    </a:fld>
                    <a:endParaRPr lang="en-US" baseline="0"/>
                  </a:p>
                  <a:p>
                    <a:fld id="{D02A2F64-1544-4EA4-A28D-ECB898B7788F}" type="VALUE">
                      <a:rPr lang="en-US"/>
                      <a:pPr/>
                      <a:t>[VALUE]</a:t>
                    </a:fld>
                    <a:endParaRPr lang="en-US"/>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4946-45F0-B5AE-430C16A3857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02'!$Q$27:$Q$33</c:f>
              <c:strCache>
                <c:ptCount val="7"/>
                <c:pt idx="0">
                  <c:v>Sun</c:v>
                </c:pt>
                <c:pt idx="1">
                  <c:v>Mon</c:v>
                </c:pt>
                <c:pt idx="2">
                  <c:v>Tue</c:v>
                </c:pt>
                <c:pt idx="3">
                  <c:v>Wed</c:v>
                </c:pt>
                <c:pt idx="4">
                  <c:v>Thu</c:v>
                </c:pt>
                <c:pt idx="5">
                  <c:v>Fri</c:v>
                </c:pt>
                <c:pt idx="6">
                  <c:v>Sat</c:v>
                </c:pt>
              </c:strCache>
            </c:strRef>
          </c:cat>
          <c:val>
            <c:numRef>
              <c:f>'Analysis 02'!$R$27:$R$33</c:f>
              <c:numCache>
                <c:formatCode>[&gt;=1000000]"$"0,,"M";[&gt;=1000]"$"0,"K";0</c:formatCode>
                <c:ptCount val="7"/>
                <c:pt idx="0">
                  <c:v>71244.959999999963</c:v>
                </c:pt>
                <c:pt idx="1">
                  <c:v>78931.489999999947</c:v>
                </c:pt>
                <c:pt idx="2">
                  <c:v>79518.60000000002</c:v>
                </c:pt>
                <c:pt idx="3">
                  <c:v>74234.720000000001</c:v>
                </c:pt>
                <c:pt idx="4">
                  <c:v>84106.14</c:v>
                </c:pt>
                <c:pt idx="5">
                  <c:v>72271.130000000063</c:v>
                </c:pt>
                <c:pt idx="6">
                  <c:v>87168.260000000009</c:v>
                </c:pt>
              </c:numCache>
            </c:numRef>
          </c:val>
          <c:extLst>
            <c:ext xmlns:c15="http://schemas.microsoft.com/office/drawing/2012/chart" uri="{02D57815-91ED-43cb-92C2-25804820EDAC}">
              <c15:datalabelsRange>
                <c15:f>'Analysis 02'!$S$16:$S$22</c15:f>
                <c15:dlblRangeCache>
                  <c:ptCount val="7"/>
                  <c:pt idx="1">
                    <c:v>+11%</c:v>
                  </c:pt>
                  <c:pt idx="2">
                    <c:v>+1%</c:v>
                  </c:pt>
                  <c:pt idx="3">
                    <c:v>-7%</c:v>
                  </c:pt>
                  <c:pt idx="4">
                    <c:v>+13%</c:v>
                  </c:pt>
                  <c:pt idx="5">
                    <c:v>-14%</c:v>
                  </c:pt>
                  <c:pt idx="6">
                    <c:v>+21%</c:v>
                  </c:pt>
                </c15:dlblRangeCache>
              </c15:datalabelsRange>
            </c:ext>
            <c:ext xmlns:c16="http://schemas.microsoft.com/office/drawing/2014/chart" uri="{C3380CC4-5D6E-409C-BE32-E72D297353CC}">
              <c16:uniqueId val="{00000000-4946-45F0-B5AE-430C16A3857C}"/>
            </c:ext>
          </c:extLst>
        </c:ser>
        <c:ser>
          <c:idx val="1"/>
          <c:order val="1"/>
          <c:tx>
            <c:strRef>
              <c:f>'Analysis 02'!$S$26</c:f>
              <c:strCache>
                <c:ptCount val="1"/>
                <c:pt idx="0">
                  <c:v>Highlight</c:v>
                </c:pt>
              </c:strCache>
            </c:strRef>
          </c:tx>
          <c:spPr>
            <a:solidFill>
              <a:srgbClr val="70C7E6"/>
            </a:solidFill>
            <a:ln>
              <a:noFill/>
            </a:ln>
            <a:effectLst/>
          </c:spPr>
          <c:invertIfNegative val="0"/>
          <c:val>
            <c:numRef>
              <c:f>'Analysis 02'!$S$27:$S$33</c:f>
              <c:numCache>
                <c:formatCode>General</c:formatCode>
                <c:ptCount val="7"/>
                <c:pt idx="0">
                  <c:v>0</c:v>
                </c:pt>
                <c:pt idx="1">
                  <c:v>78210.757142857154</c:v>
                </c:pt>
                <c:pt idx="2">
                  <c:v>78210.757142857154</c:v>
                </c:pt>
                <c:pt idx="3">
                  <c:v>0</c:v>
                </c:pt>
                <c:pt idx="4">
                  <c:v>78210.757142857154</c:v>
                </c:pt>
                <c:pt idx="5">
                  <c:v>0</c:v>
                </c:pt>
                <c:pt idx="6">
                  <c:v>78210.757142857154</c:v>
                </c:pt>
              </c:numCache>
            </c:numRef>
          </c:val>
          <c:extLst>
            <c:ext xmlns:c16="http://schemas.microsoft.com/office/drawing/2014/chart" uri="{C3380CC4-5D6E-409C-BE32-E72D297353CC}">
              <c16:uniqueId val="{00000001-4946-45F0-B5AE-430C16A3857C}"/>
            </c:ext>
          </c:extLst>
        </c:ser>
        <c:dLbls>
          <c:showLegendKey val="0"/>
          <c:showVal val="0"/>
          <c:showCatName val="0"/>
          <c:showSerName val="0"/>
          <c:showPercent val="0"/>
          <c:showBubbleSize val="0"/>
        </c:dLbls>
        <c:gapWidth val="169"/>
        <c:overlap val="100"/>
        <c:axId val="1622787440"/>
        <c:axId val="1622771120"/>
      </c:barChart>
      <c:lineChart>
        <c:grouping val="standard"/>
        <c:varyColors val="0"/>
        <c:ser>
          <c:idx val="2"/>
          <c:order val="2"/>
          <c:tx>
            <c:strRef>
              <c:f>'Analysis 02'!$T$26</c:f>
              <c:strCache>
                <c:ptCount val="1"/>
                <c:pt idx="0">
                  <c:v>Average</c:v>
                </c:pt>
              </c:strCache>
            </c:strRef>
          </c:tx>
          <c:spPr>
            <a:ln w="19050" cap="rnd">
              <a:solidFill>
                <a:schemeClr val="accent3"/>
              </a:solidFill>
              <a:prstDash val="dash"/>
              <a:round/>
            </a:ln>
            <a:effectLst/>
          </c:spPr>
          <c:marker>
            <c:symbol val="none"/>
          </c:marker>
          <c:val>
            <c:numRef>
              <c:f>'Analysis 02'!$T$27:$T$33</c:f>
              <c:numCache>
                <c:formatCode>[&gt;=1000000]"$"0,,"M";[&gt;=1000]"$"0,"K";0</c:formatCode>
                <c:ptCount val="7"/>
                <c:pt idx="0">
                  <c:v>78210.757142857154</c:v>
                </c:pt>
                <c:pt idx="1">
                  <c:v>78210.757142857154</c:v>
                </c:pt>
                <c:pt idx="2">
                  <c:v>78210.757142857154</c:v>
                </c:pt>
                <c:pt idx="3">
                  <c:v>78210.757142857154</c:v>
                </c:pt>
                <c:pt idx="4">
                  <c:v>78210.757142857154</c:v>
                </c:pt>
                <c:pt idx="5">
                  <c:v>78210.757142857154</c:v>
                </c:pt>
                <c:pt idx="6">
                  <c:v>78210.757142857154</c:v>
                </c:pt>
              </c:numCache>
            </c:numRef>
          </c:val>
          <c:smooth val="0"/>
          <c:extLst>
            <c:ext xmlns:c16="http://schemas.microsoft.com/office/drawing/2014/chart" uri="{C3380CC4-5D6E-409C-BE32-E72D297353CC}">
              <c16:uniqueId val="{00000002-4946-45F0-B5AE-430C16A3857C}"/>
            </c:ext>
          </c:extLst>
        </c:ser>
        <c:dLbls>
          <c:showLegendKey val="0"/>
          <c:showVal val="0"/>
          <c:showCatName val="0"/>
          <c:showSerName val="0"/>
          <c:showPercent val="0"/>
          <c:showBubbleSize val="0"/>
        </c:dLbls>
        <c:marker val="1"/>
        <c:smooth val="0"/>
        <c:axId val="1622787440"/>
        <c:axId val="1622771120"/>
      </c:lineChart>
      <c:catAx>
        <c:axId val="162278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771120"/>
        <c:crosses val="autoZero"/>
        <c:auto val="1"/>
        <c:lblAlgn val="ctr"/>
        <c:lblOffset val="100"/>
        <c:noMultiLvlLbl val="0"/>
      </c:catAx>
      <c:valAx>
        <c:axId val="1622771120"/>
        <c:scaling>
          <c:orientation val="minMax"/>
        </c:scaling>
        <c:delete val="1"/>
        <c:axPos val="l"/>
        <c:numFmt formatCode="[&gt;=1000000]&quot;$&quot;0,,&quot;M&quot;;[&gt;=1000]&quot;$&quot;0,&quot;K&quot;;0" sourceLinked="1"/>
        <c:majorTickMark val="none"/>
        <c:minorTickMark val="none"/>
        <c:tickLblPos val="nextTo"/>
        <c:crossAx val="1622787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Analysis 03'!$G$2"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Drop" dropStyle="combo" dx="26" fmlaLink="'Analysis 03'!$G$3" fmlaRange="'Analysis 03'!$I$2:$I$3" noThreeD="1" sel="2" val="0"/>
</file>

<file path=xl/ctrlProps/ctrlProp5.xml><?xml version="1.0" encoding="utf-8"?>
<formControlPr xmlns="http://schemas.microsoft.com/office/spreadsheetml/2009/9/main" objectType="Radio" checked="Checked" firstButton="1" fmlaLink="'Analysis 03'!$AQ$10"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Store Dashboard'!A1"/><Relationship Id="rId3" Type="http://schemas.openxmlformats.org/officeDocument/2006/relationships/image" Target="../media/image2.png"/><Relationship Id="rId7" Type="http://schemas.openxmlformats.org/officeDocument/2006/relationships/image" Target="../media/image5.emf"/><Relationship Id="rId12" Type="http://schemas.openxmlformats.org/officeDocument/2006/relationships/hyperlink" Target="#'Time frame'!A1"/><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image" Target="../media/image4.png"/><Relationship Id="rId10" Type="http://schemas.openxmlformats.org/officeDocument/2006/relationships/chart" Target="../charts/chart5.xml"/><Relationship Id="rId4" Type="http://schemas.openxmlformats.org/officeDocument/2006/relationships/image" Target="../media/image3.pn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7.emf"/><Relationship Id="rId7" Type="http://schemas.openxmlformats.org/officeDocument/2006/relationships/chart" Target="../charts/chart10.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9.xml"/><Relationship Id="rId5" Type="http://schemas.openxmlformats.org/officeDocument/2006/relationships/image" Target="../media/image9.emf"/><Relationship Id="rId4" Type="http://schemas.openxmlformats.org/officeDocument/2006/relationships/image" Target="../media/image8.emf"/><Relationship Id="rId9" Type="http://schemas.openxmlformats.org/officeDocument/2006/relationships/hyperlink" Target="#'Profit View'!A1"/></Relationships>
</file>

<file path=xl/drawings/_rels/drawing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microsoft.com/office/2011/relationships/webextension" Target="../webextensions/webextension1.xml"/><Relationship Id="rId5" Type="http://schemas.openxmlformats.org/officeDocument/2006/relationships/hyperlink" Target="#'Profit View'!A1"/><Relationship Id="rId4" Type="http://schemas.openxmlformats.org/officeDocument/2006/relationships/hyperlink" Target="#'Time fram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15</xdr:col>
      <xdr:colOff>300182</xdr:colOff>
      <xdr:row>29</xdr:row>
      <xdr:rowOff>92364</xdr:rowOff>
    </xdr:from>
    <xdr:to>
      <xdr:col>22</xdr:col>
      <xdr:colOff>407939</xdr:colOff>
      <xdr:row>43</xdr:row>
      <xdr:rowOff>61576</xdr:rowOff>
    </xdr:to>
    <xdr:sp macro="" textlink="">
      <xdr:nvSpPr>
        <xdr:cNvPr id="8216" name="Right Triangle 8215">
          <a:extLst>
            <a:ext uri="{FF2B5EF4-FFF2-40B4-BE49-F238E27FC236}">
              <a16:creationId xmlns:a16="http://schemas.microsoft.com/office/drawing/2014/main" id="{13D2C584-0830-8BD5-EC8A-14F2AA9A2DD8}"/>
            </a:ext>
          </a:extLst>
        </xdr:cNvPr>
        <xdr:cNvSpPr/>
      </xdr:nvSpPr>
      <xdr:spPr>
        <a:xfrm flipH="1">
          <a:off x="9421091" y="5449455"/>
          <a:ext cx="4364181" cy="2555394"/>
        </a:xfrm>
        <a:prstGeom prst="rtTriangl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2</xdr:row>
      <xdr:rowOff>61574</xdr:rowOff>
    </xdr:from>
    <xdr:to>
      <xdr:col>18</xdr:col>
      <xdr:colOff>196151</xdr:colOff>
      <xdr:row>6</xdr:row>
      <xdr:rowOff>61574</xdr:rowOff>
    </xdr:to>
    <xdr:sp macro="" textlink="">
      <xdr:nvSpPr>
        <xdr:cNvPr id="8259" name="Rectangle 8258">
          <a:extLst>
            <a:ext uri="{FF2B5EF4-FFF2-40B4-BE49-F238E27FC236}">
              <a16:creationId xmlns:a16="http://schemas.microsoft.com/office/drawing/2014/main" id="{D73EF6D0-145F-4AA2-9271-8DE5DC4C7CE6}"/>
            </a:ext>
          </a:extLst>
        </xdr:cNvPr>
        <xdr:cNvSpPr/>
      </xdr:nvSpPr>
      <xdr:spPr>
        <a:xfrm>
          <a:off x="0" y="431029"/>
          <a:ext cx="11141242" cy="738909"/>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381001</xdr:colOff>
      <xdr:row>7</xdr:row>
      <xdr:rowOff>15552</xdr:rowOff>
    </xdr:from>
    <xdr:to>
      <xdr:col>19</xdr:col>
      <xdr:colOff>368157</xdr:colOff>
      <xdr:row>36</xdr:row>
      <xdr:rowOff>62765</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8893849" y="1308643"/>
          <a:ext cx="3027460" cy="5404304"/>
          <a:chOff x="8891428" y="1274136"/>
          <a:chExt cx="3026594" cy="5261348"/>
        </a:xfrm>
      </xdr:grpSpPr>
      <xdr:grpSp>
        <xdr:nvGrpSpPr>
          <xdr:cNvPr id="40" name="Group 39">
            <a:extLst>
              <a:ext uri="{FF2B5EF4-FFF2-40B4-BE49-F238E27FC236}">
                <a16:creationId xmlns:a16="http://schemas.microsoft.com/office/drawing/2014/main" id="{00000000-0008-0000-0000-000028000000}"/>
              </a:ext>
            </a:extLst>
          </xdr:cNvPr>
          <xdr:cNvGrpSpPr/>
        </xdr:nvGrpSpPr>
        <xdr:grpSpPr>
          <a:xfrm>
            <a:off x="8891428" y="1274136"/>
            <a:ext cx="2675658" cy="5261348"/>
            <a:chOff x="8891428" y="1274136"/>
            <a:chExt cx="2675658" cy="5261348"/>
          </a:xfrm>
        </xdr:grpSpPr>
        <xdr:sp macro="" textlink="">
          <xdr:nvSpPr>
            <xdr:cNvPr id="35" name="Rectangle: Diagonal Corners Rounded 34">
              <a:extLst>
                <a:ext uri="{FF2B5EF4-FFF2-40B4-BE49-F238E27FC236}">
                  <a16:creationId xmlns:a16="http://schemas.microsoft.com/office/drawing/2014/main" id="{00000000-0008-0000-0000-000023000000}"/>
                </a:ext>
              </a:extLst>
            </xdr:cNvPr>
            <xdr:cNvSpPr/>
          </xdr:nvSpPr>
          <xdr:spPr>
            <a:xfrm>
              <a:off x="8891428" y="1274136"/>
              <a:ext cx="2154432" cy="5261348"/>
            </a:xfrm>
            <a:prstGeom prst="round2DiagRect">
              <a:avLst>
                <a:gd name="adj1" fmla="val 9127"/>
                <a:gd name="adj2" fmla="val 0"/>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000-000025000000}"/>
                </a:ext>
              </a:extLst>
            </xdr:cNvPr>
            <xdr:cNvSpPr/>
          </xdr:nvSpPr>
          <xdr:spPr>
            <a:xfrm>
              <a:off x="10632257" y="1488083"/>
              <a:ext cx="635055" cy="4732721"/>
            </a:xfrm>
            <a:prstGeom prst="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000-000026000000}"/>
                </a:ext>
              </a:extLst>
            </xdr:cNvPr>
            <xdr:cNvSpPr/>
          </xdr:nvSpPr>
          <xdr:spPr>
            <a:xfrm>
              <a:off x="10784657" y="1638063"/>
              <a:ext cx="635055" cy="4422489"/>
            </a:xfrm>
            <a:prstGeom prst="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000-000027000000}"/>
                </a:ext>
              </a:extLst>
            </xdr:cNvPr>
            <xdr:cNvSpPr/>
          </xdr:nvSpPr>
          <xdr:spPr>
            <a:xfrm>
              <a:off x="10937057" y="1790463"/>
              <a:ext cx="630029" cy="4059148"/>
            </a:xfrm>
            <a:prstGeom prst="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 name="Oval 5">
            <a:extLst>
              <a:ext uri="{FF2B5EF4-FFF2-40B4-BE49-F238E27FC236}">
                <a16:creationId xmlns:a16="http://schemas.microsoft.com/office/drawing/2014/main" id="{00000000-0008-0000-0000-000006000000}"/>
              </a:ext>
            </a:extLst>
          </xdr:cNvPr>
          <xdr:cNvSpPr/>
        </xdr:nvSpPr>
        <xdr:spPr>
          <a:xfrm>
            <a:off x="11129356" y="2089525"/>
            <a:ext cx="788666" cy="3463783"/>
          </a:xfrm>
          <a:prstGeom prst="ellipse">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401958</xdr:colOff>
      <xdr:row>33</xdr:row>
      <xdr:rowOff>136104</xdr:rowOff>
    </xdr:from>
    <xdr:to>
      <xdr:col>18</xdr:col>
      <xdr:colOff>274957</xdr:colOff>
      <xdr:row>36</xdr:row>
      <xdr:rowOff>64668</xdr:rowOff>
    </xdr:to>
    <xdr:sp macro="" textlink="">
      <xdr:nvSpPr>
        <xdr:cNvPr id="8226" name="Rectangle: Rounded Corners 8225">
          <a:extLst>
            <a:ext uri="{FF2B5EF4-FFF2-40B4-BE49-F238E27FC236}">
              <a16:creationId xmlns:a16="http://schemas.microsoft.com/office/drawing/2014/main" id="{04632143-C211-006C-23A8-FF6F3D0C0D9E}"/>
            </a:ext>
          </a:extLst>
        </xdr:cNvPr>
        <xdr:cNvSpPr/>
      </xdr:nvSpPr>
      <xdr:spPr>
        <a:xfrm>
          <a:off x="10195532" y="6113432"/>
          <a:ext cx="1097195" cy="471957"/>
        </a:xfrm>
        <a:prstGeom prst="round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005392"/>
            </a:solidFill>
          </a:endParaRPr>
        </a:p>
      </xdr:txBody>
    </xdr:sp>
    <xdr:clientData/>
  </xdr:twoCellAnchor>
  <xdr:twoCellAnchor>
    <xdr:from>
      <xdr:col>14</xdr:col>
      <xdr:colOff>563880</xdr:colOff>
      <xdr:row>27</xdr:row>
      <xdr:rowOff>177800</xdr:rowOff>
    </xdr:from>
    <xdr:to>
      <xdr:col>16</xdr:col>
      <xdr:colOff>599440</xdr:colOff>
      <xdr:row>35</xdr:row>
      <xdr:rowOff>91440</xdr:rowOff>
    </xdr:to>
    <xdr:grpSp>
      <xdr:nvGrpSpPr>
        <xdr:cNvPr id="8243" name="Group 8242">
          <a:extLst>
            <a:ext uri="{FF2B5EF4-FFF2-40B4-BE49-F238E27FC236}">
              <a16:creationId xmlns:a16="http://schemas.microsoft.com/office/drawing/2014/main" id="{3E366EC0-CE20-F87E-7714-91E441614FCC}"/>
            </a:ext>
          </a:extLst>
        </xdr:cNvPr>
        <xdr:cNvGrpSpPr/>
      </xdr:nvGrpSpPr>
      <xdr:grpSpPr>
        <a:xfrm>
          <a:off x="9076728" y="5165436"/>
          <a:ext cx="1251682" cy="1391459"/>
          <a:chOff x="9098280" y="5115560"/>
          <a:chExt cx="1254760" cy="1376680"/>
        </a:xfrm>
      </xdr:grpSpPr>
      <xdr:sp macro="" textlink="">
        <xdr:nvSpPr>
          <xdr:cNvPr id="8235" name="Rectangle 8234">
            <a:extLst>
              <a:ext uri="{FF2B5EF4-FFF2-40B4-BE49-F238E27FC236}">
                <a16:creationId xmlns:a16="http://schemas.microsoft.com/office/drawing/2014/main" id="{89C319AB-8B23-81C1-3F14-01987112E4FC}"/>
              </a:ext>
            </a:extLst>
          </xdr:cNvPr>
          <xdr:cNvSpPr/>
        </xdr:nvSpPr>
        <xdr:spPr>
          <a:xfrm>
            <a:off x="9098280" y="51155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36" name="Rectangle 8235">
            <a:extLst>
              <a:ext uri="{FF2B5EF4-FFF2-40B4-BE49-F238E27FC236}">
                <a16:creationId xmlns:a16="http://schemas.microsoft.com/office/drawing/2014/main" id="{CACC491D-E83D-2481-0DB7-15AC8D7413B9}"/>
              </a:ext>
            </a:extLst>
          </xdr:cNvPr>
          <xdr:cNvSpPr/>
        </xdr:nvSpPr>
        <xdr:spPr>
          <a:xfrm>
            <a:off x="9098280" y="52933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37" name="Rectangle 8236">
            <a:extLst>
              <a:ext uri="{FF2B5EF4-FFF2-40B4-BE49-F238E27FC236}">
                <a16:creationId xmlns:a16="http://schemas.microsoft.com/office/drawing/2014/main" id="{738ABB9B-5AA3-B5A4-532D-14AE836AA66F}"/>
              </a:ext>
            </a:extLst>
          </xdr:cNvPr>
          <xdr:cNvSpPr/>
        </xdr:nvSpPr>
        <xdr:spPr>
          <a:xfrm>
            <a:off x="9098280" y="54711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38" name="Rectangle 8237">
            <a:extLst>
              <a:ext uri="{FF2B5EF4-FFF2-40B4-BE49-F238E27FC236}">
                <a16:creationId xmlns:a16="http://schemas.microsoft.com/office/drawing/2014/main" id="{4410AB95-1A09-2871-9411-073821D4C636}"/>
              </a:ext>
            </a:extLst>
          </xdr:cNvPr>
          <xdr:cNvSpPr/>
        </xdr:nvSpPr>
        <xdr:spPr>
          <a:xfrm>
            <a:off x="9098280" y="56489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39" name="Rectangle 8238">
            <a:extLst>
              <a:ext uri="{FF2B5EF4-FFF2-40B4-BE49-F238E27FC236}">
                <a16:creationId xmlns:a16="http://schemas.microsoft.com/office/drawing/2014/main" id="{A0E0AF08-A0D9-5C76-0167-54F9114D1010}"/>
              </a:ext>
            </a:extLst>
          </xdr:cNvPr>
          <xdr:cNvSpPr/>
        </xdr:nvSpPr>
        <xdr:spPr>
          <a:xfrm>
            <a:off x="9098280" y="58267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40" name="Rectangle 8239">
            <a:extLst>
              <a:ext uri="{FF2B5EF4-FFF2-40B4-BE49-F238E27FC236}">
                <a16:creationId xmlns:a16="http://schemas.microsoft.com/office/drawing/2014/main" id="{35978125-584C-3CFD-DDC2-BEBDC44267C2}"/>
              </a:ext>
            </a:extLst>
          </xdr:cNvPr>
          <xdr:cNvSpPr/>
        </xdr:nvSpPr>
        <xdr:spPr>
          <a:xfrm>
            <a:off x="9098280" y="60045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41" name="Rectangle 8240">
            <a:extLst>
              <a:ext uri="{FF2B5EF4-FFF2-40B4-BE49-F238E27FC236}">
                <a16:creationId xmlns:a16="http://schemas.microsoft.com/office/drawing/2014/main" id="{82E3FFE5-586B-AFAB-9BEF-EAB8CE100EBC}"/>
              </a:ext>
            </a:extLst>
          </xdr:cNvPr>
          <xdr:cNvSpPr/>
        </xdr:nvSpPr>
        <xdr:spPr>
          <a:xfrm>
            <a:off x="9098280" y="61823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42" name="Rectangle 8241">
            <a:extLst>
              <a:ext uri="{FF2B5EF4-FFF2-40B4-BE49-F238E27FC236}">
                <a16:creationId xmlns:a16="http://schemas.microsoft.com/office/drawing/2014/main" id="{D821329D-407C-4527-4FFE-5AAC65F7BE74}"/>
              </a:ext>
            </a:extLst>
          </xdr:cNvPr>
          <xdr:cNvSpPr/>
        </xdr:nvSpPr>
        <xdr:spPr>
          <a:xfrm>
            <a:off x="9098280" y="6360160"/>
            <a:ext cx="1254760" cy="132080"/>
          </a:xfrm>
          <a:prstGeom prst="rect">
            <a:avLst/>
          </a:prstGeom>
          <a:solidFill>
            <a:srgbClr val="9FE6FF">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14</xdr:col>
          <xdr:colOff>457200</xdr:colOff>
          <xdr:row>14</xdr:row>
          <xdr:rowOff>175260</xdr:rowOff>
        </xdr:from>
        <xdr:to>
          <xdr:col>19</xdr:col>
          <xdr:colOff>15240</xdr:colOff>
          <xdr:row>17</xdr:row>
          <xdr:rowOff>38100</xdr:rowOff>
        </xdr:to>
        <xdr:sp macro="" textlink="">
          <xdr:nvSpPr>
            <xdr:cNvPr id="8251" name="Group Box 59" hidden="1">
              <a:extLst>
                <a:ext uri="{63B3BB69-23CF-44E3-9099-C40C66FF867C}">
                  <a14:compatExt spid="_x0000_s8251"/>
                </a:ext>
                <a:ext uri="{FF2B5EF4-FFF2-40B4-BE49-F238E27FC236}">
                  <a16:creationId xmlns:a16="http://schemas.microsoft.com/office/drawing/2014/main" id="{00000000-0008-0000-0000-00003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8</xdr:col>
      <xdr:colOff>291098</xdr:colOff>
      <xdr:row>11</xdr:row>
      <xdr:rowOff>179797</xdr:rowOff>
    </xdr:from>
    <xdr:to>
      <xdr:col>14</xdr:col>
      <xdr:colOff>171235</xdr:colOff>
      <xdr:row>25</xdr:row>
      <xdr:rowOff>122364</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5154199" y="2157572"/>
          <a:ext cx="3527463" cy="2459736"/>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417263</xdr:colOff>
      <xdr:row>12</xdr:row>
      <xdr:rowOff>6848</xdr:rowOff>
    </xdr:from>
    <xdr:to>
      <xdr:col>8</xdr:col>
      <xdr:colOff>180273</xdr:colOff>
      <xdr:row>25</xdr:row>
      <xdr:rowOff>138357</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2848814" y="2164421"/>
          <a:ext cx="2194560" cy="246888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510279</xdr:colOff>
      <xdr:row>12</xdr:row>
      <xdr:rowOff>30822</xdr:rowOff>
    </xdr:from>
    <xdr:to>
      <xdr:col>4</xdr:col>
      <xdr:colOff>295960</xdr:colOff>
      <xdr:row>25</xdr:row>
      <xdr:rowOff>153187</xdr:rowOff>
    </xdr:to>
    <xdr:sp macro="" textlink="">
      <xdr:nvSpPr>
        <xdr:cNvPr id="41" name="Rectangle 40">
          <a:extLst>
            <a:ext uri="{FF2B5EF4-FFF2-40B4-BE49-F238E27FC236}">
              <a16:creationId xmlns:a16="http://schemas.microsoft.com/office/drawing/2014/main" id="{00000000-0008-0000-0000-000029000000}"/>
            </a:ext>
          </a:extLst>
        </xdr:cNvPr>
        <xdr:cNvSpPr/>
      </xdr:nvSpPr>
      <xdr:spPr>
        <a:xfrm>
          <a:off x="1118167" y="2188395"/>
          <a:ext cx="1609344" cy="2459736"/>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496584</xdr:colOff>
      <xdr:row>26</xdr:row>
      <xdr:rowOff>59932</xdr:rowOff>
    </xdr:from>
    <xdr:to>
      <xdr:col>9</xdr:col>
      <xdr:colOff>214045</xdr:colOff>
      <xdr:row>36</xdr:row>
      <xdr:rowOff>90755</xdr:rowOff>
    </xdr:to>
    <xdr:sp macro="" textlink="">
      <xdr:nvSpPr>
        <xdr:cNvPr id="42" name="Rectangle 41">
          <a:extLst>
            <a:ext uri="{FF2B5EF4-FFF2-40B4-BE49-F238E27FC236}">
              <a16:creationId xmlns:a16="http://schemas.microsoft.com/office/drawing/2014/main" id="{00000000-0008-0000-0000-00002A000000}"/>
            </a:ext>
          </a:extLst>
        </xdr:cNvPr>
        <xdr:cNvSpPr/>
      </xdr:nvSpPr>
      <xdr:spPr>
        <a:xfrm>
          <a:off x="1104472" y="4734674"/>
          <a:ext cx="4580562" cy="18288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316786</xdr:colOff>
      <xdr:row>26</xdr:row>
      <xdr:rowOff>58221</xdr:rowOff>
    </xdr:from>
    <xdr:to>
      <xdr:col>14</xdr:col>
      <xdr:colOff>169045</xdr:colOff>
      <xdr:row>36</xdr:row>
      <xdr:rowOff>89044</xdr:rowOff>
    </xdr:to>
    <xdr:sp macro="" textlink="">
      <xdr:nvSpPr>
        <xdr:cNvPr id="43" name="Rectangle 42">
          <a:extLst>
            <a:ext uri="{FF2B5EF4-FFF2-40B4-BE49-F238E27FC236}">
              <a16:creationId xmlns:a16="http://schemas.microsoft.com/office/drawing/2014/main" id="{00000000-0008-0000-0000-00002B000000}"/>
            </a:ext>
          </a:extLst>
        </xdr:cNvPr>
        <xdr:cNvSpPr/>
      </xdr:nvSpPr>
      <xdr:spPr>
        <a:xfrm>
          <a:off x="5787775" y="4732963"/>
          <a:ext cx="2891697" cy="18288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300298</xdr:colOff>
      <xdr:row>0</xdr:row>
      <xdr:rowOff>7620</xdr:rowOff>
    </xdr:from>
    <xdr:to>
      <xdr:col>24</xdr:col>
      <xdr:colOff>589858</xdr:colOff>
      <xdr:row>43</xdr:row>
      <xdr:rowOff>47244</xdr:rowOff>
    </xdr:to>
    <xdr:sp macro="" textlink="">
      <xdr:nvSpPr>
        <xdr:cNvPr id="2" name="Moon 1">
          <a:extLst>
            <a:ext uri="{FF2B5EF4-FFF2-40B4-BE49-F238E27FC236}">
              <a16:creationId xmlns:a16="http://schemas.microsoft.com/office/drawing/2014/main" id="{00000000-0008-0000-0000-000002000000}"/>
            </a:ext>
          </a:extLst>
        </xdr:cNvPr>
        <xdr:cNvSpPr/>
      </xdr:nvSpPr>
      <xdr:spPr>
        <a:xfrm flipH="1">
          <a:off x="9421207" y="7620"/>
          <a:ext cx="5762106" cy="7982897"/>
        </a:xfrm>
        <a:prstGeom prst="moon">
          <a:avLst>
            <a:gd name="adj" fmla="val 48629"/>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326274</xdr:colOff>
      <xdr:row>0</xdr:row>
      <xdr:rowOff>7620</xdr:rowOff>
    </xdr:from>
    <xdr:to>
      <xdr:col>25</xdr:col>
      <xdr:colOff>9698</xdr:colOff>
      <xdr:row>43</xdr:row>
      <xdr:rowOff>47244</xdr:rowOff>
    </xdr:to>
    <xdr:sp macro="" textlink="">
      <xdr:nvSpPr>
        <xdr:cNvPr id="3" name="Moon 2">
          <a:extLst>
            <a:ext uri="{FF2B5EF4-FFF2-40B4-BE49-F238E27FC236}">
              <a16:creationId xmlns:a16="http://schemas.microsoft.com/office/drawing/2014/main" id="{00000000-0008-0000-0000-000003000000}"/>
            </a:ext>
          </a:extLst>
        </xdr:cNvPr>
        <xdr:cNvSpPr/>
      </xdr:nvSpPr>
      <xdr:spPr>
        <a:xfrm flipH="1">
          <a:off x="9447183" y="7620"/>
          <a:ext cx="5764030" cy="7982897"/>
        </a:xfrm>
        <a:prstGeom prst="moon">
          <a:avLst>
            <a:gd name="adj" fmla="val 4794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518160</xdr:colOff>
      <xdr:row>0</xdr:row>
      <xdr:rowOff>0</xdr:rowOff>
    </xdr:from>
    <xdr:to>
      <xdr:col>24</xdr:col>
      <xdr:colOff>15240</xdr:colOff>
      <xdr:row>4</xdr:row>
      <xdr:rowOff>121920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0881360" y="0"/>
          <a:ext cx="3764280" cy="85344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60960</xdr:colOff>
      <xdr:row>2</xdr:row>
      <xdr:rowOff>167640</xdr:rowOff>
    </xdr:from>
    <xdr:to>
      <xdr:col>24</xdr:col>
      <xdr:colOff>0</xdr:colOff>
      <xdr:row>11</xdr:row>
      <xdr:rowOff>160020</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12862560" y="533400"/>
          <a:ext cx="1767840" cy="1638300"/>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12</xdr:col>
          <xdr:colOff>525780</xdr:colOff>
          <xdr:row>12</xdr:row>
          <xdr:rowOff>144780</xdr:rowOff>
        </xdr:from>
        <xdr:to>
          <xdr:col>13</xdr:col>
          <xdr:colOff>525780</xdr:colOff>
          <xdr:row>13</xdr:row>
          <xdr:rowOff>99060</xdr:rowOff>
        </xdr:to>
        <xdr:sp macro="" textlink="">
          <xdr:nvSpPr>
            <xdr:cNvPr id="8199" name="Drop Down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376576</xdr:colOff>
      <xdr:row>17</xdr:row>
      <xdr:rowOff>85618</xdr:rowOff>
    </xdr:from>
    <xdr:to>
      <xdr:col>14</xdr:col>
      <xdr:colOff>95163</xdr:colOff>
      <xdr:row>24</xdr:row>
      <xdr:rowOff>126115</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503560</xdr:colOff>
      <xdr:row>7</xdr:row>
      <xdr:rowOff>27413</xdr:rowOff>
    </xdr:from>
    <xdr:to>
      <xdr:col>3</xdr:col>
      <xdr:colOff>254786</xdr:colOff>
      <xdr:row>10</xdr:row>
      <xdr:rowOff>182559</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503560" y="1320504"/>
          <a:ext cx="1575408" cy="709328"/>
          <a:chOff x="529245" y="1232895"/>
          <a:chExt cx="1574889" cy="689610"/>
        </a:xfrm>
      </xdr:grpSpPr>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529245" y="1232895"/>
            <a:ext cx="1574889" cy="689610"/>
          </a:xfrm>
          <a:prstGeom prst="roundRect">
            <a:avLst/>
          </a:prstGeom>
          <a:gradFill flip="none" rotWithShape="1">
            <a:gsLst>
              <a:gs pos="0">
                <a:srgbClr val="70C7E6">
                  <a:alpha val="76000"/>
                </a:srgb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Oval 14">
            <a:extLst>
              <a:ext uri="{FF2B5EF4-FFF2-40B4-BE49-F238E27FC236}">
                <a16:creationId xmlns:a16="http://schemas.microsoft.com/office/drawing/2014/main" id="{00000000-0008-0000-0000-00000F000000}"/>
              </a:ext>
            </a:extLst>
          </xdr:cNvPr>
          <xdr:cNvSpPr/>
        </xdr:nvSpPr>
        <xdr:spPr>
          <a:xfrm>
            <a:off x="590940" y="1398543"/>
            <a:ext cx="405724" cy="390698"/>
          </a:xfrm>
          <a:prstGeom prst="ellipse">
            <a:avLst/>
          </a:prstGeom>
          <a:solidFill>
            <a:srgbClr val="70C7E6">
              <a:alpha val="5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638988" y="1438382"/>
            <a:ext cx="304013" cy="297199"/>
          </a:xfrm>
          <a:prstGeom prst="rect">
            <a:avLst/>
          </a:prstGeom>
        </xdr:spPr>
      </xdr:pic>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92606" y="1639173"/>
            <a:ext cx="536352"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COGS</a:t>
            </a:r>
          </a:p>
        </xdr:txBody>
      </xdr:sp>
      <xdr:sp macro="" textlink="'Analysis 03'!R7">
        <xdr:nvSpPr>
          <xdr:cNvPr id="31" name="TextBox 30">
            <a:extLst>
              <a:ext uri="{FF2B5EF4-FFF2-40B4-BE49-F238E27FC236}">
                <a16:creationId xmlns:a16="http://schemas.microsoft.com/office/drawing/2014/main" id="{00000000-0008-0000-0000-00001F000000}"/>
              </a:ext>
            </a:extLst>
          </xdr:cNvPr>
          <xdr:cNvSpPr txBox="1"/>
        </xdr:nvSpPr>
        <xdr:spPr>
          <a:xfrm>
            <a:off x="1033985" y="1346440"/>
            <a:ext cx="938965" cy="333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0C7F24E-2770-4A05-B6C9-571F836CA391}" type="TxLink">
              <a:rPr lang="en-US" sz="2000" b="0" i="0" u="none" strike="noStrike">
                <a:solidFill>
                  <a:schemeClr val="bg1">
                    <a:lumMod val="95000"/>
                  </a:schemeClr>
                </a:solidFill>
                <a:latin typeface="Calibri"/>
                <a:ea typeface="Calibri"/>
                <a:cs typeface="Calibri"/>
              </a:rPr>
              <a:pPr/>
              <a:t>$293.0K</a:t>
            </a:fld>
            <a:endParaRPr lang="en-US" sz="2400" b="0">
              <a:solidFill>
                <a:schemeClr val="bg1">
                  <a:lumMod val="95000"/>
                </a:schemeClr>
              </a:solidFill>
            </a:endParaRPr>
          </a:p>
        </xdr:txBody>
      </xdr:sp>
    </xdr:grpSp>
    <xdr:clientData/>
  </xdr:twoCellAnchor>
  <xdr:twoCellAnchor>
    <xdr:from>
      <xdr:col>4</xdr:col>
      <xdr:colOff>274651</xdr:colOff>
      <xdr:row>7</xdr:row>
      <xdr:rowOff>27413</xdr:rowOff>
    </xdr:from>
    <xdr:to>
      <xdr:col>7</xdr:col>
      <xdr:colOff>25877</xdr:colOff>
      <xdr:row>10</xdr:row>
      <xdr:rowOff>182559</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2706893" y="1320504"/>
          <a:ext cx="1575408" cy="709328"/>
          <a:chOff x="2397046" y="1232895"/>
          <a:chExt cx="1574888" cy="689610"/>
        </a:xfrm>
      </xdr:grpSpPr>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2397046" y="1232895"/>
            <a:ext cx="1574888" cy="689610"/>
          </a:xfrm>
          <a:prstGeom prst="roundRect">
            <a:avLst/>
          </a:prstGeom>
          <a:gradFill flip="none" rotWithShape="1">
            <a:gsLst>
              <a:gs pos="0">
                <a:schemeClr val="bg1">
                  <a:lumMod val="95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Oval 15">
            <a:extLst>
              <a:ext uri="{FF2B5EF4-FFF2-40B4-BE49-F238E27FC236}">
                <a16:creationId xmlns:a16="http://schemas.microsoft.com/office/drawing/2014/main" id="{00000000-0008-0000-0000-000010000000}"/>
              </a:ext>
            </a:extLst>
          </xdr:cNvPr>
          <xdr:cNvSpPr/>
        </xdr:nvSpPr>
        <xdr:spPr>
          <a:xfrm>
            <a:off x="2475093" y="1395432"/>
            <a:ext cx="404326" cy="390698"/>
          </a:xfrm>
          <a:prstGeom prst="ellipse">
            <a:avLst/>
          </a:prstGeom>
          <a:solidFill>
            <a:schemeClr val="bg1">
              <a:lumMod val="95000"/>
              <a:alpha val="5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2532634" y="1438383"/>
            <a:ext cx="304500" cy="297686"/>
          </a:xfrm>
          <a:prstGeom prst="rect">
            <a:avLst/>
          </a:prstGeom>
        </xdr:spPr>
      </xdr:pic>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2812552" y="1664831"/>
            <a:ext cx="1083591" cy="210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Total</a:t>
            </a:r>
            <a:r>
              <a:rPr lang="en-US" sz="1200" b="0" baseline="0">
                <a:solidFill>
                  <a:schemeClr val="bg1">
                    <a:lumMod val="95000"/>
                  </a:schemeClr>
                </a:solidFill>
              </a:rPr>
              <a:t> Revenue</a:t>
            </a:r>
            <a:endParaRPr lang="en-US" sz="1200" b="0">
              <a:solidFill>
                <a:schemeClr val="bg1">
                  <a:lumMod val="95000"/>
                </a:schemeClr>
              </a:solidFill>
            </a:endParaRPr>
          </a:p>
        </xdr:txBody>
      </xdr:sp>
      <xdr:sp macro="" textlink="'Analysis 03'!S7">
        <xdr:nvSpPr>
          <xdr:cNvPr id="32" name="TextBox 31">
            <a:extLst>
              <a:ext uri="{FF2B5EF4-FFF2-40B4-BE49-F238E27FC236}">
                <a16:creationId xmlns:a16="http://schemas.microsoft.com/office/drawing/2014/main" id="{00000000-0008-0000-0000-000020000000}"/>
              </a:ext>
            </a:extLst>
          </xdr:cNvPr>
          <xdr:cNvSpPr txBox="1"/>
        </xdr:nvSpPr>
        <xdr:spPr>
          <a:xfrm>
            <a:off x="2914151" y="1351106"/>
            <a:ext cx="938964" cy="333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73967A-30F1-42CA-AF5A-35B51BF04821}" type="TxLink">
              <a:rPr lang="en-US" sz="2000" b="0" i="0" u="none" strike="noStrike">
                <a:solidFill>
                  <a:schemeClr val="bg1">
                    <a:lumMod val="95000"/>
                  </a:schemeClr>
                </a:solidFill>
                <a:latin typeface="Calibri"/>
                <a:ea typeface="Calibri"/>
                <a:cs typeface="Calibri"/>
              </a:rPr>
              <a:pPr/>
              <a:t>$467.0K</a:t>
            </a:fld>
            <a:endParaRPr lang="en-US" sz="2400" b="0">
              <a:solidFill>
                <a:schemeClr val="bg1">
                  <a:lumMod val="95000"/>
                </a:schemeClr>
              </a:solidFill>
            </a:endParaRPr>
          </a:p>
        </xdr:txBody>
      </xdr:sp>
    </xdr:grpSp>
    <xdr:clientData/>
  </xdr:twoCellAnchor>
  <xdr:twoCellAnchor>
    <xdr:from>
      <xdr:col>8</xdr:col>
      <xdr:colOff>45742</xdr:colOff>
      <xdr:row>7</xdr:row>
      <xdr:rowOff>27413</xdr:rowOff>
    </xdr:from>
    <xdr:to>
      <xdr:col>10</xdr:col>
      <xdr:colOff>403460</xdr:colOff>
      <xdr:row>10</xdr:row>
      <xdr:rowOff>182559</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4910227" y="1320504"/>
          <a:ext cx="1573839" cy="709328"/>
          <a:chOff x="4266243" y="1232895"/>
          <a:chExt cx="1573493" cy="689610"/>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4266243" y="1232895"/>
            <a:ext cx="1573493" cy="689610"/>
          </a:xfrm>
          <a:prstGeom prst="roundRect">
            <a:avLst/>
          </a:prstGeom>
          <a:gradFill flip="none" rotWithShape="1">
            <a:gsLst>
              <a:gs pos="0">
                <a:schemeClr val="accent2">
                  <a:lumMod val="20000"/>
                  <a:lumOff val="80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Oval 16">
            <a:extLst>
              <a:ext uri="{FF2B5EF4-FFF2-40B4-BE49-F238E27FC236}">
                <a16:creationId xmlns:a16="http://schemas.microsoft.com/office/drawing/2014/main" id="{00000000-0008-0000-0000-000011000000}"/>
              </a:ext>
            </a:extLst>
          </xdr:cNvPr>
          <xdr:cNvSpPr/>
        </xdr:nvSpPr>
        <xdr:spPr>
          <a:xfrm>
            <a:off x="4357846" y="1392321"/>
            <a:ext cx="404326" cy="390698"/>
          </a:xfrm>
          <a:prstGeom prst="ellipse">
            <a:avLst/>
          </a:prstGeom>
          <a:solidFill>
            <a:schemeClr val="accent2">
              <a:lumMod val="20000"/>
              <a:lumOff val="80000"/>
              <a:alpha val="5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395171" y="1437422"/>
            <a:ext cx="303243" cy="289615"/>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4726410" y="1653947"/>
            <a:ext cx="1083593" cy="210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Profit</a:t>
            </a:r>
            <a:r>
              <a:rPr lang="en-US" sz="1200" b="0" baseline="0">
                <a:solidFill>
                  <a:schemeClr val="bg1">
                    <a:lumMod val="95000"/>
                  </a:schemeClr>
                </a:solidFill>
              </a:rPr>
              <a:t> Margin</a:t>
            </a:r>
            <a:endParaRPr lang="en-US" sz="1200" b="0">
              <a:solidFill>
                <a:schemeClr val="bg1">
                  <a:lumMod val="95000"/>
                </a:schemeClr>
              </a:solidFill>
            </a:endParaRPr>
          </a:p>
        </xdr:txBody>
      </xdr:sp>
      <xdr:sp macro="" textlink="'Analysis 03'!T7">
        <xdr:nvSpPr>
          <xdr:cNvPr id="33" name="TextBox 32">
            <a:extLst>
              <a:ext uri="{FF2B5EF4-FFF2-40B4-BE49-F238E27FC236}">
                <a16:creationId xmlns:a16="http://schemas.microsoft.com/office/drawing/2014/main" id="{00000000-0008-0000-0000-000021000000}"/>
              </a:ext>
            </a:extLst>
          </xdr:cNvPr>
          <xdr:cNvSpPr txBox="1"/>
        </xdr:nvSpPr>
        <xdr:spPr>
          <a:xfrm>
            <a:off x="4794315" y="1340220"/>
            <a:ext cx="938966" cy="333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AAA4603-D25A-46D9-B974-7F4F775A32D3}" type="TxLink">
              <a:rPr lang="en-US" sz="2000" b="0" i="0" u="none" strike="noStrike">
                <a:solidFill>
                  <a:schemeClr val="bg1">
                    <a:lumMod val="95000"/>
                  </a:schemeClr>
                </a:solidFill>
                <a:latin typeface="Calibri"/>
                <a:ea typeface="Calibri"/>
                <a:cs typeface="Calibri"/>
              </a:rPr>
              <a:pPr/>
              <a:t>$174.1K</a:t>
            </a:fld>
            <a:endParaRPr lang="en-US" sz="2400" b="0">
              <a:solidFill>
                <a:schemeClr val="bg1">
                  <a:lumMod val="95000"/>
                </a:schemeClr>
              </a:solidFill>
            </a:endParaRPr>
          </a:p>
        </xdr:txBody>
      </xdr:sp>
    </xdr:grpSp>
    <xdr:clientData/>
  </xdr:twoCellAnchor>
  <xdr:twoCellAnchor>
    <xdr:from>
      <xdr:col>11</xdr:col>
      <xdr:colOff>423325</xdr:colOff>
      <xdr:row>7</xdr:row>
      <xdr:rowOff>44536</xdr:rowOff>
    </xdr:from>
    <xdr:to>
      <xdr:col>14</xdr:col>
      <xdr:colOff>203547</xdr:colOff>
      <xdr:row>11</xdr:row>
      <xdr:rowOff>14955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7111992" y="1337627"/>
          <a:ext cx="1604403" cy="709328"/>
          <a:chOff x="6134044" y="1232895"/>
          <a:chExt cx="1603885" cy="689610"/>
        </a:xfrm>
      </xdr:grpSpPr>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6134044" y="1232895"/>
            <a:ext cx="1567883" cy="689610"/>
          </a:xfrm>
          <a:prstGeom prst="roundRect">
            <a:avLst/>
          </a:prstGeom>
          <a:gradFill flip="none" rotWithShape="1">
            <a:gsLst>
              <a:gs pos="0">
                <a:schemeClr val="accent5">
                  <a:lumMod val="20000"/>
                  <a:lumOff val="80000"/>
                </a:schemeClr>
              </a:gs>
              <a:gs pos="35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000-000012000000}"/>
              </a:ext>
            </a:extLst>
          </xdr:cNvPr>
          <xdr:cNvSpPr/>
        </xdr:nvSpPr>
        <xdr:spPr>
          <a:xfrm>
            <a:off x="6240601" y="1389210"/>
            <a:ext cx="404326" cy="390698"/>
          </a:xfrm>
          <a:prstGeom prst="ellipse">
            <a:avLst/>
          </a:prstGeom>
          <a:solidFill>
            <a:schemeClr val="accent3">
              <a:lumMod val="20000"/>
              <a:lumOff val="80000"/>
              <a:alpha val="51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6273262" y="1421870"/>
            <a:ext cx="326573" cy="312945"/>
          </a:xfrm>
          <a:prstGeom prst="rect">
            <a:avLst/>
          </a:prstGeom>
        </xdr:spPr>
      </xdr:pic>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6551698" y="1649282"/>
            <a:ext cx="1186231" cy="21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 Profit</a:t>
            </a:r>
            <a:r>
              <a:rPr lang="en-US" sz="1200" b="0" baseline="0">
                <a:solidFill>
                  <a:schemeClr val="bg1">
                    <a:lumMod val="95000"/>
                  </a:schemeClr>
                </a:solidFill>
              </a:rPr>
              <a:t> Margin</a:t>
            </a:r>
            <a:endParaRPr lang="en-US" sz="1200" b="0">
              <a:solidFill>
                <a:schemeClr val="bg1">
                  <a:lumMod val="95000"/>
                </a:schemeClr>
              </a:solidFill>
            </a:endParaRPr>
          </a:p>
        </xdr:txBody>
      </xdr:sp>
      <xdr:sp macro="" textlink="'Analysis 03'!U7">
        <xdr:nvSpPr>
          <xdr:cNvPr id="34" name="TextBox 33">
            <a:extLst>
              <a:ext uri="{FF2B5EF4-FFF2-40B4-BE49-F238E27FC236}">
                <a16:creationId xmlns:a16="http://schemas.microsoft.com/office/drawing/2014/main" id="{00000000-0008-0000-0000-000022000000}"/>
              </a:ext>
            </a:extLst>
          </xdr:cNvPr>
          <xdr:cNvSpPr txBox="1"/>
        </xdr:nvSpPr>
        <xdr:spPr>
          <a:xfrm>
            <a:off x="6674482" y="1329334"/>
            <a:ext cx="938965" cy="333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8B426E-6AAF-427C-8A4D-1A1072DE0DD8}" type="TxLink">
              <a:rPr lang="en-US" sz="2000" b="0" i="0" u="none" strike="noStrike">
                <a:solidFill>
                  <a:schemeClr val="bg1">
                    <a:lumMod val="95000"/>
                  </a:schemeClr>
                </a:solidFill>
                <a:latin typeface="Calibri"/>
                <a:ea typeface="Calibri"/>
                <a:cs typeface="Calibri"/>
              </a:rPr>
              <a:pPr/>
              <a:t>37.3%</a:t>
            </a:fld>
            <a:endParaRPr lang="en-US" sz="2400" b="0">
              <a:solidFill>
                <a:schemeClr val="bg1">
                  <a:lumMod val="95000"/>
                </a:schemeClr>
              </a:solidFill>
            </a:endParaRPr>
          </a:p>
        </xdr:txBody>
      </xdr:sp>
    </xdr:grpSp>
    <xdr:clientData/>
  </xdr:twoCellAnchor>
  <xdr:twoCellAnchor>
    <xdr:from>
      <xdr:col>8</xdr:col>
      <xdr:colOff>520683</xdr:colOff>
      <xdr:row>12</xdr:row>
      <xdr:rowOff>94178</xdr:rowOff>
    </xdr:from>
    <xdr:to>
      <xdr:col>9</xdr:col>
      <xdr:colOff>359595</xdr:colOff>
      <xdr:row>14</xdr:row>
      <xdr:rowOff>10020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5383784" y="2251751"/>
          <a:ext cx="446800"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2">
                  <a:lumMod val="50000"/>
                </a:schemeClr>
              </a:solidFill>
            </a:rPr>
            <a:t>Top</a:t>
          </a:r>
        </a:p>
      </xdr:txBody>
    </xdr:sp>
    <xdr:clientData/>
  </xdr:twoCellAnchor>
  <xdr:twoCellAnchor>
    <xdr:from>
      <xdr:col>10</xdr:col>
      <xdr:colOff>433352</xdr:colOff>
      <xdr:row>12</xdr:row>
      <xdr:rowOff>92466</xdr:rowOff>
    </xdr:from>
    <xdr:to>
      <xdr:col>11</xdr:col>
      <xdr:colOff>436651</xdr:colOff>
      <xdr:row>14</xdr:row>
      <xdr:rowOff>8308</xdr:rowOff>
    </xdr:to>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6512228" y="2250039"/>
          <a:ext cx="611187"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2">
                  <a:lumMod val="50000"/>
                </a:schemeClr>
              </a:solidFill>
            </a:rPr>
            <a:t>Bottom</a:t>
          </a:r>
        </a:p>
      </xdr:txBody>
    </xdr:sp>
    <xdr:clientData/>
  </xdr:twoCellAnchor>
  <mc:AlternateContent xmlns:mc="http://schemas.openxmlformats.org/markup-compatibility/2006">
    <mc:Choice xmlns:a14="http://schemas.microsoft.com/office/drawing/2010/main" Requires="a14">
      <xdr:twoCellAnchor editAs="oneCell">
        <xdr:from>
          <xdr:col>9</xdr:col>
          <xdr:colOff>327660</xdr:colOff>
          <xdr:row>12</xdr:row>
          <xdr:rowOff>144780</xdr:rowOff>
        </xdr:from>
        <xdr:to>
          <xdr:col>9</xdr:col>
          <xdr:colOff>533400</xdr:colOff>
          <xdr:row>13</xdr:row>
          <xdr:rowOff>121920</xdr:rowOff>
        </xdr:to>
        <xdr:sp macro="" textlink="">
          <xdr:nvSpPr>
            <xdr:cNvPr id="8196" name="Option Button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388620</xdr:colOff>
          <xdr:row>12</xdr:row>
          <xdr:rowOff>144780</xdr:rowOff>
        </xdr:from>
        <xdr:to>
          <xdr:col>11</xdr:col>
          <xdr:colOff>556260</xdr:colOff>
          <xdr:row>13</xdr:row>
          <xdr:rowOff>114300</xdr:rowOff>
        </xdr:to>
        <xdr:sp macro="" textlink="">
          <xdr:nvSpPr>
            <xdr:cNvPr id="8198" name="Option Button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5261</xdr:colOff>
      <xdr:row>14</xdr:row>
      <xdr:rowOff>6847</xdr:rowOff>
    </xdr:from>
    <xdr:to>
      <xdr:col>12</xdr:col>
      <xdr:colOff>222606</xdr:colOff>
      <xdr:row>15</xdr:row>
      <xdr:rowOff>102488</xdr:rowOff>
    </xdr:to>
    <xdr:sp macro="" textlink="'Analysis 03'!N16">
      <xdr:nvSpPr>
        <xdr:cNvPr id="46" name="TextBox 45">
          <a:extLst>
            <a:ext uri="{FF2B5EF4-FFF2-40B4-BE49-F238E27FC236}">
              <a16:creationId xmlns:a16="http://schemas.microsoft.com/office/drawing/2014/main" id="{00000000-0008-0000-0000-00002E000000}"/>
            </a:ext>
          </a:extLst>
        </xdr:cNvPr>
        <xdr:cNvSpPr txBox="1"/>
      </xdr:nvSpPr>
      <xdr:spPr>
        <a:xfrm>
          <a:off x="5476250" y="2524016"/>
          <a:ext cx="2041008"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6C2D0A6-F1D8-4559-B6F4-E2D4BFE5EF7C}" type="TxLink">
            <a:rPr lang="en-US" sz="1200" b="0" i="0" u="none" strike="noStrike">
              <a:solidFill>
                <a:schemeClr val="bg2">
                  <a:lumMod val="50000"/>
                </a:schemeClr>
              </a:solidFill>
              <a:latin typeface="Calibri"/>
              <a:ea typeface="Calibri"/>
              <a:cs typeface="Calibri"/>
            </a:rPr>
            <a:pPr/>
            <a:t>Top-5 Profitable Location</a:t>
          </a:fld>
          <a:endParaRPr lang="en-US" sz="1100" b="0">
            <a:solidFill>
              <a:schemeClr val="bg2">
                <a:lumMod val="50000"/>
              </a:schemeClr>
            </a:solidFill>
          </a:endParaRPr>
        </a:p>
      </xdr:txBody>
    </xdr:sp>
    <xdr:clientData/>
  </xdr:twoCellAnchor>
  <xdr:twoCellAnchor>
    <xdr:from>
      <xdr:col>8</xdr:col>
      <xdr:colOff>496584</xdr:colOff>
      <xdr:row>14</xdr:row>
      <xdr:rowOff>111303</xdr:rowOff>
    </xdr:from>
    <xdr:to>
      <xdr:col>9</xdr:col>
      <xdr:colOff>0</xdr:colOff>
      <xdr:row>15</xdr:row>
      <xdr:rowOff>40613</xdr:rowOff>
    </xdr:to>
    <xdr:sp macro="" textlink="">
      <xdr:nvSpPr>
        <xdr:cNvPr id="47" name="Oval 46">
          <a:extLst>
            <a:ext uri="{FF2B5EF4-FFF2-40B4-BE49-F238E27FC236}">
              <a16:creationId xmlns:a16="http://schemas.microsoft.com/office/drawing/2014/main" id="{00000000-0008-0000-0000-00002F000000}"/>
            </a:ext>
          </a:extLst>
        </xdr:cNvPr>
        <xdr:cNvSpPr/>
      </xdr:nvSpPr>
      <xdr:spPr>
        <a:xfrm>
          <a:off x="5359685" y="2628472"/>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20673</xdr:colOff>
      <xdr:row>15</xdr:row>
      <xdr:rowOff>107875</xdr:rowOff>
    </xdr:from>
    <xdr:to>
      <xdr:col>10</xdr:col>
      <xdr:colOff>282540</xdr:colOff>
      <xdr:row>18</xdr:row>
      <xdr:rowOff>17122</xdr:rowOff>
    </xdr:to>
    <xdr:sp macro="" textlink="'Analysis 03'!N17">
      <xdr:nvSpPr>
        <xdr:cNvPr id="48" name="TextBox 47">
          <a:extLst>
            <a:ext uri="{FF2B5EF4-FFF2-40B4-BE49-F238E27FC236}">
              <a16:creationId xmlns:a16="http://schemas.microsoft.com/office/drawing/2014/main" id="{00000000-0008-0000-0000-000030000000}"/>
            </a:ext>
          </a:extLst>
        </xdr:cNvPr>
        <xdr:cNvSpPr txBox="1"/>
      </xdr:nvSpPr>
      <xdr:spPr>
        <a:xfrm>
          <a:off x="5491662" y="2804841"/>
          <a:ext cx="869754" cy="448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C6C93A-FE8D-42FF-844E-8FB011AEED93}" type="TxLink">
            <a:rPr lang="en-US" sz="1100" b="0" i="0" u="none" strike="noStrike">
              <a:solidFill>
                <a:schemeClr val="bg2">
                  <a:lumMod val="50000"/>
                </a:schemeClr>
              </a:solidFill>
              <a:latin typeface="Calibri"/>
              <a:ea typeface="Calibri"/>
              <a:cs typeface="Calibri"/>
            </a:rPr>
            <a:pPr/>
            <a:t>Total Sales Location</a:t>
          </a:fld>
          <a:endParaRPr lang="en-US" sz="1200" b="0">
            <a:solidFill>
              <a:schemeClr val="bg2">
                <a:lumMod val="50000"/>
              </a:schemeClr>
            </a:solidFill>
          </a:endParaRPr>
        </a:p>
      </xdr:txBody>
    </xdr:sp>
    <xdr:clientData/>
  </xdr:twoCellAnchor>
  <xdr:twoCellAnchor>
    <xdr:from>
      <xdr:col>10</xdr:col>
      <xdr:colOff>275815</xdr:colOff>
      <xdr:row>15</xdr:row>
      <xdr:rowOff>54792</xdr:rowOff>
    </xdr:from>
    <xdr:to>
      <xdr:col>11</xdr:col>
      <xdr:colOff>273978</xdr:colOff>
      <xdr:row>17</xdr:row>
      <xdr:rowOff>143837</xdr:rowOff>
    </xdr:to>
    <xdr:sp macro="" textlink="'Analysis 03'!N18">
      <xdr:nvSpPr>
        <xdr:cNvPr id="49" name="TextBox 48">
          <a:extLst>
            <a:ext uri="{FF2B5EF4-FFF2-40B4-BE49-F238E27FC236}">
              <a16:creationId xmlns:a16="http://schemas.microsoft.com/office/drawing/2014/main" id="{00000000-0008-0000-0000-000031000000}"/>
            </a:ext>
          </a:extLst>
        </xdr:cNvPr>
        <xdr:cNvSpPr txBox="1"/>
      </xdr:nvSpPr>
      <xdr:spPr>
        <a:xfrm>
          <a:off x="6354691" y="2751758"/>
          <a:ext cx="606051" cy="448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9054C1-000F-4A29-9C2A-D3ED3870DA3F}" type="TxLink">
            <a:rPr lang="en-US" sz="2800" b="0" i="0" u="none" strike="noStrike">
              <a:solidFill>
                <a:srgbClr val="1F8CB3"/>
              </a:solidFill>
              <a:latin typeface="Calibri"/>
              <a:ea typeface="Calibri"/>
              <a:cs typeface="Calibri"/>
            </a:rPr>
            <a:pPr/>
            <a:t>20</a:t>
          </a:fld>
          <a:endParaRPr lang="en-US" sz="3200" b="0">
            <a:solidFill>
              <a:srgbClr val="1F8CB3"/>
            </a:solidFill>
          </a:endParaRPr>
        </a:p>
      </xdr:txBody>
    </xdr:sp>
    <xdr:clientData/>
  </xdr:twoCellAnchor>
  <xdr:twoCellAnchor>
    <xdr:from>
      <xdr:col>8</xdr:col>
      <xdr:colOff>539394</xdr:colOff>
      <xdr:row>15</xdr:row>
      <xdr:rowOff>171237</xdr:rowOff>
    </xdr:from>
    <xdr:to>
      <xdr:col>8</xdr:col>
      <xdr:colOff>585113</xdr:colOff>
      <xdr:row>17</xdr:row>
      <xdr:rowOff>145550</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5402495" y="2868203"/>
          <a:ext cx="45719" cy="333909"/>
        </a:xfrm>
        <a:prstGeom prst="rect">
          <a:avLst/>
        </a:prstGeom>
        <a:solidFill>
          <a:srgbClr val="1F8CB3">
            <a:alpha val="4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0</xdr:col>
      <xdr:colOff>470899</xdr:colOff>
      <xdr:row>12</xdr:row>
      <xdr:rowOff>42809</xdr:rowOff>
    </xdr:from>
    <xdr:to>
      <xdr:col>1</xdr:col>
      <xdr:colOff>402404</xdr:colOff>
      <xdr:row>25</xdr:row>
      <xdr:rowOff>145551</xdr:rowOff>
    </xdr:to>
    <xdr:sp macro="" textlink="">
      <xdr:nvSpPr>
        <xdr:cNvPr id="51" name="Rectangle: Diagonal Corners Rounded 50">
          <a:extLst>
            <a:ext uri="{FF2B5EF4-FFF2-40B4-BE49-F238E27FC236}">
              <a16:creationId xmlns:a16="http://schemas.microsoft.com/office/drawing/2014/main" id="{00000000-0008-0000-0000-000033000000}"/>
            </a:ext>
          </a:extLst>
        </xdr:cNvPr>
        <xdr:cNvSpPr/>
      </xdr:nvSpPr>
      <xdr:spPr>
        <a:xfrm>
          <a:off x="470899" y="2200382"/>
          <a:ext cx="539393" cy="2440113"/>
        </a:xfrm>
        <a:prstGeom prst="round2DiagRect">
          <a:avLst/>
        </a:prstGeom>
        <a:gradFill flip="none" rotWithShape="1">
          <a:gsLst>
            <a:gs pos="2000">
              <a:schemeClr val="bg1">
                <a:lumMod val="95000"/>
              </a:schemeClr>
            </a:gs>
            <a:gs pos="29000">
              <a:srgbClr val="1F8CB3"/>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800"/>
            <a:t>Customer  Analysis</a:t>
          </a:r>
        </a:p>
      </xdr:txBody>
    </xdr:sp>
    <xdr:clientData/>
  </xdr:twoCellAnchor>
  <xdr:twoCellAnchor>
    <xdr:from>
      <xdr:col>0</xdr:col>
      <xdr:colOff>452063</xdr:colOff>
      <xdr:row>26</xdr:row>
      <xdr:rowOff>23972</xdr:rowOff>
    </xdr:from>
    <xdr:to>
      <xdr:col>1</xdr:col>
      <xdr:colOff>383568</xdr:colOff>
      <xdr:row>36</xdr:row>
      <xdr:rowOff>146235</xdr:rowOff>
    </xdr:to>
    <xdr:sp macro="" textlink="">
      <xdr:nvSpPr>
        <xdr:cNvPr id="53" name="Rectangle: Diagonal Corners Rounded 52">
          <a:extLst>
            <a:ext uri="{FF2B5EF4-FFF2-40B4-BE49-F238E27FC236}">
              <a16:creationId xmlns:a16="http://schemas.microsoft.com/office/drawing/2014/main" id="{00000000-0008-0000-0000-000035000000}"/>
            </a:ext>
          </a:extLst>
        </xdr:cNvPr>
        <xdr:cNvSpPr/>
      </xdr:nvSpPr>
      <xdr:spPr>
        <a:xfrm>
          <a:off x="452063" y="4698714"/>
          <a:ext cx="539393" cy="1920240"/>
        </a:xfrm>
        <a:prstGeom prst="round2DiagRect">
          <a:avLst/>
        </a:prstGeom>
        <a:gradFill flip="none" rotWithShape="1">
          <a:gsLst>
            <a:gs pos="2000">
              <a:schemeClr val="bg1">
                <a:lumMod val="95000"/>
              </a:schemeClr>
            </a:gs>
            <a:gs pos="29000">
              <a:srgbClr val="1F8CB3"/>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US" sz="1800"/>
            <a:t>Time</a:t>
          </a:r>
          <a:r>
            <a:rPr lang="en-US" sz="1800" baseline="0"/>
            <a:t> Frame</a:t>
          </a:r>
          <a:endParaRPr lang="en-US" sz="1800"/>
        </a:p>
      </xdr:txBody>
    </xdr:sp>
    <xdr:clientData/>
  </xdr:twoCellAnchor>
  <xdr:twoCellAnchor>
    <xdr:from>
      <xdr:col>4</xdr:col>
      <xdr:colOff>419529</xdr:colOff>
      <xdr:row>18</xdr:row>
      <xdr:rowOff>0</xdr:rowOff>
    </xdr:from>
    <xdr:to>
      <xdr:col>8</xdr:col>
      <xdr:colOff>154113</xdr:colOff>
      <xdr:row>25</xdr:row>
      <xdr:rowOff>90156</xdr:rowOff>
    </xdr:to>
    <xdr:graphicFrame macro="">
      <xdr:nvGraphicFramePr>
        <xdr:cNvPr id="54" name="Chart 53">
          <a:extLst>
            <a:ext uri="{FF2B5EF4-FFF2-40B4-BE49-F238E27FC236}">
              <a16:creationId xmlns:a16="http://schemas.microsoft.com/office/drawing/2014/main" id="{00000000-0008-0000-0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27522</xdr:colOff>
      <xdr:row>15</xdr:row>
      <xdr:rowOff>80477</xdr:rowOff>
    </xdr:from>
    <xdr:to>
      <xdr:col>6</xdr:col>
      <xdr:colOff>436651</xdr:colOff>
      <xdr:row>17</xdr:row>
      <xdr:rowOff>169522</xdr:rowOff>
    </xdr:to>
    <xdr:sp macro="" textlink="'Analysis 03'!N17">
      <xdr:nvSpPr>
        <xdr:cNvPr id="52" name="TextBox 51">
          <a:extLst>
            <a:ext uri="{FF2B5EF4-FFF2-40B4-BE49-F238E27FC236}">
              <a16:creationId xmlns:a16="http://schemas.microsoft.com/office/drawing/2014/main" id="{00000000-0008-0000-0000-000034000000}"/>
            </a:ext>
          </a:extLst>
        </xdr:cNvPr>
        <xdr:cNvSpPr txBox="1"/>
      </xdr:nvSpPr>
      <xdr:spPr>
        <a:xfrm>
          <a:off x="3066960" y="2777443"/>
          <a:ext cx="1017017" cy="448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2">
                  <a:lumMod val="50000"/>
                </a:schemeClr>
              </a:solidFill>
              <a:latin typeface="Calibri"/>
              <a:ea typeface="Calibri"/>
              <a:cs typeface="Calibri"/>
            </a:rPr>
            <a:t>Average Customer Age</a:t>
          </a:r>
          <a:endParaRPr lang="en-US" sz="1200" b="0">
            <a:solidFill>
              <a:schemeClr val="bg2">
                <a:lumMod val="50000"/>
              </a:schemeClr>
            </a:solidFill>
          </a:endParaRPr>
        </a:p>
      </xdr:txBody>
    </xdr:sp>
    <xdr:clientData/>
  </xdr:twoCellAnchor>
  <xdr:twoCellAnchor>
    <xdr:from>
      <xdr:col>4</xdr:col>
      <xdr:colOff>546243</xdr:colOff>
      <xdr:row>15</xdr:row>
      <xdr:rowOff>143839</xdr:rowOff>
    </xdr:from>
    <xdr:to>
      <xdr:col>4</xdr:col>
      <xdr:colOff>591962</xdr:colOff>
      <xdr:row>17</xdr:row>
      <xdr:rowOff>118152</xdr:rowOff>
    </xdr:to>
    <xdr:sp macro="" textlink="">
      <xdr:nvSpPr>
        <xdr:cNvPr id="55" name="Rectangle 54">
          <a:extLst>
            <a:ext uri="{FF2B5EF4-FFF2-40B4-BE49-F238E27FC236}">
              <a16:creationId xmlns:a16="http://schemas.microsoft.com/office/drawing/2014/main" id="{00000000-0008-0000-0000-000037000000}"/>
            </a:ext>
          </a:extLst>
        </xdr:cNvPr>
        <xdr:cNvSpPr/>
      </xdr:nvSpPr>
      <xdr:spPr>
        <a:xfrm>
          <a:off x="2977794" y="2840805"/>
          <a:ext cx="45719" cy="333909"/>
        </a:xfrm>
        <a:prstGeom prst="rect">
          <a:avLst/>
        </a:prstGeom>
        <a:solidFill>
          <a:srgbClr val="1F8CB3">
            <a:alpha val="4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4</xdr:col>
      <xdr:colOff>594313</xdr:colOff>
      <xdr:row>12</xdr:row>
      <xdr:rowOff>99315</xdr:rowOff>
    </xdr:from>
    <xdr:to>
      <xdr:col>8</xdr:col>
      <xdr:colOff>203771</xdr:colOff>
      <xdr:row>14</xdr:row>
      <xdr:rowOff>15157</xdr:rowOff>
    </xdr:to>
    <xdr:sp macro="" textlink="">
      <xdr:nvSpPr>
        <xdr:cNvPr id="56" name="TextBox 45">
          <a:extLst>
            <a:ext uri="{FF2B5EF4-FFF2-40B4-BE49-F238E27FC236}">
              <a16:creationId xmlns:a16="http://schemas.microsoft.com/office/drawing/2014/main" id="{00000000-0008-0000-0000-000038000000}"/>
            </a:ext>
          </a:extLst>
        </xdr:cNvPr>
        <xdr:cNvSpPr txBox="1"/>
      </xdr:nvSpPr>
      <xdr:spPr>
        <a:xfrm>
          <a:off x="3025864" y="2256888"/>
          <a:ext cx="2041008"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b="0" i="0" u="none" strike="noStrike">
              <a:solidFill>
                <a:schemeClr val="bg2">
                  <a:lumMod val="50000"/>
                </a:schemeClr>
              </a:solidFill>
              <a:latin typeface="Calibri"/>
              <a:ea typeface="Calibri"/>
              <a:cs typeface="Calibri"/>
            </a:rPr>
            <a:t>Profit</a:t>
          </a:r>
          <a:r>
            <a:rPr lang="en-US" sz="1200" b="0" i="0" u="none" strike="noStrike" baseline="0">
              <a:solidFill>
                <a:schemeClr val="bg2">
                  <a:lumMod val="50000"/>
                </a:schemeClr>
              </a:solidFill>
              <a:latin typeface="Calibri"/>
              <a:ea typeface="Calibri"/>
              <a:cs typeface="Calibri"/>
            </a:rPr>
            <a:t> by Customer Age</a:t>
          </a:r>
          <a:endParaRPr lang="en-US" sz="1100" b="0">
            <a:solidFill>
              <a:schemeClr val="bg2">
                <a:lumMod val="50000"/>
              </a:schemeClr>
            </a:solidFill>
          </a:endParaRPr>
        </a:p>
      </xdr:txBody>
    </xdr:sp>
    <xdr:clientData/>
  </xdr:twoCellAnchor>
  <xdr:twoCellAnchor>
    <xdr:from>
      <xdr:col>4</xdr:col>
      <xdr:colOff>486310</xdr:colOff>
      <xdr:row>13</xdr:row>
      <xdr:rowOff>15411</xdr:rowOff>
    </xdr:from>
    <xdr:to>
      <xdr:col>4</xdr:col>
      <xdr:colOff>597614</xdr:colOff>
      <xdr:row>13</xdr:row>
      <xdr:rowOff>124518</xdr:rowOff>
    </xdr:to>
    <xdr:sp macro="" textlink="">
      <xdr:nvSpPr>
        <xdr:cNvPr id="57" name="Oval 56">
          <a:extLst>
            <a:ext uri="{FF2B5EF4-FFF2-40B4-BE49-F238E27FC236}">
              <a16:creationId xmlns:a16="http://schemas.microsoft.com/office/drawing/2014/main" id="{00000000-0008-0000-0000-000039000000}"/>
            </a:ext>
          </a:extLst>
        </xdr:cNvPr>
        <xdr:cNvSpPr/>
      </xdr:nvSpPr>
      <xdr:spPr>
        <a:xfrm>
          <a:off x="2917861" y="2352782"/>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573640</xdr:colOff>
          <xdr:row>14</xdr:row>
          <xdr:rowOff>94178</xdr:rowOff>
        </xdr:from>
        <xdr:to>
          <xdr:col>4</xdr:col>
          <xdr:colOff>201972</xdr:colOff>
          <xdr:row>22</xdr:row>
          <xdr:rowOff>89641</xdr:rowOff>
        </xdr:to>
        <xdr:pic>
          <xdr:nvPicPr>
            <xdr:cNvPr id="61" name="Picture 60">
              <a:extLst>
                <a:ext uri="{FF2B5EF4-FFF2-40B4-BE49-F238E27FC236}">
                  <a16:creationId xmlns:a16="http://schemas.microsoft.com/office/drawing/2014/main" id="{00000000-0008-0000-0000-00003D000000}"/>
                </a:ext>
              </a:extLst>
            </xdr:cNvPr>
            <xdr:cNvPicPr>
              <a:picLocks noChangeAspect="1" noChangeArrowheads="1"/>
              <a:extLst>
                <a:ext uri="{84589F7E-364E-4C9E-8A38-B11213B215E9}">
                  <a14:cameraTool cellRange="'Gender chart'!$C$10:$L$19" spid="_x0000_s8508"/>
                </a:ext>
              </a:extLst>
            </xdr:cNvPicPr>
          </xdr:nvPicPr>
          <xdr:blipFill>
            <a:blip xmlns:r="http://schemas.openxmlformats.org/officeDocument/2006/relationships" r:embed="rId7"/>
            <a:srcRect/>
            <a:stretch>
              <a:fillRect/>
            </a:stretch>
          </xdr:blipFill>
          <xdr:spPr bwMode="auto">
            <a:xfrm>
              <a:off x="1181528" y="2611347"/>
              <a:ext cx="1451995" cy="143384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96017</xdr:colOff>
      <xdr:row>12</xdr:row>
      <xdr:rowOff>97603</xdr:rowOff>
    </xdr:from>
    <xdr:to>
      <xdr:col>4</xdr:col>
      <xdr:colOff>136988</xdr:colOff>
      <xdr:row>14</xdr:row>
      <xdr:rowOff>13445</xdr:rowOff>
    </xdr:to>
    <xdr:sp macro="" textlink="">
      <xdr:nvSpPr>
        <xdr:cNvPr id="62" name="TextBox 45">
          <a:extLst>
            <a:ext uri="{FF2B5EF4-FFF2-40B4-BE49-F238E27FC236}">
              <a16:creationId xmlns:a16="http://schemas.microsoft.com/office/drawing/2014/main" id="{00000000-0008-0000-0000-00003E000000}"/>
            </a:ext>
          </a:extLst>
        </xdr:cNvPr>
        <xdr:cNvSpPr txBox="1"/>
      </xdr:nvSpPr>
      <xdr:spPr>
        <a:xfrm>
          <a:off x="1311792" y="2255176"/>
          <a:ext cx="1256747"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b="0" i="0" u="none" strike="noStrike">
              <a:solidFill>
                <a:schemeClr val="bg2">
                  <a:lumMod val="50000"/>
                </a:schemeClr>
              </a:solidFill>
              <a:latin typeface="Calibri"/>
              <a:ea typeface="Calibri"/>
              <a:cs typeface="Calibri"/>
            </a:rPr>
            <a:t>Profit</a:t>
          </a:r>
          <a:r>
            <a:rPr lang="en-US" sz="1200" b="0" i="0" u="none" strike="noStrike" baseline="0">
              <a:solidFill>
                <a:schemeClr val="bg2">
                  <a:lumMod val="50000"/>
                </a:schemeClr>
              </a:solidFill>
              <a:latin typeface="Calibri"/>
              <a:ea typeface="Calibri"/>
              <a:cs typeface="Calibri"/>
            </a:rPr>
            <a:t> by Gender</a:t>
          </a:r>
          <a:endParaRPr lang="en-US" sz="1100" b="0">
            <a:solidFill>
              <a:schemeClr val="bg2">
                <a:lumMod val="50000"/>
              </a:schemeClr>
            </a:solidFill>
          </a:endParaRPr>
        </a:p>
      </xdr:txBody>
    </xdr:sp>
    <xdr:clientData/>
  </xdr:twoCellAnchor>
  <xdr:twoCellAnchor>
    <xdr:from>
      <xdr:col>1</xdr:col>
      <xdr:colOff>595901</xdr:colOff>
      <xdr:row>13</xdr:row>
      <xdr:rowOff>13699</xdr:rowOff>
    </xdr:from>
    <xdr:to>
      <xdr:col>2</xdr:col>
      <xdr:colOff>99318</xdr:colOff>
      <xdr:row>13</xdr:row>
      <xdr:rowOff>122806</xdr:rowOff>
    </xdr:to>
    <xdr:sp macro="" textlink="">
      <xdr:nvSpPr>
        <xdr:cNvPr id="63" name="Oval 62">
          <a:extLst>
            <a:ext uri="{FF2B5EF4-FFF2-40B4-BE49-F238E27FC236}">
              <a16:creationId xmlns:a16="http://schemas.microsoft.com/office/drawing/2014/main" id="{00000000-0008-0000-0000-00003F000000}"/>
            </a:ext>
          </a:extLst>
        </xdr:cNvPr>
        <xdr:cNvSpPr/>
      </xdr:nvSpPr>
      <xdr:spPr>
        <a:xfrm>
          <a:off x="1203789" y="2351070"/>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xdr:col>
      <xdr:colOff>599325</xdr:colOff>
      <xdr:row>22</xdr:row>
      <xdr:rowOff>179796</xdr:rowOff>
    </xdr:from>
    <xdr:to>
      <xdr:col>2</xdr:col>
      <xdr:colOff>111304</xdr:colOff>
      <xdr:row>23</xdr:row>
      <xdr:rowOff>119864</xdr:rowOff>
    </xdr:to>
    <xdr:sp macro="" textlink="">
      <xdr:nvSpPr>
        <xdr:cNvPr id="8192" name="Rectangle 8191">
          <a:extLst>
            <a:ext uri="{FF2B5EF4-FFF2-40B4-BE49-F238E27FC236}">
              <a16:creationId xmlns:a16="http://schemas.microsoft.com/office/drawing/2014/main" id="{00000000-0008-0000-0000-000000200000}"/>
            </a:ext>
          </a:extLst>
        </xdr:cNvPr>
        <xdr:cNvSpPr/>
      </xdr:nvSpPr>
      <xdr:spPr>
        <a:xfrm>
          <a:off x="1207213" y="4135347"/>
          <a:ext cx="119866" cy="119865"/>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602751</xdr:colOff>
      <xdr:row>24</xdr:row>
      <xdr:rowOff>80483</xdr:rowOff>
    </xdr:from>
    <xdr:to>
      <xdr:col>2</xdr:col>
      <xdr:colOff>106168</xdr:colOff>
      <xdr:row>25</xdr:row>
      <xdr:rowOff>9792</xdr:rowOff>
    </xdr:to>
    <xdr:sp macro="" textlink="">
      <xdr:nvSpPr>
        <xdr:cNvPr id="8193" name="Oval 8192">
          <a:extLst>
            <a:ext uri="{FF2B5EF4-FFF2-40B4-BE49-F238E27FC236}">
              <a16:creationId xmlns:a16="http://schemas.microsoft.com/office/drawing/2014/main" id="{00000000-0008-0000-0000-000001200000}"/>
            </a:ext>
          </a:extLst>
        </xdr:cNvPr>
        <xdr:cNvSpPr/>
      </xdr:nvSpPr>
      <xdr:spPr>
        <a:xfrm>
          <a:off x="1210639" y="4395629"/>
          <a:ext cx="111304" cy="109107"/>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2</xdr:col>
      <xdr:colOff>102867</xdr:colOff>
      <xdr:row>23</xdr:row>
      <xdr:rowOff>164384</xdr:rowOff>
    </xdr:from>
    <xdr:to>
      <xdr:col>3</xdr:col>
      <xdr:colOff>42810</xdr:colOff>
      <xdr:row>25</xdr:row>
      <xdr:rowOff>80226</xdr:rowOff>
    </xdr:to>
    <xdr:sp macro="" textlink="">
      <xdr:nvSpPr>
        <xdr:cNvPr id="8194" name="TextBox 45">
          <a:extLst>
            <a:ext uri="{FF2B5EF4-FFF2-40B4-BE49-F238E27FC236}">
              <a16:creationId xmlns:a16="http://schemas.microsoft.com/office/drawing/2014/main" id="{00000000-0008-0000-0000-000002200000}"/>
            </a:ext>
          </a:extLst>
        </xdr:cNvPr>
        <xdr:cNvSpPr txBox="1"/>
      </xdr:nvSpPr>
      <xdr:spPr>
        <a:xfrm>
          <a:off x="1318642" y="4299732"/>
          <a:ext cx="547831"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b="0" i="0" u="none" strike="noStrike">
              <a:solidFill>
                <a:schemeClr val="bg2">
                  <a:lumMod val="50000"/>
                </a:schemeClr>
              </a:solidFill>
              <a:latin typeface="Calibri"/>
              <a:ea typeface="Calibri"/>
              <a:cs typeface="Calibri"/>
            </a:rPr>
            <a:t>Male</a:t>
          </a:r>
          <a:endParaRPr lang="en-US" sz="1100" b="0">
            <a:solidFill>
              <a:schemeClr val="bg2">
                <a:lumMod val="50000"/>
              </a:schemeClr>
            </a:solidFill>
          </a:endParaRPr>
        </a:p>
      </xdr:txBody>
    </xdr:sp>
    <xdr:clientData/>
  </xdr:twoCellAnchor>
  <xdr:twoCellAnchor>
    <xdr:from>
      <xdr:col>2</xdr:col>
      <xdr:colOff>92592</xdr:colOff>
      <xdr:row>22</xdr:row>
      <xdr:rowOff>102739</xdr:rowOff>
    </xdr:from>
    <xdr:to>
      <xdr:col>3</xdr:col>
      <xdr:colOff>256854</xdr:colOff>
      <xdr:row>24</xdr:row>
      <xdr:rowOff>18582</xdr:rowOff>
    </xdr:to>
    <xdr:sp macro="" textlink="">
      <xdr:nvSpPr>
        <xdr:cNvPr id="8195" name="TextBox 45">
          <a:extLst>
            <a:ext uri="{FF2B5EF4-FFF2-40B4-BE49-F238E27FC236}">
              <a16:creationId xmlns:a16="http://schemas.microsoft.com/office/drawing/2014/main" id="{00000000-0008-0000-0000-000003200000}"/>
            </a:ext>
          </a:extLst>
        </xdr:cNvPr>
        <xdr:cNvSpPr txBox="1"/>
      </xdr:nvSpPr>
      <xdr:spPr>
        <a:xfrm>
          <a:off x="1308367" y="4058290"/>
          <a:ext cx="772150"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b="0" i="0" u="none" strike="noStrike">
              <a:solidFill>
                <a:schemeClr val="bg2">
                  <a:lumMod val="50000"/>
                </a:schemeClr>
              </a:solidFill>
              <a:latin typeface="Calibri"/>
              <a:ea typeface="Calibri"/>
              <a:cs typeface="Calibri"/>
            </a:rPr>
            <a:t>Female</a:t>
          </a:r>
          <a:endParaRPr lang="en-US" sz="1100" b="0">
            <a:solidFill>
              <a:schemeClr val="bg2">
                <a:lumMod val="50000"/>
              </a:schemeClr>
            </a:solidFill>
          </a:endParaRPr>
        </a:p>
      </xdr:txBody>
    </xdr:sp>
    <xdr:clientData/>
  </xdr:twoCellAnchor>
  <xdr:twoCellAnchor>
    <xdr:from>
      <xdr:col>3</xdr:col>
      <xdr:colOff>159374</xdr:colOff>
      <xdr:row>22</xdr:row>
      <xdr:rowOff>109588</xdr:rowOff>
    </xdr:from>
    <xdr:to>
      <xdr:col>4</xdr:col>
      <xdr:colOff>299662</xdr:colOff>
      <xdr:row>24</xdr:row>
      <xdr:rowOff>25431</xdr:rowOff>
    </xdr:to>
    <xdr:sp macro="" textlink="'Analysis 03'!U20">
      <xdr:nvSpPr>
        <xdr:cNvPr id="8197" name="TextBox 45">
          <a:extLst>
            <a:ext uri="{FF2B5EF4-FFF2-40B4-BE49-F238E27FC236}">
              <a16:creationId xmlns:a16="http://schemas.microsoft.com/office/drawing/2014/main" id="{00000000-0008-0000-0000-000005200000}"/>
            </a:ext>
          </a:extLst>
        </xdr:cNvPr>
        <xdr:cNvSpPr txBox="1"/>
      </xdr:nvSpPr>
      <xdr:spPr>
        <a:xfrm>
          <a:off x="1983037" y="4065139"/>
          <a:ext cx="748176"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4FB2413D-FE40-4E1F-8A8A-615A0E952CE4}" type="TxLink">
            <a:rPr lang="en-US" sz="1400" b="1" i="0" u="none" strike="noStrike">
              <a:solidFill>
                <a:srgbClr val="11C1FF"/>
              </a:solidFill>
              <a:latin typeface="Calibri"/>
              <a:ea typeface="Calibri"/>
              <a:cs typeface="Calibri"/>
            </a:rPr>
            <a:pPr/>
            <a:t>43.72%</a:t>
          </a:fld>
          <a:endParaRPr lang="en-US" sz="1400" b="1">
            <a:solidFill>
              <a:srgbClr val="11C1FF"/>
            </a:solidFill>
          </a:endParaRPr>
        </a:p>
      </xdr:txBody>
    </xdr:sp>
    <xdr:clientData/>
  </xdr:twoCellAnchor>
  <xdr:twoCellAnchor>
    <xdr:from>
      <xdr:col>3</xdr:col>
      <xdr:colOff>166223</xdr:colOff>
      <xdr:row>24</xdr:row>
      <xdr:rowOff>13697</xdr:rowOff>
    </xdr:from>
    <xdr:to>
      <xdr:col>4</xdr:col>
      <xdr:colOff>291101</xdr:colOff>
      <xdr:row>25</xdr:row>
      <xdr:rowOff>109337</xdr:rowOff>
    </xdr:to>
    <xdr:sp macro="" textlink="'Analysis 03'!U21">
      <xdr:nvSpPr>
        <xdr:cNvPr id="8200" name="TextBox 45">
          <a:extLst>
            <a:ext uri="{FF2B5EF4-FFF2-40B4-BE49-F238E27FC236}">
              <a16:creationId xmlns:a16="http://schemas.microsoft.com/office/drawing/2014/main" id="{00000000-0008-0000-0000-000008200000}"/>
            </a:ext>
          </a:extLst>
        </xdr:cNvPr>
        <xdr:cNvSpPr txBox="1"/>
      </xdr:nvSpPr>
      <xdr:spPr>
        <a:xfrm>
          <a:off x="1989886" y="4328843"/>
          <a:ext cx="732766"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fld id="{9955BF65-F485-4C20-AB14-0E04049541A4}" type="TxLink">
            <a:rPr lang="en-US" sz="1400" b="1" i="0" u="none" strike="noStrike">
              <a:solidFill>
                <a:srgbClr val="0070C0"/>
              </a:solidFill>
              <a:latin typeface="Calibri"/>
              <a:ea typeface="Calibri"/>
              <a:cs typeface="Calibri"/>
            </a:rPr>
            <a:pPr/>
            <a:t>56.28%</a:t>
          </a:fld>
          <a:endParaRPr lang="en-US" sz="1400" b="1">
            <a:solidFill>
              <a:srgbClr val="0070C0"/>
            </a:solidFill>
          </a:endParaRPr>
        </a:p>
      </xdr:txBody>
    </xdr:sp>
    <xdr:clientData/>
  </xdr:twoCellAnchor>
  <xdr:twoCellAnchor>
    <xdr:from>
      <xdr:col>1</xdr:col>
      <xdr:colOff>530831</xdr:colOff>
      <xdr:row>26</xdr:row>
      <xdr:rowOff>110525</xdr:rowOff>
    </xdr:from>
    <xdr:to>
      <xdr:col>9</xdr:col>
      <xdr:colOff>154112</xdr:colOff>
      <xdr:row>36</xdr:row>
      <xdr:rowOff>25525</xdr:rowOff>
    </xdr:to>
    <xdr:graphicFrame macro="">
      <xdr:nvGraphicFramePr>
        <xdr:cNvPr id="8201" name="Chart 8200">
          <a:extLst>
            <a:ext uri="{FF2B5EF4-FFF2-40B4-BE49-F238E27FC236}">
              <a16:creationId xmlns:a16="http://schemas.microsoft.com/office/drawing/2014/main" id="{00000000-0008-0000-0000-000009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215881</xdr:colOff>
      <xdr:row>26</xdr:row>
      <xdr:rowOff>123288</xdr:rowOff>
    </xdr:from>
    <xdr:to>
      <xdr:col>8</xdr:col>
      <xdr:colOff>402404</xdr:colOff>
      <xdr:row>28</xdr:row>
      <xdr:rowOff>39131</xdr:rowOff>
    </xdr:to>
    <xdr:sp macro="" textlink="">
      <xdr:nvSpPr>
        <xdr:cNvPr id="8202" name="TextBox 45">
          <a:extLst>
            <a:ext uri="{FF2B5EF4-FFF2-40B4-BE49-F238E27FC236}">
              <a16:creationId xmlns:a16="http://schemas.microsoft.com/office/drawing/2014/main" id="{00000000-0008-0000-0000-00000A200000}"/>
            </a:ext>
          </a:extLst>
        </xdr:cNvPr>
        <xdr:cNvSpPr txBox="1"/>
      </xdr:nvSpPr>
      <xdr:spPr>
        <a:xfrm>
          <a:off x="1431656" y="4798030"/>
          <a:ext cx="3833849"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b="0" i="0" u="none" strike="noStrike">
              <a:solidFill>
                <a:schemeClr val="bg2">
                  <a:lumMod val="50000"/>
                </a:schemeClr>
              </a:solidFill>
              <a:latin typeface="Calibri"/>
              <a:ea typeface="Calibri"/>
              <a:cs typeface="Calibri"/>
            </a:rPr>
            <a:t>Profit</a:t>
          </a:r>
          <a:r>
            <a:rPr lang="en-US" sz="1200" b="0" i="0" u="none" strike="noStrike" baseline="0">
              <a:solidFill>
                <a:schemeClr val="bg2">
                  <a:lumMod val="50000"/>
                </a:schemeClr>
              </a:solidFill>
              <a:latin typeface="Calibri"/>
              <a:ea typeface="Calibri"/>
              <a:cs typeface="Calibri"/>
            </a:rPr>
            <a:t> Trend and </a:t>
          </a:r>
          <a:r>
            <a:rPr lang="en-US" sz="1200" b="1" i="0" u="none" strike="noStrike" baseline="0">
              <a:solidFill>
                <a:schemeClr val="bg2">
                  <a:lumMod val="50000"/>
                </a:schemeClr>
              </a:solidFill>
              <a:latin typeface="Calibri"/>
              <a:ea typeface="Calibri"/>
              <a:cs typeface="Calibri"/>
            </a:rPr>
            <a:t>MoM Growth Rate</a:t>
          </a:r>
          <a:endParaRPr lang="en-US" sz="1100" b="1">
            <a:solidFill>
              <a:schemeClr val="bg2">
                <a:lumMod val="50000"/>
              </a:schemeClr>
            </a:solidFill>
          </a:endParaRPr>
        </a:p>
      </xdr:txBody>
    </xdr:sp>
    <xdr:clientData/>
  </xdr:twoCellAnchor>
  <xdr:twoCellAnchor>
    <xdr:from>
      <xdr:col>2</xdr:col>
      <xdr:colOff>107879</xdr:colOff>
      <xdr:row>27</xdr:row>
      <xdr:rowOff>39385</xdr:rowOff>
    </xdr:from>
    <xdr:to>
      <xdr:col>2</xdr:col>
      <xdr:colOff>219183</xdr:colOff>
      <xdr:row>27</xdr:row>
      <xdr:rowOff>148492</xdr:rowOff>
    </xdr:to>
    <xdr:sp macro="" textlink="">
      <xdr:nvSpPr>
        <xdr:cNvPr id="8203" name="Oval 8202">
          <a:extLst>
            <a:ext uri="{FF2B5EF4-FFF2-40B4-BE49-F238E27FC236}">
              <a16:creationId xmlns:a16="http://schemas.microsoft.com/office/drawing/2014/main" id="{00000000-0008-0000-0000-00000B200000}"/>
            </a:ext>
          </a:extLst>
        </xdr:cNvPr>
        <xdr:cNvSpPr/>
      </xdr:nvSpPr>
      <xdr:spPr>
        <a:xfrm>
          <a:off x="1323654" y="4893924"/>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9</xdr:col>
      <xdr:colOff>479460</xdr:colOff>
      <xdr:row>26</xdr:row>
      <xdr:rowOff>128427</xdr:rowOff>
    </xdr:from>
    <xdr:to>
      <xdr:col>14</xdr:col>
      <xdr:colOff>105182</xdr:colOff>
      <xdr:row>36</xdr:row>
      <xdr:rowOff>86860</xdr:rowOff>
    </xdr:to>
    <xdr:graphicFrame macro="">
      <xdr:nvGraphicFramePr>
        <xdr:cNvPr id="8204" name="Chart 8203">
          <a:extLst>
            <a:ext uri="{FF2B5EF4-FFF2-40B4-BE49-F238E27FC236}">
              <a16:creationId xmlns:a16="http://schemas.microsoft.com/office/drawing/2014/main" id="{00000000-0008-0000-0000-00000C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582327</xdr:colOff>
      <xdr:row>26</xdr:row>
      <xdr:rowOff>87328</xdr:rowOff>
    </xdr:from>
    <xdr:to>
      <xdr:col>12</xdr:col>
      <xdr:colOff>214045</xdr:colOff>
      <xdr:row>28</xdr:row>
      <xdr:rowOff>3171</xdr:rowOff>
    </xdr:to>
    <xdr:sp macro="" textlink="">
      <xdr:nvSpPr>
        <xdr:cNvPr id="8205" name="TextBox 45">
          <a:extLst>
            <a:ext uri="{FF2B5EF4-FFF2-40B4-BE49-F238E27FC236}">
              <a16:creationId xmlns:a16="http://schemas.microsoft.com/office/drawing/2014/main" id="{00000000-0008-0000-0000-00000D200000}"/>
            </a:ext>
          </a:extLst>
        </xdr:cNvPr>
        <xdr:cNvSpPr txBox="1"/>
      </xdr:nvSpPr>
      <xdr:spPr>
        <a:xfrm>
          <a:off x="6053316" y="4762070"/>
          <a:ext cx="1455381"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b="0" i="0" u="none" strike="noStrike">
              <a:solidFill>
                <a:schemeClr val="bg2">
                  <a:lumMod val="50000"/>
                </a:schemeClr>
              </a:solidFill>
              <a:latin typeface="Calibri"/>
              <a:ea typeface="Calibri"/>
              <a:cs typeface="Calibri"/>
            </a:rPr>
            <a:t>Profit</a:t>
          </a:r>
          <a:r>
            <a:rPr lang="en-US" sz="1200" b="0" i="0" u="none" strike="noStrike" baseline="0">
              <a:solidFill>
                <a:schemeClr val="bg2">
                  <a:lumMod val="50000"/>
                </a:schemeClr>
              </a:solidFill>
              <a:latin typeface="Calibri"/>
              <a:ea typeface="Calibri"/>
              <a:cs typeface="Calibri"/>
            </a:rPr>
            <a:t> by Weekday</a:t>
          </a:r>
          <a:endParaRPr lang="en-US" sz="1100" b="0">
            <a:solidFill>
              <a:schemeClr val="bg2">
                <a:lumMod val="50000"/>
              </a:schemeClr>
            </a:solidFill>
          </a:endParaRPr>
        </a:p>
      </xdr:txBody>
    </xdr:sp>
    <xdr:clientData/>
  </xdr:twoCellAnchor>
  <xdr:twoCellAnchor>
    <xdr:from>
      <xdr:col>9</xdr:col>
      <xdr:colOff>474324</xdr:colOff>
      <xdr:row>27</xdr:row>
      <xdr:rowOff>3425</xdr:rowOff>
    </xdr:from>
    <xdr:to>
      <xdr:col>9</xdr:col>
      <xdr:colOff>585628</xdr:colOff>
      <xdr:row>27</xdr:row>
      <xdr:rowOff>112532</xdr:rowOff>
    </xdr:to>
    <xdr:sp macro="" textlink="">
      <xdr:nvSpPr>
        <xdr:cNvPr id="8206" name="Oval 8205">
          <a:extLst>
            <a:ext uri="{FF2B5EF4-FFF2-40B4-BE49-F238E27FC236}">
              <a16:creationId xmlns:a16="http://schemas.microsoft.com/office/drawing/2014/main" id="{00000000-0008-0000-0000-00000E200000}"/>
            </a:ext>
          </a:extLst>
        </xdr:cNvPr>
        <xdr:cNvSpPr/>
      </xdr:nvSpPr>
      <xdr:spPr>
        <a:xfrm>
          <a:off x="5945313" y="4857964"/>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clientData/>
  </xdr:twoCellAnchor>
  <xdr:twoCellAnchor>
    <xdr:from>
      <xdr:col>14</xdr:col>
      <xdr:colOff>559451</xdr:colOff>
      <xdr:row>7</xdr:row>
      <xdr:rowOff>154110</xdr:rowOff>
    </xdr:from>
    <xdr:to>
      <xdr:col>16</xdr:col>
      <xdr:colOff>427269</xdr:colOff>
      <xdr:row>9</xdr:row>
      <xdr:rowOff>5415</xdr:rowOff>
    </xdr:to>
    <xdr:sp macro="" textlink="">
      <xdr:nvSpPr>
        <xdr:cNvPr id="8207" name="TextBox 8206">
          <a:extLst>
            <a:ext uri="{FF2B5EF4-FFF2-40B4-BE49-F238E27FC236}">
              <a16:creationId xmlns:a16="http://schemas.microsoft.com/office/drawing/2014/main" id="{00000000-0008-0000-0000-00000F200000}"/>
            </a:ext>
          </a:extLst>
        </xdr:cNvPr>
        <xdr:cNvSpPr txBox="1"/>
      </xdr:nvSpPr>
      <xdr:spPr>
        <a:xfrm>
          <a:off x="9069878" y="1412694"/>
          <a:ext cx="1083593" cy="210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Product</a:t>
          </a:r>
          <a:r>
            <a:rPr lang="en-US" sz="1200" b="0" baseline="0">
              <a:solidFill>
                <a:schemeClr val="bg1">
                  <a:lumMod val="95000"/>
                </a:schemeClr>
              </a:solidFill>
            </a:rPr>
            <a:t> Sold</a:t>
          </a:r>
          <a:endParaRPr lang="en-US" sz="1200" b="0">
            <a:solidFill>
              <a:schemeClr val="bg1">
                <a:lumMod val="95000"/>
              </a:schemeClr>
            </a:solidFill>
          </a:endParaRPr>
        </a:p>
      </xdr:txBody>
    </xdr:sp>
    <xdr:clientData/>
  </xdr:twoCellAnchor>
  <xdr:twoCellAnchor>
    <xdr:from>
      <xdr:col>14</xdr:col>
      <xdr:colOff>595001</xdr:colOff>
      <xdr:row>9</xdr:row>
      <xdr:rowOff>21540</xdr:rowOff>
    </xdr:from>
    <xdr:to>
      <xdr:col>16</xdr:col>
      <xdr:colOff>431106</xdr:colOff>
      <xdr:row>11</xdr:row>
      <xdr:rowOff>151682</xdr:rowOff>
    </xdr:to>
    <xdr:sp macro="" textlink="">
      <xdr:nvSpPr>
        <xdr:cNvPr id="8208" name="TextBox 8207">
          <a:extLst>
            <a:ext uri="{FF2B5EF4-FFF2-40B4-BE49-F238E27FC236}">
              <a16:creationId xmlns:a16="http://schemas.microsoft.com/office/drawing/2014/main" id="{00000000-0008-0000-0000-000010200000}"/>
            </a:ext>
          </a:extLst>
        </xdr:cNvPr>
        <xdr:cNvSpPr txBox="1"/>
      </xdr:nvSpPr>
      <xdr:spPr>
        <a:xfrm>
          <a:off x="9105428" y="1639720"/>
          <a:ext cx="1051880" cy="489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Product</a:t>
          </a:r>
          <a:r>
            <a:rPr lang="en-US" sz="1200" b="0" baseline="0">
              <a:solidFill>
                <a:schemeClr val="bg1">
                  <a:lumMod val="95000"/>
                </a:schemeClr>
              </a:solidFill>
            </a:rPr>
            <a:t> Return Rate</a:t>
          </a:r>
          <a:endParaRPr lang="en-US" sz="1200" b="0">
            <a:solidFill>
              <a:schemeClr val="bg1">
                <a:lumMod val="95000"/>
              </a:schemeClr>
            </a:solidFill>
          </a:endParaRPr>
        </a:p>
      </xdr:txBody>
    </xdr:sp>
    <xdr:clientData/>
  </xdr:twoCellAnchor>
  <xdr:twoCellAnchor>
    <xdr:from>
      <xdr:col>14</xdr:col>
      <xdr:colOff>598837</xdr:colOff>
      <xdr:row>11</xdr:row>
      <xdr:rowOff>133560</xdr:rowOff>
    </xdr:from>
    <xdr:to>
      <xdr:col>16</xdr:col>
      <xdr:colOff>434942</xdr:colOff>
      <xdr:row>14</xdr:row>
      <xdr:rowOff>83903</xdr:rowOff>
    </xdr:to>
    <xdr:sp macro="" textlink="">
      <xdr:nvSpPr>
        <xdr:cNvPr id="8209" name="TextBox 8208">
          <a:extLst>
            <a:ext uri="{FF2B5EF4-FFF2-40B4-BE49-F238E27FC236}">
              <a16:creationId xmlns:a16="http://schemas.microsoft.com/office/drawing/2014/main" id="{00000000-0008-0000-0000-000011200000}"/>
            </a:ext>
          </a:extLst>
        </xdr:cNvPr>
        <xdr:cNvSpPr txBox="1"/>
      </xdr:nvSpPr>
      <xdr:spPr>
        <a:xfrm>
          <a:off x="9109264" y="2111335"/>
          <a:ext cx="1051880" cy="489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lumMod val="95000"/>
                </a:schemeClr>
              </a:solidFill>
            </a:rPr>
            <a:t>Product</a:t>
          </a:r>
          <a:r>
            <a:rPr lang="en-US" sz="1200" b="0" baseline="0">
              <a:solidFill>
                <a:schemeClr val="bg1">
                  <a:lumMod val="95000"/>
                </a:schemeClr>
              </a:solidFill>
            </a:rPr>
            <a:t> Refund Rate</a:t>
          </a:r>
          <a:endParaRPr lang="en-US" sz="1200" b="0">
            <a:solidFill>
              <a:schemeClr val="bg1">
                <a:lumMod val="95000"/>
              </a:schemeClr>
            </a:solidFill>
          </a:endParaRPr>
        </a:p>
      </xdr:txBody>
    </xdr:sp>
    <xdr:clientData/>
  </xdr:twoCellAnchor>
  <xdr:twoCellAnchor>
    <xdr:from>
      <xdr:col>14</xdr:col>
      <xdr:colOff>469186</xdr:colOff>
      <xdr:row>8</xdr:row>
      <xdr:rowOff>66782</xdr:rowOff>
    </xdr:from>
    <xdr:to>
      <xdr:col>14</xdr:col>
      <xdr:colOff>580490</xdr:colOff>
      <xdr:row>8</xdr:row>
      <xdr:rowOff>175889</xdr:rowOff>
    </xdr:to>
    <xdr:sp macro="" textlink="">
      <xdr:nvSpPr>
        <xdr:cNvPr id="8210" name="Oval 8209">
          <a:extLst>
            <a:ext uri="{FF2B5EF4-FFF2-40B4-BE49-F238E27FC236}">
              <a16:creationId xmlns:a16="http://schemas.microsoft.com/office/drawing/2014/main" id="{00000000-0008-0000-0000-000012200000}"/>
            </a:ext>
          </a:extLst>
        </xdr:cNvPr>
        <xdr:cNvSpPr/>
      </xdr:nvSpPr>
      <xdr:spPr>
        <a:xfrm>
          <a:off x="8979613" y="1505164"/>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503435</xdr:colOff>
      <xdr:row>9</xdr:row>
      <xdr:rowOff>143838</xdr:rowOff>
    </xdr:from>
    <xdr:to>
      <xdr:col>14</xdr:col>
      <xdr:colOff>549154</xdr:colOff>
      <xdr:row>11</xdr:row>
      <xdr:rowOff>118152</xdr:rowOff>
    </xdr:to>
    <xdr:sp macro="" textlink="">
      <xdr:nvSpPr>
        <xdr:cNvPr id="8211" name="Rectangle 8210">
          <a:extLst>
            <a:ext uri="{FF2B5EF4-FFF2-40B4-BE49-F238E27FC236}">
              <a16:creationId xmlns:a16="http://schemas.microsoft.com/office/drawing/2014/main" id="{00000000-0008-0000-0000-000013200000}"/>
            </a:ext>
          </a:extLst>
        </xdr:cNvPr>
        <xdr:cNvSpPr/>
      </xdr:nvSpPr>
      <xdr:spPr>
        <a:xfrm>
          <a:off x="9013862" y="1762018"/>
          <a:ext cx="45719" cy="333909"/>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14</xdr:col>
      <xdr:colOff>510284</xdr:colOff>
      <xdr:row>12</xdr:row>
      <xdr:rowOff>30822</xdr:rowOff>
    </xdr:from>
    <xdr:to>
      <xdr:col>14</xdr:col>
      <xdr:colOff>556003</xdr:colOff>
      <xdr:row>14</xdr:row>
      <xdr:rowOff>5135</xdr:rowOff>
    </xdr:to>
    <xdr:sp macro="" textlink="">
      <xdr:nvSpPr>
        <xdr:cNvPr id="8212" name="Rectangle 8211">
          <a:extLst>
            <a:ext uri="{FF2B5EF4-FFF2-40B4-BE49-F238E27FC236}">
              <a16:creationId xmlns:a16="http://schemas.microsoft.com/office/drawing/2014/main" id="{00000000-0008-0000-0000-000014200000}"/>
            </a:ext>
          </a:extLst>
        </xdr:cNvPr>
        <xdr:cNvSpPr/>
      </xdr:nvSpPr>
      <xdr:spPr>
        <a:xfrm>
          <a:off x="9020711" y="2188395"/>
          <a:ext cx="45719" cy="333909"/>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16</xdr:col>
      <xdr:colOff>385405</xdr:colOff>
      <xdr:row>7</xdr:row>
      <xdr:rowOff>104452</xdr:rowOff>
    </xdr:from>
    <xdr:to>
      <xdr:col>17</xdr:col>
      <xdr:colOff>351034</xdr:colOff>
      <xdr:row>9</xdr:row>
      <xdr:rowOff>145551</xdr:rowOff>
    </xdr:to>
    <xdr:sp macro="" textlink="'Analysis 03'!AL15">
      <xdr:nvSpPr>
        <xdr:cNvPr id="8213" name="TextBox 8212">
          <a:extLst>
            <a:ext uri="{FF2B5EF4-FFF2-40B4-BE49-F238E27FC236}">
              <a16:creationId xmlns:a16="http://schemas.microsoft.com/office/drawing/2014/main" id="{00000000-0008-0000-0000-000015200000}"/>
            </a:ext>
          </a:extLst>
        </xdr:cNvPr>
        <xdr:cNvSpPr txBox="1"/>
      </xdr:nvSpPr>
      <xdr:spPr>
        <a:xfrm>
          <a:off x="10111607" y="1363036"/>
          <a:ext cx="573517" cy="400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28F97BA-4BEB-41E9-9488-34D31E2E0E3E}" type="TxLink">
            <a:rPr lang="en-US" sz="2000" b="0" i="0" u="none" strike="noStrike">
              <a:solidFill>
                <a:schemeClr val="bg1"/>
              </a:solidFill>
              <a:latin typeface="Calibri"/>
              <a:ea typeface="Calibri"/>
              <a:cs typeface="Calibri"/>
            </a:rPr>
            <a:pPr/>
            <a:t>8</a:t>
          </a:fld>
          <a:endParaRPr lang="en-US" sz="5400" b="0">
            <a:solidFill>
              <a:schemeClr val="bg1"/>
            </a:solidFill>
          </a:endParaRPr>
        </a:p>
      </xdr:txBody>
    </xdr:sp>
    <xdr:clientData/>
  </xdr:twoCellAnchor>
  <xdr:twoCellAnchor>
    <xdr:from>
      <xdr:col>16</xdr:col>
      <xdr:colOff>392255</xdr:colOff>
      <xdr:row>9</xdr:row>
      <xdr:rowOff>128426</xdr:rowOff>
    </xdr:from>
    <xdr:to>
      <xdr:col>18</xdr:col>
      <xdr:colOff>17123</xdr:colOff>
      <xdr:row>11</xdr:row>
      <xdr:rowOff>162675</xdr:rowOff>
    </xdr:to>
    <xdr:sp macro="" textlink="'Analysis 03'!AM15">
      <xdr:nvSpPr>
        <xdr:cNvPr id="8214" name="TextBox 8213">
          <a:extLst>
            <a:ext uri="{FF2B5EF4-FFF2-40B4-BE49-F238E27FC236}">
              <a16:creationId xmlns:a16="http://schemas.microsoft.com/office/drawing/2014/main" id="{00000000-0008-0000-0000-000016200000}"/>
            </a:ext>
          </a:extLst>
        </xdr:cNvPr>
        <xdr:cNvSpPr txBox="1"/>
      </xdr:nvSpPr>
      <xdr:spPr>
        <a:xfrm>
          <a:off x="10118457" y="1746606"/>
          <a:ext cx="840644" cy="393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C47061-B92B-4F1C-A46C-B42192369AC5}" type="TxLink">
            <a:rPr lang="en-US" sz="2000" b="0" i="0" u="none" strike="noStrike">
              <a:solidFill>
                <a:schemeClr val="bg1"/>
              </a:solidFill>
              <a:latin typeface="Calibri"/>
              <a:ea typeface="Calibri"/>
              <a:cs typeface="Calibri"/>
            </a:rPr>
            <a:pPr/>
            <a:t>8.02%</a:t>
          </a:fld>
          <a:endParaRPr lang="en-US" sz="8800" b="0">
            <a:solidFill>
              <a:schemeClr val="bg1"/>
            </a:solidFill>
          </a:endParaRPr>
        </a:p>
      </xdr:txBody>
    </xdr:sp>
    <xdr:clientData/>
  </xdr:twoCellAnchor>
  <xdr:twoCellAnchor>
    <xdr:from>
      <xdr:col>16</xdr:col>
      <xdr:colOff>399105</xdr:colOff>
      <xdr:row>11</xdr:row>
      <xdr:rowOff>152401</xdr:rowOff>
    </xdr:from>
    <xdr:to>
      <xdr:col>18</xdr:col>
      <xdr:colOff>23973</xdr:colOff>
      <xdr:row>14</xdr:row>
      <xdr:rowOff>6851</xdr:rowOff>
    </xdr:to>
    <xdr:sp macro="" textlink="'Analysis 03'!AN15">
      <xdr:nvSpPr>
        <xdr:cNvPr id="8215" name="TextBox 8214">
          <a:extLst>
            <a:ext uri="{FF2B5EF4-FFF2-40B4-BE49-F238E27FC236}">
              <a16:creationId xmlns:a16="http://schemas.microsoft.com/office/drawing/2014/main" id="{00000000-0008-0000-0000-000017200000}"/>
            </a:ext>
          </a:extLst>
        </xdr:cNvPr>
        <xdr:cNvSpPr txBox="1"/>
      </xdr:nvSpPr>
      <xdr:spPr>
        <a:xfrm>
          <a:off x="10125307" y="2130176"/>
          <a:ext cx="840644" cy="393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436DA1-FDDB-44A9-901D-B2280D15D903}" type="TxLink">
            <a:rPr lang="en-US" sz="2000" b="0" i="0" u="none" strike="noStrike">
              <a:solidFill>
                <a:schemeClr val="bg1"/>
              </a:solidFill>
              <a:latin typeface="Calibri"/>
              <a:ea typeface="Calibri"/>
              <a:cs typeface="Calibri"/>
            </a:rPr>
            <a:pPr/>
            <a:t>8.04%</a:t>
          </a:fld>
          <a:endParaRPr lang="en-US" sz="19900" b="0">
            <a:solidFill>
              <a:schemeClr val="bg1"/>
            </a:solidFill>
          </a:endParaRPr>
        </a:p>
      </xdr:txBody>
    </xdr:sp>
    <xdr:clientData/>
  </xdr:twoCellAnchor>
  <xdr:twoCellAnchor>
    <xdr:from>
      <xdr:col>14</xdr:col>
      <xdr:colOff>440201</xdr:colOff>
      <xdr:row>15</xdr:row>
      <xdr:rowOff>73632</xdr:rowOff>
    </xdr:from>
    <xdr:to>
      <xdr:col>15</xdr:col>
      <xdr:colOff>333910</xdr:colOff>
      <xdr:row>16</xdr:row>
      <xdr:rowOff>169272</xdr:rowOff>
    </xdr:to>
    <xdr:sp macro="" textlink="">
      <xdr:nvSpPr>
        <xdr:cNvPr id="8218" name="TextBox 8217">
          <a:extLst>
            <a:ext uri="{FF2B5EF4-FFF2-40B4-BE49-F238E27FC236}">
              <a16:creationId xmlns:a16="http://schemas.microsoft.com/office/drawing/2014/main" id="{00000000-0008-0000-0000-00001A200000}"/>
            </a:ext>
          </a:extLst>
        </xdr:cNvPr>
        <xdr:cNvSpPr txBox="1"/>
      </xdr:nvSpPr>
      <xdr:spPr>
        <a:xfrm>
          <a:off x="8950628" y="2770598"/>
          <a:ext cx="501597"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1">
                  <a:lumMod val="95000"/>
                </a:schemeClr>
              </a:solidFill>
            </a:rPr>
            <a:t>Profit</a:t>
          </a:r>
        </a:p>
      </xdr:txBody>
    </xdr:sp>
    <xdr:clientData/>
  </xdr:twoCellAnchor>
  <xdr:twoCellAnchor>
    <xdr:from>
      <xdr:col>17</xdr:col>
      <xdr:colOff>147387</xdr:colOff>
      <xdr:row>15</xdr:row>
      <xdr:rowOff>71921</xdr:rowOff>
    </xdr:from>
    <xdr:to>
      <xdr:col>18</xdr:col>
      <xdr:colOff>205483</xdr:colOff>
      <xdr:row>16</xdr:row>
      <xdr:rowOff>167561</xdr:rowOff>
    </xdr:to>
    <xdr:sp macro="" textlink="">
      <xdr:nvSpPr>
        <xdr:cNvPr id="8219" name="TextBox 8218">
          <a:extLst>
            <a:ext uri="{FF2B5EF4-FFF2-40B4-BE49-F238E27FC236}">
              <a16:creationId xmlns:a16="http://schemas.microsoft.com/office/drawing/2014/main" id="{00000000-0008-0000-0000-00001B200000}"/>
            </a:ext>
          </a:extLst>
        </xdr:cNvPr>
        <xdr:cNvSpPr txBox="1"/>
      </xdr:nvSpPr>
      <xdr:spPr>
        <a:xfrm>
          <a:off x="10481477" y="2768887"/>
          <a:ext cx="665984" cy="275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a:solidFill>
                <a:schemeClr val="bg1">
                  <a:lumMod val="95000"/>
                </a:schemeClr>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15</xdr:col>
          <xdr:colOff>259080</xdr:colOff>
          <xdr:row>15</xdr:row>
          <xdr:rowOff>121920</xdr:rowOff>
        </xdr:from>
        <xdr:to>
          <xdr:col>15</xdr:col>
          <xdr:colOff>457200</xdr:colOff>
          <xdr:row>16</xdr:row>
          <xdr:rowOff>99060</xdr:rowOff>
        </xdr:to>
        <xdr:sp macro="" textlink="">
          <xdr:nvSpPr>
            <xdr:cNvPr id="8247" name="Option Button 55" hidden="1">
              <a:extLst>
                <a:ext uri="{63B3BB69-23CF-44E3-9099-C40C66FF867C}">
                  <a14:compatExt spid="_x0000_s8247"/>
                </a:ext>
                <a:ext uri="{FF2B5EF4-FFF2-40B4-BE49-F238E27FC236}">
                  <a16:creationId xmlns:a16="http://schemas.microsoft.com/office/drawing/2014/main" id="{00000000-0008-0000-00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121920</xdr:colOff>
          <xdr:row>15</xdr:row>
          <xdr:rowOff>99060</xdr:rowOff>
        </xdr:from>
        <xdr:to>
          <xdr:col>18</xdr:col>
          <xdr:colOff>320040</xdr:colOff>
          <xdr:row>16</xdr:row>
          <xdr:rowOff>76200</xdr:rowOff>
        </xdr:to>
        <xdr:sp macro="" textlink="">
          <xdr:nvSpPr>
            <xdr:cNvPr id="8249" name="Option Button 57" hidden="1">
              <a:extLst>
                <a:ext uri="{63B3BB69-23CF-44E3-9099-C40C66FF867C}">
                  <a14:compatExt spid="_x0000_s8249"/>
                </a:ext>
                <a:ext uri="{FF2B5EF4-FFF2-40B4-BE49-F238E27FC236}">
                  <a16:creationId xmlns:a16="http://schemas.microsoft.com/office/drawing/2014/main" id="{00000000-0008-0000-00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462337</xdr:colOff>
      <xdr:row>14</xdr:row>
      <xdr:rowOff>162674</xdr:rowOff>
    </xdr:from>
    <xdr:to>
      <xdr:col>19</xdr:col>
      <xdr:colOff>34247</xdr:colOff>
      <xdr:row>17</xdr:row>
      <xdr:rowOff>59932</xdr:rowOff>
    </xdr:to>
    <xdr:sp macro="" textlink="">
      <xdr:nvSpPr>
        <xdr:cNvPr id="8220" name="Rectangle 8219">
          <a:extLst>
            <a:ext uri="{FF2B5EF4-FFF2-40B4-BE49-F238E27FC236}">
              <a16:creationId xmlns:a16="http://schemas.microsoft.com/office/drawing/2014/main" id="{00000000-0008-0000-0000-00001C200000}"/>
            </a:ext>
          </a:extLst>
        </xdr:cNvPr>
        <xdr:cNvSpPr/>
      </xdr:nvSpPr>
      <xdr:spPr>
        <a:xfrm>
          <a:off x="8972764" y="2679843"/>
          <a:ext cx="2611348" cy="436651"/>
        </a:xfrm>
        <a:prstGeom prst="rect">
          <a:avLst/>
        </a:prstGeom>
        <a:noFill/>
        <a:ln w="50800">
          <a:solidFill>
            <a:srgbClr val="0053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385281</xdr:colOff>
      <xdr:row>14</xdr:row>
      <xdr:rowOff>87313</xdr:rowOff>
    </xdr:from>
    <xdr:to>
      <xdr:col>18</xdr:col>
      <xdr:colOff>352418</xdr:colOff>
      <xdr:row>14</xdr:row>
      <xdr:rowOff>119865</xdr:rowOff>
    </xdr:to>
    <xdr:cxnSp macro="">
      <xdr:nvCxnSpPr>
        <xdr:cNvPr id="8222" name="Straight Connector 8221">
          <a:extLst>
            <a:ext uri="{FF2B5EF4-FFF2-40B4-BE49-F238E27FC236}">
              <a16:creationId xmlns:a16="http://schemas.microsoft.com/office/drawing/2014/main" id="{00000000-0008-0000-0000-00001E200000}"/>
            </a:ext>
          </a:extLst>
        </xdr:cNvPr>
        <xdr:cNvCxnSpPr/>
      </xdr:nvCxnSpPr>
      <xdr:spPr>
        <a:xfrm flipV="1">
          <a:off x="8941906" y="2643188"/>
          <a:ext cx="2411887" cy="32552"/>
        </a:xfrm>
        <a:prstGeom prst="line">
          <a:avLst/>
        </a:prstGeom>
        <a:ln w="22225">
          <a:gradFill flip="none" rotWithShape="1">
            <a:gsLst>
              <a:gs pos="0">
                <a:srgbClr val="005392"/>
              </a:gs>
              <a:gs pos="49000">
                <a:schemeClr val="bg1"/>
              </a:gs>
              <a:gs pos="95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498319</xdr:colOff>
      <xdr:row>18</xdr:row>
      <xdr:rowOff>32722</xdr:rowOff>
    </xdr:from>
    <xdr:to>
      <xdr:col>18</xdr:col>
      <xdr:colOff>404812</xdr:colOff>
      <xdr:row>25</xdr:row>
      <xdr:rowOff>158745</xdr:rowOff>
    </xdr:to>
    <xdr:graphicFrame macro="">
      <xdr:nvGraphicFramePr>
        <xdr:cNvPr id="8223" name="Chart 8222">
          <a:extLst>
            <a:ext uri="{FF2B5EF4-FFF2-40B4-BE49-F238E27FC236}">
              <a16:creationId xmlns:a16="http://schemas.microsoft.com/office/drawing/2014/main" id="{00000000-0008-0000-0000-00001F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17</xdr:row>
      <xdr:rowOff>15880</xdr:rowOff>
    </xdr:from>
    <xdr:to>
      <xdr:col>18</xdr:col>
      <xdr:colOff>269876</xdr:colOff>
      <xdr:row>18</xdr:row>
      <xdr:rowOff>55568</xdr:rowOff>
    </xdr:to>
    <xdr:sp macro="" textlink="'Analysis 03'!AS10">
      <xdr:nvSpPr>
        <xdr:cNvPr id="58" name="TextBox 57">
          <a:extLst>
            <a:ext uri="{FF2B5EF4-FFF2-40B4-BE49-F238E27FC236}">
              <a16:creationId xmlns:a16="http://schemas.microsoft.com/office/drawing/2014/main" id="{BB33A39B-9F58-4A3A-9C64-5A2D22A0B90F}"/>
            </a:ext>
          </a:extLst>
        </xdr:cNvPr>
        <xdr:cNvSpPr txBox="1"/>
      </xdr:nvSpPr>
      <xdr:spPr>
        <a:xfrm>
          <a:off x="9167813" y="3119443"/>
          <a:ext cx="2103438"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FA5358B-2DB5-4C16-BB42-B3FA1F2BD7BF}" type="TxLink">
            <a:rPr lang="en-US" sz="1200" b="0">
              <a:solidFill>
                <a:schemeClr val="bg1">
                  <a:lumMod val="95000"/>
                </a:schemeClr>
              </a:solidFill>
              <a:latin typeface="+mn-lt"/>
              <a:ea typeface="+mn-ea"/>
              <a:cs typeface="+mn-cs"/>
            </a:rPr>
            <a:pPr marL="0" indent="0" algn="l"/>
            <a:t>Top-5 Profitable products</a:t>
          </a:fld>
          <a:endParaRPr lang="en-US" sz="1200" b="0">
            <a:solidFill>
              <a:schemeClr val="bg1">
                <a:lumMod val="95000"/>
              </a:schemeClr>
            </a:solidFill>
            <a:latin typeface="+mn-lt"/>
            <a:ea typeface="+mn-ea"/>
            <a:cs typeface="+mn-cs"/>
          </a:endParaRPr>
        </a:p>
      </xdr:txBody>
    </xdr:sp>
    <xdr:clientData/>
  </xdr:twoCellAnchor>
  <xdr:twoCellAnchor>
    <xdr:from>
      <xdr:col>14</xdr:col>
      <xdr:colOff>510461</xdr:colOff>
      <xdr:row>17</xdr:row>
      <xdr:rowOff>115999</xdr:rowOff>
    </xdr:from>
    <xdr:to>
      <xdr:col>15</xdr:col>
      <xdr:colOff>10577</xdr:colOff>
      <xdr:row>18</xdr:row>
      <xdr:rowOff>42544</xdr:rowOff>
    </xdr:to>
    <xdr:sp macro="" textlink="">
      <xdr:nvSpPr>
        <xdr:cNvPr id="59" name="Oval 58">
          <a:extLst>
            <a:ext uri="{FF2B5EF4-FFF2-40B4-BE49-F238E27FC236}">
              <a16:creationId xmlns:a16="http://schemas.microsoft.com/office/drawing/2014/main" id="{263418CB-81EE-6327-A893-F0D019A1BFF1}"/>
            </a:ext>
          </a:extLst>
        </xdr:cNvPr>
        <xdr:cNvSpPr/>
      </xdr:nvSpPr>
      <xdr:spPr>
        <a:xfrm>
          <a:off x="9067086" y="3219562"/>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410681</xdr:colOff>
      <xdr:row>25</xdr:row>
      <xdr:rowOff>144463</xdr:rowOff>
    </xdr:from>
    <xdr:to>
      <xdr:col>18</xdr:col>
      <xdr:colOff>377818</xdr:colOff>
      <xdr:row>25</xdr:row>
      <xdr:rowOff>177015</xdr:rowOff>
    </xdr:to>
    <xdr:cxnSp macro="">
      <xdr:nvCxnSpPr>
        <xdr:cNvPr id="8217" name="Straight Connector 8216">
          <a:extLst>
            <a:ext uri="{FF2B5EF4-FFF2-40B4-BE49-F238E27FC236}">
              <a16:creationId xmlns:a16="http://schemas.microsoft.com/office/drawing/2014/main" id="{2C13CCA3-837C-4B82-A2CE-4761EFEF3AFC}"/>
            </a:ext>
          </a:extLst>
        </xdr:cNvPr>
        <xdr:cNvCxnSpPr/>
      </xdr:nvCxnSpPr>
      <xdr:spPr>
        <a:xfrm flipV="1">
          <a:off x="8967306" y="4708526"/>
          <a:ext cx="2411887" cy="32552"/>
        </a:xfrm>
        <a:prstGeom prst="line">
          <a:avLst/>
        </a:prstGeom>
        <a:ln w="22225">
          <a:gradFill flip="none" rotWithShape="1">
            <a:gsLst>
              <a:gs pos="0">
                <a:srgbClr val="005392"/>
              </a:gs>
              <a:gs pos="49000">
                <a:schemeClr val="bg1"/>
              </a:gs>
              <a:gs pos="95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604838</xdr:colOff>
      <xdr:row>26</xdr:row>
      <xdr:rowOff>41279</xdr:rowOff>
    </xdr:from>
    <xdr:to>
      <xdr:col>18</xdr:col>
      <xdr:colOff>263526</xdr:colOff>
      <xdr:row>27</xdr:row>
      <xdr:rowOff>80966</xdr:rowOff>
    </xdr:to>
    <xdr:sp macro="" textlink="'Analysis 03'!AS10">
      <xdr:nvSpPr>
        <xdr:cNvPr id="8221" name="TextBox 8220">
          <a:extLst>
            <a:ext uri="{FF2B5EF4-FFF2-40B4-BE49-F238E27FC236}">
              <a16:creationId xmlns:a16="http://schemas.microsoft.com/office/drawing/2014/main" id="{3C5ADD92-EF28-6573-435E-CBA2FE99F806}"/>
            </a:ext>
          </a:extLst>
        </xdr:cNvPr>
        <xdr:cNvSpPr txBox="1"/>
      </xdr:nvSpPr>
      <xdr:spPr>
        <a:xfrm>
          <a:off x="9161463" y="4787904"/>
          <a:ext cx="2103438"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200" b="0">
              <a:solidFill>
                <a:schemeClr val="bg1">
                  <a:lumMod val="95000"/>
                </a:schemeClr>
              </a:solidFill>
              <a:latin typeface="+mn-lt"/>
              <a:ea typeface="+mn-ea"/>
              <a:cs typeface="+mn-cs"/>
            </a:rPr>
            <a:t>Profit</a:t>
          </a:r>
          <a:r>
            <a:rPr lang="en-US" sz="1200" b="0" baseline="0">
              <a:solidFill>
                <a:schemeClr val="bg1">
                  <a:lumMod val="95000"/>
                </a:schemeClr>
              </a:solidFill>
              <a:latin typeface="+mn-lt"/>
              <a:ea typeface="+mn-ea"/>
              <a:cs typeface="+mn-cs"/>
            </a:rPr>
            <a:t> by Product Category</a:t>
          </a:r>
          <a:endParaRPr lang="en-US" sz="1200" b="0">
            <a:solidFill>
              <a:schemeClr val="bg1">
                <a:lumMod val="95000"/>
              </a:schemeClr>
            </a:solidFill>
            <a:latin typeface="+mn-lt"/>
            <a:ea typeface="+mn-ea"/>
            <a:cs typeface="+mn-cs"/>
          </a:endParaRPr>
        </a:p>
      </xdr:txBody>
    </xdr:sp>
    <xdr:clientData/>
  </xdr:twoCellAnchor>
  <xdr:twoCellAnchor>
    <xdr:from>
      <xdr:col>14</xdr:col>
      <xdr:colOff>504111</xdr:colOff>
      <xdr:row>26</xdr:row>
      <xdr:rowOff>141398</xdr:rowOff>
    </xdr:from>
    <xdr:to>
      <xdr:col>15</xdr:col>
      <xdr:colOff>4227</xdr:colOff>
      <xdr:row>27</xdr:row>
      <xdr:rowOff>67942</xdr:rowOff>
    </xdr:to>
    <xdr:sp macro="" textlink="">
      <xdr:nvSpPr>
        <xdr:cNvPr id="8224" name="Oval 8223">
          <a:extLst>
            <a:ext uri="{FF2B5EF4-FFF2-40B4-BE49-F238E27FC236}">
              <a16:creationId xmlns:a16="http://schemas.microsoft.com/office/drawing/2014/main" id="{0C76A9BA-AD5E-86EA-9231-8F3C2767AAC8}"/>
            </a:ext>
          </a:extLst>
        </xdr:cNvPr>
        <xdr:cNvSpPr/>
      </xdr:nvSpPr>
      <xdr:spPr>
        <a:xfrm>
          <a:off x="9060736" y="4888023"/>
          <a:ext cx="111304" cy="109107"/>
        </a:xfrm>
        <a:prstGeom prst="ellipse">
          <a:avLst/>
        </a:prstGeom>
        <a:solidFill>
          <a:schemeClr val="bg1">
            <a:lumMod val="75000"/>
            <a:alpha val="8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484185</xdr:colOff>
      <xdr:row>27</xdr:row>
      <xdr:rowOff>71437</xdr:rowOff>
    </xdr:from>
    <xdr:to>
      <xdr:col>18</xdr:col>
      <xdr:colOff>603249</xdr:colOff>
      <xdr:row>36</xdr:row>
      <xdr:rowOff>13148</xdr:rowOff>
    </xdr:to>
    <xdr:graphicFrame macro="">
      <xdr:nvGraphicFramePr>
        <xdr:cNvPr id="8225" name="Chart 8224">
          <a:extLst>
            <a:ext uri="{FF2B5EF4-FFF2-40B4-BE49-F238E27FC236}">
              <a16:creationId xmlns:a16="http://schemas.microsoft.com/office/drawing/2014/main" id="{F9793194-B325-49CD-AC0F-FBD96A3BCB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7697</xdr:colOff>
      <xdr:row>3</xdr:row>
      <xdr:rowOff>161636</xdr:rowOff>
    </xdr:from>
    <xdr:to>
      <xdr:col>7</xdr:col>
      <xdr:colOff>369455</xdr:colOff>
      <xdr:row>5</xdr:row>
      <xdr:rowOff>30788</xdr:rowOff>
    </xdr:to>
    <xdr:sp macro="" textlink="">
      <xdr:nvSpPr>
        <xdr:cNvPr id="8256" name="Rectangle: Diagonal Corners Rounded 8255">
          <a:hlinkClick xmlns:r="http://schemas.openxmlformats.org/officeDocument/2006/relationships" r:id="rId12"/>
          <a:extLst>
            <a:ext uri="{FF2B5EF4-FFF2-40B4-BE49-F238E27FC236}">
              <a16:creationId xmlns:a16="http://schemas.microsoft.com/office/drawing/2014/main" id="{181C7ACF-0559-2FF4-495C-AA4356C7EF25}"/>
            </a:ext>
          </a:extLst>
        </xdr:cNvPr>
        <xdr:cNvSpPr/>
      </xdr:nvSpPr>
      <xdr:spPr>
        <a:xfrm>
          <a:off x="3656061" y="715818"/>
          <a:ext cx="969818" cy="238606"/>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333F50"/>
              </a:solidFill>
            </a:rPr>
            <a:t>TimeFrame</a:t>
          </a:r>
        </a:p>
      </xdr:txBody>
    </xdr:sp>
    <xdr:clientData/>
  </xdr:twoCellAnchor>
  <xdr:twoCellAnchor>
    <xdr:from>
      <xdr:col>8</xdr:col>
      <xdr:colOff>483370</xdr:colOff>
      <xdr:row>3</xdr:row>
      <xdr:rowOff>144703</xdr:rowOff>
    </xdr:from>
    <xdr:to>
      <xdr:col>10</xdr:col>
      <xdr:colOff>237067</xdr:colOff>
      <xdr:row>5</xdr:row>
      <xdr:rowOff>13855</xdr:rowOff>
    </xdr:to>
    <xdr:sp macro="" textlink="">
      <xdr:nvSpPr>
        <xdr:cNvPr id="8257" name="Rectangle: Diagonal Corners Rounded 8256">
          <a:hlinkClick xmlns:r="http://schemas.openxmlformats.org/officeDocument/2006/relationships" r:id="rId13"/>
          <a:extLst>
            <a:ext uri="{FF2B5EF4-FFF2-40B4-BE49-F238E27FC236}">
              <a16:creationId xmlns:a16="http://schemas.microsoft.com/office/drawing/2014/main" id="{F3C7CEB6-84FF-8F9A-BDD6-190D827C305F}"/>
            </a:ext>
          </a:extLst>
        </xdr:cNvPr>
        <xdr:cNvSpPr/>
      </xdr:nvSpPr>
      <xdr:spPr>
        <a:xfrm>
          <a:off x="5347855" y="698885"/>
          <a:ext cx="969818" cy="238606"/>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333F50"/>
              </a:solidFill>
            </a:rPr>
            <a:t>Store</a:t>
          </a:r>
        </a:p>
      </xdr:txBody>
    </xdr:sp>
    <xdr:clientData/>
  </xdr:twoCellAnchor>
  <xdr:twoCellAnchor>
    <xdr:from>
      <xdr:col>11</xdr:col>
      <xdr:colOff>350982</xdr:colOff>
      <xdr:row>3</xdr:row>
      <xdr:rowOff>143164</xdr:rowOff>
    </xdr:from>
    <xdr:to>
      <xdr:col>13</xdr:col>
      <xdr:colOff>104679</xdr:colOff>
      <xdr:row>5</xdr:row>
      <xdr:rowOff>12316</xdr:rowOff>
    </xdr:to>
    <xdr:sp macro="" textlink="">
      <xdr:nvSpPr>
        <xdr:cNvPr id="8258" name="Rectangle: Diagonal Corners Rounded 8257">
          <a:extLst>
            <a:ext uri="{FF2B5EF4-FFF2-40B4-BE49-F238E27FC236}">
              <a16:creationId xmlns:a16="http://schemas.microsoft.com/office/drawing/2014/main" id="{839D5554-AEB4-C86A-C56B-2A8654A9CE68}"/>
            </a:ext>
          </a:extLst>
        </xdr:cNvPr>
        <xdr:cNvSpPr/>
      </xdr:nvSpPr>
      <xdr:spPr>
        <a:xfrm>
          <a:off x="7039649" y="697346"/>
          <a:ext cx="969818" cy="238606"/>
        </a:xfrm>
        <a:prstGeom prst="round2Diag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Profit</a:t>
          </a:r>
          <a:r>
            <a:rPr lang="en-US" sz="1100" baseline="0">
              <a:solidFill>
                <a:schemeClr val="bg1"/>
              </a:solidFill>
            </a:rPr>
            <a:t> View</a:t>
          </a:r>
          <a:endParaRPr lang="en-US" sz="1100">
            <a:solidFill>
              <a:schemeClr val="bg1"/>
            </a:solidFill>
          </a:endParaRPr>
        </a:p>
      </xdr:txBody>
    </xdr:sp>
    <xdr:clientData/>
  </xdr:twoCellAnchor>
  <xdr:twoCellAnchor>
    <xdr:from>
      <xdr:col>21</xdr:col>
      <xdr:colOff>92363</xdr:colOff>
      <xdr:row>0</xdr:row>
      <xdr:rowOff>30788</xdr:rowOff>
    </xdr:from>
    <xdr:to>
      <xdr:col>25</xdr:col>
      <xdr:colOff>346364</xdr:colOff>
      <xdr:row>46</xdr:row>
      <xdr:rowOff>138545</xdr:rowOff>
    </xdr:to>
    <xdr:sp macro="" textlink="">
      <xdr:nvSpPr>
        <xdr:cNvPr id="9" name="Rectangle 8">
          <a:extLst>
            <a:ext uri="{FF2B5EF4-FFF2-40B4-BE49-F238E27FC236}">
              <a16:creationId xmlns:a16="http://schemas.microsoft.com/office/drawing/2014/main" id="{003EDFA4-83E8-D06A-B8F7-57DDFB853050}"/>
            </a:ext>
          </a:extLst>
        </xdr:cNvPr>
        <xdr:cNvSpPr/>
      </xdr:nvSpPr>
      <xdr:spPr>
        <a:xfrm>
          <a:off x="12861636" y="30788"/>
          <a:ext cx="2686243" cy="8605212"/>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92363</xdr:colOff>
      <xdr:row>0</xdr:row>
      <xdr:rowOff>15394</xdr:rowOff>
    </xdr:from>
    <xdr:to>
      <xdr:col>18</xdr:col>
      <xdr:colOff>192424</xdr:colOff>
      <xdr:row>0</xdr:row>
      <xdr:rowOff>146242</xdr:rowOff>
    </xdr:to>
    <xdr:sp macro="" textlink="">
      <xdr:nvSpPr>
        <xdr:cNvPr id="60" name="Rectangle 59">
          <a:extLst>
            <a:ext uri="{FF2B5EF4-FFF2-40B4-BE49-F238E27FC236}">
              <a16:creationId xmlns:a16="http://schemas.microsoft.com/office/drawing/2014/main" id="{7F7F0652-9A17-134A-F211-F6200B675360}"/>
            </a:ext>
          </a:extLst>
        </xdr:cNvPr>
        <xdr:cNvSpPr/>
      </xdr:nvSpPr>
      <xdr:spPr>
        <a:xfrm>
          <a:off x="9821333" y="15394"/>
          <a:ext cx="1316182" cy="130848"/>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301105</xdr:colOff>
      <xdr:row>43</xdr:row>
      <xdr:rowOff>53879</xdr:rowOff>
    </xdr:from>
    <xdr:to>
      <xdr:col>21</xdr:col>
      <xdr:colOff>123151</xdr:colOff>
      <xdr:row>46</xdr:row>
      <xdr:rowOff>146243</xdr:rowOff>
    </xdr:to>
    <xdr:sp macro="" textlink="">
      <xdr:nvSpPr>
        <xdr:cNvPr id="8228" name="Rectangle 8227">
          <a:extLst>
            <a:ext uri="{FF2B5EF4-FFF2-40B4-BE49-F238E27FC236}">
              <a16:creationId xmlns:a16="http://schemas.microsoft.com/office/drawing/2014/main" id="{33E0B5DE-5318-D12C-4C19-4E179F9980A9}"/>
            </a:ext>
          </a:extLst>
        </xdr:cNvPr>
        <xdr:cNvSpPr/>
      </xdr:nvSpPr>
      <xdr:spPr>
        <a:xfrm>
          <a:off x="9422014" y="7997152"/>
          <a:ext cx="3470410" cy="646546"/>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447000</xdr:colOff>
      <xdr:row>2</xdr:row>
      <xdr:rowOff>63735</xdr:rowOff>
    </xdr:from>
    <xdr:to>
      <xdr:col>6</xdr:col>
      <xdr:colOff>230910</xdr:colOff>
      <xdr:row>5</xdr:row>
      <xdr:rowOff>177030</xdr:rowOff>
    </xdr:to>
    <xdr:sp macro="" textlink="">
      <xdr:nvSpPr>
        <xdr:cNvPr id="8227" name="TextBox 45">
          <a:extLst>
            <a:ext uri="{FF2B5EF4-FFF2-40B4-BE49-F238E27FC236}">
              <a16:creationId xmlns:a16="http://schemas.microsoft.com/office/drawing/2014/main" id="{59A06ADE-2EFD-96F9-1173-D5C2C2BBC108}"/>
            </a:ext>
          </a:extLst>
        </xdr:cNvPr>
        <xdr:cNvSpPr txBox="1"/>
      </xdr:nvSpPr>
      <xdr:spPr>
        <a:xfrm>
          <a:off x="447000" y="433190"/>
          <a:ext cx="3432274" cy="667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l"/>
          <a:r>
            <a:rPr lang="en-US" sz="2000" b="1" i="0" u="none" strike="noStrike">
              <a:gradFill flip="none" rotWithShape="1">
                <a:gsLst>
                  <a:gs pos="0">
                    <a:srgbClr val="00B0F0"/>
                  </a:gs>
                  <a:gs pos="100000">
                    <a:srgbClr val="005392"/>
                  </a:gs>
                </a:gsLst>
                <a:lin ang="0" scaled="1"/>
                <a:tileRect/>
              </a:gradFill>
              <a:latin typeface="Calibri"/>
              <a:ea typeface="Calibri"/>
              <a:cs typeface="Calibri"/>
            </a:rPr>
            <a:t>Sales Performance Automation Dashboard</a:t>
          </a:r>
        </a:p>
      </xdr:txBody>
    </xdr:sp>
    <xdr:clientData/>
  </xdr:twoCellAnchor>
  <xdr:twoCellAnchor>
    <xdr:from>
      <xdr:col>18</xdr:col>
      <xdr:colOff>192425</xdr:colOff>
      <xdr:row>4</xdr:row>
      <xdr:rowOff>61576</xdr:rowOff>
    </xdr:from>
    <xdr:to>
      <xdr:col>19</xdr:col>
      <xdr:colOff>515698</xdr:colOff>
      <xdr:row>6</xdr:row>
      <xdr:rowOff>15394</xdr:rowOff>
    </xdr:to>
    <xdr:sp macro="[0]!ToggleFilterPanel" textlink="">
      <xdr:nvSpPr>
        <xdr:cNvPr id="8233" name="Open filter btn">
          <a:extLst>
            <a:ext uri="{FF2B5EF4-FFF2-40B4-BE49-F238E27FC236}">
              <a16:creationId xmlns:a16="http://schemas.microsoft.com/office/drawing/2014/main" id="{035FA4CE-5F24-2AD9-0EA9-C278305219AA}"/>
            </a:ext>
          </a:extLst>
        </xdr:cNvPr>
        <xdr:cNvSpPr/>
      </xdr:nvSpPr>
      <xdr:spPr>
        <a:xfrm>
          <a:off x="11137516" y="800485"/>
          <a:ext cx="931334" cy="323273"/>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lumMod val="95000"/>
                </a:schemeClr>
              </a:solidFill>
            </a:rPr>
            <a:t>Open Filter</a:t>
          </a:r>
        </a:p>
      </xdr:txBody>
    </xdr:sp>
    <xdr:clientData/>
  </xdr:twoCellAnchor>
  <xdr:twoCellAnchor>
    <xdr:from>
      <xdr:col>17</xdr:col>
      <xdr:colOff>199170</xdr:colOff>
      <xdr:row>7</xdr:row>
      <xdr:rowOff>12785</xdr:rowOff>
    </xdr:from>
    <xdr:to>
      <xdr:col>20</xdr:col>
      <xdr:colOff>315124</xdr:colOff>
      <xdr:row>36</xdr:row>
      <xdr:rowOff>46741</xdr:rowOff>
    </xdr:to>
    <xdr:sp macro="" textlink="">
      <xdr:nvSpPr>
        <xdr:cNvPr id="8229" name="Panel" hidden="1">
          <a:extLst>
            <a:ext uri="{FF2B5EF4-FFF2-40B4-BE49-F238E27FC236}">
              <a16:creationId xmlns:a16="http://schemas.microsoft.com/office/drawing/2014/main" id="{6C1E4D13-FE42-45A8-B697-FE11918BDAE9}"/>
            </a:ext>
          </a:extLst>
        </xdr:cNvPr>
        <xdr:cNvSpPr/>
      </xdr:nvSpPr>
      <xdr:spPr>
        <a:xfrm>
          <a:off x="10536200" y="1305876"/>
          <a:ext cx="1940136" cy="5391047"/>
        </a:xfrm>
        <a:prstGeom prst="round2Diag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269393</xdr:colOff>
      <xdr:row>9</xdr:row>
      <xdr:rowOff>69273</xdr:rowOff>
    </xdr:from>
    <xdr:to>
      <xdr:col>20</xdr:col>
      <xdr:colOff>274011</xdr:colOff>
      <xdr:row>20</xdr:row>
      <xdr:rowOff>61577</xdr:rowOff>
    </xdr:to>
    <mc:AlternateContent xmlns:mc="http://schemas.openxmlformats.org/markup-compatibility/2006" xmlns:a14="http://schemas.microsoft.com/office/drawing/2010/main">
      <mc:Choice Requires="a14">
        <xdr:graphicFrame macro="">
          <xdr:nvGraphicFramePr>
            <xdr:cNvPr id="8231" name="Slicer_Month" hidden="1">
              <a:extLst>
                <a:ext uri="{FF2B5EF4-FFF2-40B4-BE49-F238E27FC236}">
                  <a16:creationId xmlns:a16="http://schemas.microsoft.com/office/drawing/2014/main" id="{A3744A14-1D21-490E-BDDB-B05C2CDF516C}"/>
                </a:ext>
              </a:extLst>
            </xdr:cNvPr>
            <xdr:cNvGraphicFramePr/>
          </xdr:nvGraphicFramePr>
          <xdr:xfrm>
            <a:off x="0" y="0"/>
            <a:ext cx="0" cy="0"/>
          </xdr:xfrm>
          <a:graphic>
            <a:graphicData uri="http://schemas.microsoft.com/office/drawing/2010/slicer">
              <sle:slicer xmlns:sle="http://schemas.microsoft.com/office/drawing/2010/slicer" name="Slicer_Month"/>
            </a:graphicData>
          </a:graphic>
        </xdr:graphicFrame>
      </mc:Choice>
      <mc:Fallback xmlns="">
        <xdr:sp macro="" textlink="">
          <xdr:nvSpPr>
            <xdr:cNvPr id="0" name=""/>
            <xdr:cNvSpPr>
              <a:spLocks noTextEdit="1"/>
            </xdr:cNvSpPr>
          </xdr:nvSpPr>
          <xdr:spPr>
            <a:xfrm>
              <a:off x="10606423" y="1731818"/>
              <a:ext cx="1828800" cy="20243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257926</xdr:colOff>
      <xdr:row>21</xdr:row>
      <xdr:rowOff>84896</xdr:rowOff>
    </xdr:from>
    <xdr:to>
      <xdr:col>20</xdr:col>
      <xdr:colOff>262544</xdr:colOff>
      <xdr:row>35</xdr:row>
      <xdr:rowOff>107757</xdr:rowOff>
    </xdr:to>
    <mc:AlternateContent xmlns:mc="http://schemas.openxmlformats.org/markup-compatibility/2006" xmlns:a14="http://schemas.microsoft.com/office/drawing/2010/main">
      <mc:Choice Requires="a14">
        <xdr:graphicFrame macro="">
          <xdr:nvGraphicFramePr>
            <xdr:cNvPr id="8232" name="Category" hidden="1">
              <a:extLst>
                <a:ext uri="{FF2B5EF4-FFF2-40B4-BE49-F238E27FC236}">
                  <a16:creationId xmlns:a16="http://schemas.microsoft.com/office/drawing/2014/main" id="{734C11BF-254A-4724-8C5D-7BA52BD1653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594956" y="3964169"/>
              <a:ext cx="1828800" cy="26090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190886</xdr:colOff>
      <xdr:row>4</xdr:row>
      <xdr:rowOff>60037</xdr:rowOff>
    </xdr:from>
    <xdr:to>
      <xdr:col>19</xdr:col>
      <xdr:colOff>514159</xdr:colOff>
      <xdr:row>6</xdr:row>
      <xdr:rowOff>13855</xdr:rowOff>
    </xdr:to>
    <xdr:sp macro="[0]!ToggleFilterPanel" textlink="">
      <xdr:nvSpPr>
        <xdr:cNvPr id="8234" name="Closefilterbtn" hidden="1">
          <a:extLst>
            <a:ext uri="{FF2B5EF4-FFF2-40B4-BE49-F238E27FC236}">
              <a16:creationId xmlns:a16="http://schemas.microsoft.com/office/drawing/2014/main" id="{3C959EC8-1BDC-19A7-5785-A4DDF0438101}"/>
            </a:ext>
          </a:extLst>
        </xdr:cNvPr>
        <xdr:cNvSpPr/>
      </xdr:nvSpPr>
      <xdr:spPr>
        <a:xfrm>
          <a:off x="11135977" y="798946"/>
          <a:ext cx="931334" cy="323273"/>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lumMod val="95000"/>
                </a:schemeClr>
              </a:solidFill>
            </a:rPr>
            <a:t>Close Filter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124241</xdr:rowOff>
    </xdr:from>
    <xdr:to>
      <xdr:col>18</xdr:col>
      <xdr:colOff>168442</xdr:colOff>
      <xdr:row>5</xdr:row>
      <xdr:rowOff>165652</xdr:rowOff>
    </xdr:to>
    <xdr:sp macro="" textlink="">
      <xdr:nvSpPr>
        <xdr:cNvPr id="57" name="Rectangle 56">
          <a:extLst>
            <a:ext uri="{FF2B5EF4-FFF2-40B4-BE49-F238E27FC236}">
              <a16:creationId xmlns:a16="http://schemas.microsoft.com/office/drawing/2014/main" id="{25488A2A-1CEB-4C19-87E5-E01549EE01CA}"/>
            </a:ext>
          </a:extLst>
        </xdr:cNvPr>
        <xdr:cNvSpPr/>
      </xdr:nvSpPr>
      <xdr:spPr>
        <a:xfrm>
          <a:off x="0" y="306458"/>
          <a:ext cx="11200877" cy="770281"/>
        </a:xfrm>
        <a:prstGeom prst="rect">
          <a:avLst/>
        </a:prstGeom>
        <a:gradFill flip="none" rotWithShape="1">
          <a:gsLst>
            <a:gs pos="0">
              <a:schemeClr val="bg1">
                <a:lumMod val="95000"/>
              </a:schemeClr>
            </a:gs>
            <a:gs pos="55000">
              <a:schemeClr val="bg1">
                <a:alpha val="54000"/>
              </a:schemeClr>
            </a:gs>
            <a:gs pos="100000">
              <a:schemeClr val="bg1">
                <a:lumMod val="95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409911</xdr:colOff>
      <xdr:row>0</xdr:row>
      <xdr:rowOff>7620</xdr:rowOff>
    </xdr:from>
    <xdr:to>
      <xdr:col>24</xdr:col>
      <xdr:colOff>157977</xdr:colOff>
      <xdr:row>43</xdr:row>
      <xdr:rowOff>47244</xdr:rowOff>
    </xdr:to>
    <xdr:sp macro="" textlink="">
      <xdr:nvSpPr>
        <xdr:cNvPr id="2" name="Moon 1">
          <a:extLst>
            <a:ext uri="{FF2B5EF4-FFF2-40B4-BE49-F238E27FC236}">
              <a16:creationId xmlns:a16="http://schemas.microsoft.com/office/drawing/2014/main" id="{00000000-0008-0000-0300-000002000000}"/>
            </a:ext>
          </a:extLst>
        </xdr:cNvPr>
        <xdr:cNvSpPr/>
      </xdr:nvSpPr>
      <xdr:spPr>
        <a:xfrm flipH="1">
          <a:off x="9609667" y="7620"/>
          <a:ext cx="5267920" cy="8031331"/>
        </a:xfrm>
        <a:prstGeom prst="moon">
          <a:avLst>
            <a:gd name="adj" fmla="val 47154"/>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468621</xdr:colOff>
      <xdr:row>0</xdr:row>
      <xdr:rowOff>8658</xdr:rowOff>
    </xdr:from>
    <xdr:to>
      <xdr:col>24</xdr:col>
      <xdr:colOff>195148</xdr:colOff>
      <xdr:row>43</xdr:row>
      <xdr:rowOff>48282</xdr:rowOff>
    </xdr:to>
    <xdr:sp macro="" textlink="">
      <xdr:nvSpPr>
        <xdr:cNvPr id="3" name="Moon 2">
          <a:extLst>
            <a:ext uri="{FF2B5EF4-FFF2-40B4-BE49-F238E27FC236}">
              <a16:creationId xmlns:a16="http://schemas.microsoft.com/office/drawing/2014/main" id="{00000000-0008-0000-0300-000003000000}"/>
            </a:ext>
          </a:extLst>
        </xdr:cNvPr>
        <xdr:cNvSpPr/>
      </xdr:nvSpPr>
      <xdr:spPr>
        <a:xfrm flipH="1">
          <a:off x="9668377" y="8658"/>
          <a:ext cx="5246381" cy="8031331"/>
        </a:xfrm>
        <a:prstGeom prst="moon">
          <a:avLst>
            <a:gd name="adj" fmla="val 46815"/>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146244</xdr:colOff>
      <xdr:row>7</xdr:row>
      <xdr:rowOff>9266</xdr:rowOff>
    </xdr:from>
    <xdr:to>
      <xdr:col>18</xdr:col>
      <xdr:colOff>223212</xdr:colOff>
      <xdr:row>36</xdr:row>
      <xdr:rowOff>128336</xdr:rowOff>
    </xdr:to>
    <xdr:sp macro="" textlink="">
      <xdr:nvSpPr>
        <xdr:cNvPr id="4" name="Rectangle: Diagonal Corners Rounded 3">
          <a:extLst>
            <a:ext uri="{FF2B5EF4-FFF2-40B4-BE49-F238E27FC236}">
              <a16:creationId xmlns:a16="http://schemas.microsoft.com/office/drawing/2014/main" id="{00000000-0008-0000-0300-000004000000}"/>
            </a:ext>
          </a:extLst>
        </xdr:cNvPr>
        <xdr:cNvSpPr/>
      </xdr:nvSpPr>
      <xdr:spPr>
        <a:xfrm>
          <a:off x="755844" y="1300655"/>
          <a:ext cx="10440168" cy="5469113"/>
        </a:xfrm>
        <a:prstGeom prst="round2DiagRect">
          <a:avLst>
            <a:gd name="adj1" fmla="val 3675"/>
            <a:gd name="adj2" fmla="val 131"/>
          </a:avLst>
        </a:prstGeom>
        <a:solidFill>
          <a:schemeClr val="bg1">
            <a:lumMod val="95000"/>
          </a:scheme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518160</xdr:colOff>
      <xdr:row>0</xdr:row>
      <xdr:rowOff>0</xdr:rowOff>
    </xdr:from>
    <xdr:to>
      <xdr:col>24</xdr:col>
      <xdr:colOff>15240</xdr:colOff>
      <xdr:row>4</xdr:row>
      <xdr:rowOff>121920</xdr:rowOff>
    </xdr:to>
    <xdr:sp macro="" textlink="">
      <xdr:nvSpPr>
        <xdr:cNvPr id="7" name="Rectangle 6">
          <a:extLst>
            <a:ext uri="{FF2B5EF4-FFF2-40B4-BE49-F238E27FC236}">
              <a16:creationId xmlns:a16="http://schemas.microsoft.com/office/drawing/2014/main" id="{00000000-0008-0000-0300-000007000000}"/>
            </a:ext>
          </a:extLst>
        </xdr:cNvPr>
        <xdr:cNvSpPr/>
      </xdr:nvSpPr>
      <xdr:spPr>
        <a:xfrm>
          <a:off x="10881360" y="0"/>
          <a:ext cx="3764280" cy="8534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60960</xdr:colOff>
      <xdr:row>2</xdr:row>
      <xdr:rowOff>167640</xdr:rowOff>
    </xdr:from>
    <xdr:to>
      <xdr:col>24</xdr:col>
      <xdr:colOff>0</xdr:colOff>
      <xdr:row>11</xdr:row>
      <xdr:rowOff>160020</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12862560" y="533400"/>
          <a:ext cx="1767840" cy="16383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64167</xdr:colOff>
      <xdr:row>11</xdr:row>
      <xdr:rowOff>112295</xdr:rowOff>
    </xdr:from>
    <xdr:to>
      <xdr:col>18</xdr:col>
      <xdr:colOff>84417</xdr:colOff>
      <xdr:row>34</xdr:row>
      <xdr:rowOff>76630</xdr:rowOff>
    </xdr:to>
    <xdr:sp macro="" textlink="">
      <xdr:nvSpPr>
        <xdr:cNvPr id="10" name="Rectangle: Diagonal Corners Rounded 9">
          <a:extLst>
            <a:ext uri="{FF2B5EF4-FFF2-40B4-BE49-F238E27FC236}">
              <a16:creationId xmlns:a16="http://schemas.microsoft.com/office/drawing/2014/main" id="{00000000-0008-0000-0300-00000A000000}"/>
            </a:ext>
          </a:extLst>
        </xdr:cNvPr>
        <xdr:cNvSpPr/>
      </xdr:nvSpPr>
      <xdr:spPr>
        <a:xfrm>
          <a:off x="5550567" y="2141621"/>
          <a:ext cx="5506650" cy="4207472"/>
        </a:xfrm>
        <a:prstGeom prst="round2DiagRect">
          <a:avLst>
            <a:gd name="adj1" fmla="val 8031"/>
            <a:gd name="adj2" fmla="val 937"/>
          </a:avLst>
        </a:prstGeom>
        <a:solidFill>
          <a:schemeClr val="bg1"/>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186400</xdr:colOff>
      <xdr:row>23</xdr:row>
      <xdr:rowOff>158615</xdr:rowOff>
    </xdr:from>
    <xdr:to>
      <xdr:col>17</xdr:col>
      <xdr:colOff>566855</xdr:colOff>
      <xdr:row>33</xdr:row>
      <xdr:rowOff>40101</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48123</xdr:colOff>
      <xdr:row>13</xdr:row>
      <xdr:rowOff>88229</xdr:rowOff>
    </xdr:from>
    <xdr:to>
      <xdr:col>18</xdr:col>
      <xdr:colOff>48123</xdr:colOff>
      <xdr:row>23</xdr:row>
      <xdr:rowOff>136998</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176461</xdr:colOff>
      <xdr:row>12</xdr:row>
      <xdr:rowOff>32082</xdr:rowOff>
    </xdr:from>
    <xdr:ext cx="1828129" cy="264560"/>
    <xdr:sp macro="" textlink="">
      <xdr:nvSpPr>
        <xdr:cNvPr id="28" name="TextBox 27">
          <a:extLst>
            <a:ext uri="{FF2B5EF4-FFF2-40B4-BE49-F238E27FC236}">
              <a16:creationId xmlns:a16="http://schemas.microsoft.com/office/drawing/2014/main" id="{00000000-0008-0000-0300-00001C000000}"/>
            </a:ext>
          </a:extLst>
        </xdr:cNvPr>
        <xdr:cNvSpPr txBox="1"/>
      </xdr:nvSpPr>
      <xdr:spPr>
        <a:xfrm>
          <a:off x="5662861" y="2245893"/>
          <a:ext cx="1828129"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chemeClr val="bg2">
                  <a:lumMod val="50000"/>
                </a:schemeClr>
              </a:solidFill>
            </a:rPr>
            <a:t>Revenue vs</a:t>
          </a:r>
          <a:r>
            <a:rPr lang="en-US" sz="1100" baseline="0">
              <a:solidFill>
                <a:schemeClr val="bg2">
                  <a:lumMod val="50000"/>
                </a:schemeClr>
              </a:solidFill>
            </a:rPr>
            <a:t> Target by Month</a:t>
          </a:r>
          <a:endParaRPr lang="en-US" sz="1100">
            <a:solidFill>
              <a:schemeClr val="bg2">
                <a:lumMod val="50000"/>
              </a:schemeClr>
            </a:solidFill>
          </a:endParaRPr>
        </a:p>
      </xdr:txBody>
    </xdr:sp>
    <xdr:clientData/>
  </xdr:oneCellAnchor>
  <xdr:twoCellAnchor>
    <xdr:from>
      <xdr:col>9</xdr:col>
      <xdr:colOff>272715</xdr:colOff>
      <xdr:row>13</xdr:row>
      <xdr:rowOff>144379</xdr:rowOff>
    </xdr:from>
    <xdr:to>
      <xdr:col>11</xdr:col>
      <xdr:colOff>112294</xdr:colOff>
      <xdr:row>13</xdr:row>
      <xdr:rowOff>144379</xdr:rowOff>
    </xdr:to>
    <xdr:cxnSp macro="">
      <xdr:nvCxnSpPr>
        <xdr:cNvPr id="30" name="Straight Connector 29">
          <a:extLst>
            <a:ext uri="{FF2B5EF4-FFF2-40B4-BE49-F238E27FC236}">
              <a16:creationId xmlns:a16="http://schemas.microsoft.com/office/drawing/2014/main" id="{00000000-0008-0000-0300-00001E000000}"/>
            </a:ext>
          </a:extLst>
        </xdr:cNvPr>
        <xdr:cNvCxnSpPr/>
      </xdr:nvCxnSpPr>
      <xdr:spPr>
        <a:xfrm>
          <a:off x="5759115" y="2542674"/>
          <a:ext cx="1058779" cy="0"/>
        </a:xfrm>
        <a:prstGeom prst="line">
          <a:avLst/>
        </a:prstGeom>
        <a:ln w="9525">
          <a:solidFill>
            <a:schemeClr val="tx2">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210720</xdr:colOff>
      <xdr:row>11</xdr:row>
      <xdr:rowOff>119173</xdr:rowOff>
    </xdr:from>
    <xdr:to>
      <xdr:col>21</xdr:col>
      <xdr:colOff>210720</xdr:colOff>
      <xdr:row>25</xdr:row>
      <xdr:rowOff>1407</xdr:rowOff>
    </xdr:to>
    <mc:AlternateContent xmlns:mc="http://schemas.openxmlformats.org/markup-compatibility/2006" xmlns:a14="http://schemas.microsoft.com/office/drawing/2010/main">
      <mc:Choice Requires="a14">
        <xdr:graphicFrame macro="">
          <xdr:nvGraphicFramePr>
            <xdr:cNvPr id="31" name="Store Name">
              <a:extLst>
                <a:ext uri="{FF2B5EF4-FFF2-40B4-BE49-F238E27FC236}">
                  <a16:creationId xmlns:a16="http://schemas.microsoft.com/office/drawing/2014/main" id="{00000000-0008-0000-0300-00001F000000}"/>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1243155" y="2123564"/>
              <a:ext cx="1838739" cy="24332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16</xdr:col>
          <xdr:colOff>368967</xdr:colOff>
          <xdr:row>9</xdr:row>
          <xdr:rowOff>95604</xdr:rowOff>
        </xdr:from>
        <xdr:to>
          <xdr:col>18</xdr:col>
          <xdr:colOff>30571</xdr:colOff>
          <xdr:row>11</xdr:row>
          <xdr:rowOff>32084</xdr:rowOff>
        </xdr:to>
        <xdr:pic>
          <xdr:nvPicPr>
            <xdr:cNvPr id="15" name="Picture 14">
              <a:extLst>
                <a:ext uri="{FF2B5EF4-FFF2-40B4-BE49-F238E27FC236}">
                  <a16:creationId xmlns:a16="http://schemas.microsoft.com/office/drawing/2014/main" id="{00000000-0008-0000-0300-00000F000000}"/>
                </a:ext>
              </a:extLst>
            </xdr:cNvPr>
            <xdr:cNvPicPr>
              <a:picLocks noChangeAspect="1" noChangeArrowheads="1"/>
              <a:extLst>
                <a:ext uri="{84589F7E-364E-4C9E-8A38-B11213B215E9}">
                  <a14:cameraTool cellRange="'Analysis 02'!$Q$7" spid="_x0000_s17896"/>
                </a:ext>
              </a:extLst>
            </xdr:cNvPicPr>
          </xdr:nvPicPr>
          <xdr:blipFill>
            <a:blip xmlns:r="http://schemas.openxmlformats.org/officeDocument/2006/relationships" r:embed="rId3"/>
            <a:srcRect/>
            <a:stretch>
              <a:fillRect/>
            </a:stretch>
          </xdr:blipFill>
          <xdr:spPr bwMode="auto">
            <a:xfrm>
              <a:off x="10122567" y="1755962"/>
              <a:ext cx="880804" cy="305448"/>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9</xdr:col>
      <xdr:colOff>256671</xdr:colOff>
      <xdr:row>8</xdr:row>
      <xdr:rowOff>40104</xdr:rowOff>
    </xdr:from>
    <xdr:ext cx="1080745" cy="280205"/>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5743071" y="1515978"/>
          <a:ext cx="1080745"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200">
              <a:solidFill>
                <a:schemeClr val="bg2">
                  <a:lumMod val="50000"/>
                </a:schemeClr>
              </a:solidFill>
            </a:rPr>
            <a:t>Total Revenue</a:t>
          </a:r>
        </a:p>
      </xdr:txBody>
    </xdr:sp>
    <xdr:clientData/>
  </xdr:oneCellAnchor>
  <xdr:oneCellAnchor>
    <xdr:from>
      <xdr:col>13</xdr:col>
      <xdr:colOff>46659</xdr:colOff>
      <xdr:row>8</xdr:row>
      <xdr:rowOff>24062</xdr:rowOff>
    </xdr:from>
    <xdr:ext cx="939296" cy="280205"/>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7971459" y="1499936"/>
          <a:ext cx="939296"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200">
              <a:solidFill>
                <a:schemeClr val="bg2">
                  <a:lumMod val="50000"/>
                </a:schemeClr>
              </a:solidFill>
            </a:rPr>
            <a:t>Total Target</a:t>
          </a:r>
        </a:p>
      </xdr:txBody>
    </xdr:sp>
    <xdr:clientData/>
  </xdr:oneCellAnchor>
  <xdr:oneCellAnchor>
    <xdr:from>
      <xdr:col>16</xdr:col>
      <xdr:colOff>352925</xdr:colOff>
      <xdr:row>8</xdr:row>
      <xdr:rowOff>32083</xdr:rowOff>
    </xdr:from>
    <xdr:ext cx="875817" cy="280205"/>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0106525" y="1507957"/>
          <a:ext cx="875817"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200">
              <a:solidFill>
                <a:schemeClr val="bg2">
                  <a:lumMod val="50000"/>
                </a:schemeClr>
              </a:solidFill>
            </a:rPr>
            <a:t>Variance %</a:t>
          </a:r>
        </a:p>
      </xdr:txBody>
    </xdr:sp>
    <xdr:clientData/>
  </xdr:oneCellAnchor>
  <xdr:oneCellAnchor>
    <xdr:from>
      <xdr:col>9</xdr:col>
      <xdr:colOff>482913</xdr:colOff>
      <xdr:row>9</xdr:row>
      <xdr:rowOff>41264</xdr:rowOff>
    </xdr:from>
    <xdr:ext cx="772647" cy="374141"/>
    <xdr:sp macro="" textlink="'Analysis 02'!Q4">
      <xdr:nvSpPr>
        <xdr:cNvPr id="21" name="TextBox 20">
          <a:extLst>
            <a:ext uri="{FF2B5EF4-FFF2-40B4-BE49-F238E27FC236}">
              <a16:creationId xmlns:a16="http://schemas.microsoft.com/office/drawing/2014/main" id="{00000000-0008-0000-0300-000015000000}"/>
            </a:ext>
          </a:extLst>
        </xdr:cNvPr>
        <xdr:cNvSpPr txBox="1"/>
      </xdr:nvSpPr>
      <xdr:spPr>
        <a:xfrm>
          <a:off x="6002767" y="1713947"/>
          <a:ext cx="772647" cy="37414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C7D5B4E3-9EE7-4A15-BF9A-6F1537864A5A}" type="TxLink">
            <a:rPr lang="en-US" sz="1800" b="0" i="0" u="none" strike="noStrike">
              <a:solidFill>
                <a:srgbClr val="1F8CB3"/>
              </a:solidFill>
              <a:latin typeface="Calibri"/>
              <a:ea typeface="Calibri"/>
              <a:cs typeface="Calibri"/>
            </a:rPr>
            <a:pPr algn="ctr"/>
            <a:t>$547K</a:t>
          </a:fld>
          <a:endParaRPr lang="en-US" sz="2000">
            <a:solidFill>
              <a:srgbClr val="1F8CB3"/>
            </a:solidFill>
          </a:endParaRPr>
        </a:p>
      </xdr:txBody>
    </xdr:sp>
    <xdr:clientData/>
  </xdr:oneCellAnchor>
  <xdr:oneCellAnchor>
    <xdr:from>
      <xdr:col>13</xdr:col>
      <xdr:colOff>105924</xdr:colOff>
      <xdr:row>9</xdr:row>
      <xdr:rowOff>41264</xdr:rowOff>
    </xdr:from>
    <xdr:ext cx="772647" cy="374141"/>
    <xdr:sp macro="" textlink="'Analysis 02'!R4">
      <xdr:nvSpPr>
        <xdr:cNvPr id="22" name="TextBox 21">
          <a:extLst>
            <a:ext uri="{FF2B5EF4-FFF2-40B4-BE49-F238E27FC236}">
              <a16:creationId xmlns:a16="http://schemas.microsoft.com/office/drawing/2014/main" id="{00000000-0008-0000-0300-000016000000}"/>
            </a:ext>
          </a:extLst>
        </xdr:cNvPr>
        <xdr:cNvSpPr txBox="1"/>
      </xdr:nvSpPr>
      <xdr:spPr>
        <a:xfrm>
          <a:off x="8079046" y="1713947"/>
          <a:ext cx="772647" cy="37414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fld id="{D13A4C01-5E37-40D2-B298-2B69E27BB966}" type="TxLink">
            <a:rPr lang="en-US" sz="1800" b="0" i="0" u="none" strike="noStrike">
              <a:solidFill>
                <a:schemeClr val="bg1">
                  <a:lumMod val="50000"/>
                </a:schemeClr>
              </a:solidFill>
              <a:latin typeface="Calibri"/>
              <a:ea typeface="Calibri"/>
              <a:cs typeface="Calibri"/>
            </a:rPr>
            <a:pPr algn="ctr"/>
            <a:t>$646K</a:t>
          </a:fld>
          <a:endParaRPr lang="en-US" sz="2000">
            <a:solidFill>
              <a:schemeClr val="bg1">
                <a:lumMod val="50000"/>
              </a:schemeClr>
            </a:solidFill>
          </a:endParaRPr>
        </a:p>
      </xdr:txBody>
    </xdr:sp>
    <xdr:clientData/>
  </xdr:oneCellAnchor>
  <xdr:twoCellAnchor>
    <xdr:from>
      <xdr:col>9</xdr:col>
      <xdr:colOff>128334</xdr:colOff>
      <xdr:row>8</xdr:row>
      <xdr:rowOff>64167</xdr:rowOff>
    </xdr:from>
    <xdr:to>
      <xdr:col>9</xdr:col>
      <xdr:colOff>176460</xdr:colOff>
      <xdr:row>10</xdr:row>
      <xdr:rowOff>168441</xdr:rowOff>
    </xdr:to>
    <xdr:sp macro="" textlink="">
      <xdr:nvSpPr>
        <xdr:cNvPr id="25" name="Rectangle 24">
          <a:extLst>
            <a:ext uri="{FF2B5EF4-FFF2-40B4-BE49-F238E27FC236}">
              <a16:creationId xmlns:a16="http://schemas.microsoft.com/office/drawing/2014/main" id="{00000000-0008-0000-0300-000019000000}"/>
            </a:ext>
          </a:extLst>
        </xdr:cNvPr>
        <xdr:cNvSpPr/>
      </xdr:nvSpPr>
      <xdr:spPr>
        <a:xfrm>
          <a:off x="5614734" y="1540041"/>
          <a:ext cx="48126" cy="473242"/>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12</xdr:col>
      <xdr:colOff>561471</xdr:colOff>
      <xdr:row>8</xdr:row>
      <xdr:rowOff>80209</xdr:rowOff>
    </xdr:from>
    <xdr:to>
      <xdr:col>12</xdr:col>
      <xdr:colOff>609597</xdr:colOff>
      <xdr:row>10</xdr:row>
      <xdr:rowOff>184483</xdr:rowOff>
    </xdr:to>
    <xdr:sp macro="" textlink="">
      <xdr:nvSpPr>
        <xdr:cNvPr id="29" name="Rectangle 28">
          <a:extLst>
            <a:ext uri="{FF2B5EF4-FFF2-40B4-BE49-F238E27FC236}">
              <a16:creationId xmlns:a16="http://schemas.microsoft.com/office/drawing/2014/main" id="{00000000-0008-0000-0300-00001D000000}"/>
            </a:ext>
          </a:extLst>
        </xdr:cNvPr>
        <xdr:cNvSpPr/>
      </xdr:nvSpPr>
      <xdr:spPr>
        <a:xfrm>
          <a:off x="7876671" y="1556083"/>
          <a:ext cx="48126" cy="473242"/>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16</xdr:col>
      <xdr:colOff>256671</xdr:colOff>
      <xdr:row>8</xdr:row>
      <xdr:rowOff>80209</xdr:rowOff>
    </xdr:from>
    <xdr:to>
      <xdr:col>16</xdr:col>
      <xdr:colOff>304797</xdr:colOff>
      <xdr:row>10</xdr:row>
      <xdr:rowOff>184483</xdr:rowOff>
    </xdr:to>
    <xdr:sp macro="" textlink="">
      <xdr:nvSpPr>
        <xdr:cNvPr id="32" name="Rectangle 31">
          <a:extLst>
            <a:ext uri="{FF2B5EF4-FFF2-40B4-BE49-F238E27FC236}">
              <a16:creationId xmlns:a16="http://schemas.microsoft.com/office/drawing/2014/main" id="{00000000-0008-0000-0300-000020000000}"/>
            </a:ext>
          </a:extLst>
        </xdr:cNvPr>
        <xdr:cNvSpPr/>
      </xdr:nvSpPr>
      <xdr:spPr>
        <a:xfrm>
          <a:off x="10010271" y="1556083"/>
          <a:ext cx="48126" cy="473242"/>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clientData/>
  </xdr:twoCellAnchor>
  <xdr:twoCellAnchor>
    <xdr:from>
      <xdr:col>1</xdr:col>
      <xdr:colOff>296777</xdr:colOff>
      <xdr:row>8</xdr:row>
      <xdr:rowOff>72189</xdr:rowOff>
    </xdr:from>
    <xdr:to>
      <xdr:col>4</xdr:col>
      <xdr:colOff>552809</xdr:colOff>
      <xdr:row>24</xdr:row>
      <xdr:rowOff>148391</xdr:rowOff>
    </xdr:to>
    <xdr:sp macro="" textlink="">
      <xdr:nvSpPr>
        <xdr:cNvPr id="11" name="Rectangle: Diagonal Corners Rounded 10">
          <a:extLst>
            <a:ext uri="{FF2B5EF4-FFF2-40B4-BE49-F238E27FC236}">
              <a16:creationId xmlns:a16="http://schemas.microsoft.com/office/drawing/2014/main" id="{00000000-0008-0000-0300-00000B000000}"/>
            </a:ext>
          </a:extLst>
        </xdr:cNvPr>
        <xdr:cNvSpPr/>
      </xdr:nvSpPr>
      <xdr:spPr>
        <a:xfrm>
          <a:off x="906377" y="1548063"/>
          <a:ext cx="2084832" cy="3027949"/>
        </a:xfrm>
        <a:prstGeom prst="round2DiagRect">
          <a:avLst>
            <a:gd name="adj1" fmla="val 8031"/>
            <a:gd name="adj2" fmla="val 937"/>
          </a:avLst>
        </a:prstGeom>
        <a:solidFill>
          <a:schemeClr val="bg1"/>
        </a:solidFill>
        <a:ln>
          <a:solidFill>
            <a:schemeClr val="bg1">
              <a:lumMod val="85000"/>
            </a:schemeClr>
          </a:solid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295504</xdr:colOff>
      <xdr:row>8</xdr:row>
      <xdr:rowOff>74732</xdr:rowOff>
    </xdr:from>
    <xdr:to>
      <xdr:col>8</xdr:col>
      <xdr:colOff>551536</xdr:colOff>
      <xdr:row>24</xdr:row>
      <xdr:rowOff>110828</xdr:rowOff>
    </xdr:to>
    <xdr:sp macro="" textlink="">
      <xdr:nvSpPr>
        <xdr:cNvPr id="12" name="Rectangle: Diagonal Corners Rounded 11">
          <a:extLst>
            <a:ext uri="{FF2B5EF4-FFF2-40B4-BE49-F238E27FC236}">
              <a16:creationId xmlns:a16="http://schemas.microsoft.com/office/drawing/2014/main" id="{00000000-0008-0000-0300-00000C000000}"/>
            </a:ext>
          </a:extLst>
        </xdr:cNvPr>
        <xdr:cNvSpPr/>
      </xdr:nvSpPr>
      <xdr:spPr>
        <a:xfrm>
          <a:off x="3362089" y="1561561"/>
          <a:ext cx="2095984" cy="3009755"/>
        </a:xfrm>
        <a:prstGeom prst="round2DiagRect">
          <a:avLst>
            <a:gd name="adj1" fmla="val 8031"/>
            <a:gd name="adj2" fmla="val 937"/>
          </a:avLst>
        </a:prstGeom>
        <a:solidFill>
          <a:schemeClr val="bg1"/>
        </a:solidFill>
        <a:ln>
          <a:solidFill>
            <a:schemeClr val="bg1">
              <a:lumMod val="85000"/>
            </a:schemeClr>
          </a:solid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376991</xdr:colOff>
          <xdr:row>11</xdr:row>
          <xdr:rowOff>64166</xdr:rowOff>
        </xdr:from>
        <xdr:to>
          <xdr:col>7</xdr:col>
          <xdr:colOff>401375</xdr:colOff>
          <xdr:row>15</xdr:row>
          <xdr:rowOff>80875</xdr:rowOff>
        </xdr:to>
        <xdr:pic>
          <xdr:nvPicPr>
            <xdr:cNvPr id="14" name="Pictur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Wafle Chart'!$E$9:$N$18" spid="_x0000_s17897"/>
                </a:ext>
              </a:extLst>
            </xdr:cNvPicPr>
          </xdr:nvPicPr>
          <xdr:blipFill>
            <a:blip xmlns:r="http://schemas.openxmlformats.org/officeDocument/2006/relationships" r:embed="rId4"/>
            <a:srcRect/>
            <a:stretch>
              <a:fillRect/>
            </a:stretch>
          </xdr:blipFill>
          <xdr:spPr bwMode="auto">
            <a:xfrm>
              <a:off x="3424991" y="2093492"/>
              <a:ext cx="1243584" cy="75464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368970</xdr:colOff>
          <xdr:row>19</xdr:row>
          <xdr:rowOff>40102</xdr:rowOff>
        </xdr:from>
        <xdr:to>
          <xdr:col>7</xdr:col>
          <xdr:colOff>393354</xdr:colOff>
          <xdr:row>23</xdr:row>
          <xdr:rowOff>56811</xdr:rowOff>
        </xdr:to>
        <xdr:pic>
          <xdr:nvPicPr>
            <xdr:cNvPr id="23" name="Picture 22">
              <a:extLst>
                <a:ext uri="{FF2B5EF4-FFF2-40B4-BE49-F238E27FC236}">
                  <a16:creationId xmlns:a16="http://schemas.microsoft.com/office/drawing/2014/main" id="{00000000-0008-0000-0300-000017000000}"/>
                </a:ext>
              </a:extLst>
            </xdr:cNvPr>
            <xdr:cNvPicPr>
              <a:picLocks noChangeAspect="1" noChangeArrowheads="1"/>
              <a:extLst>
                <a:ext uri="{84589F7E-364E-4C9E-8A38-B11213B215E9}">
                  <a14:cameraTool cellRange="'Wafle Chart'!$E$21:$N$30" spid="_x0000_s17898"/>
                </a:ext>
              </a:extLst>
            </xdr:cNvPicPr>
          </xdr:nvPicPr>
          <xdr:blipFill>
            <a:blip xmlns:r="http://schemas.openxmlformats.org/officeDocument/2006/relationships" r:embed="rId5"/>
            <a:srcRect/>
            <a:stretch>
              <a:fillRect/>
            </a:stretch>
          </xdr:blipFill>
          <xdr:spPr bwMode="auto">
            <a:xfrm>
              <a:off x="3416970" y="3545302"/>
              <a:ext cx="1243584" cy="754646"/>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5</xdr:col>
      <xdr:colOff>312818</xdr:colOff>
      <xdr:row>9</xdr:row>
      <xdr:rowOff>64165</xdr:rowOff>
    </xdr:from>
    <xdr:ext cx="638380" cy="248851"/>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3360818" y="1724523"/>
          <a:ext cx="638380"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solidFill>
                <a:schemeClr val="bg2">
                  <a:lumMod val="50000"/>
                </a:schemeClr>
              </a:solidFill>
            </a:rPr>
            <a:t>Revenue</a:t>
          </a:r>
        </a:p>
      </xdr:txBody>
    </xdr:sp>
    <xdr:clientData/>
  </xdr:oneCellAnchor>
  <xdr:oneCellAnchor>
    <xdr:from>
      <xdr:col>5</xdr:col>
      <xdr:colOff>280734</xdr:colOff>
      <xdr:row>17</xdr:row>
      <xdr:rowOff>72186</xdr:rowOff>
    </xdr:from>
    <xdr:ext cx="740844" cy="248851"/>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3328734" y="3208418"/>
          <a:ext cx="740844"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solidFill>
                <a:schemeClr val="bg2">
                  <a:lumMod val="50000"/>
                </a:schemeClr>
              </a:solidFill>
            </a:rPr>
            <a:t>Generated</a:t>
          </a:r>
        </a:p>
      </xdr:txBody>
    </xdr:sp>
    <xdr:clientData/>
  </xdr:oneCellAnchor>
  <xdr:oneCellAnchor>
    <xdr:from>
      <xdr:col>5</xdr:col>
      <xdr:colOff>280734</xdr:colOff>
      <xdr:row>16</xdr:row>
      <xdr:rowOff>120312</xdr:rowOff>
    </xdr:from>
    <xdr:ext cx="638380" cy="248851"/>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3328734" y="3072059"/>
          <a:ext cx="638380"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solidFill>
                <a:schemeClr val="bg2">
                  <a:lumMod val="50000"/>
                </a:schemeClr>
              </a:solidFill>
            </a:rPr>
            <a:t>Revenue</a:t>
          </a:r>
        </a:p>
      </xdr:txBody>
    </xdr:sp>
    <xdr:clientData/>
  </xdr:oneCellAnchor>
  <xdr:oneCellAnchor>
    <xdr:from>
      <xdr:col>5</xdr:col>
      <xdr:colOff>312818</xdr:colOff>
      <xdr:row>10</xdr:row>
      <xdr:rowOff>24060</xdr:rowOff>
    </xdr:from>
    <xdr:ext cx="740844" cy="248851"/>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3360818" y="1868902"/>
          <a:ext cx="740844"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solidFill>
                <a:schemeClr val="bg2">
                  <a:lumMod val="50000"/>
                </a:schemeClr>
              </a:solidFill>
            </a:rPr>
            <a:t>Generated</a:t>
          </a:r>
        </a:p>
      </xdr:txBody>
    </xdr:sp>
    <xdr:clientData/>
  </xdr:oneCellAnchor>
  <xdr:oneCellAnchor>
    <xdr:from>
      <xdr:col>7</xdr:col>
      <xdr:colOff>385008</xdr:colOff>
      <xdr:row>11</xdr:row>
      <xdr:rowOff>144375</xdr:rowOff>
    </xdr:from>
    <xdr:ext cx="792781" cy="248851"/>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4652208" y="2173701"/>
          <a:ext cx="792781"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solidFill>
                <a:schemeClr val="bg2">
                  <a:lumMod val="50000"/>
                </a:schemeClr>
              </a:solidFill>
            </a:rPr>
            <a:t>Revenue by</a:t>
          </a:r>
        </a:p>
      </xdr:txBody>
    </xdr:sp>
    <xdr:clientData/>
  </xdr:oneCellAnchor>
  <xdr:oneCellAnchor>
    <xdr:from>
      <xdr:col>7</xdr:col>
      <xdr:colOff>393029</xdr:colOff>
      <xdr:row>12</xdr:row>
      <xdr:rowOff>120312</xdr:rowOff>
    </xdr:from>
    <xdr:ext cx="744948" cy="248851"/>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4660229" y="2334123"/>
          <a:ext cx="744948"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a:solidFill>
                <a:srgbClr val="1F8CB3"/>
              </a:solidFill>
            </a:rPr>
            <a:t>Weekends</a:t>
          </a:r>
        </a:p>
      </xdr:txBody>
    </xdr:sp>
    <xdr:clientData/>
  </xdr:oneCellAnchor>
  <xdr:oneCellAnchor>
    <xdr:from>
      <xdr:col>7</xdr:col>
      <xdr:colOff>352924</xdr:colOff>
      <xdr:row>19</xdr:row>
      <xdr:rowOff>176458</xdr:rowOff>
    </xdr:from>
    <xdr:ext cx="792781" cy="248851"/>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4620124" y="3681658"/>
          <a:ext cx="792781"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a:solidFill>
                <a:schemeClr val="bg2">
                  <a:lumMod val="50000"/>
                </a:schemeClr>
              </a:solidFill>
            </a:rPr>
            <a:t>Revenue by</a:t>
          </a:r>
        </a:p>
      </xdr:txBody>
    </xdr:sp>
    <xdr:clientData/>
  </xdr:oneCellAnchor>
  <xdr:oneCellAnchor>
    <xdr:from>
      <xdr:col>7</xdr:col>
      <xdr:colOff>360945</xdr:colOff>
      <xdr:row>20</xdr:row>
      <xdr:rowOff>168437</xdr:rowOff>
    </xdr:from>
    <xdr:ext cx="735586" cy="248851"/>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4628145" y="3858121"/>
          <a:ext cx="735586" cy="2488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00" b="1">
              <a:solidFill>
                <a:schemeClr val="bg1">
                  <a:lumMod val="50000"/>
                </a:schemeClr>
              </a:solidFill>
            </a:rPr>
            <a:t>Weekdays</a:t>
          </a:r>
        </a:p>
      </xdr:txBody>
    </xdr:sp>
    <xdr:clientData/>
  </xdr:oneCellAnchor>
  <xdr:oneCellAnchor>
    <xdr:from>
      <xdr:col>7</xdr:col>
      <xdr:colOff>424992</xdr:colOff>
      <xdr:row>13</xdr:row>
      <xdr:rowOff>89389</xdr:rowOff>
    </xdr:from>
    <xdr:ext cx="583686" cy="374141"/>
    <xdr:sp macro="" textlink="'Wafle Chart'!B3">
      <xdr:nvSpPr>
        <xdr:cNvPr id="5" name="TextBox 4">
          <a:extLst>
            <a:ext uri="{FF2B5EF4-FFF2-40B4-BE49-F238E27FC236}">
              <a16:creationId xmlns:a16="http://schemas.microsoft.com/office/drawing/2014/main" id="{00000000-0008-0000-0300-000005000000}"/>
            </a:ext>
          </a:extLst>
        </xdr:cNvPr>
        <xdr:cNvSpPr txBox="1"/>
      </xdr:nvSpPr>
      <xdr:spPr>
        <a:xfrm>
          <a:off x="4692192" y="2487684"/>
          <a:ext cx="583686" cy="37414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5C8CE44B-1B59-473B-B0E7-0F11AAF9F159}" type="TxLink">
            <a:rPr lang="en-US" sz="1800" b="0" i="0" u="none" strike="noStrike">
              <a:solidFill>
                <a:srgbClr val="1F8CB3"/>
              </a:solidFill>
              <a:latin typeface="Calibri"/>
              <a:ea typeface="Calibri"/>
              <a:cs typeface="Calibri"/>
            </a:rPr>
            <a:pPr marL="0" indent="0" algn="ctr"/>
            <a:t>29%</a:t>
          </a:fld>
          <a:endParaRPr lang="en-US" sz="1800" b="0" i="0" u="none" strike="noStrike">
            <a:solidFill>
              <a:srgbClr val="1F8CB3"/>
            </a:solidFill>
            <a:latin typeface="Calibri"/>
            <a:ea typeface="Calibri"/>
            <a:cs typeface="Calibri"/>
          </a:endParaRPr>
        </a:p>
      </xdr:txBody>
    </xdr:sp>
    <xdr:clientData/>
  </xdr:oneCellAnchor>
  <xdr:oneCellAnchor>
    <xdr:from>
      <xdr:col>7</xdr:col>
      <xdr:colOff>392908</xdr:colOff>
      <xdr:row>21</xdr:row>
      <xdr:rowOff>121475</xdr:rowOff>
    </xdr:from>
    <xdr:ext cx="583686" cy="374141"/>
    <xdr:sp macro="" textlink="'Wafle Chart'!B4">
      <xdr:nvSpPr>
        <xdr:cNvPr id="13" name="TextBox 12">
          <a:extLst>
            <a:ext uri="{FF2B5EF4-FFF2-40B4-BE49-F238E27FC236}">
              <a16:creationId xmlns:a16="http://schemas.microsoft.com/office/drawing/2014/main" id="{00000000-0008-0000-0300-00000D000000}"/>
            </a:ext>
          </a:extLst>
        </xdr:cNvPr>
        <xdr:cNvSpPr txBox="1"/>
      </xdr:nvSpPr>
      <xdr:spPr>
        <a:xfrm>
          <a:off x="4660108" y="3995643"/>
          <a:ext cx="583686" cy="37414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866AE648-B2A7-4A4D-8DF7-50690E2D888E}" type="TxLink">
            <a:rPr lang="en-US" sz="1800" b="0" i="0" u="none" strike="noStrike">
              <a:solidFill>
                <a:schemeClr val="bg1">
                  <a:lumMod val="50000"/>
                </a:schemeClr>
              </a:solidFill>
              <a:latin typeface="Calibri"/>
              <a:ea typeface="Calibri"/>
              <a:cs typeface="Calibri"/>
            </a:rPr>
            <a:pPr marL="0" indent="0" algn="ctr"/>
            <a:t>71%</a:t>
          </a:fld>
          <a:endParaRPr lang="en-US" sz="1800" b="0" i="0" u="none" strike="noStrike">
            <a:solidFill>
              <a:schemeClr val="bg1">
                <a:lumMod val="50000"/>
              </a:schemeClr>
            </a:solidFill>
            <a:latin typeface="Calibri"/>
            <a:ea typeface="Calibri"/>
            <a:cs typeface="Calibri"/>
          </a:endParaRPr>
        </a:p>
      </xdr:txBody>
    </xdr:sp>
    <xdr:clientData/>
  </xdr:oneCellAnchor>
  <xdr:oneCellAnchor>
    <xdr:from>
      <xdr:col>6</xdr:col>
      <xdr:colOff>308269</xdr:colOff>
      <xdr:row>9</xdr:row>
      <xdr:rowOff>136357</xdr:rowOff>
    </xdr:from>
    <xdr:ext cx="576504" cy="280205"/>
    <xdr:sp macro="" textlink="'Analysis 02'!R12">
      <xdr:nvSpPr>
        <xdr:cNvPr id="16" name="TextBox 15">
          <a:extLst>
            <a:ext uri="{FF2B5EF4-FFF2-40B4-BE49-F238E27FC236}">
              <a16:creationId xmlns:a16="http://schemas.microsoft.com/office/drawing/2014/main" id="{00000000-0008-0000-0300-000010000000}"/>
            </a:ext>
          </a:extLst>
        </xdr:cNvPr>
        <xdr:cNvSpPr txBox="1"/>
      </xdr:nvSpPr>
      <xdr:spPr>
        <a:xfrm>
          <a:off x="3988171" y="1809040"/>
          <a:ext cx="576504"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D5E88DCA-EC0F-49F0-A697-22FCA472A115}" type="TxLink">
            <a:rPr lang="en-US" sz="1200" b="0" i="0" u="none" strike="noStrike">
              <a:solidFill>
                <a:schemeClr val="bg2">
                  <a:lumMod val="25000"/>
                </a:schemeClr>
              </a:solidFill>
              <a:latin typeface="Calibri"/>
              <a:ea typeface="Calibri"/>
              <a:cs typeface="Calibri"/>
            </a:rPr>
            <a:pPr marL="0" indent="0" algn="ctr"/>
            <a:t>$158K</a:t>
          </a:fld>
          <a:endParaRPr lang="en-US" sz="2000" b="0" i="0" u="none" strike="noStrike">
            <a:solidFill>
              <a:schemeClr val="bg2">
                <a:lumMod val="25000"/>
              </a:schemeClr>
            </a:solidFill>
            <a:latin typeface="Calibri"/>
            <a:ea typeface="Calibri"/>
            <a:cs typeface="Calibri"/>
          </a:endParaRPr>
        </a:p>
      </xdr:txBody>
    </xdr:sp>
    <xdr:clientData/>
  </xdr:oneCellAnchor>
  <xdr:oneCellAnchor>
    <xdr:from>
      <xdr:col>6</xdr:col>
      <xdr:colOff>260142</xdr:colOff>
      <xdr:row>16</xdr:row>
      <xdr:rowOff>184484</xdr:rowOff>
    </xdr:from>
    <xdr:ext cx="576504" cy="280205"/>
    <xdr:sp macro="" textlink="'Analysis 02'!R11">
      <xdr:nvSpPr>
        <xdr:cNvPr id="18" name="TextBox 17">
          <a:extLst>
            <a:ext uri="{FF2B5EF4-FFF2-40B4-BE49-F238E27FC236}">
              <a16:creationId xmlns:a16="http://schemas.microsoft.com/office/drawing/2014/main" id="{00000000-0008-0000-0300-000012000000}"/>
            </a:ext>
          </a:extLst>
        </xdr:cNvPr>
        <xdr:cNvSpPr txBox="1"/>
      </xdr:nvSpPr>
      <xdr:spPr>
        <a:xfrm>
          <a:off x="3940044" y="3158143"/>
          <a:ext cx="576504"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marL="0" indent="0" algn="ctr"/>
          <a:fld id="{46183040-DC32-4AB5-8022-D36C7C2E2394}" type="TxLink">
            <a:rPr lang="en-US" sz="1200" b="0" i="0" u="none" strike="noStrike">
              <a:solidFill>
                <a:schemeClr val="bg2">
                  <a:lumMod val="25000"/>
                </a:schemeClr>
              </a:solidFill>
              <a:latin typeface="Calibri"/>
              <a:ea typeface="Calibri"/>
              <a:cs typeface="Calibri"/>
            </a:rPr>
            <a:pPr marL="0" indent="0" algn="ctr"/>
            <a:t>$389K</a:t>
          </a:fld>
          <a:endParaRPr lang="en-US" sz="1800" b="0" i="0" u="none" strike="noStrike">
            <a:solidFill>
              <a:schemeClr val="bg2">
                <a:lumMod val="25000"/>
              </a:schemeClr>
            </a:solidFill>
            <a:latin typeface="Calibri"/>
            <a:ea typeface="Calibri"/>
            <a:cs typeface="Calibri"/>
          </a:endParaRPr>
        </a:p>
      </xdr:txBody>
    </xdr:sp>
    <xdr:clientData/>
  </xdr:oneCellAnchor>
  <xdr:twoCellAnchor>
    <xdr:from>
      <xdr:col>1</xdr:col>
      <xdr:colOff>240633</xdr:colOff>
      <xdr:row>14</xdr:row>
      <xdr:rowOff>40105</xdr:rowOff>
    </xdr:from>
    <xdr:to>
      <xdr:col>4</xdr:col>
      <xdr:colOff>473242</xdr:colOff>
      <xdr:row>22</xdr:row>
      <xdr:rowOff>112294</xdr:rowOff>
    </xdr:to>
    <xdr:graphicFrame macro="">
      <xdr:nvGraphicFramePr>
        <xdr:cNvPr id="40" name="Chart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328861</xdr:colOff>
      <xdr:row>9</xdr:row>
      <xdr:rowOff>24061</xdr:rowOff>
    </xdr:from>
    <xdr:ext cx="2021307" cy="436786"/>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938461" y="1684419"/>
          <a:ext cx="2021307" cy="43678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bg2">
                  <a:lumMod val="50000"/>
                </a:schemeClr>
              </a:solidFill>
            </a:rPr>
            <a:t>Revenue by</a:t>
          </a:r>
          <a:r>
            <a:rPr lang="en-US" sz="1100" baseline="0">
              <a:solidFill>
                <a:schemeClr val="bg2">
                  <a:lumMod val="50000"/>
                </a:schemeClr>
              </a:solidFill>
            </a:rPr>
            <a:t> Quarter vs Percentage change</a:t>
          </a:r>
          <a:endParaRPr lang="en-US" sz="1100">
            <a:solidFill>
              <a:schemeClr val="bg2">
                <a:lumMod val="50000"/>
              </a:schemeClr>
            </a:solidFill>
          </a:endParaRPr>
        </a:p>
      </xdr:txBody>
    </xdr:sp>
    <xdr:clientData/>
  </xdr:oneCellAnchor>
  <xdr:oneCellAnchor>
    <xdr:from>
      <xdr:col>1</xdr:col>
      <xdr:colOff>360945</xdr:colOff>
      <xdr:row>11</xdr:row>
      <xdr:rowOff>112293</xdr:rowOff>
    </xdr:from>
    <xdr:ext cx="2021307" cy="436786"/>
    <xdr:sp macro="" textlink="'Analysis 02'!W26">
      <xdr:nvSpPr>
        <xdr:cNvPr id="42" name="TextBox 41">
          <a:extLst>
            <a:ext uri="{FF2B5EF4-FFF2-40B4-BE49-F238E27FC236}">
              <a16:creationId xmlns:a16="http://schemas.microsoft.com/office/drawing/2014/main" id="{00000000-0008-0000-0300-00002A000000}"/>
            </a:ext>
          </a:extLst>
        </xdr:cNvPr>
        <xdr:cNvSpPr txBox="1"/>
      </xdr:nvSpPr>
      <xdr:spPr>
        <a:xfrm>
          <a:off x="970545" y="2141619"/>
          <a:ext cx="2021307" cy="43678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BCE107F-5625-4210-99AB-A4AF8C82599B}" type="TxLink">
            <a:rPr lang="en-US" sz="1100" b="0" i="1" u="none" strike="noStrike">
              <a:solidFill>
                <a:schemeClr val="bg2">
                  <a:lumMod val="50000"/>
                </a:schemeClr>
              </a:solidFill>
              <a:latin typeface="Calibri"/>
              <a:ea typeface="Calibri"/>
              <a:cs typeface="Calibri"/>
            </a:rPr>
            <a:pPr/>
            <a:t>The line in the chart indicates $136,869 Average Revenue</a:t>
          </a:fld>
          <a:endParaRPr lang="en-US" sz="1100" i="1">
            <a:solidFill>
              <a:schemeClr val="bg2">
                <a:lumMod val="50000"/>
              </a:schemeClr>
            </a:solidFill>
          </a:endParaRPr>
        </a:p>
      </xdr:txBody>
    </xdr:sp>
    <xdr:clientData/>
  </xdr:oneCellAnchor>
  <xdr:twoCellAnchor>
    <xdr:from>
      <xdr:col>1</xdr:col>
      <xdr:colOff>507191</xdr:colOff>
      <xdr:row>23</xdr:row>
      <xdr:rowOff>38143</xdr:rowOff>
    </xdr:from>
    <xdr:to>
      <xdr:col>1</xdr:col>
      <xdr:colOff>593558</xdr:colOff>
      <xdr:row>23</xdr:row>
      <xdr:rowOff>120317</xdr:rowOff>
    </xdr:to>
    <xdr:sp macro="" textlink="">
      <xdr:nvSpPr>
        <xdr:cNvPr id="43" name="Oval 42">
          <a:extLst>
            <a:ext uri="{FF2B5EF4-FFF2-40B4-BE49-F238E27FC236}">
              <a16:creationId xmlns:a16="http://schemas.microsoft.com/office/drawing/2014/main" id="{00000000-0008-0000-0300-00002B000000}"/>
            </a:ext>
          </a:extLst>
        </xdr:cNvPr>
        <xdr:cNvSpPr/>
      </xdr:nvSpPr>
      <xdr:spPr>
        <a:xfrm>
          <a:off x="1116791" y="4281280"/>
          <a:ext cx="86367" cy="82174"/>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507191</xdr:colOff>
      <xdr:row>24</xdr:row>
      <xdr:rowOff>38143</xdr:rowOff>
    </xdr:from>
    <xdr:to>
      <xdr:col>1</xdr:col>
      <xdr:colOff>593558</xdr:colOff>
      <xdr:row>24</xdr:row>
      <xdr:rowOff>120317</xdr:rowOff>
    </xdr:to>
    <xdr:sp macro="" textlink="">
      <xdr:nvSpPr>
        <xdr:cNvPr id="44" name="Oval 43">
          <a:extLst>
            <a:ext uri="{FF2B5EF4-FFF2-40B4-BE49-F238E27FC236}">
              <a16:creationId xmlns:a16="http://schemas.microsoft.com/office/drawing/2014/main" id="{00000000-0008-0000-0300-00002C000000}"/>
            </a:ext>
          </a:extLst>
        </xdr:cNvPr>
        <xdr:cNvSpPr/>
      </xdr:nvSpPr>
      <xdr:spPr>
        <a:xfrm>
          <a:off x="1116791" y="4465764"/>
          <a:ext cx="86367" cy="82174"/>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344904</xdr:colOff>
      <xdr:row>24</xdr:row>
      <xdr:rowOff>48127</xdr:rowOff>
    </xdr:from>
    <xdr:to>
      <xdr:col>4</xdr:col>
      <xdr:colOff>264694</xdr:colOff>
      <xdr:row>24</xdr:row>
      <xdr:rowOff>48127</xdr:rowOff>
    </xdr:to>
    <xdr:cxnSp macro="">
      <xdr:nvCxnSpPr>
        <xdr:cNvPr id="46" name="Straight Connector 45">
          <a:extLst>
            <a:ext uri="{FF2B5EF4-FFF2-40B4-BE49-F238E27FC236}">
              <a16:creationId xmlns:a16="http://schemas.microsoft.com/office/drawing/2014/main" id="{00000000-0008-0000-0300-00002E000000}"/>
            </a:ext>
          </a:extLst>
        </xdr:cNvPr>
        <xdr:cNvCxnSpPr/>
      </xdr:nvCxnSpPr>
      <xdr:spPr>
        <a:xfrm>
          <a:off x="2173704" y="4475748"/>
          <a:ext cx="529390" cy="0"/>
        </a:xfrm>
        <a:prstGeom prst="line">
          <a:avLst/>
        </a:prstGeom>
        <a:ln w="19050">
          <a:solidFill>
            <a:schemeClr val="tx1">
              <a:lumMod val="65000"/>
              <a:lumOff val="3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561472</xdr:colOff>
      <xdr:row>22</xdr:row>
      <xdr:rowOff>168440</xdr:rowOff>
    </xdr:from>
    <xdr:ext cx="806696" cy="217560"/>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1171072" y="4227093"/>
          <a:ext cx="806696" cy="217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chemeClr val="bg2">
                  <a:lumMod val="50000"/>
                </a:schemeClr>
              </a:solidFill>
            </a:rPr>
            <a:t>Below</a:t>
          </a:r>
          <a:r>
            <a:rPr lang="en-US" sz="800" baseline="0">
              <a:solidFill>
                <a:schemeClr val="bg2">
                  <a:lumMod val="50000"/>
                </a:schemeClr>
              </a:solidFill>
            </a:rPr>
            <a:t> Average</a:t>
          </a:r>
          <a:endParaRPr lang="en-US" sz="800">
            <a:solidFill>
              <a:schemeClr val="bg2">
                <a:lumMod val="50000"/>
              </a:schemeClr>
            </a:solidFill>
          </a:endParaRPr>
        </a:p>
      </xdr:txBody>
    </xdr:sp>
    <xdr:clientData/>
  </xdr:oneCellAnchor>
  <xdr:oneCellAnchor>
    <xdr:from>
      <xdr:col>1</xdr:col>
      <xdr:colOff>585535</xdr:colOff>
      <xdr:row>23</xdr:row>
      <xdr:rowOff>152398</xdr:rowOff>
    </xdr:from>
    <xdr:ext cx="813684" cy="217560"/>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195135" y="4395535"/>
          <a:ext cx="813684" cy="217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chemeClr val="bg2">
                  <a:lumMod val="50000"/>
                </a:schemeClr>
              </a:solidFill>
            </a:rPr>
            <a:t>Above</a:t>
          </a:r>
          <a:r>
            <a:rPr lang="en-US" sz="800" baseline="0">
              <a:solidFill>
                <a:schemeClr val="bg2">
                  <a:lumMod val="50000"/>
                </a:schemeClr>
              </a:solidFill>
            </a:rPr>
            <a:t> Average</a:t>
          </a:r>
          <a:endParaRPr lang="en-US" sz="800">
            <a:solidFill>
              <a:schemeClr val="bg2">
                <a:lumMod val="50000"/>
              </a:schemeClr>
            </a:solidFill>
          </a:endParaRPr>
        </a:p>
      </xdr:txBody>
    </xdr:sp>
    <xdr:clientData/>
  </xdr:oneCellAnchor>
  <xdr:oneCellAnchor>
    <xdr:from>
      <xdr:col>3</xdr:col>
      <xdr:colOff>256672</xdr:colOff>
      <xdr:row>22</xdr:row>
      <xdr:rowOff>176463</xdr:rowOff>
    </xdr:from>
    <xdr:ext cx="700898" cy="217560"/>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2085472" y="4235116"/>
          <a:ext cx="700898" cy="217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aseline="0">
              <a:solidFill>
                <a:schemeClr val="bg2">
                  <a:lumMod val="50000"/>
                </a:schemeClr>
              </a:solidFill>
            </a:rPr>
            <a:t>Average line</a:t>
          </a:r>
          <a:endParaRPr lang="en-US" sz="800">
            <a:solidFill>
              <a:schemeClr val="bg2">
                <a:lumMod val="50000"/>
              </a:schemeClr>
            </a:solidFill>
          </a:endParaRPr>
        </a:p>
      </xdr:txBody>
    </xdr:sp>
    <xdr:clientData/>
  </xdr:oneCellAnchor>
  <xdr:twoCellAnchor>
    <xdr:from>
      <xdr:col>1</xdr:col>
      <xdr:colOff>393031</xdr:colOff>
      <xdr:row>27</xdr:row>
      <xdr:rowOff>8022</xdr:rowOff>
    </xdr:from>
    <xdr:to>
      <xdr:col>8</xdr:col>
      <xdr:colOff>192505</xdr:colOff>
      <xdr:row>35</xdr:row>
      <xdr:rowOff>56149</xdr:rowOff>
    </xdr:to>
    <xdr:graphicFrame macro="">
      <xdr:nvGraphicFramePr>
        <xdr:cNvPr id="50" name="Chart 49">
          <a:extLst>
            <a:ext uri="{FF2B5EF4-FFF2-40B4-BE49-F238E27FC236}">
              <a16:creationId xmlns:a16="http://schemas.microsoft.com/office/drawing/2014/main" id="{00000000-0008-0000-03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264693</xdr:colOff>
      <xdr:row>25</xdr:row>
      <xdr:rowOff>56146</xdr:rowOff>
    </xdr:from>
    <xdr:ext cx="2743202" cy="264560"/>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874293" y="4668251"/>
          <a:ext cx="2743202"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bg2">
                  <a:lumMod val="50000"/>
                </a:schemeClr>
              </a:solidFill>
            </a:rPr>
            <a:t>Revenue by</a:t>
          </a:r>
          <a:r>
            <a:rPr lang="en-US" sz="1100" baseline="0">
              <a:solidFill>
                <a:schemeClr val="bg2">
                  <a:lumMod val="50000"/>
                </a:schemeClr>
              </a:solidFill>
            </a:rPr>
            <a:t> Weekdays vs Percentage change</a:t>
          </a:r>
          <a:endParaRPr lang="en-US" sz="1100">
            <a:solidFill>
              <a:schemeClr val="bg2">
                <a:lumMod val="50000"/>
              </a:schemeClr>
            </a:solidFill>
          </a:endParaRPr>
        </a:p>
      </xdr:txBody>
    </xdr:sp>
    <xdr:clientData/>
  </xdr:oneCellAnchor>
  <xdr:oneCellAnchor>
    <xdr:from>
      <xdr:col>1</xdr:col>
      <xdr:colOff>272716</xdr:colOff>
      <xdr:row>26</xdr:row>
      <xdr:rowOff>104275</xdr:rowOff>
    </xdr:from>
    <xdr:ext cx="3553326" cy="264560"/>
    <xdr:sp macro="" textlink="'Analysis 02'!P36">
      <xdr:nvSpPr>
        <xdr:cNvPr id="52" name="TextBox 51">
          <a:extLst>
            <a:ext uri="{FF2B5EF4-FFF2-40B4-BE49-F238E27FC236}">
              <a16:creationId xmlns:a16="http://schemas.microsoft.com/office/drawing/2014/main" id="{00000000-0008-0000-0300-000034000000}"/>
            </a:ext>
          </a:extLst>
        </xdr:cNvPr>
        <xdr:cNvSpPr txBox="1"/>
      </xdr:nvSpPr>
      <xdr:spPr>
        <a:xfrm>
          <a:off x="882316" y="4900864"/>
          <a:ext cx="3553326"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A9FC9AE5-A581-4588-BB2A-0E42FA3C0305}" type="TxLink">
            <a:rPr lang="en-US" sz="1100" b="0" i="1" u="none" strike="noStrike">
              <a:solidFill>
                <a:schemeClr val="bg2">
                  <a:lumMod val="50000"/>
                </a:schemeClr>
              </a:solidFill>
              <a:latin typeface="Calibri"/>
              <a:ea typeface="Calibri"/>
              <a:cs typeface="Calibri"/>
            </a:rPr>
            <a:pPr/>
            <a:t>The line in the chart indicates $78,211 Average Revenue</a:t>
          </a:fld>
          <a:endParaRPr lang="en-US" sz="1100" b="0" i="1" u="none" strike="noStrike">
            <a:solidFill>
              <a:schemeClr val="bg2">
                <a:lumMod val="50000"/>
              </a:schemeClr>
            </a:solidFill>
            <a:latin typeface="Calibri"/>
            <a:ea typeface="Calibri"/>
            <a:cs typeface="Calibri"/>
          </a:endParaRPr>
        </a:p>
      </xdr:txBody>
    </xdr:sp>
    <xdr:clientData/>
  </xdr:oneCellAnchor>
  <xdr:twoCellAnchor>
    <xdr:from>
      <xdr:col>2</xdr:col>
      <xdr:colOff>17906</xdr:colOff>
      <xdr:row>35</xdr:row>
      <xdr:rowOff>38144</xdr:rowOff>
    </xdr:from>
    <xdr:to>
      <xdr:col>2</xdr:col>
      <xdr:colOff>104273</xdr:colOff>
      <xdr:row>35</xdr:row>
      <xdr:rowOff>120318</xdr:rowOff>
    </xdr:to>
    <xdr:sp macro="" textlink="">
      <xdr:nvSpPr>
        <xdr:cNvPr id="45" name="Oval 44">
          <a:extLst>
            <a:ext uri="{FF2B5EF4-FFF2-40B4-BE49-F238E27FC236}">
              <a16:creationId xmlns:a16="http://schemas.microsoft.com/office/drawing/2014/main" id="{00000000-0008-0000-0300-00002D000000}"/>
            </a:ext>
          </a:extLst>
        </xdr:cNvPr>
        <xdr:cNvSpPr/>
      </xdr:nvSpPr>
      <xdr:spPr>
        <a:xfrm>
          <a:off x="1237106" y="6495091"/>
          <a:ext cx="86367" cy="82174"/>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72187</xdr:colOff>
      <xdr:row>34</xdr:row>
      <xdr:rowOff>168441</xdr:rowOff>
    </xdr:from>
    <xdr:ext cx="806696" cy="217560"/>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1291387" y="6440904"/>
          <a:ext cx="806696" cy="217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chemeClr val="bg2">
                  <a:lumMod val="50000"/>
                </a:schemeClr>
              </a:solidFill>
            </a:rPr>
            <a:t>Below</a:t>
          </a:r>
          <a:r>
            <a:rPr lang="en-US" sz="800" baseline="0">
              <a:solidFill>
                <a:schemeClr val="bg2">
                  <a:lumMod val="50000"/>
                </a:schemeClr>
              </a:solidFill>
            </a:rPr>
            <a:t> Average</a:t>
          </a:r>
          <a:endParaRPr lang="en-US" sz="800">
            <a:solidFill>
              <a:schemeClr val="bg2">
                <a:lumMod val="50000"/>
              </a:schemeClr>
            </a:solidFill>
          </a:endParaRPr>
        </a:p>
      </xdr:txBody>
    </xdr:sp>
    <xdr:clientData/>
  </xdr:oneCellAnchor>
  <xdr:twoCellAnchor>
    <xdr:from>
      <xdr:col>4</xdr:col>
      <xdr:colOff>25928</xdr:colOff>
      <xdr:row>35</xdr:row>
      <xdr:rowOff>54186</xdr:rowOff>
    </xdr:from>
    <xdr:to>
      <xdr:col>4</xdr:col>
      <xdr:colOff>112295</xdr:colOff>
      <xdr:row>35</xdr:row>
      <xdr:rowOff>136360</xdr:rowOff>
    </xdr:to>
    <xdr:sp macro="" textlink="">
      <xdr:nvSpPr>
        <xdr:cNvPr id="54" name="Oval 53">
          <a:extLst>
            <a:ext uri="{FF2B5EF4-FFF2-40B4-BE49-F238E27FC236}">
              <a16:creationId xmlns:a16="http://schemas.microsoft.com/office/drawing/2014/main" id="{00000000-0008-0000-0300-000036000000}"/>
            </a:ext>
          </a:extLst>
        </xdr:cNvPr>
        <xdr:cNvSpPr/>
      </xdr:nvSpPr>
      <xdr:spPr>
        <a:xfrm>
          <a:off x="2464328" y="6511133"/>
          <a:ext cx="86367" cy="82174"/>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104272</xdr:colOff>
      <xdr:row>34</xdr:row>
      <xdr:rowOff>168441</xdr:rowOff>
    </xdr:from>
    <xdr:ext cx="813684" cy="217560"/>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2542672" y="6440904"/>
          <a:ext cx="813684" cy="217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a:solidFill>
                <a:schemeClr val="bg2">
                  <a:lumMod val="50000"/>
                </a:schemeClr>
              </a:solidFill>
            </a:rPr>
            <a:t>Above</a:t>
          </a:r>
          <a:r>
            <a:rPr lang="en-US" sz="800" baseline="0">
              <a:solidFill>
                <a:schemeClr val="bg2">
                  <a:lumMod val="50000"/>
                </a:schemeClr>
              </a:solidFill>
            </a:rPr>
            <a:t> Average</a:t>
          </a:r>
          <a:endParaRPr lang="en-US" sz="800">
            <a:solidFill>
              <a:schemeClr val="bg2">
                <a:lumMod val="50000"/>
              </a:schemeClr>
            </a:solidFill>
          </a:endParaRPr>
        </a:p>
      </xdr:txBody>
    </xdr:sp>
    <xdr:clientData/>
  </xdr:oneCellAnchor>
  <xdr:oneCellAnchor>
    <xdr:from>
      <xdr:col>5</xdr:col>
      <xdr:colOff>553451</xdr:colOff>
      <xdr:row>34</xdr:row>
      <xdr:rowOff>168443</xdr:rowOff>
    </xdr:from>
    <xdr:ext cx="700898" cy="217560"/>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3601451" y="6440906"/>
          <a:ext cx="700898" cy="217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aseline="0">
              <a:solidFill>
                <a:schemeClr val="bg2">
                  <a:lumMod val="50000"/>
                </a:schemeClr>
              </a:solidFill>
            </a:rPr>
            <a:t>Average line</a:t>
          </a:r>
          <a:endParaRPr lang="en-US" sz="800">
            <a:solidFill>
              <a:schemeClr val="bg2">
                <a:lumMod val="50000"/>
              </a:schemeClr>
            </a:solidFill>
          </a:endParaRPr>
        </a:p>
      </xdr:txBody>
    </xdr:sp>
    <xdr:clientData/>
  </xdr:oneCellAnchor>
  <xdr:twoCellAnchor>
    <xdr:from>
      <xdr:col>7</xdr:col>
      <xdr:colOff>8019</xdr:colOff>
      <xdr:row>35</xdr:row>
      <xdr:rowOff>96254</xdr:rowOff>
    </xdr:from>
    <xdr:to>
      <xdr:col>7</xdr:col>
      <xdr:colOff>537409</xdr:colOff>
      <xdr:row>35</xdr:row>
      <xdr:rowOff>96254</xdr:rowOff>
    </xdr:to>
    <xdr:cxnSp macro="">
      <xdr:nvCxnSpPr>
        <xdr:cNvPr id="59" name="Straight Connector 58">
          <a:extLst>
            <a:ext uri="{FF2B5EF4-FFF2-40B4-BE49-F238E27FC236}">
              <a16:creationId xmlns:a16="http://schemas.microsoft.com/office/drawing/2014/main" id="{00000000-0008-0000-0300-00003B000000}"/>
            </a:ext>
          </a:extLst>
        </xdr:cNvPr>
        <xdr:cNvCxnSpPr/>
      </xdr:nvCxnSpPr>
      <xdr:spPr>
        <a:xfrm>
          <a:off x="4275219" y="6553201"/>
          <a:ext cx="529390" cy="0"/>
        </a:xfrm>
        <a:prstGeom prst="line">
          <a:avLst/>
        </a:prstGeom>
        <a:ln w="19050">
          <a:solidFill>
            <a:schemeClr val="tx1">
              <a:lumMod val="65000"/>
              <a:lumOff val="35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240632</xdr:colOff>
      <xdr:row>3</xdr:row>
      <xdr:rowOff>26492</xdr:rowOff>
    </xdr:from>
    <xdr:to>
      <xdr:col>8</xdr:col>
      <xdr:colOff>600850</xdr:colOff>
      <xdr:row>4</xdr:row>
      <xdr:rowOff>80614</xdr:rowOff>
    </xdr:to>
    <xdr:sp macro="" textlink="">
      <xdr:nvSpPr>
        <xdr:cNvPr id="60" name="Rectangle: Diagonal Corners Rounded 59">
          <a:extLst>
            <a:ext uri="{FF2B5EF4-FFF2-40B4-BE49-F238E27FC236}">
              <a16:creationId xmlns:a16="http://schemas.microsoft.com/office/drawing/2014/main" id="{3AF4BBC0-060A-4223-94A0-6DBC5027B9C9}"/>
            </a:ext>
          </a:extLst>
        </xdr:cNvPr>
        <xdr:cNvSpPr/>
      </xdr:nvSpPr>
      <xdr:spPr>
        <a:xfrm>
          <a:off x="4507832" y="579945"/>
          <a:ext cx="969818" cy="238606"/>
        </a:xfrm>
        <a:prstGeom prst="round2Diag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bg1"/>
              </a:solidFill>
              <a:latin typeface="+mn-lt"/>
              <a:ea typeface="+mn-ea"/>
              <a:cs typeface="+mn-cs"/>
            </a:rPr>
            <a:t>TimeFrame</a:t>
          </a:r>
        </a:p>
      </xdr:txBody>
    </xdr:sp>
    <xdr:clientData/>
  </xdr:twoCellAnchor>
  <xdr:twoCellAnchor>
    <xdr:from>
      <xdr:col>10</xdr:col>
      <xdr:colOff>103626</xdr:colOff>
      <xdr:row>3</xdr:row>
      <xdr:rowOff>9559</xdr:rowOff>
    </xdr:from>
    <xdr:to>
      <xdr:col>11</xdr:col>
      <xdr:colOff>463844</xdr:colOff>
      <xdr:row>4</xdr:row>
      <xdr:rowOff>63681</xdr:rowOff>
    </xdr:to>
    <xdr:sp macro="" textlink="">
      <xdr:nvSpPr>
        <xdr:cNvPr id="61" name="Rectangle: Diagonal Corners Rounded 60">
          <a:hlinkClick xmlns:r="http://schemas.openxmlformats.org/officeDocument/2006/relationships" r:id="rId8"/>
          <a:extLst>
            <a:ext uri="{FF2B5EF4-FFF2-40B4-BE49-F238E27FC236}">
              <a16:creationId xmlns:a16="http://schemas.microsoft.com/office/drawing/2014/main" id="{E40C3B84-0F1E-4027-926A-F6C0C1672903}"/>
            </a:ext>
          </a:extLst>
        </xdr:cNvPr>
        <xdr:cNvSpPr/>
      </xdr:nvSpPr>
      <xdr:spPr>
        <a:xfrm>
          <a:off x="6199626" y="563012"/>
          <a:ext cx="969818" cy="238606"/>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333F50"/>
              </a:solidFill>
            </a:rPr>
            <a:t>Store</a:t>
          </a:r>
        </a:p>
      </xdr:txBody>
    </xdr:sp>
    <xdr:clientData/>
  </xdr:twoCellAnchor>
  <xdr:twoCellAnchor>
    <xdr:from>
      <xdr:col>12</xdr:col>
      <xdr:colOff>576220</xdr:colOff>
      <xdr:row>3</xdr:row>
      <xdr:rowOff>8020</xdr:rowOff>
    </xdr:from>
    <xdr:to>
      <xdr:col>14</xdr:col>
      <xdr:colOff>326838</xdr:colOff>
      <xdr:row>4</xdr:row>
      <xdr:rowOff>62142</xdr:rowOff>
    </xdr:to>
    <xdr:sp macro="" textlink="">
      <xdr:nvSpPr>
        <xdr:cNvPr id="62" name="Rectangle: Diagonal Corners Rounded 61">
          <a:hlinkClick xmlns:r="http://schemas.openxmlformats.org/officeDocument/2006/relationships" r:id="rId9"/>
          <a:extLst>
            <a:ext uri="{FF2B5EF4-FFF2-40B4-BE49-F238E27FC236}">
              <a16:creationId xmlns:a16="http://schemas.microsoft.com/office/drawing/2014/main" id="{9C47A67B-3F7E-4978-A14F-8350538D3DC9}"/>
            </a:ext>
          </a:extLst>
        </xdr:cNvPr>
        <xdr:cNvSpPr/>
      </xdr:nvSpPr>
      <xdr:spPr>
        <a:xfrm>
          <a:off x="7891420" y="561473"/>
          <a:ext cx="969818" cy="238606"/>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rgbClr val="333F50"/>
              </a:solidFill>
              <a:latin typeface="+mn-lt"/>
              <a:ea typeface="+mn-ea"/>
              <a:cs typeface="+mn-cs"/>
            </a:rPr>
            <a:t>Profit View</a:t>
          </a:r>
        </a:p>
      </xdr:txBody>
    </xdr:sp>
    <xdr:clientData/>
  </xdr:twoCellAnchor>
  <xdr:twoCellAnchor>
    <xdr:from>
      <xdr:col>22</xdr:col>
      <xdr:colOff>473926</xdr:colOff>
      <xdr:row>0</xdr:row>
      <xdr:rowOff>0</xdr:rowOff>
    </xdr:from>
    <xdr:to>
      <xdr:col>24</xdr:col>
      <xdr:colOff>418170</xdr:colOff>
      <xdr:row>43</xdr:row>
      <xdr:rowOff>55013</xdr:rowOff>
    </xdr:to>
    <xdr:sp macro="" textlink="">
      <xdr:nvSpPr>
        <xdr:cNvPr id="6" name="Rectangle 5">
          <a:extLst>
            <a:ext uri="{FF2B5EF4-FFF2-40B4-BE49-F238E27FC236}">
              <a16:creationId xmlns:a16="http://schemas.microsoft.com/office/drawing/2014/main" id="{9C398F89-C83D-317A-3DB1-E68354CA6641}"/>
            </a:ext>
          </a:extLst>
        </xdr:cNvPr>
        <xdr:cNvSpPr/>
      </xdr:nvSpPr>
      <xdr:spPr>
        <a:xfrm>
          <a:off x="13966902" y="0"/>
          <a:ext cx="1170878" cy="804672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446049</xdr:colOff>
      <xdr:row>33</xdr:row>
      <xdr:rowOff>167268</xdr:rowOff>
    </xdr:from>
    <xdr:to>
      <xdr:col>22</xdr:col>
      <xdr:colOff>538976</xdr:colOff>
      <xdr:row>43</xdr:row>
      <xdr:rowOff>46464</xdr:rowOff>
    </xdr:to>
    <xdr:sp macro="" textlink="">
      <xdr:nvSpPr>
        <xdr:cNvPr id="9" name="Right Triangle 8">
          <a:extLst>
            <a:ext uri="{FF2B5EF4-FFF2-40B4-BE49-F238E27FC236}">
              <a16:creationId xmlns:a16="http://schemas.microsoft.com/office/drawing/2014/main" id="{2E91B502-D4E9-D34F-FAAE-27C120382440}"/>
            </a:ext>
          </a:extLst>
        </xdr:cNvPr>
        <xdr:cNvSpPr/>
      </xdr:nvSpPr>
      <xdr:spPr>
        <a:xfrm flipH="1">
          <a:off x="9645805" y="6300439"/>
          <a:ext cx="4386147" cy="1737732"/>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74543</xdr:colOff>
      <xdr:row>2</xdr:row>
      <xdr:rowOff>16564</xdr:rowOff>
    </xdr:from>
    <xdr:to>
      <xdr:col>6</xdr:col>
      <xdr:colOff>442252</xdr:colOff>
      <xdr:row>5</xdr:row>
      <xdr:rowOff>137388</xdr:rowOff>
    </xdr:to>
    <xdr:sp macro="" textlink="">
      <xdr:nvSpPr>
        <xdr:cNvPr id="63" name="TextBox 45">
          <a:extLst>
            <a:ext uri="{FF2B5EF4-FFF2-40B4-BE49-F238E27FC236}">
              <a16:creationId xmlns:a16="http://schemas.microsoft.com/office/drawing/2014/main" id="{AA78EE06-24A1-4241-AD40-41D4F1BA8D51}"/>
            </a:ext>
          </a:extLst>
        </xdr:cNvPr>
        <xdr:cNvSpPr txBox="1"/>
      </xdr:nvSpPr>
      <xdr:spPr>
        <a:xfrm>
          <a:off x="687456" y="380999"/>
          <a:ext cx="3432274" cy="667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l"/>
          <a:r>
            <a:rPr lang="en-US" sz="2000" b="1" i="0" u="none" strike="noStrike">
              <a:gradFill flip="none" rotWithShape="1">
                <a:gsLst>
                  <a:gs pos="0">
                    <a:srgbClr val="00B0F0"/>
                  </a:gs>
                  <a:gs pos="100000">
                    <a:srgbClr val="005392"/>
                  </a:gs>
                </a:gsLst>
                <a:lin ang="0" scaled="1"/>
                <a:tileRect/>
              </a:gradFill>
              <a:latin typeface="Calibri"/>
              <a:ea typeface="Calibri"/>
              <a:cs typeface="Calibri"/>
            </a:rPr>
            <a:t>Sales Performance Automation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xdr:colOff>
      <xdr:row>1</xdr:row>
      <xdr:rowOff>24847</xdr:rowOff>
    </xdr:from>
    <xdr:to>
      <xdr:col>17</xdr:col>
      <xdr:colOff>432955</xdr:colOff>
      <xdr:row>5</xdr:row>
      <xdr:rowOff>41412</xdr:rowOff>
    </xdr:to>
    <xdr:sp macro="" textlink="">
      <xdr:nvSpPr>
        <xdr:cNvPr id="6" name="Rectangle 5">
          <a:extLst>
            <a:ext uri="{FF2B5EF4-FFF2-40B4-BE49-F238E27FC236}">
              <a16:creationId xmlns:a16="http://schemas.microsoft.com/office/drawing/2014/main" id="{00000000-0008-0000-0700-000006000000}"/>
            </a:ext>
          </a:extLst>
        </xdr:cNvPr>
        <xdr:cNvSpPr/>
      </xdr:nvSpPr>
      <xdr:spPr>
        <a:xfrm>
          <a:off x="7620" y="207064"/>
          <a:ext cx="10844857" cy="745435"/>
        </a:xfrm>
        <a:prstGeom prst="rect">
          <a:avLst/>
        </a:prstGeom>
        <a:gradFill flip="none" rotWithShape="1">
          <a:gsLst>
            <a:gs pos="0">
              <a:schemeClr val="bg1">
                <a:lumMod val="95000"/>
              </a:schemeClr>
            </a:gs>
            <a:gs pos="55000">
              <a:schemeClr val="bg1">
                <a:alpha val="54000"/>
              </a:schemeClr>
            </a:gs>
            <a:gs pos="100000">
              <a:schemeClr val="bg1">
                <a:lumMod val="95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300298</xdr:colOff>
      <xdr:row>0</xdr:row>
      <xdr:rowOff>7620</xdr:rowOff>
    </xdr:from>
    <xdr:to>
      <xdr:col>24</xdr:col>
      <xdr:colOff>589858</xdr:colOff>
      <xdr:row>43</xdr:row>
      <xdr:rowOff>47244</xdr:rowOff>
    </xdr:to>
    <xdr:sp macro="" textlink="">
      <xdr:nvSpPr>
        <xdr:cNvPr id="26" name="Moon 25">
          <a:extLst>
            <a:ext uri="{FF2B5EF4-FFF2-40B4-BE49-F238E27FC236}">
              <a16:creationId xmlns:a16="http://schemas.microsoft.com/office/drawing/2014/main" id="{00000000-0008-0000-0700-00001A000000}"/>
            </a:ext>
          </a:extLst>
        </xdr:cNvPr>
        <xdr:cNvSpPr/>
      </xdr:nvSpPr>
      <xdr:spPr>
        <a:xfrm flipH="1">
          <a:off x="9392343" y="7620"/>
          <a:ext cx="5744788" cy="7858783"/>
        </a:xfrm>
        <a:prstGeom prst="moon">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326274</xdr:colOff>
      <xdr:row>0</xdr:row>
      <xdr:rowOff>7620</xdr:rowOff>
    </xdr:from>
    <xdr:to>
      <xdr:col>25</xdr:col>
      <xdr:colOff>9698</xdr:colOff>
      <xdr:row>43</xdr:row>
      <xdr:rowOff>47244</xdr:rowOff>
    </xdr:to>
    <xdr:sp macro="" textlink="">
      <xdr:nvSpPr>
        <xdr:cNvPr id="2" name="Moon 1">
          <a:extLst>
            <a:ext uri="{FF2B5EF4-FFF2-40B4-BE49-F238E27FC236}">
              <a16:creationId xmlns:a16="http://schemas.microsoft.com/office/drawing/2014/main" id="{00000000-0008-0000-0700-000002000000}"/>
            </a:ext>
          </a:extLst>
        </xdr:cNvPr>
        <xdr:cNvSpPr/>
      </xdr:nvSpPr>
      <xdr:spPr>
        <a:xfrm flipH="1">
          <a:off x="9418319" y="7620"/>
          <a:ext cx="5744788" cy="7858783"/>
        </a:xfrm>
        <a:prstGeom prst="moon">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146244</xdr:colOff>
      <xdr:row>7</xdr:row>
      <xdr:rowOff>9266</xdr:rowOff>
    </xdr:from>
    <xdr:to>
      <xdr:col>18</xdr:col>
      <xdr:colOff>223212</xdr:colOff>
      <xdr:row>36</xdr:row>
      <xdr:rowOff>0</xdr:rowOff>
    </xdr:to>
    <xdr:sp macro="" textlink="">
      <xdr:nvSpPr>
        <xdr:cNvPr id="7" name="Rectangle: Diagonal Corners Rounded 6">
          <a:extLst>
            <a:ext uri="{FF2B5EF4-FFF2-40B4-BE49-F238E27FC236}">
              <a16:creationId xmlns:a16="http://schemas.microsoft.com/office/drawing/2014/main" id="{00000000-0008-0000-0700-000007000000}"/>
            </a:ext>
          </a:extLst>
        </xdr:cNvPr>
        <xdr:cNvSpPr/>
      </xdr:nvSpPr>
      <xdr:spPr>
        <a:xfrm>
          <a:off x="754305" y="1302357"/>
          <a:ext cx="10413998" cy="5347825"/>
        </a:xfrm>
        <a:prstGeom prst="round2DiagRect">
          <a:avLst>
            <a:gd name="adj1" fmla="val 8031"/>
            <a:gd name="adj2" fmla="val 131"/>
          </a:avLst>
        </a:prstGeom>
        <a:solidFill>
          <a:schemeClr val="bg1">
            <a:lumMod val="95000"/>
          </a:scheme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198783</xdr:colOff>
      <xdr:row>7</xdr:row>
      <xdr:rowOff>57978</xdr:rowOff>
    </xdr:from>
    <xdr:to>
      <xdr:col>5</xdr:col>
      <xdr:colOff>182219</xdr:colOff>
      <xdr:row>22</xdr:row>
      <xdr:rowOff>69273</xdr:rowOff>
    </xdr:to>
    <xdr:sp macro="" textlink="">
      <xdr:nvSpPr>
        <xdr:cNvPr id="9" name="Oval 8">
          <a:extLst>
            <a:ext uri="{FF2B5EF4-FFF2-40B4-BE49-F238E27FC236}">
              <a16:creationId xmlns:a16="http://schemas.microsoft.com/office/drawing/2014/main" id="{00000000-0008-0000-0700-000009000000}"/>
            </a:ext>
          </a:extLst>
        </xdr:cNvPr>
        <xdr:cNvSpPr/>
      </xdr:nvSpPr>
      <xdr:spPr>
        <a:xfrm>
          <a:off x="811696" y="1333500"/>
          <a:ext cx="2435088" cy="2744556"/>
        </a:xfrm>
        <a:prstGeom prst="ellipse">
          <a:avLst/>
        </a:prstGeom>
        <a:solidFill>
          <a:schemeClr val="bg1">
            <a:lumMod val="95000"/>
          </a:schemeClr>
        </a:solidFill>
        <a:ln>
          <a:noFill/>
        </a:ln>
        <a:effectLst>
          <a:outerShdw blurRad="50800" dist="50800" dir="5400000" algn="ctr" rotWithShape="0">
            <a:schemeClr val="bg1">
              <a:lumMod val="95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518160</xdr:colOff>
      <xdr:row>0</xdr:row>
      <xdr:rowOff>0</xdr:rowOff>
    </xdr:from>
    <xdr:to>
      <xdr:col>24</xdr:col>
      <xdr:colOff>15240</xdr:colOff>
      <xdr:row>4</xdr:row>
      <xdr:rowOff>121920</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10881360" y="0"/>
          <a:ext cx="3764280" cy="85344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60960</xdr:colOff>
      <xdr:row>2</xdr:row>
      <xdr:rowOff>167640</xdr:rowOff>
    </xdr:from>
    <xdr:to>
      <xdr:col>24</xdr:col>
      <xdr:colOff>0</xdr:colOff>
      <xdr:row>11</xdr:row>
      <xdr:rowOff>160020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12862560" y="533400"/>
          <a:ext cx="1767840" cy="1638300"/>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604631</xdr:colOff>
      <xdr:row>8</xdr:row>
      <xdr:rowOff>165652</xdr:rowOff>
    </xdr:from>
    <xdr:to>
      <xdr:col>17</xdr:col>
      <xdr:colOff>469514</xdr:colOff>
      <xdr:row>33</xdr:row>
      <xdr:rowOff>92364</xdr:rowOff>
    </xdr:to>
    <xdr:sp macro="" textlink="">
      <xdr:nvSpPr>
        <xdr:cNvPr id="10" name="Rectangle: Diagonal Corners Rounded 9">
          <a:extLst>
            <a:ext uri="{FF2B5EF4-FFF2-40B4-BE49-F238E27FC236}">
              <a16:creationId xmlns:a16="http://schemas.microsoft.com/office/drawing/2014/main" id="{00000000-0008-0000-0700-00000A000000}"/>
            </a:ext>
          </a:extLst>
        </xdr:cNvPr>
        <xdr:cNvSpPr/>
      </xdr:nvSpPr>
      <xdr:spPr>
        <a:xfrm>
          <a:off x="4282109" y="1623391"/>
          <a:ext cx="6606927" cy="4482147"/>
        </a:xfrm>
        <a:prstGeom prst="round2DiagRect">
          <a:avLst>
            <a:gd name="adj1" fmla="val 8031"/>
            <a:gd name="adj2" fmla="val 131"/>
          </a:avLst>
        </a:prstGeom>
        <a:solidFill>
          <a:schemeClr val="bg1">
            <a:lumMod val="95000"/>
          </a:scheme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248479</xdr:colOff>
      <xdr:row>10</xdr:row>
      <xdr:rowOff>91110</xdr:rowOff>
    </xdr:from>
    <xdr:to>
      <xdr:col>17</xdr:col>
      <xdr:colOff>379076</xdr:colOff>
      <xdr:row>32</xdr:row>
      <xdr:rowOff>104245</xdr:rowOff>
    </xdr:to>
    <mc:AlternateContent xmlns:mc="http://schemas.openxmlformats.org/markup-compatibility/2006">
      <mc:Choice xmlns:we="http://schemas.microsoft.com/office/webextensions/webextension/2010/11" Requires="we">
        <xdr:graphicFrame macro="">
          <xdr:nvGraphicFramePr>
            <xdr:cNvPr id="12" name="Add-in 11" title="Zebra BI Tables for Office">
              <a:extLst>
                <a:ext uri="{FF2B5EF4-FFF2-40B4-BE49-F238E27FC236}">
                  <a16:creationId xmlns:a16="http://schemas.microsoft.com/office/drawing/2014/main" id="{00000000-0008-0000-0700-00000C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2" name="Add-in 11" title="Zebra BI Tables for Offic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2</xdr:col>
      <xdr:colOff>149166</xdr:colOff>
      <xdr:row>9</xdr:row>
      <xdr:rowOff>57978</xdr:rowOff>
    </xdr:from>
    <xdr:to>
      <xdr:col>6</xdr:col>
      <xdr:colOff>339881</xdr:colOff>
      <xdr:row>20</xdr:row>
      <xdr:rowOff>0</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374992" y="1697935"/>
              <a:ext cx="2642367" cy="19464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138391</xdr:colOff>
      <xdr:row>22</xdr:row>
      <xdr:rowOff>98522</xdr:rowOff>
    </xdr:from>
    <xdr:to>
      <xdr:col>6</xdr:col>
      <xdr:colOff>155325</xdr:colOff>
      <xdr:row>24</xdr:row>
      <xdr:rowOff>161637</xdr:rowOff>
    </xdr:to>
    <xdr:sp macro="" textlink="">
      <xdr:nvSpPr>
        <xdr:cNvPr id="11" name="Rectangle: Diagonal Corners Rounded 10">
          <a:extLst>
            <a:ext uri="{FF2B5EF4-FFF2-40B4-BE49-F238E27FC236}">
              <a16:creationId xmlns:a16="http://schemas.microsoft.com/office/drawing/2014/main" id="{00000000-0008-0000-0700-00000B000000}"/>
            </a:ext>
          </a:extLst>
        </xdr:cNvPr>
        <xdr:cNvSpPr/>
      </xdr:nvSpPr>
      <xdr:spPr>
        <a:xfrm>
          <a:off x="1364217" y="4107305"/>
          <a:ext cx="2468586" cy="427549"/>
        </a:xfrm>
        <a:prstGeom prst="round2DiagRect">
          <a:avLst>
            <a:gd name="adj1" fmla="val 8031"/>
            <a:gd name="adj2" fmla="val 131"/>
          </a:avLst>
        </a:prstGeom>
        <a:solidFill>
          <a:schemeClr val="bg1">
            <a:lumMod val="85000"/>
          </a:scheme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138391</xdr:colOff>
      <xdr:row>26</xdr:row>
      <xdr:rowOff>96983</xdr:rowOff>
    </xdr:from>
    <xdr:to>
      <xdr:col>6</xdr:col>
      <xdr:colOff>155325</xdr:colOff>
      <xdr:row>28</xdr:row>
      <xdr:rowOff>160098</xdr:rowOff>
    </xdr:to>
    <xdr:sp macro="" textlink="">
      <xdr:nvSpPr>
        <xdr:cNvPr id="14" name="Rectangle: Diagonal Corners Rounded 13">
          <a:extLst>
            <a:ext uri="{FF2B5EF4-FFF2-40B4-BE49-F238E27FC236}">
              <a16:creationId xmlns:a16="http://schemas.microsoft.com/office/drawing/2014/main" id="{00000000-0008-0000-0700-00000E000000}"/>
            </a:ext>
          </a:extLst>
        </xdr:cNvPr>
        <xdr:cNvSpPr/>
      </xdr:nvSpPr>
      <xdr:spPr>
        <a:xfrm>
          <a:off x="1364217" y="4834635"/>
          <a:ext cx="2468586" cy="427550"/>
        </a:xfrm>
        <a:prstGeom prst="round2DiagRect">
          <a:avLst>
            <a:gd name="adj1" fmla="val 8031"/>
            <a:gd name="adj2" fmla="val 131"/>
          </a:avLst>
        </a:prstGeom>
        <a:solidFill>
          <a:schemeClr val="bg1">
            <a:lumMod val="85000"/>
          </a:scheme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138391</xdr:colOff>
      <xdr:row>30</xdr:row>
      <xdr:rowOff>95444</xdr:rowOff>
    </xdr:from>
    <xdr:to>
      <xdr:col>6</xdr:col>
      <xdr:colOff>155325</xdr:colOff>
      <xdr:row>32</xdr:row>
      <xdr:rowOff>158559</xdr:rowOff>
    </xdr:to>
    <xdr:sp macro="" textlink="">
      <xdr:nvSpPr>
        <xdr:cNvPr id="15" name="Rectangle: Diagonal Corners Rounded 14">
          <a:extLst>
            <a:ext uri="{FF2B5EF4-FFF2-40B4-BE49-F238E27FC236}">
              <a16:creationId xmlns:a16="http://schemas.microsoft.com/office/drawing/2014/main" id="{00000000-0008-0000-0700-00000F000000}"/>
            </a:ext>
          </a:extLst>
        </xdr:cNvPr>
        <xdr:cNvSpPr/>
      </xdr:nvSpPr>
      <xdr:spPr>
        <a:xfrm>
          <a:off x="1364217" y="5561966"/>
          <a:ext cx="2468586" cy="427550"/>
        </a:xfrm>
        <a:prstGeom prst="round2DiagRect">
          <a:avLst>
            <a:gd name="adj1" fmla="val 8031"/>
            <a:gd name="adj2" fmla="val 131"/>
          </a:avLst>
        </a:prstGeom>
        <a:solidFill>
          <a:schemeClr val="bg1">
            <a:lumMod val="85000"/>
          </a:schemeClr>
        </a:solidFill>
        <a:ln>
          <a:noFill/>
        </a:ln>
        <a:effectLst>
          <a:outerShdw blurRad="63500" sx="102000" sy="102000" algn="ctr" rotWithShape="0">
            <a:prstClr val="black">
              <a:alpha val="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230756</xdr:colOff>
      <xdr:row>23</xdr:row>
      <xdr:rowOff>61576</xdr:rowOff>
    </xdr:from>
    <xdr:to>
      <xdr:col>2</xdr:col>
      <xdr:colOff>376998</xdr:colOff>
      <xdr:row>24</xdr:row>
      <xdr:rowOff>23090</xdr:rowOff>
    </xdr:to>
    <xdr:sp macro="" textlink="">
      <xdr:nvSpPr>
        <xdr:cNvPr id="16" name="Oval 15">
          <a:extLst>
            <a:ext uri="{FF2B5EF4-FFF2-40B4-BE49-F238E27FC236}">
              <a16:creationId xmlns:a16="http://schemas.microsoft.com/office/drawing/2014/main" id="{00000000-0008-0000-0700-000010000000}"/>
            </a:ext>
          </a:extLst>
        </xdr:cNvPr>
        <xdr:cNvSpPr/>
      </xdr:nvSpPr>
      <xdr:spPr>
        <a:xfrm>
          <a:off x="1456582" y="4252576"/>
          <a:ext cx="146242" cy="143731"/>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230756</xdr:colOff>
      <xdr:row>27</xdr:row>
      <xdr:rowOff>52340</xdr:rowOff>
    </xdr:from>
    <xdr:to>
      <xdr:col>2</xdr:col>
      <xdr:colOff>376998</xdr:colOff>
      <xdr:row>28</xdr:row>
      <xdr:rowOff>13854</xdr:rowOff>
    </xdr:to>
    <xdr:sp macro="" textlink="">
      <xdr:nvSpPr>
        <xdr:cNvPr id="17" name="Oval 16">
          <a:extLst>
            <a:ext uri="{FF2B5EF4-FFF2-40B4-BE49-F238E27FC236}">
              <a16:creationId xmlns:a16="http://schemas.microsoft.com/office/drawing/2014/main" id="{00000000-0008-0000-0700-000011000000}"/>
            </a:ext>
          </a:extLst>
        </xdr:cNvPr>
        <xdr:cNvSpPr/>
      </xdr:nvSpPr>
      <xdr:spPr>
        <a:xfrm>
          <a:off x="1456582" y="4972210"/>
          <a:ext cx="146242" cy="143731"/>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230756</xdr:colOff>
      <xdr:row>31</xdr:row>
      <xdr:rowOff>58498</xdr:rowOff>
    </xdr:from>
    <xdr:to>
      <xdr:col>2</xdr:col>
      <xdr:colOff>376998</xdr:colOff>
      <xdr:row>32</xdr:row>
      <xdr:rowOff>20012</xdr:rowOff>
    </xdr:to>
    <xdr:sp macro="" textlink="">
      <xdr:nvSpPr>
        <xdr:cNvPr id="18" name="Oval 17">
          <a:extLst>
            <a:ext uri="{FF2B5EF4-FFF2-40B4-BE49-F238E27FC236}">
              <a16:creationId xmlns:a16="http://schemas.microsoft.com/office/drawing/2014/main" id="{00000000-0008-0000-0700-000012000000}"/>
            </a:ext>
          </a:extLst>
        </xdr:cNvPr>
        <xdr:cNvSpPr/>
      </xdr:nvSpPr>
      <xdr:spPr>
        <a:xfrm>
          <a:off x="1456582" y="5707237"/>
          <a:ext cx="146242" cy="143732"/>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xdr:col>
      <xdr:colOff>470901</xdr:colOff>
      <xdr:row>22</xdr:row>
      <xdr:rowOff>160097</xdr:rowOff>
    </xdr:from>
    <xdr:ext cx="1094509" cy="261699"/>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1696727" y="4168880"/>
          <a:ext cx="1094509" cy="2616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a:t>Total Revenue</a:t>
          </a:r>
        </a:p>
      </xdr:txBody>
    </xdr:sp>
    <xdr:clientData/>
  </xdr:oneCellAnchor>
  <xdr:oneCellAnchor>
    <xdr:from>
      <xdr:col>2</xdr:col>
      <xdr:colOff>446271</xdr:colOff>
      <xdr:row>26</xdr:row>
      <xdr:rowOff>158557</xdr:rowOff>
    </xdr:from>
    <xdr:ext cx="1094509" cy="261699"/>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672097" y="4896209"/>
          <a:ext cx="1094509" cy="2616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a:t>Total Target</a:t>
          </a:r>
        </a:p>
      </xdr:txBody>
    </xdr:sp>
    <xdr:clientData/>
  </xdr:oneCellAnchor>
  <xdr:oneCellAnchor>
    <xdr:from>
      <xdr:col>2</xdr:col>
      <xdr:colOff>421641</xdr:colOff>
      <xdr:row>30</xdr:row>
      <xdr:rowOff>164715</xdr:rowOff>
    </xdr:from>
    <xdr:ext cx="1094509" cy="261699"/>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1647467" y="5631237"/>
          <a:ext cx="1094509" cy="2616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a:t>Variance %</a:t>
          </a:r>
        </a:p>
      </xdr:txBody>
    </xdr:sp>
    <xdr:clientData/>
  </xdr:oneCellAnchor>
  <xdr:oneCellAnchor>
    <xdr:from>
      <xdr:col>4</xdr:col>
      <xdr:colOff>292332</xdr:colOff>
      <xdr:row>22</xdr:row>
      <xdr:rowOff>181648</xdr:rowOff>
    </xdr:from>
    <xdr:ext cx="826653" cy="261699"/>
    <xdr:sp macro="" textlink="'Analysis 01'!A2">
      <xdr:nvSpPr>
        <xdr:cNvPr id="24" name="TextBox 23">
          <a:extLst>
            <a:ext uri="{FF2B5EF4-FFF2-40B4-BE49-F238E27FC236}">
              <a16:creationId xmlns:a16="http://schemas.microsoft.com/office/drawing/2014/main" id="{00000000-0008-0000-0700-000018000000}"/>
            </a:ext>
          </a:extLst>
        </xdr:cNvPr>
        <xdr:cNvSpPr txBox="1"/>
      </xdr:nvSpPr>
      <xdr:spPr>
        <a:xfrm>
          <a:off x="2743984" y="4190431"/>
          <a:ext cx="826653" cy="2616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fld id="{F31441B1-E6FE-497D-B7DA-40FF5D2CE93C}" type="TxLink">
            <a:rPr lang="en-US" sz="1600" b="0" i="0" u="none" strike="noStrike">
              <a:solidFill>
                <a:schemeClr val="tx1">
                  <a:lumMod val="75000"/>
                  <a:lumOff val="25000"/>
                </a:schemeClr>
              </a:solidFill>
              <a:latin typeface="Calibri"/>
              <a:ea typeface="Calibri"/>
              <a:cs typeface="Calibri"/>
            </a:rPr>
            <a:pPr/>
            <a:t>$455.5K</a:t>
          </a:fld>
          <a:endParaRPr lang="en-US" sz="1600">
            <a:solidFill>
              <a:schemeClr val="tx1">
                <a:lumMod val="75000"/>
                <a:lumOff val="25000"/>
              </a:schemeClr>
            </a:solidFill>
          </a:endParaRPr>
        </a:p>
      </xdr:txBody>
    </xdr:sp>
    <xdr:clientData/>
  </xdr:oneCellAnchor>
  <xdr:oneCellAnchor>
    <xdr:from>
      <xdr:col>4</xdr:col>
      <xdr:colOff>298491</xdr:colOff>
      <xdr:row>27</xdr:row>
      <xdr:rowOff>26169</xdr:rowOff>
    </xdr:from>
    <xdr:ext cx="858980" cy="261699"/>
    <xdr:sp macro="" textlink="'Analysis 01'!K2">
      <xdr:nvSpPr>
        <xdr:cNvPr id="25" name="TextBox 24">
          <a:extLst>
            <a:ext uri="{FF2B5EF4-FFF2-40B4-BE49-F238E27FC236}">
              <a16:creationId xmlns:a16="http://schemas.microsoft.com/office/drawing/2014/main" id="{00000000-0008-0000-0700-000019000000}"/>
            </a:ext>
          </a:extLst>
        </xdr:cNvPr>
        <xdr:cNvSpPr txBox="1"/>
      </xdr:nvSpPr>
      <xdr:spPr>
        <a:xfrm>
          <a:off x="2750143" y="4946039"/>
          <a:ext cx="858980" cy="2616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fld id="{A0F8531C-CEEB-4AFE-A345-CF76F66114D1}" type="TxLink">
            <a:rPr lang="en-US" sz="1600" b="0" i="0" u="none" strike="noStrike">
              <a:solidFill>
                <a:schemeClr val="tx1">
                  <a:lumMod val="75000"/>
                  <a:lumOff val="25000"/>
                </a:schemeClr>
              </a:solidFill>
              <a:latin typeface="Calibri"/>
              <a:ea typeface="Calibri"/>
              <a:cs typeface="Calibri"/>
            </a:rPr>
            <a:pPr/>
            <a:t>$422.0K</a:t>
          </a:fld>
          <a:endParaRPr lang="en-US" sz="1600">
            <a:solidFill>
              <a:schemeClr val="tx1">
                <a:lumMod val="75000"/>
                <a:lumOff val="2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4</xdr:col>
          <xdr:colOff>226138</xdr:colOff>
          <xdr:row>30</xdr:row>
          <xdr:rowOff>165409</xdr:rowOff>
        </xdr:from>
        <xdr:to>
          <xdr:col>6</xdr:col>
          <xdr:colOff>5770</xdr:colOff>
          <xdr:row>32</xdr:row>
          <xdr:rowOff>100060</xdr:rowOff>
        </xdr:to>
        <xdr:pic>
          <xdr:nvPicPr>
            <xdr:cNvPr id="23" name="Picture 22">
              <a:extLst>
                <a:ext uri="{FF2B5EF4-FFF2-40B4-BE49-F238E27FC236}">
                  <a16:creationId xmlns:a16="http://schemas.microsoft.com/office/drawing/2014/main" id="{00000000-0008-0000-0700-000017000000}"/>
                </a:ext>
              </a:extLst>
            </xdr:cNvPr>
            <xdr:cNvPicPr>
              <a:picLocks noChangeAspect="1" noChangeArrowheads="1"/>
              <a:extLst>
                <a:ext uri="{84589F7E-364E-4C9E-8A38-B11213B215E9}">
                  <a14:cameraTool cellRange="'Analysis 01'!$G$16" spid="_x0000_s1622"/>
                </a:ext>
              </a:extLst>
            </xdr:cNvPicPr>
          </xdr:nvPicPr>
          <xdr:blipFill>
            <a:blip xmlns:r="http://schemas.openxmlformats.org/officeDocument/2006/relationships" r:embed="rId3"/>
            <a:srcRect/>
            <a:stretch>
              <a:fillRect/>
            </a:stretch>
          </xdr:blipFill>
          <xdr:spPr bwMode="auto">
            <a:xfrm>
              <a:off x="2677790" y="5631931"/>
              <a:ext cx="1005458" cy="29908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336065</xdr:colOff>
      <xdr:row>2</xdr:row>
      <xdr:rowOff>103783</xdr:rowOff>
    </xdr:from>
    <xdr:to>
      <xdr:col>9</xdr:col>
      <xdr:colOff>93611</xdr:colOff>
      <xdr:row>3</xdr:row>
      <xdr:rowOff>160548</xdr:rowOff>
    </xdr:to>
    <xdr:sp macro="" textlink="">
      <xdr:nvSpPr>
        <xdr:cNvPr id="27" name="Rectangle: Diagonal Corners Rounded 26">
          <a:hlinkClick xmlns:r="http://schemas.openxmlformats.org/officeDocument/2006/relationships" r:id="rId4"/>
          <a:extLst>
            <a:ext uri="{FF2B5EF4-FFF2-40B4-BE49-F238E27FC236}">
              <a16:creationId xmlns:a16="http://schemas.microsoft.com/office/drawing/2014/main" id="{EFF7D6F3-0859-4276-8E40-41FC1A49F192}"/>
            </a:ext>
          </a:extLst>
        </xdr:cNvPr>
        <xdr:cNvSpPr/>
      </xdr:nvSpPr>
      <xdr:spPr>
        <a:xfrm>
          <a:off x="4579020" y="467465"/>
          <a:ext cx="969818" cy="238606"/>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333F50"/>
              </a:solidFill>
            </a:rPr>
            <a:t>TimeFrame</a:t>
          </a:r>
        </a:p>
      </xdr:txBody>
    </xdr:sp>
    <xdr:clientData/>
  </xdr:twoCellAnchor>
  <xdr:twoCellAnchor>
    <xdr:from>
      <xdr:col>10</xdr:col>
      <xdr:colOff>209450</xdr:colOff>
      <xdr:row>2</xdr:row>
      <xdr:rowOff>86850</xdr:rowOff>
    </xdr:from>
    <xdr:to>
      <xdr:col>11</xdr:col>
      <xdr:colOff>573132</xdr:colOff>
      <xdr:row>3</xdr:row>
      <xdr:rowOff>143615</xdr:rowOff>
    </xdr:to>
    <xdr:sp macro="" textlink="">
      <xdr:nvSpPr>
        <xdr:cNvPr id="28" name="Rectangle: Diagonal Corners Rounded 27">
          <a:extLst>
            <a:ext uri="{FF2B5EF4-FFF2-40B4-BE49-F238E27FC236}">
              <a16:creationId xmlns:a16="http://schemas.microsoft.com/office/drawing/2014/main" id="{C14B3112-12BC-4635-86B3-EC6D812C617D}"/>
            </a:ext>
          </a:extLst>
        </xdr:cNvPr>
        <xdr:cNvSpPr/>
      </xdr:nvSpPr>
      <xdr:spPr>
        <a:xfrm>
          <a:off x="6270814" y="450532"/>
          <a:ext cx="969818" cy="238606"/>
        </a:xfrm>
        <a:prstGeom prst="round2DiagRect">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bg1"/>
              </a:solidFill>
              <a:latin typeface="+mn-lt"/>
              <a:ea typeface="+mn-ea"/>
              <a:cs typeface="+mn-cs"/>
            </a:rPr>
            <a:t>Store</a:t>
          </a:r>
        </a:p>
      </xdr:txBody>
    </xdr:sp>
    <xdr:clientData/>
  </xdr:twoCellAnchor>
  <xdr:twoCellAnchor>
    <xdr:from>
      <xdr:col>13</xdr:col>
      <xdr:colOff>82835</xdr:colOff>
      <xdr:row>2</xdr:row>
      <xdr:rowOff>85311</xdr:rowOff>
    </xdr:from>
    <xdr:to>
      <xdr:col>14</xdr:col>
      <xdr:colOff>446517</xdr:colOff>
      <xdr:row>3</xdr:row>
      <xdr:rowOff>142076</xdr:rowOff>
    </xdr:to>
    <xdr:sp macro="" textlink="">
      <xdr:nvSpPr>
        <xdr:cNvPr id="29" name="Rectangle: Diagonal Corners Rounded 28">
          <a:hlinkClick xmlns:r="http://schemas.openxmlformats.org/officeDocument/2006/relationships" r:id="rId5"/>
          <a:extLst>
            <a:ext uri="{FF2B5EF4-FFF2-40B4-BE49-F238E27FC236}">
              <a16:creationId xmlns:a16="http://schemas.microsoft.com/office/drawing/2014/main" id="{82505870-0B2C-41B3-A906-8DAC46840BF1}"/>
            </a:ext>
          </a:extLst>
        </xdr:cNvPr>
        <xdr:cNvSpPr/>
      </xdr:nvSpPr>
      <xdr:spPr>
        <a:xfrm>
          <a:off x="7962608" y="448993"/>
          <a:ext cx="969818" cy="238606"/>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rgbClr val="333F50"/>
              </a:solidFill>
              <a:latin typeface="+mn-lt"/>
              <a:ea typeface="+mn-ea"/>
              <a:cs typeface="+mn-cs"/>
            </a:rPr>
            <a:t>Profit View</a:t>
          </a:r>
        </a:p>
      </xdr:txBody>
    </xdr:sp>
    <xdr:clientData/>
  </xdr:twoCellAnchor>
  <xdr:twoCellAnchor>
    <xdr:from>
      <xdr:col>18</xdr:col>
      <xdr:colOff>155745</xdr:colOff>
      <xdr:row>0</xdr:row>
      <xdr:rowOff>0</xdr:rowOff>
    </xdr:from>
    <xdr:to>
      <xdr:col>24</xdr:col>
      <xdr:colOff>268567</xdr:colOff>
      <xdr:row>4</xdr:row>
      <xdr:rowOff>136465</xdr:rowOff>
    </xdr:to>
    <xdr:sp macro="" textlink="">
      <xdr:nvSpPr>
        <xdr:cNvPr id="30" name="Rectangle 29">
          <a:extLst>
            <a:ext uri="{FF2B5EF4-FFF2-40B4-BE49-F238E27FC236}">
              <a16:creationId xmlns:a16="http://schemas.microsoft.com/office/drawing/2014/main" id="{8639A558-C6EF-4038-AB42-6953A3E8C0FF}"/>
            </a:ext>
          </a:extLst>
        </xdr:cNvPr>
        <xdr:cNvSpPr/>
      </xdr:nvSpPr>
      <xdr:spPr>
        <a:xfrm>
          <a:off x="11188180" y="0"/>
          <a:ext cx="3790300" cy="865335"/>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313075</xdr:colOff>
      <xdr:row>2</xdr:row>
      <xdr:rowOff>174912</xdr:rowOff>
    </xdr:from>
    <xdr:to>
      <xdr:col>24</xdr:col>
      <xdr:colOff>253327</xdr:colOff>
      <xdr:row>12</xdr:row>
      <xdr:rowOff>17801</xdr:rowOff>
    </xdr:to>
    <xdr:sp macro="" textlink="">
      <xdr:nvSpPr>
        <xdr:cNvPr id="31" name="Rectangle 30">
          <a:extLst>
            <a:ext uri="{FF2B5EF4-FFF2-40B4-BE49-F238E27FC236}">
              <a16:creationId xmlns:a16="http://schemas.microsoft.com/office/drawing/2014/main" id="{77F3F015-29F1-4B98-9EFD-5525E6ADCF51}"/>
            </a:ext>
          </a:extLst>
        </xdr:cNvPr>
        <xdr:cNvSpPr/>
      </xdr:nvSpPr>
      <xdr:spPr>
        <a:xfrm>
          <a:off x="13184249" y="539347"/>
          <a:ext cx="1778991" cy="1665063"/>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22423</xdr:colOff>
      <xdr:row>0</xdr:row>
      <xdr:rowOff>0</xdr:rowOff>
    </xdr:from>
    <xdr:to>
      <xdr:col>24</xdr:col>
      <xdr:colOff>596348</xdr:colOff>
      <xdr:row>43</xdr:row>
      <xdr:rowOff>49695</xdr:rowOff>
    </xdr:to>
    <xdr:sp macro="" textlink="">
      <xdr:nvSpPr>
        <xdr:cNvPr id="32" name="Rectangle 31">
          <a:extLst>
            <a:ext uri="{FF2B5EF4-FFF2-40B4-BE49-F238E27FC236}">
              <a16:creationId xmlns:a16="http://schemas.microsoft.com/office/drawing/2014/main" id="{9196B75D-A2E5-48F6-9C2A-24559A7649AA}"/>
            </a:ext>
          </a:extLst>
        </xdr:cNvPr>
        <xdr:cNvSpPr/>
      </xdr:nvSpPr>
      <xdr:spPr>
        <a:xfrm>
          <a:off x="14119423" y="0"/>
          <a:ext cx="1186838" cy="7885043"/>
        </a:xfrm>
        <a:prstGeom prst="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571500</xdr:colOff>
      <xdr:row>33</xdr:row>
      <xdr:rowOff>146461</xdr:rowOff>
    </xdr:from>
    <xdr:to>
      <xdr:col>23</xdr:col>
      <xdr:colOff>54343</xdr:colOff>
      <xdr:row>43</xdr:row>
      <xdr:rowOff>62019</xdr:rowOff>
    </xdr:to>
    <xdr:sp macro="" textlink="">
      <xdr:nvSpPr>
        <xdr:cNvPr id="33" name="Right Triangle 32">
          <a:extLst>
            <a:ext uri="{FF2B5EF4-FFF2-40B4-BE49-F238E27FC236}">
              <a16:creationId xmlns:a16="http://schemas.microsoft.com/office/drawing/2014/main" id="{4DBD6909-FF61-4ED6-8F55-44AFEB1E438E}"/>
            </a:ext>
          </a:extLst>
        </xdr:cNvPr>
        <xdr:cNvSpPr/>
      </xdr:nvSpPr>
      <xdr:spPr>
        <a:xfrm flipH="1">
          <a:off x="9765196" y="6159635"/>
          <a:ext cx="4386147" cy="1737732"/>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107674</xdr:colOff>
      <xdr:row>1</xdr:row>
      <xdr:rowOff>99391</xdr:rowOff>
    </xdr:from>
    <xdr:to>
      <xdr:col>6</xdr:col>
      <xdr:colOff>475383</xdr:colOff>
      <xdr:row>5</xdr:row>
      <xdr:rowOff>37997</xdr:rowOff>
    </xdr:to>
    <xdr:sp macro="" textlink="">
      <xdr:nvSpPr>
        <xdr:cNvPr id="8" name="TextBox 45">
          <a:extLst>
            <a:ext uri="{FF2B5EF4-FFF2-40B4-BE49-F238E27FC236}">
              <a16:creationId xmlns:a16="http://schemas.microsoft.com/office/drawing/2014/main" id="{07FB6100-711E-4200-8862-4BDED5076544}"/>
            </a:ext>
          </a:extLst>
        </xdr:cNvPr>
        <xdr:cNvSpPr txBox="1"/>
      </xdr:nvSpPr>
      <xdr:spPr>
        <a:xfrm>
          <a:off x="720587" y="281608"/>
          <a:ext cx="3432274" cy="667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l"/>
          <a:r>
            <a:rPr lang="en-US" sz="2000" b="1" i="0" u="none" strike="noStrike">
              <a:gradFill flip="none" rotWithShape="1">
                <a:gsLst>
                  <a:gs pos="0">
                    <a:srgbClr val="00B0F0"/>
                  </a:gs>
                  <a:gs pos="100000">
                    <a:srgbClr val="005392"/>
                  </a:gs>
                </a:gsLst>
                <a:lin ang="0" scaled="1"/>
                <a:tileRect/>
              </a:gradFill>
              <a:latin typeface="Calibri"/>
              <a:ea typeface="Calibri"/>
              <a:cs typeface="Calibri"/>
            </a:rPr>
            <a:t>Sales Performance Automation Dashboard</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29.772212152777" backgroundQuery="1" createdVersion="8" refreshedVersion="8" minRefreshableVersion="3" recordCount="0" supportSubquery="1" supportAdvancedDrill="1" xr:uid="{867024F4-F237-4F6F-AD40-AA1077C94241}">
  <cacheSource type="external" connectionId="8"/>
  <cacheFields count="3">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 Customers]" caption="# Customers" numFmtId="0" hierarchy="47" level="32767"/>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29.772214699071" backgroundQuery="1" createdVersion="8" refreshedVersion="8" minRefreshableVersion="3" recordCount="0" supportSubquery="1" supportAdvancedDrill="1" xr:uid="{421A20F6-EDD8-4801-B5DB-5087F6E2D39F}">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Dim_Products].[Product Name].[Product Name]" caption="Product Name" numFmtId="0" hierarchy="16" level="1">
      <sharedItems count="5">
        <s v="Attorney Mist"/>
        <s v="Begin Brew"/>
        <s v="Common Splash"/>
        <s v="Eight Brew"/>
        <s v="Onto Dew"/>
      </sharedItems>
    </cacheField>
    <cacheField name="[Measures].[Profit Margin]" caption="Profit Margin" numFmtId="0" hierarchy="38" level="32767"/>
    <cacheField name="[Dim_Products].[Category].[Category]" caption="Category" numFmtId="0" hierarchy="17" level="1">
      <sharedItems count="8">
        <s v="Alcoholic Beverage"/>
        <s v="Coffee"/>
        <s v="Energy Drink"/>
        <s v="Juice"/>
        <s v="Soft Drink"/>
        <s v="Sports Drink"/>
        <s v="Tea"/>
        <s v="Water"/>
      </sharedItems>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216319443" backgroundQuery="1" createdVersion="8" refreshedVersion="8" minRefreshableVersion="3" recordCount="0" supportSubquery="1" supportAdvancedDrill="1" xr:uid="{92CD0879-E9DC-4A70-8BAD-C9BF55D54E2D}">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02314815" backgroundQuery="1" createdVersion="8" refreshedVersion="8" minRefreshableVersion="3" recordCount="0" supportSubquery="1" supportAdvancedDrill="1" xr:uid="{DB92AB36-F84E-4AA9-88AC-7EF6A9D814B9}">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2" memberValueDatatype="2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Products].[Product ID]" caption="Product ID" attribute="1" defaultMemberUniqueName="[Dim_Products].[Product ID].[All]" allUniqueName="[Dim_Products].[Product ID].[All]" dimensionUniqueName="[Dim_Products]" displayFolder="" count="2"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2" memberValueDatatype="5" unbalanced="0"/>
    <cacheHierarchy uniqueName="[Dim_Products].[Cost Price]" caption="Cost Price" attribute="1" defaultMemberUniqueName="[Dim_Products].[Cost Price].[All]" allUniqueName="[Dim_Products].[Cost Price].[All]" dimensionUniqueName="[Dim_Products]" displayFolder="" count="2"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 name]" caption="Full name" attribute="1" defaultMemberUniqueName="[Dim_SalesPerson].[Full name].[All]" allUniqueName="[Dim_SalesPerson].[Full 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er Age]" caption="Customer Age" attribute="1" defaultMemberUniqueName="[Dim_SalesPerson].[Customer Age].[All]" allUniqueName="[Dim_SalesPerson].[Customer Age].[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04282409" backgroundQuery="1" createdVersion="8" refreshedVersion="8" minRefreshableVersion="3" recordCount="0" supportSubquery="1" supportAdvancedDrill="1" xr:uid="{FFA20B1E-F22F-4184-AE90-22FA8A75610D}">
  <cacheSource type="external" connectionId="8"/>
  <cacheFields count="6">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Dim_Products].[Product Name].[Product Name]" caption="Product Name" numFmtId="0" hierarchy="16"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Margin]" caption="Profit Margin" numFmtId="0" hierarchy="38" level="32767"/>
    <cacheField name="[Measures].[Total Qty]" caption="Total Qty" numFmtId="0" hierarchy="45" level="32767"/>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oneField="1">
      <fieldsUsage count="1">
        <fieldUsage x="4"/>
      </fieldsUsage>
    </cacheHierarchy>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0648148" backgroundQuery="1" createdVersion="8" refreshedVersion="8" minRefreshableVersion="3" recordCount="0" supportSubquery="1" supportAdvancedDrill="1" xr:uid="{F25802FB-3703-478E-B634-331552922390}">
  <cacheSource type="external" connectionId="8"/>
  <cacheFields count="4">
    <cacheField name="[Dim_Customer].[Full Name].[Full Name]" caption="Full Name" numFmtId="0" hierarchy="10" level="1">
      <sharedItems count="5">
        <s v="Amber Warren"/>
        <s v="Benjamin Knight"/>
        <s v="Jamie Burke"/>
        <s v="Mary Fitzgerald"/>
        <s v="Ricky Hopkins"/>
      </sharedItems>
    </cacheField>
    <cacheField name="[Measures].[Profit Margin]" caption="Profit Margin" numFmtId="0" hierarchy="38" level="32767"/>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08680558" backgroundQuery="1" createdVersion="8" refreshedVersion="8" minRefreshableVersion="3" recordCount="0" supportSubquery="1" supportAdvancedDrill="1" xr:uid="{3E0272AB-B331-4CF2-ACF8-287E56309C16}">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38" level="32767"/>
    <cacheField name="[Dim_Customer].[Location].[Location]" caption="Location" numFmtId="0" hierarchy="12" level="1">
      <sharedItems count="5">
        <s v="Arizona"/>
        <s v="Indiana"/>
        <s v="Maryland"/>
        <s v="New York"/>
        <s v="Wisconsin"/>
      </sharedItems>
    </cacheField>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10879629" backgroundQuery="1" createdVersion="8" refreshedVersion="8" minRefreshableVersion="3" recordCount="0" supportSubquery="1" supportAdvancedDrill="1" xr:uid="{05793149-F6C3-47EC-8B7B-946AE7EB1A10}">
  <cacheSource type="external" connectionId="8"/>
  <cacheFields count="6">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38" level="32767"/>
    <cacheField name="[Dim_Customer].[Location].[Location]" caption="Location" numFmtId="0" hierarchy="12" level="1">
      <sharedItems count="5">
        <s v="Florida"/>
        <s v="Indiana"/>
        <s v="Maryland"/>
        <s v="New York"/>
        <s v="Wisconsin"/>
      </sharedItems>
    </cacheField>
    <cacheField name="[Dim_Customer].[Customer Age Group].[Customer Age Group]" caption="Customer Age Group" numFmtId="0" hierarchy="14" level="1">
      <sharedItems count="5">
        <s v="0-20"/>
        <s v="21-30"/>
        <s v="31-40"/>
        <s v="41-50"/>
        <s v="50 +"/>
      </sharedItems>
    </cacheField>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3"/>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12962961" backgroundQuery="1" createdVersion="8" refreshedVersion="8" minRefreshableVersion="3" recordCount="0" supportSubquery="1" supportAdvancedDrill="1" xr:uid="{628FF55F-4E50-4316-BD2B-AA298F330CE4}">
  <cacheSource type="external" connectionId="8"/>
  <cacheFields count="6">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im_Customer].[Gender].[Gender]" caption="Gender" numFmtId="0" hierarchy="11" level="1">
      <sharedItems count="2">
        <s v="Female"/>
        <s v="Male"/>
      </sharedItems>
    </cacheField>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3"/>
      </fieldsUsage>
    </cacheHierarchy>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15046293" backgroundQuery="1" createdVersion="8" refreshedVersion="8" minRefreshableVersion="3" recordCount="0" supportSubquery="1" supportAdvancedDrill="1" xr:uid="{346C15F7-6EA7-4B04-8B6D-FC282978709E}">
  <cacheSource type="external" connectionId="8"/>
  <cacheFields count="7">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Products]" caption="Products" numFmtId="0" hierarchy="43" level="32767"/>
    <cacheField name="[Measures].[Return Rate]" caption="Return Rate" numFmtId="0" hierarchy="50" level="32767"/>
    <cacheField name="[Measures].[Refund Rate]" caption="Refund Rate" numFmtId="0" hierarchy="42" level="32767"/>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6"/>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4"/>
      </fieldsUsage>
    </cacheHierarchy>
    <cacheHierarchy uniqueName="[Measures].[Products]" caption="Products" measure="1" displayFolder="" measureGroup="Calculations" count="0" oneField="1">
      <fieldsUsage count="1">
        <fieldUsage x="2"/>
      </fieldsUsage>
    </cacheHierarchy>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oneField="1">
      <fieldsUsage count="1">
        <fieldUsage x="3"/>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16898148" backgroundQuery="1" createdVersion="8" refreshedVersion="8" minRefreshableVersion="3" recordCount="0" supportSubquery="1" supportAdvancedDrill="1" xr:uid="{942BA523-831A-4BBF-9C8B-3122106DAD16}">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Average of Customer Age]" caption="Average of Customer Age" numFmtId="0" hierarchy="35" level="32767"/>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2"/>
      </fieldsUsage>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1898148" backgroundQuery="1" createdVersion="8" refreshedVersion="8" minRefreshableVersion="3" recordCount="0" supportSubquery="1" supportAdvancedDrill="1" xr:uid="{7019F62D-B16A-47F6-9045-EA1EC8637029}">
  <cacheSource type="external" connectionId="8"/>
  <cacheFields count="9">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 Location]" caption="# Location" numFmtId="0" hierarchy="48" level="32767"/>
    <cacheField name="[Measures].[COGS]" caption="COGS" numFmtId="0" hierarchy="37" level="32767"/>
    <cacheField name="[Measures].[Revenue]" caption="Revenue" numFmtId="0" hierarchy="36" level="32767"/>
    <cacheField name="[Measures].[Profit Margin]" caption="Profit Margin" numFmtId="0" hierarchy="38" level="32767"/>
    <cacheField name="[Measures].[% Profit Margin]" caption="% Profit Margin" numFmtId="0" hierarchy="39" level="32767"/>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7"/>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8"/>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4"/>
      </fieldsUsage>
    </cacheHierarchy>
    <cacheHierarchy uniqueName="[Measures].[COGS]" caption="COGS" measure="1" displayFolder="" measureGroup="Calculations" count="0" oneField="1">
      <fieldsUsage count="1">
        <fieldUsage x="3"/>
      </fieldsUsage>
    </cacheHierarchy>
    <cacheHierarchy uniqueName="[Measures].[Profit Margin]" caption="Profit Margin" measure="1" displayFolder="" measureGroup="Calculations" count="0" oneField="1">
      <fieldsUsage count="1">
        <fieldUsage x="5"/>
      </fieldsUsage>
    </cacheHierarchy>
    <cacheHierarchy uniqueName="[Measures].[% Profit Margin]" caption="% Profit Margin" measure="1" displayFolder="" measureGroup="Calculations" count="0" oneField="1">
      <fieldsUsage count="1">
        <fieldUsage x="6"/>
      </fieldsUsage>
    </cacheHierarchy>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oneField="1">
      <fieldsUsage count="1">
        <fieldUsage x="2"/>
      </fieldsUsage>
    </cacheHierarchy>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21180559" backgroundQuery="1" createdVersion="8" refreshedVersion="8" minRefreshableVersion="3" recordCount="0" supportSubquery="1" supportAdvancedDrill="1" xr:uid="{08B38916-0C0E-4A11-A942-5CD10159F096}">
  <cacheSource type="external" connectionId="8"/>
  <cacheFields count="6">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ate].[Weekday].[Weekday]" caption="Weekday" numFmtId="0" hierarchy="5" level="1">
      <sharedItems count="7">
        <s v="Sun"/>
        <s v="Mon"/>
        <s v="Tue"/>
        <s v="Wed"/>
        <s v="Thu"/>
        <s v="Fri"/>
        <s v="Sat"/>
      </sharedItems>
    </cacheField>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3"/>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23611114" backgroundQuery="1" createdVersion="8" refreshedVersion="8" minRefreshableVersion="3" recordCount="0" supportSubquery="1" supportAdvancedDrill="1" xr:uid="{CD6C2C46-99D7-4799-987E-A642C62EECB1}">
  <cacheSource type="external" connectionId="8"/>
  <cacheFields count="6">
    <cacheField name="[Dim_Customer].[Full Name].[Full Name]" caption="Full Name" numFmtId="0" hierarchy="10" level="1">
      <sharedItems count="5">
        <s v="John Brown"/>
        <s v="Judith Simmons"/>
        <s v="Kristine Barrett"/>
        <s v="Laura Gross"/>
        <s v="Paul Noble"/>
      </sharedItems>
    </cacheField>
    <cacheField name="[Dim_Customer].[Location].[Location]" caption="Location" numFmtId="0" hierarchy="12" level="1">
      <sharedItems count="5">
        <s v="Florida"/>
        <s v="Indiana"/>
        <s v="Maryland"/>
        <s v="New York"/>
        <s v="Wisconsin"/>
      </sharedItems>
    </cacheField>
    <cacheField name="[Dim_Products].[Product Name].[Product Name]" caption="Product Name" numFmtId="0" hierarchy="16" level="1">
      <sharedItems count="5">
        <s v="Administration Fusion"/>
        <s v="Discussion Fusion"/>
        <s v="Indeed Splash"/>
        <s v="Sea Drop"/>
        <s v="Wait Drop"/>
      </sharedItems>
    </cacheField>
    <cacheField name="[Measures].[Profit Margin]" caption="Profit Margin" numFmtId="0" hierarchy="38" level="32767"/>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2"/>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5"/>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3"/>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255787" backgroundQuery="1" createdVersion="8" refreshedVersion="8" minRefreshableVersion="3" recordCount="0" supportSubquery="1" supportAdvancedDrill="1" xr:uid="{C0AC6C2F-5262-4428-9B71-1B73602FB791}">
  <cacheSource type="external" connectionId="8"/>
  <cacheFields count="4">
    <cacheField name="[Dim_Customer].[Full Name].[Full Name]" caption="Full Name" numFmtId="0" hierarchy="10" level="1">
      <sharedItems count="5">
        <s v="Aaron Foster"/>
        <s v="Felicia Burton"/>
        <s v="Kristen Cole"/>
        <s v="Mary Gutierrez"/>
        <s v="Megan Martinez"/>
      </sharedItems>
    </cacheField>
    <cacheField name="[Measures].[Profit Margin]" caption="Profit Margin" numFmtId="0" hierarchy="38" level="32767"/>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32766204" backgroundQuery="1" createdVersion="8" refreshedVersion="8" minRefreshableVersion="3" recordCount="0" supportSubquery="1" supportAdvancedDrill="1" xr:uid="{C70F45D2-7581-4594-864E-B51985AB4E76}">
  <cacheSource type="external" connectionId="8"/>
  <cacheFields count="5">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38" level="32767"/>
    <cacheField name="[Dim_Customer].[Location].[Location]" caption="Location" numFmtId="0" hierarchy="12" level="1">
      <sharedItems count="5">
        <s v="California"/>
        <s v="Florida"/>
        <s v="Pennsylvania"/>
        <s v="Virginia"/>
        <s v="Washington"/>
      </sharedItems>
    </cacheField>
    <cacheField name="[Date].[Month].[Month]" caption="Month" numFmtId="0" hierarchy="3" level="1">
      <sharedItems containsSemiMixedTypes="0" containsNonDate="0" containsString="0"/>
    </cacheField>
    <cacheField name="[Dim_Products].[Category].[Category]" caption="Category"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4"/>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499537039" backgroundQuery="1" createdVersion="8" refreshedVersion="8" minRefreshableVersion="3" recordCount="0" supportSubquery="1" supportAdvancedDrill="1" xr:uid="{DD8C1ED8-F8D9-4EBF-BA4E-379020123D75}">
  <cacheSource type="external" connectionId="8"/>
  <cacheFields count="4">
    <cacheField name="[Measures].[Revenue]" caption="Revenue" numFmtId="0" hierarchy="36" level="32767"/>
    <cacheField name="[Measures].[Total Target]" caption="Total Target" numFmtId="0" hierarchy="46" level="32767"/>
    <cacheField name="[Dim_SalesPerson].[Store Name].[Store Name]" caption="Store Name" numFmtId="0" hierarchy="22"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501967594" backgroundQuery="1" createdVersion="8" refreshedVersion="8" minRefreshableVersion="3" recordCount="0" supportSubquery="1" supportAdvancedDrill="1" xr:uid="{68BDA45E-7338-4003-8032-6C2A0E760ED4}">
  <cacheSource type="external" connectionId="8"/>
  <cacheFields count="2">
    <cacheField name="[Measures].[Revenue]" caption="Revenue" numFmtId="0" hierarchy="36" level="32767"/>
    <cacheField name="[Date].[Month].[Month]" caption="Month" numFmtId="0" hierarchy="3" level="1">
      <sharedItems count="1">
        <s v="Jun"/>
      </sharedItems>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504513889" backgroundQuery="1" createdVersion="8" refreshedVersion="8" minRefreshableVersion="3" recordCount="0" supportSubquery="1" supportAdvancedDrill="1" xr:uid="{0798214A-6B02-497A-9DB2-5935C92E1348}">
  <cacheSource type="external" connectionId="8"/>
  <cacheFields count="12">
    <cacheField name="[Measures].[Revenue]" caption="Revenue" numFmtId="0" hierarchy="36" level="32767"/>
    <cacheField name="[Measures].[COGS]" caption="COGS" numFmtId="0" hierarchy="37" level="32767"/>
    <cacheField name="[Measures].[Profit Margin]" caption="Profit Margin" numFmtId="0" hierarchy="38" level="32767"/>
    <cacheField name="[Measures].[% Profit Margin]" caption="% Profit Margin" numFmtId="0" hierarchy="39" level="32767"/>
    <cacheField name="[Measures].[Transactions]" caption="Transactions" numFmtId="0" hierarchy="40" level="32767"/>
    <cacheField name="[Measures].[Total Refund]" caption="Total Refund" numFmtId="0" hierarchy="41" level="32767"/>
    <cacheField name="[Measures].[Refund Rate]" caption="Refund Rate" numFmtId="0" hierarchy="42" level="32767"/>
    <cacheField name="[Measures].[Products]" caption="Products" numFmtId="0" hierarchy="43" level="32767"/>
    <cacheField name="[Measures].[Qty Returned]" caption="Qty Returned" numFmtId="0" hierarchy="44" level="32767"/>
    <cacheField name="[Measures].[Total Qty]" caption="Total Qty" numFmtId="0" hierarchy="45" level="32767"/>
    <cacheField name="[Measures].[Total Target]" caption="Total Target" numFmtId="0" hierarchy="46" level="32767"/>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Transactions]" caption="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Products]" caption="Products" measure="1" displayFolder="" measureGroup="Calculations" count="0" oneField="1">
      <fieldsUsage count="1">
        <fieldUsage x="7"/>
      </fieldsUsage>
    </cacheHierarchy>
    <cacheHierarchy uniqueName="[Measures].[Qty Returned]" caption="Qty Returned" measure="1" displayFolder="" measureGroup="Calculations" count="0" oneField="1">
      <fieldsUsage count="1">
        <fieldUsage x="8"/>
      </fieldsUsage>
    </cacheHierarchy>
    <cacheHierarchy uniqueName="[Measures].[Total Qty]" caption="Total Qty"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617476849" backgroundQuery="1" createdVersion="8" refreshedVersion="8" minRefreshableVersion="3" recordCount="0" supportSubquery="1" supportAdvancedDrill="1" xr:uid="{A9E5FEE5-557B-4473-B5DD-7A25D698073B}">
  <cacheSource type="external" connectionId="8"/>
  <cacheFields count="4">
    <cacheField name="[Date].[Month].[Month]" caption="Month" numFmtId="0" hierarchy="3" level="1">
      <sharedItems count="12">
        <s v="Jan"/>
        <s v="Feb"/>
        <s v="Mar"/>
        <s v="Apr"/>
        <s v="May"/>
        <s v="Jun"/>
        <s v="Jul"/>
        <s v="Aug"/>
        <s v="Sep"/>
        <s v="Oct"/>
        <s v="Nov"/>
        <s v="Dec"/>
      </sharedItems>
    </cacheField>
    <cacheField name="[Measures].[Revenue]" caption="Revenue" numFmtId="0" hierarchy="36" level="32767"/>
    <cacheField name="[Measures].[Total Target]" caption="Total Target" numFmtId="0" hierarchy="46" level="32767"/>
    <cacheField name="[Dim_SalesPerson].[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619444442" backgroundQuery="1" createdVersion="8" refreshedVersion="8" minRefreshableVersion="3" recordCount="0" supportSubquery="1" supportAdvancedDrill="1" xr:uid="{CAE619C2-38F4-47C7-A84F-3AF035295340}">
  <cacheSource type="external" connectionId="8"/>
  <cacheFields count="3">
    <cacheField name="[Measures].[Revenue]" caption="Revenue" numFmtId="0" hierarchy="36" level="32767"/>
    <cacheField name="[Measures].[Total Target]" caption="Total Target" numFmtId="0" hierarchy="46" level="32767"/>
    <cacheField name="[Dim_SalesPerson].[Store Name].[Store Name]" caption="Store Name" numFmtId="0" hierarchy="22"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621296297" backgroundQuery="1" createdVersion="8" refreshedVersion="8" minRefreshableVersion="3" recordCount="0" supportSubquery="1" supportAdvancedDrill="1" xr:uid="{84DABBCD-2760-457C-BF55-65F9A216C539}">
  <cacheSource type="external" connectionId="8"/>
  <cacheFields count="4">
    <cacheField name="[Measures].[Revenue]" caption="Revenue" numFmtId="0" hierarchy="36" level="32767"/>
    <cacheField name="[Date].[WeekType].[WeekType]" caption="WeekType" numFmtId="0" hierarchy="7" level="1">
      <sharedItems count="2">
        <s v="Weekday"/>
        <s v="Weekend"/>
      </sharedItems>
    </cacheField>
    <cacheField name="[Dim_SalesPerson].[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623263891" backgroundQuery="1" createdVersion="8" refreshedVersion="8" minRefreshableVersion="3" recordCount="0" supportSubquery="1" supportAdvancedDrill="1" xr:uid="{268E98C0-9A2D-4048-A6F3-364AF7A750C6}">
  <cacheSource type="external" connectionId="8"/>
  <cacheFields count="4">
    <cacheField name="[Measures].[Revenue]" caption="Revenue" numFmtId="0" hierarchy="36" level="32767"/>
    <cacheField name="[Date].[Quarter].[Quarter]" caption="Quarter" numFmtId="0" hierarchy="8" level="1">
      <sharedItems count="4">
        <s v="Q-1"/>
        <s v="Q-2"/>
        <s v="Q-3"/>
        <s v="Q-4"/>
      </sharedItems>
    </cacheField>
    <cacheField name="[Dim_SalesPerson].[Store Name].[Store Name]" caption="Store Name" numFmtId="0" hierarchy="22"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31.352624884261" backgroundQuery="1" createdVersion="8" refreshedVersion="8" minRefreshableVersion="3" recordCount="0" supportSubquery="1" supportAdvancedDrill="1" xr:uid="{B6E18DC3-1B85-4F15-9947-55B2328C5EAE}">
  <cacheSource type="external" connectionId="8"/>
  <cacheFields count="4">
    <cacheField name="[Measures].[Revenue]" caption="Revenue" numFmtId="0" hierarchy="36" level="32767"/>
    <cacheField name="[Dim_SalesPerson].[Store Name].[Store Name]" caption="Store Name" numFmtId="0" hierarchy="22" level="1">
      <sharedItems containsSemiMixedTypes="0" containsNonDate="0" containsString="0"/>
    </cacheField>
    <cacheField name="[Date].[Weekday].[Weekday]" caption="Weekday" numFmtId="0" hierarchy="5" level="1">
      <sharedItems count="7">
        <s v="Sun"/>
        <s v="Mon"/>
        <s v="Tue"/>
        <s v="Wed"/>
        <s v="Thu"/>
        <s v="Fri"/>
        <s v="Sat"/>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2"/>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Products" uniqueName="[Dim_Products]" caption="Dim_Products"/>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 caption="Dim_Customer"/>
    <measureGroup name="Dim_Products" caption="Dim_Products"/>
    <measureGroup name="Dim_SalesPerson" caption="Dim_SalesPerson"/>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29.77218900463" backgroundQuery="1" createdVersion="3" refreshedVersion="8" minRefreshableVersion="3" recordCount="0" supportSubquery="1" supportAdvancedDrill="1" xr:uid="{AA039DC5-2430-47D5-B16F-D92D04278409}">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1111128"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tu thakur" refreshedDate="45829.772203125001" backgroundQuery="1" createdVersion="3" refreshedVersion="8" minRefreshableVersion="3" recordCount="0" supportSubquery="1" supportAdvancedDrill="1" xr:uid="{50ECCDE1-8887-4510-821E-9548DC6D9272}">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 name]" caption="Full name" attribute="1" defaultMemberUniqueName="[Dim_SalesPerson].[Full name].[All]" allUniqueName="[Dim_SalesPerson].[Full 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Transactions]" caption="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Products]" caption="Products" measure="1" displayFolder="" measureGroup="Calculations" count="0"/>
    <cacheHierarchy uniqueName="[Measures].[Qty Returned]" caption="Qty Returned" measure="1" displayFolder="" measureGroup="Calculations" count="0"/>
    <cacheHierarchy uniqueName="[Measures].[Total Qty]" caption="Total Qty"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 caption="# Location"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Dim_Customer"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Dim_Products]" caption="__XL_Count Dim_Products" measure="1" displayFolder="" measureGroup="Dim_Products"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8412934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E57197-E4C2-442C-A3BC-2D91E51C40B9}" name="CustpmerGender" cacheId="8" applyNumberFormats="0" applyBorderFormats="0" applyFontFormats="0" applyPatternFormats="0" applyAlignmentFormats="0" applyWidthHeightFormats="1" dataCaption="Values" tag="b44b45b7-e8f6-443a-ab9e-0e91d37725c8" updatedVersion="8" minRefreshableVersion="3" useAutoFormatting="1" rowGrandTotals="0" colGrandTotals="0" itemPrintTitles="1" createdVersion="8" indent="0" compact="0" compactData="0" multipleFieldFilters="0" rowHeaderCaption="Full Name">
  <location ref="T19:U21"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2">
    <i>
      <x/>
    </i>
    <i>
      <x v="1"/>
    </i>
  </rowItems>
  <colItems count="1">
    <i/>
  </colItems>
  <dataFields count="1">
    <dataField fld="2" subtotal="count" showDataAs="percentOfTotal" baseField="0" baseItem="0" numFmtId="1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FEB096-E685-4CB6-BE80-F27CE277F5C8}" name="ProductWeekday" cacheId="12" applyNumberFormats="0" applyBorderFormats="0" applyFontFormats="0" applyPatternFormats="0" applyAlignmentFormats="0" applyWidthHeightFormats="1" dataCaption="Values" tag="2eb9ce8f-1c6e-48f3-b568-0ee9ab87949d" updatedVersion="8" minRefreshableVersion="3" useAutoFormatting="1" subtotalHiddenItems="1" rowGrandTotals="0" colGrandTotals="0" itemPrintTitles="1" createdVersion="8" indent="0" compact="0" compactData="0" multipleFieldFilters="0" chartFormat="4" rowHeaderCaption="Full Name">
  <location ref="AH14:AI21"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2" subtotal="count" baseField="0" baseItem="0" numFmtId="171"/>
  </dataFields>
  <formats count="1">
    <format dxfId="44">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DDC206B-4E27-428C-91A3-DA8CC5B1A233}" name="ProductKPI" cacheId="9" applyNumberFormats="0" applyBorderFormats="0" applyFontFormats="0" applyPatternFormats="0" applyAlignmentFormats="0" applyWidthHeightFormats="1" dataCaption="Values" tag="946cee98-f5a1-40db-9a02-e7bef79de503" updatedVersion="8" minRefreshableVersion="3" useAutoFormatting="1" subtotalHiddenItems="1" rowGrandTotals="0" colGrandTotals="0" itemPrintTitles="1" createdVersion="8" indent="0" compact="0" compactData="0" multipleFieldFilters="0" chartFormat="4" rowHeaderCaption="Full Name">
  <location ref="AL14:AN15" firstHeaderRow="0" firstDataRow="1" firstDataCol="0"/>
  <pivotFields count="7">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numFmtId="10"/>
    <dataField fld="4" subtotal="count" baseField="0" baseItem="0" numFmtId="10"/>
  </dataFields>
  <formats count="3">
    <format dxfId="47">
      <pivotArea outline="0" collapsedLevelsAreSubtotals="1" fieldPosition="0"/>
    </format>
    <format dxfId="46">
      <pivotArea outline="0" fieldPosition="0">
        <references count="1">
          <reference field="4294967294" count="1" selected="0">
            <x v="1"/>
          </reference>
        </references>
      </pivotArea>
    </format>
    <format dxfId="45">
      <pivotArea outline="0" fieldPosition="0">
        <references count="1">
          <reference field="4294967294" count="1" selected="0">
            <x v="2"/>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C80BEC-A59B-4464-AA1F-B4FFCAC95AA6}" name="PivotTable16" cacheId="1" applyNumberFormats="0" applyBorderFormats="0" applyFontFormats="0" applyPatternFormats="0" applyAlignmentFormats="0" applyWidthHeightFormats="1" dataCaption="Values" tag="674bde20-4a2f-45aa-9d27-1c3ccb8aaaf4" updatedVersion="8" minRefreshableVersion="3" useAutoFormatting="1" subtotalHiddenItems="1" rowGrandTotals="0" colGrandTotals="0" itemPrintTitles="1" createdVersion="8" indent="0" compact="0" compactData="0" multipleFieldFilters="0" chartFormat="9" rowHeaderCaption="Full Name">
  <location ref="AX14:AY22"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s>
  <rowFields count="1">
    <field x="4"/>
  </rowFields>
  <rowItems count="8">
    <i>
      <x v="4"/>
    </i>
    <i>
      <x v="5"/>
    </i>
    <i>
      <x v="6"/>
    </i>
    <i>
      <x v="7"/>
    </i>
    <i>
      <x v="2"/>
    </i>
    <i>
      <x v="1"/>
    </i>
    <i>
      <x/>
    </i>
    <i>
      <x v="3"/>
    </i>
  </rowItems>
  <colItems count="1">
    <i/>
  </colItems>
  <dataFields count="1">
    <dataField fld="3" subtotal="count" baseField="0" baseItem="0"/>
  </dataFields>
  <formats count="1">
    <format dxfId="48">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38">
      <autoFilter ref="A1">
        <filterColumn colId="0">
          <top10 val="5" filterVal="5"/>
        </filterColumn>
      </autoFilter>
    </filter>
    <filter fld="1" type="count" id="3" iMeasureHier="38">
      <autoFilter ref="A1">
        <filterColumn colId="0">
          <top10 top="0" val="5" filterVal="5"/>
        </filterColumn>
      </autoFilter>
    </filter>
    <filter fld="2" type="count" id="4" iMeasureHier="38">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60AE33-1695-4D0F-9372-ECC8DC707F73}" name="Monthprofit2" cacheId="3" applyNumberFormats="0" applyBorderFormats="0" applyFontFormats="0" applyPatternFormats="0" applyAlignmentFormats="0" applyWidthHeightFormats="1" dataCaption="Values" tag="c7b5c5ab-db02-4392-9692-a5e9682d2f10" updatedVersion="8" minRefreshableVersion="3" useAutoFormatting="1" subtotalHiddenItems="1" rowGrandTotals="0" colGrandTotals="0" itemPrintTitles="1" createdVersion="8" indent="0" compact="0" compactData="0" multipleFieldFilters="0" rowHeaderCaption="Full Name">
  <location ref="X14:Y26"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showDataAs="percentDiff" baseField="3" baseItem="1048828" numFmtId="169"/>
  </dataFields>
  <formats count="1">
    <format dxfId="49">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AFE236B-6CCB-4A83-9505-C726D56D844D}" name="AllProducts" cacheId="4" applyNumberFormats="0" applyBorderFormats="0" applyFontFormats="0" applyPatternFormats="0" applyAlignmentFormats="0" applyWidthHeightFormats="1" dataCaption="Values" tag="1d952c61-b00b-4388-a8a1-930439e4a377" updatedVersion="8" minRefreshableVersion="3" useAutoFormatting="1" subtotalHiddenItems="1" rowGrandTotals="0" colGrandTotals="0" itemPrintTitles="1" createdVersion="8" indent="0" compact="0" compactData="0" multipleFieldFilters="0" chartFormat="4" rowHeaderCaption="Full Name">
  <location ref="AT14:AV114" firstHeaderRow="0"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2"/>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3" subtotal="count" baseField="0" baseItem="0"/>
    <dataField fld="4" subtotal="count" baseField="0" baseItem="0"/>
  </dataFields>
  <formats count="1">
    <format dxfId="50">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8C3CBD-5508-4BC9-AFFE-FC86B4318C8B}" name="TpCustomer" cacheId="14" applyNumberFormats="0" applyBorderFormats="0" applyFontFormats="0" applyPatternFormats="0" applyAlignmentFormats="0" applyWidthHeightFormats="1" dataCaption="Values" tag="5db6c1ef-d1c1-4b08-8568-c1314a04bad1" updatedVersion="8" minRefreshableVersion="3" useAutoFormatting="1" rowGrandTotals="0" colGrandTotals="0" itemPrintTitles="1" createdVersion="8" indent="0" compact="0" compactData="0" multipleFieldFilters="0" rowHeaderCaption="Full Name">
  <location ref="A6:B11" firstHeaderRow="1" firstDataRow="1" firstDataCol="1"/>
  <pivotFields count="4">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v="4"/>
    </i>
    <i>
      <x v="3"/>
    </i>
    <i>
      <x v="1"/>
    </i>
    <i>
      <x v="2"/>
    </i>
    <i>
      <x/>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7001A0D-5B98-4C4F-B764-DCA80064B651}" name="PivotTable5" cacheId="0" applyNumberFormats="0" applyBorderFormats="0" applyFontFormats="0" applyPatternFormats="0" applyAlignmentFormats="0" applyWidthHeightFormats="1" dataCaption="Values" tag="d889116b-dc2f-41ba-885d-15b6f54cd6d4" updatedVersion="8" minRefreshableVersion="3" useAutoFormatting="1" rowGrandTotals="0" colGrandTotals="0" itemPrintTitles="1" createdVersion="8" indent="0" compact="0" compactData="0" multipleFieldFilters="0" rowHeaderCaption="Full Name">
  <location ref="P6:P7" firstHeaderRow="1" firstDataRow="1" firstDataCol="0"/>
  <pivotFields count="3">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s>
  <rowItems count="1">
    <i/>
  </rowItems>
  <colItems count="1">
    <i/>
  </colItems>
  <dataFields count="1">
    <dataField fld="2"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55E47D2-0C52-401D-8AED-3FE95BCA838D}" name="Top5Products" cacheId="13" applyNumberFormats="0" applyBorderFormats="0" applyFontFormats="0" applyPatternFormats="0" applyAlignmentFormats="0" applyWidthHeightFormats="1" dataCaption="Values" tag="674bde20-4a2f-45aa-9d27-1c3ccb8aaaf4" updatedVersion="8" minRefreshableVersion="3" useAutoFormatting="1" subtotalHiddenItems="1" rowGrandTotals="0" colGrandTotals="0" itemPrintTitles="1" createdVersion="8" indent="0" compact="0" compactData="0" multipleFieldFilters="0" chartFormat="4" rowHeaderCaption="Full Name">
  <location ref="AP14:AQ19"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3"/>
    </i>
    <i>
      <x v="1"/>
    </i>
    <i>
      <x v="2"/>
    </i>
    <i>
      <x v="4"/>
    </i>
  </rowItems>
  <colItems count="1">
    <i/>
  </colItems>
  <dataFields count="1">
    <dataField fld="3" subtotal="count" baseField="0" baseItem="0"/>
  </dataFields>
  <formats count="1">
    <format dxfId="51">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38">
      <autoFilter ref="A1">
        <filterColumn colId="0">
          <top10 val="5" filterVal="5"/>
        </filterColumn>
      </autoFilter>
    </filter>
    <filter fld="1" type="count" id="3" iMeasureHier="38">
      <autoFilter ref="A1">
        <filterColumn colId="0">
          <top10 top="0" val="5" filterVal="5"/>
        </filterColumn>
      </autoFilter>
    </filter>
    <filter fld="2" type="count" id="4" iMeasureHier="38">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52E8833-EABC-4359-B1CD-489264BE0887}" name="BTCustomer" cacheId="5" applyNumberFormats="0" applyBorderFormats="0" applyFontFormats="0" applyPatternFormats="0" applyAlignmentFormats="0" applyWidthHeightFormats="1" dataCaption="Values" tag="7bac22b7-419e-4af5-b61a-acfc22de7316" updatedVersion="8" minRefreshableVersion="3" useAutoFormatting="1" rowGrandTotals="0" colGrandTotals="0" itemPrintTitles="1" createdVersion="8" indent="0" compact="0" compactData="0" multipleFieldFilters="0" rowHeaderCaption="Full Name">
  <location ref="E6:F11"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v="2"/>
    </i>
    <i>
      <x v="3"/>
    </i>
    <i>
      <x v="1"/>
    </i>
    <i>
      <x/>
    </i>
    <i>
      <x v="4"/>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C45EE00-0D17-4A53-BB4C-BBE8EDB04BA0}" name="ProductKPI2" cacheId="10" applyNumberFormats="0" applyBorderFormats="0" applyFontFormats="0" applyPatternFormats="0" applyAlignmentFormats="0" applyWidthHeightFormats="1" dataCaption="Values" tag="709aaf0f-6dcf-4f9e-86c9-6b8badc611c4" updatedVersion="8" minRefreshableVersion="3" useAutoFormatting="1" rowGrandTotals="0" colGrandTotals="0" itemPrintTitles="1" createdVersion="8" indent="0" compact="0" compactData="0" multipleFieldFilters="0" rowHeaderCaption="Full Name">
  <location ref="T15:T16" firstHeaderRow="1" firstDataRow="1" firstDataCol="0"/>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Items count="1">
    <i/>
  </colItems>
  <dataFields count="1">
    <dataField name="Average of Customer Age" fld="2" subtotal="average" baseField="0" baseItem="0" numFmtId="1"/>
  </dataFields>
  <formats count="1">
    <format dxfId="52">
      <pivotArea outline="0" fieldPosition="0">
        <references count="1">
          <reference field="4294967294" count="1" selected="0">
            <x v="0"/>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C0D1CCF-A402-44EB-A15B-856F229F1EAF}" name="MonthProfit" cacheId="2" applyNumberFormats="0" applyBorderFormats="0" applyFontFormats="0" applyPatternFormats="0" applyAlignmentFormats="0" applyWidthHeightFormats="1" dataCaption="Values" tag="e85c1a53-192f-469d-b729-878452046319" updatedVersion="8" minRefreshableVersion="3" useAutoFormatting="1" subtotalHiddenItems="1" rowGrandTotals="0" colGrandTotals="0" itemPrintTitles="1" createdVersion="8" indent="0" compact="0" compactData="0" multipleFieldFilters="0" rowHeaderCaption="Full Name">
  <location ref="AA14:AB26"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3"/>
  </rowFields>
  <rowItems count="12">
    <i>
      <x/>
    </i>
    <i>
      <x v="1"/>
    </i>
    <i>
      <x v="2"/>
    </i>
    <i>
      <x v="3"/>
    </i>
    <i>
      <x v="4"/>
    </i>
    <i>
      <x v="5"/>
    </i>
    <i>
      <x v="6"/>
    </i>
    <i>
      <x v="7"/>
    </i>
    <i>
      <x v="8"/>
    </i>
    <i>
      <x v="9"/>
    </i>
    <i>
      <x v="10"/>
    </i>
    <i>
      <x v="11"/>
    </i>
  </rowItems>
  <colItems count="1">
    <i/>
  </colItems>
  <dataFields count="1">
    <dataField fld="2" subtotal="count" baseField="0" baseItem="0"/>
  </dataField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8704D83-54CB-4508-8E02-FE59C777F5DF}" name="TpLocation" cacheId="15" applyNumberFormats="0" applyBorderFormats="0" applyFontFormats="0" applyPatternFormats="0" applyAlignmentFormats="0" applyWidthHeightFormats="1" dataCaption="Values" tag="6cc93466-7714-4cb7-b9ed-e6eeca137d2e" updatedVersion="8" minRefreshableVersion="3" useAutoFormatting="1" subtotalHiddenItems="1" rowGrandTotals="0" colGrandTotals="0" itemPrintTitles="1" createdVersion="8" indent="0" compact="0" compactData="0" multipleFieldFilters="0" rowHeaderCaption="Full Name">
  <location ref="I6:J1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2"/>
    </i>
    <i>
      <x v="1"/>
    </i>
    <i>
      <x v="4"/>
    </i>
    <i>
      <x v="3"/>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2" type="count" id="2"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im_Product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7F72D43-EC78-4650-9CCE-D5D7EA49CEED}" name="BTLocation" cacheId="6" applyNumberFormats="0" applyBorderFormats="0" applyFontFormats="0" applyPatternFormats="0" applyAlignmentFormats="0" applyWidthHeightFormats="1" dataCaption="Values" tag="cfc3bd25-4e4a-40bc-b049-860b49d5d3ce" updatedVersion="8" minRefreshableVersion="3" useAutoFormatting="1" rowGrandTotals="0" colGrandTotals="0" itemPrintTitles="1" createdVersion="8" indent="0" compact="0" compactData="0" multipleFieldFilters="0" rowHeaderCaption="Full Name">
  <location ref="M6:N11"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v="3"/>
    </i>
    <i>
      <x v="1"/>
    </i>
    <i>
      <x/>
    </i>
    <i>
      <x v="2"/>
    </i>
    <i>
      <x v="4"/>
    </i>
  </rowItems>
  <colItems count="1">
    <i/>
  </colItems>
  <dataFields count="1">
    <dataField fld="1"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3" iMeasureHier="38">
      <autoFilter ref="A1">
        <filterColumn colId="0">
          <top10 top="0" val="5" filterVal="5"/>
        </filterColumn>
      </autoFilter>
    </filter>
    <filter fld="0" type="count" id="1"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F29A731-46BC-4882-B8A3-41EE06B9F741}" name="CustomerAgeGroup" cacheId="7" applyNumberFormats="0" applyBorderFormats="0" applyFontFormats="0" applyPatternFormats="0" applyAlignmentFormats="0" applyWidthHeightFormats="1" dataCaption="Values" tag="fede1713-90f5-4a47-a544-a3a87e1463a5" updatedVersion="8" minRefreshableVersion="3" useAutoFormatting="1" subtotalHiddenItems="1" rowGrandTotals="0" colGrandTotals="0" itemPrintTitles="1" createdVersion="8" indent="0" compact="0" compactData="0" multipleFieldFilters="0" chartFormat="4" rowHeaderCaption="Full Name">
  <location ref="Q15:R20"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ascending" defaultSubtotal="0" defaultAttributeDrillState="1">
      <items count="5">
        <item x="0"/>
        <item x="1"/>
        <item x="2"/>
        <item x="3"/>
        <item x="4"/>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5">
    <i>
      <x/>
    </i>
    <i>
      <x v="1"/>
    </i>
    <i>
      <x v="2"/>
    </i>
    <i>
      <x v="3"/>
    </i>
    <i>
      <x v="4"/>
    </i>
  </rowItems>
  <colItems count="1">
    <i/>
  </colItems>
  <dataFields count="1">
    <dataField fld="1" subtotal="count" baseField="0" baseItem="0" numFmtId="171"/>
  </dataFields>
  <formats count="1">
    <format dxfId="53">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2" type="count" id="3" iMeasureHier="38">
      <autoFilter ref="A1">
        <filterColumn colId="0">
          <top10 top="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DF94C16-07AF-4AC5-8E1F-6121A4241D3E}" name="ProductKPI3" cacheId="11" applyNumberFormats="0" applyBorderFormats="0" applyFontFormats="0" applyPatternFormats="0" applyAlignmentFormats="0" applyWidthHeightFormats="1" dataCaption="Values" tag="272b718a-2a88-498b-9d6e-b74663e08fb0" updatedVersion="8" minRefreshableVersion="3" useAutoFormatting="1" rowGrandTotals="0" colGrandTotals="0" itemPrintTitles="1" createdVersion="8" indent="0" compact="0" compactData="0" multipleFieldFilters="0" rowHeaderCaption="Full Name">
  <location ref="Q6:U7"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5">
    <i>
      <x/>
    </i>
    <i i="1">
      <x v="1"/>
    </i>
    <i i="2">
      <x v="2"/>
    </i>
    <i i="3">
      <x v="3"/>
    </i>
    <i i="4">
      <x v="4"/>
    </i>
  </colItems>
  <dataFields count="5">
    <dataField name="# Locations" fld="2" subtotal="count" baseField="0" baseItem="0"/>
    <dataField fld="3" subtotal="count" baseField="0" baseItem="0" numFmtId="167"/>
    <dataField name="Total Revenue" fld="4" subtotal="count" baseField="0" baseItem="2" numFmtId="167"/>
    <dataField fld="5" subtotal="count" baseField="0" baseItem="0" numFmtId="167"/>
    <dataField fld="6" subtotal="count" baseField="0" baseItem="0" numFmtId="174"/>
  </dataFields>
  <formats count="2">
    <format dxfId="55">
      <pivotArea outline="0" fieldPosition="0">
        <references count="1">
          <reference field="4294967294" count="3" selected="0">
            <x v="1"/>
            <x v="2"/>
            <x v="3"/>
          </reference>
        </references>
      </pivotArea>
    </format>
    <format dxfId="54">
      <pivotArea outline="0" fieldPosition="0">
        <references count="1">
          <reference field="4294967294" count="1" selected="0">
            <x v="4"/>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Products].[Category].&amp;[Energy Drink]"/>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hhuhg"/>
    <pivotHierarchy dragToRow="0" dragToCol="0" dragToPage="0" dragToData="1" caption="# Loca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38">
      <autoFilter ref="A1">
        <filterColumn colId="0">
          <top10 val="5" filterVal="5"/>
        </filterColumn>
      </autoFilter>
    </filter>
    <filter fld="1" type="count" id="3"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F2C327A-DB43-4915-BDB6-0DCD2DB96964}" name="PivotTable2" cacheId="2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Quarter">
  <location ref="W10:Y14" firstHeaderRow="0"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name="Total Revenue" fld="0" subtotal="count" baseField="0" baseItem="0"/>
    <dataField name="Total Revenue2" fld="3" subtotal="count" showDataAs="percentDiff" baseField="1" baseItem="1048828" numFmtId="169">
      <extLst>
        <ext xmlns:x14="http://schemas.microsoft.com/office/spreadsheetml/2009/9/main" uri="{E15A36E0-9728-4e99-A89B-3F7291B0FE68}">
          <x14:dataField sourceField="0" uniqueName="[__Xl2].[Measures].[Revenue]"/>
        </ext>
      </extLst>
    </dataField>
  </dataFields>
  <formats count="6">
    <format dxfId="18">
      <pivotArea type="all" dataOnly="0" outline="0" fieldPosition="0"/>
    </format>
    <format dxfId="17">
      <pivotArea outline="0" collapsedLevelsAreSubtotals="1" fieldPosition="0"/>
    </format>
    <format dxfId="16">
      <pivotArea dataOnly="0" labelOnly="1" outline="0" fieldPosition="0">
        <references count="1">
          <reference field="4294967294" count="1">
            <x v="0"/>
          </reference>
        </references>
      </pivotArea>
    </format>
    <format dxfId="15">
      <pivotArea outline="0" collapsedLevelsAreSubtotals="1" fieldPosition="0"/>
    </format>
    <format dxfId="14">
      <pivotArea outline="0" fieldPosition="0">
        <references count="1">
          <reference field="4294967294" count="1">
            <x v="1"/>
          </reference>
        </references>
      </pivotArea>
    </format>
    <format dxfId="13">
      <pivotArea outline="0" collapsedLevelsAreSubtotals="1"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Mill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F78B2E4-3386-480B-A6DE-E5DF4446CAD6}" name="PivotTable1" cacheId="1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B3:D15"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name="Tortal Revenue" fld="1" subtotal="count" baseField="0" baseItem="0"/>
    <dataField fld="2" subtotal="count" baseField="0" baseItem="0"/>
  </dataFields>
  <formats count="6">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0"/>
        </references>
      </pivotArea>
    </format>
    <format dxfId="20">
      <pivotArea dataOnly="0" labelOnly="1" outline="0" fieldPosition="0">
        <references count="1">
          <reference field="4294967294" count="2">
            <x v="0"/>
            <x v="1"/>
          </reference>
        </references>
      </pivotArea>
    </format>
    <format dxfId="19">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Mill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r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E039DF2-CC3D-4911-907E-3FFDF2106AB7}" name="PivotTable3"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WeekType">
  <location ref="Q10:S12" firstHeaderRow="0"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name="Total Revenue" fld="0" subtotal="count" baseField="1" baseItem="0"/>
    <dataField name="Total Revenue2" fld="3" subtotal="count" showDataAs="percentOfTotal" baseField="0" baseItem="0" numFmtId="10">
      <extLst>
        <ext xmlns:x14="http://schemas.microsoft.com/office/spreadsheetml/2009/9/main" uri="{E15A36E0-9728-4e99-A89B-3F7291B0FE68}">
          <x14:dataField sourceField="0" uniqueName="[__Xl2].[Measures].[Revenue]"/>
        </ext>
      </extLst>
    </dataField>
  </dataFields>
  <formats count="5">
    <format dxfId="29">
      <pivotArea type="all" dataOnly="0" outline="0" fieldPosition="0"/>
    </format>
    <format dxfId="28">
      <pivotArea outline="0" collapsedLevelsAreSubtotals="1" fieldPosition="0"/>
    </format>
    <format dxfId="27">
      <pivotArea dataOnly="0" labelOnly="1" outline="0" fieldPosition="0">
        <references count="1">
          <reference field="4294967294" count="1">
            <x v="0"/>
          </reference>
        </references>
      </pivotArea>
    </format>
    <format dxfId="26">
      <pivotArea outline="0" collapsedLevelsAreSubtotals="1" fieldPosition="0"/>
    </format>
    <format dxfId="25">
      <pivotArea outline="0" fieldPosition="0">
        <references count="1">
          <reference field="4294967294" count="1">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Mill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066A15A-12A9-4BD4-8A95-C6966173696A}" name="PivotTable6" cacheId="2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Q3:R4"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Total Revenue" fld="0" subtotal="count" baseField="0" baseItem="1"/>
    <dataField fld="1" subtotal="count" baseField="0" baseItem="0"/>
  </dataFields>
  <formats count="4">
    <format dxfId="33">
      <pivotArea type="all" dataOnly="0" outline="0" fieldPosition="0"/>
    </format>
    <format dxfId="32">
      <pivotArea outline="0" collapsedLevelsAreSubtotals="1" fieldPosition="0"/>
    </format>
    <format dxfId="31">
      <pivotArea dataOnly="0" labelOnly="1" outline="0" fieldPosition="0">
        <references count="1">
          <reference field="4294967294" count="2">
            <x v="0"/>
            <x v="1"/>
          </reference>
        </references>
      </pivotArea>
    </format>
    <format dxfId="30">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Mill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ACCE49E-B078-4A6B-BE46-A9BEB02B9E6B}" name="PivotTable4" cacheId="2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Weekdays">
  <location ref="Q15:S22" firstHeaderRow="0"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name="Total Revenue" fld="0" subtotal="count" baseField="0" baseItem="0"/>
    <dataField name="Total Revenue2" fld="3" subtotal="count" showDataAs="percentDiff" baseField="2" baseItem="1048828" numFmtId="173">
      <extLst>
        <ext xmlns:x14="http://schemas.microsoft.com/office/spreadsheetml/2009/9/main" uri="{E15A36E0-9728-4e99-A89B-3F7291B0FE68}">
          <x14:dataField sourceField="0" uniqueName="[__Xl2].[Measures].[Revenue]"/>
        </ext>
      </extLst>
    </dataField>
  </dataFields>
  <formats count="6">
    <format dxfId="39">
      <pivotArea type="all" dataOnly="0" outline="0" fieldPosition="0"/>
    </format>
    <format dxfId="38">
      <pivotArea outline="0" collapsedLevelsAreSubtotals="1" fieldPosition="0"/>
    </format>
    <format dxfId="37">
      <pivotArea dataOnly="0" labelOnly="1" outline="0" fieldPosition="0">
        <references count="1">
          <reference field="4294967294" count="1">
            <x v="0"/>
          </reference>
        </references>
      </pivotArea>
    </format>
    <format dxfId="36">
      <pivotArea outline="0" collapsedLevelsAreSubtotals="1" fieldPosition="0"/>
    </format>
    <format dxfId="35">
      <pivotArea outline="0" fieldPosition="0">
        <references count="1">
          <reference field="4294967294" count="1">
            <x v="1"/>
          </reference>
        </references>
      </pivotArea>
    </format>
    <format dxfId="34">
      <pivotArea outline="0" collapsedLevelsAreSubtotals="1"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Mill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240FFF0-A035-44F6-B954-3162E46C2A03}" name="PivotTable1" cacheId="18" applyNumberFormats="0" applyBorderFormats="0" applyFontFormats="0" applyPatternFormats="0" applyAlignmentFormats="0" applyWidthHeightFormats="1" dataCaption="Values" tag="da296cc7-211a-4264-aeaf-1ee371e77892" updatedVersion="8" minRefreshableVersion="3" useAutoFormatting="1" subtotalHiddenItems="1" itemPrintTitles="1" createdVersion="8" indent="0" outline="1" outlineData="1" multipleFieldFilters="0">
  <location ref="A1:K2"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name="Total Revenue" fld="0" subtotal="count" baseField="0" baseItem="1" numFmtId="167"/>
    <dataField fld="1" subtotal="count" baseField="0" baseItem="0" numFmtId="167"/>
    <dataField fld="2" subtotal="count" baseField="0" baseItem="0" numFmtId="167"/>
    <dataField fld="3" subtotal="count" baseField="0" baseItem="0"/>
    <dataField fld="4" subtotal="count" baseField="0" baseItem="0" numFmtId="168"/>
    <dataField fld="5" subtotal="count" baseField="0" baseItem="0" numFmtId="167"/>
    <dataField fld="6" subtotal="count" baseField="0" baseItem="0"/>
    <dataField fld="7" subtotal="count" baseField="0" baseItem="0" numFmtId="168"/>
    <dataField fld="8" subtotal="count" baseField="0" baseItem="0" numFmtId="168"/>
    <dataField fld="9" subtotal="count" baseField="0" baseItem="0" numFmtId="168"/>
    <dataField fld="10" subtotal="count" baseField="0" baseItem="0" numFmtId="167"/>
  </dataFields>
  <formats count="7">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1" selected="0">
            <x v="1"/>
          </reference>
        </references>
      </pivotArea>
    </format>
    <format dxfId="4">
      <pivotArea outline="0" collapsedLevelsAreSubtotals="1" fieldPosition="0">
        <references count="1">
          <reference field="4294967294" count="1" selected="0">
            <x v="2"/>
          </reference>
        </references>
      </pivotArea>
    </format>
    <format dxfId="3">
      <pivotArea outline="0" collapsedLevelsAreSubtotals="1" fieldPosition="0">
        <references count="1">
          <reference field="4294967294" count="1" selected="0">
            <x v="5"/>
          </reference>
        </references>
      </pivotArea>
    </format>
    <format dxfId="2">
      <pivotArea outline="0" collapsedLevelsAreSubtotals="1" fieldPosition="0">
        <references count="1">
          <reference field="4294967294" count="1" selected="0">
            <x v="10"/>
          </reference>
        </references>
      </pivotArea>
    </format>
    <format dxfId="1">
      <pivotArea outline="0" collapsedLevelsAreSubtotals="1" fieldPosition="0">
        <references count="1">
          <reference field="4294967294" count="3" selected="0">
            <x v="7"/>
            <x v="8"/>
            <x v="9"/>
          </reference>
        </references>
      </pivotArea>
    </format>
    <format dxfId="0">
      <pivotArea outline="0" collapsedLevelsAreSubtotals="1" fieldPosition="0">
        <references count="1">
          <reference field="4294967294" count="1" selected="0">
            <x v="4"/>
          </reference>
        </references>
      </pivotArea>
    </format>
  </formats>
  <pivotHierarchies count="59">
    <pivotHierarchy dragToData="1"/>
    <pivotHierarchy dragToData="1"/>
    <pivotHierarchy dragToData="1"/>
    <pivotHierarchy multipleItemSelectionAllowed="1" dragToData="1">
      <members count="1" level="1">
        <member name="[Date].[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D02CFF67-8048-41EE-8268-32440ED43110}" name="PivotTable3" cacheId="17" applyNumberFormats="0" applyBorderFormats="0" applyFontFormats="0" applyPatternFormats="0" applyAlignmentFormats="0" applyWidthHeightFormats="1" dataCaption="Values" tag="495ea4f0-3a28-43d5-8dc7-fb11b364f69b" updatedVersion="8" minRefreshableVersion="3" useAutoFormatting="1" itemPrintTitles="1" createdVersion="8" indent="0" compact="0" compactData="0" multipleFieldFilters="0" rowHeaderCaption="Store Name">
  <location ref="X1:Y3"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1">
        <item s="1" x="0"/>
      </items>
    </pivotField>
  </pivotFields>
  <rowFields count="1">
    <field x="1"/>
  </rowFields>
  <rowItems count="2">
    <i>
      <x/>
    </i>
    <i t="grand">
      <x/>
    </i>
  </rowItems>
  <colItems count="1">
    <i/>
  </colItems>
  <dataFields count="1">
    <dataField name="Total Revenue" fld="0" subtotal="count" baseField="0" baseItem="1"/>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90D1557C-B391-491E-A050-0F43E357B69C}" name="Store_Revenue_Target" cacheId="16" applyNumberFormats="0" applyBorderFormats="0" applyFontFormats="0" applyPatternFormats="0" applyAlignmentFormats="0" applyWidthHeightFormats="1" dataCaption="Values" tag="c41f303d-c021-453b-856c-5d5ae01b0979" updatedVersion="8" minRefreshableVersion="3" useAutoFormatting="1" itemPrintTitles="1" createdVersion="8" indent="0" compact="0" compactData="0" multipleFieldFilters="0" rowHeaderCaption="Store Name">
  <location ref="O1:Q12"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name="Total Revenue" fld="0" subtotal="count" baseField="0" baseItem="1"/>
    <dataField fld="1" subtotal="count" baseField="0" baseItem="0"/>
  </dataFields>
  <pivotHierarchies count="59">
    <pivotHierarchy dragToData="1"/>
    <pivotHierarchy dragToData="1"/>
    <pivotHierarchy dragToData="1"/>
    <pivotHierarchy multipleItemSelectionAllowed="1" dragToData="1">
      <members count="1" level="1">
        <member name="[Date].[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Total 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Customer]"/>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71CADF9-20A5-4909-B593-A40D99AA6512}" sourceName="[Date].[Month]">
  <pivotTables>
    <pivotTable tabId="1" name="Store_Revenue_Target"/>
    <pivotTable tabId="1" name="PivotTable3"/>
    <pivotTable tabId="1" name="PivotTable1"/>
  </pivotTables>
  <data>
    <olap pivotCacheId="1784129340">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mp;[Ju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02A75387-EF40-43D1-B0C1-F4D35D3DD5CA}" sourceName="[Dim_SalesPerson].[Store Name]">
  <pivotTables>
    <pivotTable tabId="5" name="PivotTable1"/>
    <pivotTable tabId="5" name="PivotTable6"/>
    <pivotTable tabId="5" name="PivotTable3"/>
    <pivotTable tabId="5" name="PivotTable2"/>
    <pivotTable tabId="5" name="PivotTable4"/>
  </pivotTables>
  <data>
    <olap pivotCacheId="211111128">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mp;[Miller]"/>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61A130D8-E22B-49E7-8718-8B96769583BD}" sourceName="[Date].[Month]">
  <pivotTables>
    <pivotTable tabId="8" name="Monthprofit2"/>
    <pivotTable tabId="8" name="AllProducts"/>
    <pivotTable tabId="8" name="BTCustomer"/>
    <pivotTable tabId="8" name="BTLocation"/>
    <pivotTable tabId="8" name="CustomerAgeGroup"/>
    <pivotTable tabId="8" name="CustpmerGender"/>
    <pivotTable tabId="8" name="ProductKPI"/>
    <pivotTable tabId="8" name="ProductKPI2"/>
    <pivotTable tabId="8" name="ProductKPI3"/>
    <pivotTable tabId="8" name="ProductWeekday"/>
    <pivotTable tabId="8" name="Top5Products"/>
    <pivotTable tabId="8" name="TpCustomer"/>
    <pivotTable tabId="8" name="TpLocation"/>
  </pivotTables>
  <data>
    <olap pivotCacheId="211111128">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DC7052E-B95B-4FFC-B33E-D03D4CF772BD}" sourceName="[Dim_Products].[Category]">
  <pivotTables>
    <pivotTable tabId="8" name="Monthprofit2"/>
    <pivotTable tabId="8" name="BTCustomer"/>
    <pivotTable tabId="8" name="BTLocation"/>
    <pivotTable tabId="8" name="CustomerAgeGroup"/>
    <pivotTable tabId="8" name="CustpmerGender"/>
    <pivotTable tabId="8" name="MonthProfit"/>
    <pivotTable tabId="8" name="ProductKPI"/>
    <pivotTable tabId="8" name="ProductKPI2"/>
    <pivotTable tabId="8" name="ProductKPI3"/>
    <pivotTable tabId="8" name="ProductWeekday"/>
    <pivotTable tabId="8" name="Top5Products"/>
    <pivotTable tabId="8" name="TpCustomer"/>
    <pivotTable tabId="8" name="TpLocation"/>
  </pivotTables>
  <data>
    <olap pivotCacheId="211111128">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mp;[Energy Drink]"/>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Month" xr10:uid="{BC7224FD-40A7-4FD0-A8F8-0730A59723D3}" cache="Slicer_Month1" caption="Month" columnCount="2" level="1" style="SlicerStyleLight1 2 2" rowHeight="234950"/>
  <slicer name="Category" xr10:uid="{380EA697-EBC5-4B2D-A9B1-0DC52A6B3466}" cache="Slicer_Category" caption="Category" level="1" style="SlicerStyleLight1 2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5958855C-700A-46FC-8060-9A04BF0DD383}" cache="Slicer_Store_Name" caption="Store Name" level="1" style="SlicerStyleLight1 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3E17298D-2A52-43B2-950F-40ED957D64EA}" cache="Slicer_Month" caption="Filter by Month" columnCount="3" level="1" style="SlicerStyleLight1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3.png"/></Relationships>
</file>

<file path=xl/webextensions/webextension1.xml><?xml version="1.0" encoding="utf-8"?>
<we:webextension xmlns:we="http://schemas.microsoft.com/office/webextensions/webextension/2010/11" id="{00000000-0008-0000-0700-00000C000000}">
  <we:reference id="wa200004689" version="1.0.0.0" store="en-US" storeType="OMEX"/>
  <we:alternateReferences>
    <we:reference id="wa200004689" version="1.0.0.0" store="wa200004689" storeType="OMEX"/>
  </we:alternateReferences>
  <we:properties>
    <we:property name="SourceData" value="{&quot;range&quot;:&quot;'Analysis 01'!T1:V11&quot;,&quot;worksheetId&quot;:&quot;{C7324464-AE76-4F95-A06B-0E363137D468}&quot;}"/>
    <we:property name="ZBILicenseSettings" value="{&quot;userInfo&quot;:{&quot;name&quot;:&quot;Ritu Thakur&quot;,&quot;email&quot;:&quot;ritut452@gmail.com&quot;,&quot;userId&quot;:&quot;00000000-0000-0000-797a-bd535919e239&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5,&quot;titleFontColor&quot;:&quot;#41546A&quot;,&quot;titleText&quot;:&quot;Total Revenue and Total Target by Store&quot;,&quot;titleFontFamily&quot;:&quot;Calibri, helvetica, arial, sans-serif&quot;,&quot;titleFontWeight&quot;:&quot;bold&quot;,&quot;titleFontStyle&quot;:&quot;normal&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6D2F0720-0351-4AF7-816B-C6210C8F16F1}"/>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B4228-2014-4309-AD87-973CA04000CB}">
  <sheetPr codeName="Sheet1">
    <pageSetUpPr fitToPage="1"/>
  </sheetPr>
  <dimension ref="A1"/>
  <sheetViews>
    <sheetView showGridLines="0" topLeftCell="A3" zoomScale="99" zoomScaleNormal="99" workbookViewId="0"/>
  </sheetViews>
  <sheetFormatPr defaultRowHeight="14.4" x14ac:dyDescent="0.3"/>
  <cols>
    <col min="1" max="16384" width="8.88671875" style="6"/>
  </cols>
  <sheetData/>
  <pageMargins left="0.7" right="0.7" top="0.75" bottom="0.75" header="0.3" footer="0.3"/>
  <pageSetup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51" r:id="rId4" name="Group Box 59">
              <controlPr defaultSize="0" autoFill="0" autoPict="0">
                <anchor moveWithCells="1">
                  <from>
                    <xdr:col>14</xdr:col>
                    <xdr:colOff>457200</xdr:colOff>
                    <xdr:row>14</xdr:row>
                    <xdr:rowOff>175260</xdr:rowOff>
                  </from>
                  <to>
                    <xdr:col>19</xdr:col>
                    <xdr:colOff>15240</xdr:colOff>
                    <xdr:row>17</xdr:row>
                    <xdr:rowOff>38100</xdr:rowOff>
                  </to>
                </anchor>
              </controlPr>
            </control>
          </mc:Choice>
        </mc:AlternateContent>
        <mc:AlternateContent xmlns:mc="http://schemas.openxmlformats.org/markup-compatibility/2006">
          <mc:Choice Requires="x14">
            <control shapeId="8196" r:id="rId5" name="Option Button 4">
              <controlPr defaultSize="0" autoFill="0" autoLine="0" autoPict="0">
                <anchor moveWithCells="1">
                  <from>
                    <xdr:col>9</xdr:col>
                    <xdr:colOff>327660</xdr:colOff>
                    <xdr:row>12</xdr:row>
                    <xdr:rowOff>144780</xdr:rowOff>
                  </from>
                  <to>
                    <xdr:col>9</xdr:col>
                    <xdr:colOff>533400</xdr:colOff>
                    <xdr:row>13</xdr:row>
                    <xdr:rowOff>121920</xdr:rowOff>
                  </to>
                </anchor>
              </controlPr>
            </control>
          </mc:Choice>
        </mc:AlternateContent>
        <mc:AlternateContent xmlns:mc="http://schemas.openxmlformats.org/markup-compatibility/2006">
          <mc:Choice Requires="x14">
            <control shapeId="8198" r:id="rId6" name="Option Button 6">
              <controlPr defaultSize="0" autoFill="0" autoLine="0" autoPict="0">
                <anchor moveWithCells="1">
                  <from>
                    <xdr:col>11</xdr:col>
                    <xdr:colOff>388620</xdr:colOff>
                    <xdr:row>12</xdr:row>
                    <xdr:rowOff>144780</xdr:rowOff>
                  </from>
                  <to>
                    <xdr:col>11</xdr:col>
                    <xdr:colOff>556260</xdr:colOff>
                    <xdr:row>13</xdr:row>
                    <xdr:rowOff>114300</xdr:rowOff>
                  </to>
                </anchor>
              </controlPr>
            </control>
          </mc:Choice>
        </mc:AlternateContent>
        <mc:AlternateContent xmlns:mc="http://schemas.openxmlformats.org/markup-compatibility/2006">
          <mc:Choice Requires="x14">
            <control shapeId="8199" r:id="rId7" name="Drop Down 7">
              <controlPr defaultSize="0" autoLine="0" autoPict="0">
                <anchor moveWithCells="1">
                  <from>
                    <xdr:col>12</xdr:col>
                    <xdr:colOff>525780</xdr:colOff>
                    <xdr:row>12</xdr:row>
                    <xdr:rowOff>144780</xdr:rowOff>
                  </from>
                  <to>
                    <xdr:col>13</xdr:col>
                    <xdr:colOff>525780</xdr:colOff>
                    <xdr:row>13</xdr:row>
                    <xdr:rowOff>99060</xdr:rowOff>
                  </to>
                </anchor>
              </controlPr>
            </control>
          </mc:Choice>
        </mc:AlternateContent>
        <mc:AlternateContent xmlns:mc="http://schemas.openxmlformats.org/markup-compatibility/2006">
          <mc:Choice Requires="x14">
            <control shapeId="8247" r:id="rId8" name="Option Button 55">
              <controlPr defaultSize="0" autoFill="0" autoLine="0" autoPict="0">
                <anchor moveWithCells="1">
                  <from>
                    <xdr:col>15</xdr:col>
                    <xdr:colOff>259080</xdr:colOff>
                    <xdr:row>15</xdr:row>
                    <xdr:rowOff>121920</xdr:rowOff>
                  </from>
                  <to>
                    <xdr:col>15</xdr:col>
                    <xdr:colOff>457200</xdr:colOff>
                    <xdr:row>16</xdr:row>
                    <xdr:rowOff>99060</xdr:rowOff>
                  </to>
                </anchor>
              </controlPr>
            </control>
          </mc:Choice>
        </mc:AlternateContent>
        <mc:AlternateContent xmlns:mc="http://schemas.openxmlformats.org/markup-compatibility/2006">
          <mc:Choice Requires="x14">
            <control shapeId="8249" r:id="rId9" name="Option Button 57">
              <controlPr defaultSize="0" autoFill="0" autoLine="0" autoPict="0">
                <anchor moveWithCells="1">
                  <from>
                    <xdr:col>18</xdr:col>
                    <xdr:colOff>121920</xdr:colOff>
                    <xdr:row>15</xdr:row>
                    <xdr:rowOff>99060</xdr:rowOff>
                  </from>
                  <to>
                    <xdr:col>18</xdr:col>
                    <xdr:colOff>320040</xdr:colOff>
                    <xdr:row>16</xdr:row>
                    <xdr:rowOff>76200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7F4F8-7095-4E27-8B8C-C2D1C8FAED2C}">
  <sheetPr codeName="Sheet4"/>
  <dimension ref="Q1:X1"/>
  <sheetViews>
    <sheetView showGridLines="0" tabSelected="1" topLeftCell="A2" zoomScale="95" zoomScaleNormal="95" workbookViewId="0"/>
  </sheetViews>
  <sheetFormatPr defaultRowHeight="14.4" x14ac:dyDescent="0.3"/>
  <cols>
    <col min="1" max="16384" width="8.88671875" style="5"/>
  </cols>
  <sheetData>
    <row r="1" spans="17:24" x14ac:dyDescent="0.3">
      <c r="Q1" s="6"/>
      <c r="R1" s="6"/>
      <c r="S1" s="6"/>
      <c r="T1" s="6"/>
      <c r="U1" s="6"/>
      <c r="V1" s="6"/>
      <c r="W1" s="6"/>
      <c r="X1" s="6"/>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16B55-CC1D-40BD-B13C-C5AFE8D94887}">
  <sheetPr codeName="Sheet8"/>
  <dimension ref="Q1:X1"/>
  <sheetViews>
    <sheetView showGridLines="0" zoomScale="96" zoomScaleNormal="96" workbookViewId="0"/>
  </sheetViews>
  <sheetFormatPr defaultRowHeight="14.4" x14ac:dyDescent="0.3"/>
  <cols>
    <col min="1" max="16384" width="8.88671875" style="5"/>
  </cols>
  <sheetData>
    <row r="1" spans="17:24" x14ac:dyDescent="0.3">
      <c r="Q1" s="6"/>
      <c r="R1" s="6"/>
      <c r="S1" s="6"/>
      <c r="T1" s="6"/>
      <c r="U1" s="6"/>
      <c r="V1" s="6"/>
      <c r="W1" s="6"/>
      <c r="X1" s="6"/>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FD11-987F-4DA0-8843-3DC9DAE059F7}">
  <sheetPr codeName="Sheet2"/>
  <dimension ref="A2:AY114"/>
  <sheetViews>
    <sheetView showGridLines="0" workbookViewId="0">
      <selection activeCell="X15" sqref="X15"/>
    </sheetView>
  </sheetViews>
  <sheetFormatPr defaultRowHeight="14.4" x14ac:dyDescent="0.3"/>
  <cols>
    <col min="1" max="1" width="14.33203125" bestFit="1" customWidth="1"/>
    <col min="2" max="3" width="12.109375" bestFit="1" customWidth="1"/>
    <col min="4" max="4" width="9.109375" bestFit="1" customWidth="1"/>
    <col min="5" max="5" width="14.109375" bestFit="1" customWidth="1"/>
    <col min="6" max="6" width="12.109375" bestFit="1" customWidth="1"/>
    <col min="9" max="9" width="11.44140625" bestFit="1" customWidth="1"/>
    <col min="10" max="10" width="12.109375" bestFit="1" customWidth="1"/>
    <col min="13" max="13" width="10.44140625" bestFit="1" customWidth="1"/>
    <col min="14" max="14" width="12.109375" bestFit="1" customWidth="1"/>
    <col min="16" max="16" width="11.33203125" bestFit="1" customWidth="1"/>
    <col min="17" max="17" width="10.44140625" bestFit="1" customWidth="1"/>
    <col min="18" max="18" width="7.5546875" bestFit="1" customWidth="1"/>
    <col min="19" max="19" width="13.109375" bestFit="1" customWidth="1"/>
    <col min="20" max="20" width="12.109375" bestFit="1" customWidth="1"/>
    <col min="21" max="21" width="14.109375" bestFit="1" customWidth="1"/>
    <col min="22" max="22" width="7.6640625" style="47" customWidth="1"/>
    <col min="24" max="24" width="9" bestFit="1" customWidth="1"/>
    <col min="25" max="25" width="12.109375" bestFit="1" customWidth="1"/>
    <col min="27" max="27" width="9" bestFit="1" customWidth="1"/>
    <col min="28" max="28" width="12.109375" bestFit="1" customWidth="1"/>
    <col min="34" max="34" width="11.109375" bestFit="1" customWidth="1"/>
    <col min="35" max="35" width="12.109375" bestFit="1" customWidth="1"/>
    <col min="36" max="36" width="8.88671875" style="47"/>
    <col min="38" max="38" width="8.44140625" bestFit="1" customWidth="1"/>
    <col min="39" max="39" width="10.88671875" bestFit="1" customWidth="1"/>
    <col min="40" max="40" width="11.33203125" bestFit="1" customWidth="1"/>
    <col min="42" max="42" width="18.77734375" bestFit="1" customWidth="1"/>
    <col min="43" max="43" width="12.109375" bestFit="1" customWidth="1"/>
    <col min="44" max="44" width="12.109375" customWidth="1"/>
    <col min="46" max="46" width="18.77734375" bestFit="1" customWidth="1"/>
    <col min="47" max="47" width="12.109375" bestFit="1" customWidth="1"/>
    <col min="48" max="48" width="8.6640625" bestFit="1" customWidth="1"/>
    <col min="50" max="50" width="16.5546875" bestFit="1" customWidth="1"/>
    <col min="51" max="51" width="12.109375" bestFit="1" customWidth="1"/>
  </cols>
  <sheetData>
    <row r="2" spans="1:51" x14ac:dyDescent="0.3">
      <c r="F2" t="s">
        <v>66</v>
      </c>
      <c r="G2" s="38">
        <v>1</v>
      </c>
      <c r="I2" s="39" t="s">
        <v>68</v>
      </c>
    </row>
    <row r="3" spans="1:51" x14ac:dyDescent="0.3">
      <c r="F3" t="s">
        <v>67</v>
      </c>
      <c r="G3" s="38">
        <v>2</v>
      </c>
      <c r="I3" s="39" t="s">
        <v>69</v>
      </c>
    </row>
    <row r="5" spans="1:51" x14ac:dyDescent="0.3">
      <c r="A5" s="40" t="s">
        <v>71</v>
      </c>
      <c r="E5" s="40" t="s">
        <v>72</v>
      </c>
      <c r="I5" s="40" t="s">
        <v>82</v>
      </c>
      <c r="M5" s="40" t="s">
        <v>81</v>
      </c>
    </row>
    <row r="6" spans="1:51" x14ac:dyDescent="0.3">
      <c r="A6" s="7" t="s">
        <v>70</v>
      </c>
      <c r="B6" t="s">
        <v>1</v>
      </c>
      <c r="E6" s="7" t="s">
        <v>70</v>
      </c>
      <c r="F6" t="s">
        <v>1</v>
      </c>
      <c r="I6" s="7" t="s">
        <v>69</v>
      </c>
      <c r="J6" t="s">
        <v>1</v>
      </c>
      <c r="M6" s="7" t="s">
        <v>69</v>
      </c>
      <c r="N6" t="s">
        <v>1</v>
      </c>
      <c r="P6" t="s">
        <v>86</v>
      </c>
      <c r="Q6" t="s">
        <v>87</v>
      </c>
      <c r="R6" t="s">
        <v>0</v>
      </c>
      <c r="S6" t="s">
        <v>2</v>
      </c>
      <c r="T6" t="s">
        <v>1</v>
      </c>
      <c r="U6" t="s">
        <v>3</v>
      </c>
    </row>
    <row r="7" spans="1:51" x14ac:dyDescent="0.3">
      <c r="A7" t="s">
        <v>218</v>
      </c>
      <c r="B7" s="1">
        <v>2183.0899999999997</v>
      </c>
      <c r="E7" t="s">
        <v>219</v>
      </c>
      <c r="F7" s="1">
        <v>-263.69999999999982</v>
      </c>
      <c r="I7" t="s">
        <v>73</v>
      </c>
      <c r="J7" s="1">
        <v>11406.579999999994</v>
      </c>
      <c r="M7" t="s">
        <v>77</v>
      </c>
      <c r="N7" s="1">
        <v>4636.3200000000033</v>
      </c>
      <c r="P7" s="3">
        <v>600</v>
      </c>
      <c r="Q7" s="3">
        <v>20</v>
      </c>
      <c r="R7" s="8">
        <v>292960.67000000004</v>
      </c>
      <c r="S7" s="8">
        <v>467033.43000000052</v>
      </c>
      <c r="T7" s="8">
        <v>174072.76000000047</v>
      </c>
      <c r="U7" s="41">
        <v>0.37272012840708274</v>
      </c>
    </row>
    <row r="8" spans="1:51" x14ac:dyDescent="0.3">
      <c r="A8" t="s">
        <v>222</v>
      </c>
      <c r="B8" s="1">
        <v>1521.9899999999998</v>
      </c>
      <c r="E8" t="s">
        <v>216</v>
      </c>
      <c r="F8" s="1">
        <v>-238.96000000000004</v>
      </c>
      <c r="I8" t="s">
        <v>215</v>
      </c>
      <c r="J8" s="1">
        <v>10380.169999999995</v>
      </c>
      <c r="M8" t="s">
        <v>75</v>
      </c>
      <c r="N8" s="1">
        <v>6639.7300000000087</v>
      </c>
    </row>
    <row r="9" spans="1:51" x14ac:dyDescent="0.3">
      <c r="A9" t="s">
        <v>223</v>
      </c>
      <c r="B9" s="1">
        <v>1359.5900000000001</v>
      </c>
      <c r="E9" t="s">
        <v>220</v>
      </c>
      <c r="F9" s="1">
        <v>-208.05999999999995</v>
      </c>
      <c r="I9" t="s">
        <v>74</v>
      </c>
      <c r="J9" s="1">
        <v>10201.220000000005</v>
      </c>
      <c r="M9" t="s">
        <v>214</v>
      </c>
      <c r="N9" s="1">
        <v>7322.6900000000041</v>
      </c>
    </row>
    <row r="10" spans="1:51" x14ac:dyDescent="0.3">
      <c r="A10" t="s">
        <v>224</v>
      </c>
      <c r="B10" s="1">
        <v>1332.4699999999998</v>
      </c>
      <c r="E10" t="s">
        <v>221</v>
      </c>
      <c r="F10" s="1">
        <v>-164.13999999999987</v>
      </c>
      <c r="I10" t="s">
        <v>79</v>
      </c>
      <c r="J10" s="1">
        <v>9805.6500000000033</v>
      </c>
      <c r="M10" t="s">
        <v>76</v>
      </c>
      <c r="N10" s="1">
        <v>7576.980000000005</v>
      </c>
      <c r="AP10" s="49" t="s">
        <v>66</v>
      </c>
      <c r="AQ10" s="50">
        <v>1</v>
      </c>
      <c r="AS10" t="str">
        <f>_xlfn.TEXTJOIN(" ",,IF(AQ10=1,"Top-5 Profitable products","Quantity contributing to Profit"))</f>
        <v>Top-5 Profitable products</v>
      </c>
    </row>
    <row r="11" spans="1:51" x14ac:dyDescent="0.3">
      <c r="A11" t="s">
        <v>225</v>
      </c>
      <c r="B11" s="1">
        <v>1224.4099999999999</v>
      </c>
      <c r="E11" t="s">
        <v>217</v>
      </c>
      <c r="F11" s="1">
        <v>-162.7399999999999</v>
      </c>
      <c r="I11" t="s">
        <v>78</v>
      </c>
      <c r="J11" s="1">
        <v>9795.6100000000079</v>
      </c>
      <c r="M11" t="s">
        <v>80</v>
      </c>
      <c r="N11" s="1">
        <v>7901.9100000000017</v>
      </c>
      <c r="AL11" t="s">
        <v>102</v>
      </c>
    </row>
    <row r="12" spans="1:51" x14ac:dyDescent="0.3">
      <c r="AL12" t="s">
        <v>6</v>
      </c>
    </row>
    <row r="14" spans="1:51" x14ac:dyDescent="0.3">
      <c r="X14" s="7" t="s">
        <v>23</v>
      </c>
      <c r="Y14" t="s">
        <v>1</v>
      </c>
      <c r="AA14" s="7" t="s">
        <v>23</v>
      </c>
      <c r="AB14" t="s">
        <v>1</v>
      </c>
      <c r="AD14" t="str">
        <f>AA14</f>
        <v>Month</v>
      </c>
      <c r="AE14" t="str">
        <f>AB14</f>
        <v>Profit Margin</v>
      </c>
      <c r="AF14" t="s">
        <v>101</v>
      </c>
      <c r="AH14" s="7" t="s">
        <v>45</v>
      </c>
      <c r="AI14" t="s">
        <v>1</v>
      </c>
      <c r="AL14" t="s">
        <v>7</v>
      </c>
      <c r="AM14" t="s">
        <v>102</v>
      </c>
      <c r="AN14" t="s">
        <v>6</v>
      </c>
      <c r="AP14" s="7" t="s">
        <v>103</v>
      </c>
      <c r="AQ14" t="s">
        <v>1</v>
      </c>
      <c r="AR14" t="s">
        <v>204</v>
      </c>
      <c r="AT14" s="7" t="s">
        <v>103</v>
      </c>
      <c r="AU14" t="s">
        <v>1</v>
      </c>
      <c r="AV14" t="s">
        <v>9</v>
      </c>
      <c r="AX14" s="7" t="s">
        <v>205</v>
      </c>
      <c r="AY14" t="s">
        <v>1</v>
      </c>
    </row>
    <row r="15" spans="1:51" x14ac:dyDescent="0.3">
      <c r="C15" s="40" t="s">
        <v>83</v>
      </c>
      <c r="G15" s="40" t="s">
        <v>84</v>
      </c>
      <c r="K15" s="40" t="s">
        <v>85</v>
      </c>
      <c r="N15" s="40" t="s">
        <v>57</v>
      </c>
      <c r="Q15" s="7" t="s">
        <v>88</v>
      </c>
      <c r="R15" t="s">
        <v>1</v>
      </c>
      <c r="T15" t="s">
        <v>94</v>
      </c>
      <c r="X15" t="s">
        <v>30</v>
      </c>
      <c r="Y15" s="48"/>
      <c r="AA15" t="s">
        <v>30</v>
      </c>
      <c r="AB15" s="1">
        <v>13005.539999999994</v>
      </c>
      <c r="AD15" t="str">
        <f t="shared" ref="AD15:AD26" si="0">AA15</f>
        <v>Jan</v>
      </c>
      <c r="AE15" s="8">
        <f t="shared" ref="AE15:AE26" si="1">AB15</f>
        <v>13005.539999999994</v>
      </c>
      <c r="AF15" s="8">
        <f t="shared" ref="AF15:AF26" si="2">AE15</f>
        <v>13005.539999999994</v>
      </c>
      <c r="AH15" t="s">
        <v>58</v>
      </c>
      <c r="AI15" s="18">
        <v>23286.160000000018</v>
      </c>
      <c r="AL15" s="18">
        <v>8</v>
      </c>
      <c r="AM15" s="43">
        <v>8.0204562673625732E-2</v>
      </c>
      <c r="AN15" s="43">
        <v>8.0390626426892001E-2</v>
      </c>
      <c r="AP15" t="s">
        <v>106</v>
      </c>
      <c r="AQ15" s="18">
        <v>48243.930000000008</v>
      </c>
      <c r="AR15" s="42">
        <f>_xlfn.XLOOKUP(AP15,$AT$15:$AT$114,$AV$15:$AV$114,0,0)</f>
        <v>6209</v>
      </c>
      <c r="AT15" t="s">
        <v>104</v>
      </c>
      <c r="AU15" s="18">
        <v>32486.640000000032</v>
      </c>
      <c r="AV15" s="18">
        <v>5352</v>
      </c>
      <c r="AX15" t="s">
        <v>210</v>
      </c>
      <c r="AY15" s="18">
        <v>718216.26999999932</v>
      </c>
    </row>
    <row r="16" spans="1:51" x14ac:dyDescent="0.3">
      <c r="N16" t="str">
        <f>_xlfn.TEXTJOIN(" ",,IF(G2=1,"Top-5 Profitable","Less-5 Profitable"),IF(G3=1,"Customer","Location"))</f>
        <v>Top-5 Profitable Location</v>
      </c>
      <c r="Q16" t="s">
        <v>89</v>
      </c>
      <c r="R16" s="18">
        <v>5846.1099999999988</v>
      </c>
      <c r="T16" s="42">
        <v>46.344999999999999</v>
      </c>
      <c r="X16" t="s">
        <v>31</v>
      </c>
      <c r="Y16" s="48">
        <v>0.11672179701880915</v>
      </c>
      <c r="AA16" t="s">
        <v>31</v>
      </c>
      <c r="AB16" s="1">
        <v>14523.569999999996</v>
      </c>
      <c r="AD16" t="str">
        <f t="shared" si="0"/>
        <v>Feb</v>
      </c>
      <c r="AE16" s="8">
        <f t="shared" si="1"/>
        <v>14523.569999999996</v>
      </c>
      <c r="AF16" s="8">
        <f t="shared" si="2"/>
        <v>14523.569999999996</v>
      </c>
      <c r="AH16" t="s">
        <v>59</v>
      </c>
      <c r="AI16" s="18">
        <v>25043.38999999997</v>
      </c>
      <c r="AP16" t="s">
        <v>181</v>
      </c>
      <c r="AQ16" s="18">
        <v>47952.000000000015</v>
      </c>
      <c r="AR16" s="42">
        <f t="shared" ref="AR16:AR19" si="3">_xlfn.XLOOKUP(AP16,$AT$15:$AT$114,$AV$15:$AV$114,0,0)</f>
        <v>5400</v>
      </c>
      <c r="AT16" t="s">
        <v>105</v>
      </c>
      <c r="AU16" s="18">
        <v>45964.799999999974</v>
      </c>
      <c r="AV16" s="18">
        <v>6080</v>
      </c>
      <c r="AX16" t="s">
        <v>211</v>
      </c>
      <c r="AY16" s="18">
        <v>417457.830000002</v>
      </c>
    </row>
    <row r="17" spans="3:51" x14ac:dyDescent="0.3">
      <c r="C17" t="str">
        <f>IF($G$2=1,A6,E6)</f>
        <v>Full Name</v>
      </c>
      <c r="D17" t="str">
        <f>IF($G$2=1,B6,F6)</f>
        <v>Profit Margin</v>
      </c>
      <c r="G17" t="str">
        <f>IF($G$2=1,I6,M6)</f>
        <v>Location</v>
      </c>
      <c r="H17" t="str">
        <f>IF($G$2=1,J6,N6)</f>
        <v>Profit Margin</v>
      </c>
      <c r="K17" t="str">
        <f>IF($G$3=1,C17,G17)</f>
        <v>Location</v>
      </c>
      <c r="L17" t="str">
        <f>IF($G$3=1,D17,H17)</f>
        <v>Profit Margin</v>
      </c>
      <c r="N17" t="str">
        <f>_xlfn.TEXTJOIN(" ",,IF(G3=1,"Customer Overtime","Total Sales Location"))</f>
        <v>Total Sales Location</v>
      </c>
      <c r="Q17" t="s">
        <v>90</v>
      </c>
      <c r="R17" s="18">
        <v>31232.589999999989</v>
      </c>
      <c r="X17" t="s">
        <v>32</v>
      </c>
      <c r="Y17" s="48">
        <v>0.10861447977322441</v>
      </c>
      <c r="AA17" t="s">
        <v>32</v>
      </c>
      <c r="AB17" s="1">
        <v>16101.040000000005</v>
      </c>
      <c r="AD17" t="str">
        <f t="shared" si="0"/>
        <v>Mar</v>
      </c>
      <c r="AE17" s="8">
        <f t="shared" si="1"/>
        <v>16101.040000000005</v>
      </c>
      <c r="AF17" s="8">
        <f t="shared" si="2"/>
        <v>16101.040000000005</v>
      </c>
      <c r="AH17" t="s">
        <v>60</v>
      </c>
      <c r="AI17" s="18">
        <v>24212.800000000025</v>
      </c>
      <c r="AP17" t="s">
        <v>129</v>
      </c>
      <c r="AQ17" s="18">
        <v>31380.58</v>
      </c>
      <c r="AR17" s="42">
        <f t="shared" si="3"/>
        <v>5822</v>
      </c>
      <c r="AT17" t="s">
        <v>106</v>
      </c>
      <c r="AU17" s="18">
        <v>48243.930000000008</v>
      </c>
      <c r="AV17" s="18">
        <v>6209</v>
      </c>
      <c r="AX17" t="s">
        <v>212</v>
      </c>
      <c r="AY17" s="18">
        <v>367414.25000000041</v>
      </c>
    </row>
    <row r="18" spans="3:51" x14ac:dyDescent="0.3">
      <c r="C18" t="str">
        <f t="shared" ref="C18" si="4">IF($G$2=1,A7,E7)</f>
        <v>Megan Martinez</v>
      </c>
      <c r="D18" s="1">
        <f>IF($G$2=1,B7,F7)</f>
        <v>2183.0899999999997</v>
      </c>
      <c r="G18" t="str">
        <f t="shared" ref="G18:H18" si="5">IF($G$2=1,I7,M7)</f>
        <v>California</v>
      </c>
      <c r="H18" s="1">
        <f t="shared" si="5"/>
        <v>11406.579999999994</v>
      </c>
      <c r="K18" t="str">
        <f t="shared" ref="K18:L22" si="6">IF($G$3=1,C18,G18)</f>
        <v>California</v>
      </c>
      <c r="L18" s="8">
        <f t="shared" si="6"/>
        <v>11406.579999999994</v>
      </c>
      <c r="N18">
        <f>IF(G3=1,P7,Q7)</f>
        <v>20</v>
      </c>
      <c r="Q18" t="s">
        <v>91</v>
      </c>
      <c r="R18" s="18">
        <v>28699.789999999943</v>
      </c>
      <c r="X18" t="s">
        <v>33</v>
      </c>
      <c r="Y18" s="48">
        <v>-0.28124332341264846</v>
      </c>
      <c r="AA18" t="s">
        <v>33</v>
      </c>
      <c r="AB18" s="1">
        <v>11572.730000000014</v>
      </c>
      <c r="AD18" t="str">
        <f t="shared" si="0"/>
        <v>Apr</v>
      </c>
      <c r="AE18" s="8">
        <f t="shared" si="1"/>
        <v>11572.730000000014</v>
      </c>
      <c r="AF18" s="8">
        <f t="shared" si="2"/>
        <v>11572.730000000014</v>
      </c>
      <c r="AH18" t="s">
        <v>61</v>
      </c>
      <c r="AI18" s="18">
        <v>24761.969999999965</v>
      </c>
      <c r="AP18" t="s">
        <v>141</v>
      </c>
      <c r="AQ18" s="18">
        <v>28777.41</v>
      </c>
      <c r="AR18" s="42">
        <f t="shared" si="3"/>
        <v>6033</v>
      </c>
      <c r="AT18" t="s">
        <v>107</v>
      </c>
      <c r="AU18" s="18">
        <v>51917.31</v>
      </c>
      <c r="AV18" s="18">
        <v>5529</v>
      </c>
      <c r="AX18" t="s">
        <v>213</v>
      </c>
      <c r="AY18" s="18">
        <v>339210.4900000029</v>
      </c>
    </row>
    <row r="19" spans="3:51" x14ac:dyDescent="0.3">
      <c r="C19" t="str">
        <f t="shared" ref="C19:D19" si="7">IF($G$2=1,A8,E8)</f>
        <v>Mary Gutierrez</v>
      </c>
      <c r="D19" s="1">
        <f t="shared" si="7"/>
        <v>1521.9899999999998</v>
      </c>
      <c r="G19" t="str">
        <f t="shared" ref="G19:H19" si="8">IF($G$2=1,I8,M8)</f>
        <v>Pennsylvania</v>
      </c>
      <c r="H19" s="1">
        <f t="shared" si="8"/>
        <v>10380.169999999995</v>
      </c>
      <c r="K19" t="str">
        <f t="shared" si="6"/>
        <v>Pennsylvania</v>
      </c>
      <c r="L19" s="8">
        <f t="shared" si="6"/>
        <v>10380.169999999995</v>
      </c>
      <c r="Q19" t="s">
        <v>92</v>
      </c>
      <c r="R19" s="18">
        <v>41497.759999999995</v>
      </c>
      <c r="T19" s="7" t="s">
        <v>95</v>
      </c>
      <c r="U19" t="s">
        <v>1</v>
      </c>
      <c r="X19" t="s">
        <v>34</v>
      </c>
      <c r="Y19" s="48">
        <v>0.2489213867427966</v>
      </c>
      <c r="AA19" t="s">
        <v>34</v>
      </c>
      <c r="AB19" s="1">
        <v>14453.429999999982</v>
      </c>
      <c r="AD19" t="str">
        <f t="shared" si="0"/>
        <v>May</v>
      </c>
      <c r="AE19" s="8">
        <f t="shared" si="1"/>
        <v>14453.429999999982</v>
      </c>
      <c r="AF19" s="8">
        <f t="shared" si="2"/>
        <v>14453.429999999982</v>
      </c>
      <c r="AH19" t="s">
        <v>62</v>
      </c>
      <c r="AI19" s="18">
        <v>25881.429999999993</v>
      </c>
      <c r="AP19" t="s">
        <v>197</v>
      </c>
      <c r="AQ19" s="18">
        <v>26684.99999999996</v>
      </c>
      <c r="AR19" s="42">
        <f t="shared" si="3"/>
        <v>5930</v>
      </c>
      <c r="AT19" t="s">
        <v>108</v>
      </c>
      <c r="AU19" s="18">
        <v>4089.289999999979</v>
      </c>
      <c r="AV19" s="18">
        <v>6931</v>
      </c>
      <c r="AX19" t="s">
        <v>208</v>
      </c>
      <c r="AY19" s="18">
        <v>174072.76000000042</v>
      </c>
    </row>
    <row r="20" spans="3:51" x14ac:dyDescent="0.3">
      <c r="C20" t="str">
        <f t="shared" ref="C20:D20" si="9">IF($G$2=1,A9,E9)</f>
        <v>Felicia Burton</v>
      </c>
      <c r="D20" s="1">
        <f t="shared" si="9"/>
        <v>1359.5900000000001</v>
      </c>
      <c r="G20" t="str">
        <f t="shared" ref="G20:H20" si="10">IF($G$2=1,I9,M9)</f>
        <v>Florida</v>
      </c>
      <c r="H20" s="1">
        <f t="shared" si="10"/>
        <v>10201.220000000005</v>
      </c>
      <c r="K20" t="str">
        <f t="shared" si="6"/>
        <v>Florida</v>
      </c>
      <c r="L20" s="8">
        <f t="shared" si="6"/>
        <v>10201.220000000005</v>
      </c>
      <c r="Q20" t="s">
        <v>93</v>
      </c>
      <c r="R20" s="18">
        <v>66796.509999999689</v>
      </c>
      <c r="T20" t="s">
        <v>96</v>
      </c>
      <c r="U20" s="43">
        <v>0.43723498151002865</v>
      </c>
      <c r="X20" t="s">
        <v>35</v>
      </c>
      <c r="Y20" s="48">
        <v>-3.4209180796529341E-2</v>
      </c>
      <c r="AA20" t="s">
        <v>35</v>
      </c>
      <c r="AB20" s="1">
        <v>13958.990000000002</v>
      </c>
      <c r="AD20" t="str">
        <f t="shared" si="0"/>
        <v>Jun</v>
      </c>
      <c r="AE20" s="8">
        <f t="shared" si="1"/>
        <v>13958.990000000002</v>
      </c>
      <c r="AF20" s="8">
        <f t="shared" si="2"/>
        <v>13958.990000000002</v>
      </c>
      <c r="AH20" t="s">
        <v>63</v>
      </c>
      <c r="AI20" s="18">
        <v>24282.959999999919</v>
      </c>
      <c r="AT20" t="s">
        <v>109</v>
      </c>
      <c r="AU20" s="18">
        <v>18856.529999999948</v>
      </c>
      <c r="AV20" s="18">
        <v>6349</v>
      </c>
      <c r="AX20" t="s">
        <v>207</v>
      </c>
      <c r="AY20" s="18">
        <v>142236.05999999901</v>
      </c>
    </row>
    <row r="21" spans="3:51" x14ac:dyDescent="0.3">
      <c r="C21" t="str">
        <f t="shared" ref="C21:D21" si="11">IF($G$2=1,A10,E10)</f>
        <v>Kristen Cole</v>
      </c>
      <c r="D21" s="1">
        <f t="shared" si="11"/>
        <v>1332.4699999999998</v>
      </c>
      <c r="G21" t="str">
        <f t="shared" ref="G21:H21" si="12">IF($G$2=1,I10,M10)</f>
        <v>Washington</v>
      </c>
      <c r="H21" s="1">
        <f t="shared" si="12"/>
        <v>9805.6500000000033</v>
      </c>
      <c r="K21" t="str">
        <f t="shared" si="6"/>
        <v>Washington</v>
      </c>
      <c r="L21" s="8">
        <f t="shared" si="6"/>
        <v>9805.6500000000033</v>
      </c>
      <c r="T21" t="s">
        <v>97</v>
      </c>
      <c r="U21" s="43">
        <v>0.56276501848996652</v>
      </c>
      <c r="X21" t="s">
        <v>24</v>
      </c>
      <c r="Y21" s="48">
        <v>0.25570832846788771</v>
      </c>
      <c r="AA21" t="s">
        <v>24</v>
      </c>
      <c r="AB21" s="1">
        <v>17528.419999999962</v>
      </c>
      <c r="AD21" t="str">
        <f t="shared" si="0"/>
        <v>Jul</v>
      </c>
      <c r="AE21" s="8">
        <f t="shared" si="1"/>
        <v>17528.419999999962</v>
      </c>
      <c r="AF21" s="8">
        <f t="shared" si="2"/>
        <v>17528.419999999962</v>
      </c>
      <c r="AH21" t="s">
        <v>64</v>
      </c>
      <c r="AI21" s="18">
        <v>26604.050000000047</v>
      </c>
      <c r="AT21" t="s">
        <v>110</v>
      </c>
      <c r="AU21" s="18">
        <v>53319.199999999997</v>
      </c>
      <c r="AV21" s="18">
        <v>5840</v>
      </c>
      <c r="AX21" t="s">
        <v>206</v>
      </c>
      <c r="AY21" s="18">
        <v>86449.160000000033</v>
      </c>
    </row>
    <row r="22" spans="3:51" x14ac:dyDescent="0.3">
      <c r="C22" t="str">
        <f t="shared" ref="C22:D22" si="13">IF($G$2=1,A11,E11)</f>
        <v>Aaron Foster</v>
      </c>
      <c r="D22" s="1">
        <f t="shared" si="13"/>
        <v>1224.4099999999999</v>
      </c>
      <c r="G22" t="str">
        <f t="shared" ref="G22:H22" si="14">IF($G$2=1,I11,M11)</f>
        <v>Virginia</v>
      </c>
      <c r="H22" s="1">
        <f t="shared" si="14"/>
        <v>9795.6100000000079</v>
      </c>
      <c r="K22" t="str">
        <f t="shared" si="6"/>
        <v>Virginia</v>
      </c>
      <c r="L22" s="8">
        <f t="shared" si="6"/>
        <v>9795.6100000000079</v>
      </c>
      <c r="X22" t="s">
        <v>29</v>
      </c>
      <c r="Y22" s="48">
        <v>2.666926054944134E-2</v>
      </c>
      <c r="AA22" t="s">
        <v>29</v>
      </c>
      <c r="AB22" s="1">
        <v>17995.89</v>
      </c>
      <c r="AD22" t="str">
        <f t="shared" si="0"/>
        <v>Aug</v>
      </c>
      <c r="AE22" s="8">
        <f t="shared" si="1"/>
        <v>17995.89</v>
      </c>
      <c r="AF22" s="8">
        <f t="shared" si="2"/>
        <v>17995.89</v>
      </c>
      <c r="AP22" t="str">
        <f>AP14</f>
        <v>Product Name</v>
      </c>
      <c r="AQ22" t="str">
        <f>IF($AQ$10=1,AQ14,AR14)</f>
        <v>Profit Margin</v>
      </c>
      <c r="AT22" t="s">
        <v>111</v>
      </c>
      <c r="AU22" s="18">
        <v>11872.29999999993</v>
      </c>
      <c r="AV22" s="18">
        <v>5522</v>
      </c>
      <c r="AX22" t="s">
        <v>209</v>
      </c>
      <c r="AY22" s="18">
        <v>52455.239999999467</v>
      </c>
    </row>
    <row r="23" spans="3:51" x14ac:dyDescent="0.3">
      <c r="X23" t="s">
        <v>36</v>
      </c>
      <c r="Y23" s="48">
        <v>-0.19040014136561234</v>
      </c>
      <c r="AA23" t="s">
        <v>36</v>
      </c>
      <c r="AB23" s="1">
        <v>14569.46999999999</v>
      </c>
      <c r="AD23" t="str">
        <f t="shared" si="0"/>
        <v>Sep</v>
      </c>
      <c r="AE23" s="8">
        <f t="shared" si="1"/>
        <v>14569.46999999999</v>
      </c>
      <c r="AF23" s="8">
        <f t="shared" si="2"/>
        <v>14569.46999999999</v>
      </c>
      <c r="AP23" t="str">
        <f t="shared" ref="AP23:AP27" si="15">AP15</f>
        <v>Administration Fusion</v>
      </c>
      <c r="AQ23" s="18">
        <f t="shared" ref="AQ23:AQ27" si="16">IF($AQ$10=1,AQ15,AR15)</f>
        <v>48243.930000000008</v>
      </c>
      <c r="AT23" t="s">
        <v>112</v>
      </c>
      <c r="AU23" s="18">
        <v>78081.849999999962</v>
      </c>
      <c r="AV23" s="18">
        <v>6545</v>
      </c>
    </row>
    <row r="24" spans="3:51" x14ac:dyDescent="0.3">
      <c r="X24" t="s">
        <v>37</v>
      </c>
      <c r="Y24" s="48">
        <v>-9.4187365772397613E-2</v>
      </c>
      <c r="AA24" t="s">
        <v>37</v>
      </c>
      <c r="AB24" s="1">
        <v>13197.210000000017</v>
      </c>
      <c r="AD24" t="str">
        <f t="shared" si="0"/>
        <v>Oct</v>
      </c>
      <c r="AE24" s="8">
        <f t="shared" si="1"/>
        <v>13197.210000000017</v>
      </c>
      <c r="AF24" s="8">
        <f t="shared" si="2"/>
        <v>13197.210000000017</v>
      </c>
      <c r="AP24" t="str">
        <f t="shared" si="15"/>
        <v>Sea Drop</v>
      </c>
      <c r="AQ24" s="18">
        <f t="shared" si="16"/>
        <v>47952.000000000015</v>
      </c>
      <c r="AT24" t="s">
        <v>113</v>
      </c>
      <c r="AU24" s="18">
        <v>2366.7600000000239</v>
      </c>
      <c r="AV24" s="18">
        <v>5379</v>
      </c>
    </row>
    <row r="25" spans="3:51" x14ac:dyDescent="0.3">
      <c r="X25" t="s">
        <v>38</v>
      </c>
      <c r="Y25" s="48">
        <v>-0.18575365550749046</v>
      </c>
      <c r="AA25" t="s">
        <v>38</v>
      </c>
      <c r="AB25" s="1">
        <v>10745.780000000006</v>
      </c>
      <c r="AD25" t="str">
        <f t="shared" si="0"/>
        <v>Nov</v>
      </c>
      <c r="AE25" s="8">
        <f t="shared" si="1"/>
        <v>10745.780000000006</v>
      </c>
      <c r="AF25" s="8">
        <f t="shared" si="2"/>
        <v>10745.780000000006</v>
      </c>
      <c r="AP25" t="str">
        <f t="shared" si="15"/>
        <v>Discussion Fusion</v>
      </c>
      <c r="AQ25" s="18">
        <f t="shared" si="16"/>
        <v>31380.58</v>
      </c>
      <c r="AT25" t="s">
        <v>114</v>
      </c>
      <c r="AU25" s="18">
        <v>-10037.319999999978</v>
      </c>
      <c r="AV25" s="18">
        <v>5339</v>
      </c>
    </row>
    <row r="26" spans="3:51" x14ac:dyDescent="0.3">
      <c r="X26" t="s">
        <v>39</v>
      </c>
      <c r="Y26" s="48">
        <v>0.52810591692738684</v>
      </c>
      <c r="AA26" t="s">
        <v>39</v>
      </c>
      <c r="AB26" s="1">
        <v>16420.689999999984</v>
      </c>
      <c r="AD26" t="str">
        <f t="shared" si="0"/>
        <v>Dec</v>
      </c>
      <c r="AE26" s="8">
        <f t="shared" si="1"/>
        <v>16420.689999999984</v>
      </c>
      <c r="AF26" s="8">
        <f t="shared" si="2"/>
        <v>16420.689999999984</v>
      </c>
      <c r="AP26" t="str">
        <f t="shared" si="15"/>
        <v>Indeed Splash</v>
      </c>
      <c r="AQ26" s="18">
        <f t="shared" si="16"/>
        <v>28777.41</v>
      </c>
      <c r="AT26" t="s">
        <v>115</v>
      </c>
      <c r="AU26" s="18">
        <v>95024.850000000035</v>
      </c>
      <c r="AV26" s="18">
        <v>6861</v>
      </c>
    </row>
    <row r="27" spans="3:51" x14ac:dyDescent="0.3">
      <c r="AP27" t="str">
        <f t="shared" si="15"/>
        <v>Wait Drop</v>
      </c>
      <c r="AQ27" s="18">
        <f t="shared" si="16"/>
        <v>26684.99999999996</v>
      </c>
      <c r="AT27" t="s">
        <v>116</v>
      </c>
      <c r="AU27" s="18">
        <v>38203.169999999984</v>
      </c>
      <c r="AV27" s="18">
        <v>6621</v>
      </c>
    </row>
    <row r="28" spans="3:51" x14ac:dyDescent="0.3">
      <c r="AT28" t="s">
        <v>117</v>
      </c>
      <c r="AU28" s="18">
        <v>53613.000000000022</v>
      </c>
      <c r="AV28" s="18">
        <v>6475</v>
      </c>
    </row>
    <row r="29" spans="3:51" x14ac:dyDescent="0.3">
      <c r="AT29" t="s">
        <v>118</v>
      </c>
      <c r="AU29" s="18">
        <v>-29069.040000000001</v>
      </c>
      <c r="AV29" s="18">
        <v>6776</v>
      </c>
    </row>
    <row r="30" spans="3:51" x14ac:dyDescent="0.3">
      <c r="AT30" t="s">
        <v>119</v>
      </c>
      <c r="AU30" s="18">
        <v>44743.859999999971</v>
      </c>
      <c r="AV30" s="18">
        <v>5586</v>
      </c>
    </row>
    <row r="31" spans="3:51" x14ac:dyDescent="0.3">
      <c r="AT31" t="s">
        <v>120</v>
      </c>
      <c r="AU31" s="18">
        <v>-9326.5600000000122</v>
      </c>
      <c r="AV31" s="18">
        <v>6568</v>
      </c>
    </row>
    <row r="32" spans="3:51" x14ac:dyDescent="0.3">
      <c r="AT32" t="s">
        <v>121</v>
      </c>
      <c r="AU32" s="18">
        <v>-2557.7999999999956</v>
      </c>
      <c r="AV32" s="18">
        <v>5220</v>
      </c>
    </row>
    <row r="33" spans="46:48" x14ac:dyDescent="0.3">
      <c r="AT33" t="s">
        <v>122</v>
      </c>
      <c r="AU33" s="18">
        <v>84506.489999999932</v>
      </c>
      <c r="AV33" s="18">
        <v>6137</v>
      </c>
    </row>
    <row r="34" spans="46:48" x14ac:dyDescent="0.3">
      <c r="AT34" t="s">
        <v>123</v>
      </c>
      <c r="AU34" s="18">
        <v>5787.580000000009</v>
      </c>
      <c r="AV34" s="18">
        <v>6157</v>
      </c>
    </row>
    <row r="35" spans="46:48" x14ac:dyDescent="0.3">
      <c r="AT35" t="s">
        <v>124</v>
      </c>
      <c r="AU35" s="18">
        <v>-14038.900000000009</v>
      </c>
      <c r="AV35" s="18">
        <v>6815</v>
      </c>
    </row>
    <row r="36" spans="46:48" x14ac:dyDescent="0.3">
      <c r="AT36" t="s">
        <v>125</v>
      </c>
      <c r="AU36" s="18">
        <v>18729.619999999988</v>
      </c>
      <c r="AV36" s="18">
        <v>6526</v>
      </c>
    </row>
    <row r="37" spans="46:48" x14ac:dyDescent="0.3">
      <c r="AT37" t="s">
        <v>126</v>
      </c>
      <c r="AU37" s="18">
        <v>31367.100000000009</v>
      </c>
      <c r="AV37" s="18">
        <v>5503</v>
      </c>
    </row>
    <row r="38" spans="46:48" x14ac:dyDescent="0.3">
      <c r="AT38" t="s">
        <v>127</v>
      </c>
      <c r="AU38" s="18">
        <v>13233.920000000009</v>
      </c>
      <c r="AV38" s="18">
        <v>5908</v>
      </c>
    </row>
    <row r="39" spans="46:48" x14ac:dyDescent="0.3">
      <c r="AT39" t="s">
        <v>128</v>
      </c>
      <c r="AU39" s="18">
        <v>34303.500000000022</v>
      </c>
      <c r="AV39" s="18">
        <v>5775</v>
      </c>
    </row>
    <row r="40" spans="46:48" x14ac:dyDescent="0.3">
      <c r="AT40" t="s">
        <v>129</v>
      </c>
      <c r="AU40" s="18">
        <v>31380.58</v>
      </c>
      <c r="AV40" s="18">
        <v>5822</v>
      </c>
    </row>
    <row r="41" spans="46:48" x14ac:dyDescent="0.3">
      <c r="AT41" t="s">
        <v>130</v>
      </c>
      <c r="AU41" s="18">
        <v>-1947.5200000000059</v>
      </c>
      <c r="AV41" s="18">
        <v>5728</v>
      </c>
    </row>
    <row r="42" spans="46:48" x14ac:dyDescent="0.3">
      <c r="AT42" t="s">
        <v>131</v>
      </c>
      <c r="AU42" s="18">
        <v>82987.239999999991</v>
      </c>
      <c r="AV42" s="18">
        <v>6671</v>
      </c>
    </row>
    <row r="43" spans="46:48" x14ac:dyDescent="0.3">
      <c r="AT43" t="s">
        <v>132</v>
      </c>
      <c r="AU43" s="18">
        <v>39498.199999999997</v>
      </c>
      <c r="AV43" s="18">
        <v>6230</v>
      </c>
    </row>
    <row r="44" spans="46:48" x14ac:dyDescent="0.3">
      <c r="AT44" t="s">
        <v>133</v>
      </c>
      <c r="AU44" s="18">
        <v>50200.709999999963</v>
      </c>
      <c r="AV44" s="18">
        <v>5817</v>
      </c>
    </row>
    <row r="45" spans="46:48" x14ac:dyDescent="0.3">
      <c r="AT45" t="s">
        <v>134</v>
      </c>
      <c r="AU45" s="18">
        <v>43165.919999999984</v>
      </c>
      <c r="AV45" s="18">
        <v>6202</v>
      </c>
    </row>
    <row r="46" spans="46:48" x14ac:dyDescent="0.3">
      <c r="AT46" t="s">
        <v>135</v>
      </c>
      <c r="AU46" s="18">
        <v>13602.679999999986</v>
      </c>
      <c r="AV46" s="18">
        <v>5252</v>
      </c>
    </row>
    <row r="47" spans="46:48" x14ac:dyDescent="0.3">
      <c r="AT47" t="s">
        <v>136</v>
      </c>
      <c r="AU47" s="18">
        <v>2004.299999999952</v>
      </c>
      <c r="AV47" s="18">
        <v>6681</v>
      </c>
    </row>
    <row r="48" spans="46:48" x14ac:dyDescent="0.3">
      <c r="AT48" t="s">
        <v>137</v>
      </c>
      <c r="AU48" s="18">
        <v>13022.850000000009</v>
      </c>
      <c r="AV48" s="18">
        <v>5107</v>
      </c>
    </row>
    <row r="49" spans="46:48" x14ac:dyDescent="0.3">
      <c r="AT49" t="s">
        <v>138</v>
      </c>
      <c r="AU49" s="18">
        <v>16381.75</v>
      </c>
      <c r="AV49" s="18">
        <v>6325</v>
      </c>
    </row>
    <row r="50" spans="46:48" x14ac:dyDescent="0.3">
      <c r="AT50" t="s">
        <v>139</v>
      </c>
      <c r="AU50" s="18">
        <v>43903.63</v>
      </c>
      <c r="AV50" s="18">
        <v>6263</v>
      </c>
    </row>
    <row r="51" spans="46:48" x14ac:dyDescent="0.3">
      <c r="AT51" t="s">
        <v>140</v>
      </c>
      <c r="AU51" s="18">
        <v>10907.520000000008</v>
      </c>
      <c r="AV51" s="18">
        <v>6992</v>
      </c>
    </row>
    <row r="52" spans="46:48" x14ac:dyDescent="0.3">
      <c r="AT52" t="s">
        <v>141</v>
      </c>
      <c r="AU52" s="18">
        <v>28777.41</v>
      </c>
      <c r="AV52" s="18">
        <v>6033</v>
      </c>
    </row>
    <row r="53" spans="46:48" x14ac:dyDescent="0.3">
      <c r="AT53" t="s">
        <v>142</v>
      </c>
      <c r="AU53" s="18">
        <v>-1571.1300000000556</v>
      </c>
      <c r="AV53" s="18">
        <v>5819</v>
      </c>
    </row>
    <row r="54" spans="46:48" x14ac:dyDescent="0.3">
      <c r="AT54" t="s">
        <v>143</v>
      </c>
      <c r="AU54" s="18">
        <v>-21740.939999999981</v>
      </c>
      <c r="AV54" s="18">
        <v>6194</v>
      </c>
    </row>
    <row r="55" spans="46:48" x14ac:dyDescent="0.3">
      <c r="AT55" t="s">
        <v>144</v>
      </c>
      <c r="AU55" s="18">
        <v>6318.1299999999919</v>
      </c>
      <c r="AV55" s="18">
        <v>6943</v>
      </c>
    </row>
    <row r="56" spans="46:48" x14ac:dyDescent="0.3">
      <c r="AT56" t="s">
        <v>145</v>
      </c>
      <c r="AU56" s="18">
        <v>-13781.949999999986</v>
      </c>
      <c r="AV56" s="18">
        <v>5915</v>
      </c>
    </row>
    <row r="57" spans="46:48" x14ac:dyDescent="0.3">
      <c r="AT57" t="s">
        <v>146</v>
      </c>
      <c r="AU57" s="18">
        <v>-8467.2000000000335</v>
      </c>
      <c r="AV57" s="18">
        <v>5760</v>
      </c>
    </row>
    <row r="58" spans="46:48" x14ac:dyDescent="0.3">
      <c r="AT58" t="s">
        <v>147</v>
      </c>
      <c r="AU58" s="18">
        <v>24069.160000000011</v>
      </c>
      <c r="AV58" s="18">
        <v>6761</v>
      </c>
    </row>
    <row r="59" spans="46:48" x14ac:dyDescent="0.3">
      <c r="AT59" t="s">
        <v>148</v>
      </c>
      <c r="AU59" s="18">
        <v>15387.719999999994</v>
      </c>
      <c r="AV59" s="18">
        <v>6749</v>
      </c>
    </row>
    <row r="60" spans="46:48" x14ac:dyDescent="0.3">
      <c r="AT60" t="s">
        <v>149</v>
      </c>
      <c r="AU60" s="18">
        <v>11575.520000000019</v>
      </c>
      <c r="AV60" s="18">
        <v>6577</v>
      </c>
    </row>
    <row r="61" spans="46:48" x14ac:dyDescent="0.3">
      <c r="AT61" t="s">
        <v>150</v>
      </c>
      <c r="AU61" s="18">
        <v>12376.54</v>
      </c>
      <c r="AV61" s="18">
        <v>6127</v>
      </c>
    </row>
    <row r="62" spans="46:48" x14ac:dyDescent="0.3">
      <c r="AT62" t="s">
        <v>151</v>
      </c>
      <c r="AU62" s="18">
        <v>2761.2499999999782</v>
      </c>
      <c r="AV62" s="18">
        <v>5875</v>
      </c>
    </row>
    <row r="63" spans="46:48" x14ac:dyDescent="0.3">
      <c r="AT63" t="s">
        <v>152</v>
      </c>
      <c r="AU63" s="18">
        <v>63904.020000000055</v>
      </c>
      <c r="AV63" s="18">
        <v>6063</v>
      </c>
    </row>
    <row r="64" spans="46:48" x14ac:dyDescent="0.3">
      <c r="AT64" t="s">
        <v>153</v>
      </c>
      <c r="AU64" s="18">
        <v>43574.720000000016</v>
      </c>
      <c r="AV64" s="18">
        <v>5558</v>
      </c>
    </row>
    <row r="65" spans="46:48" x14ac:dyDescent="0.3">
      <c r="AT65" t="s">
        <v>154</v>
      </c>
      <c r="AU65" s="18">
        <v>31736.320000000058</v>
      </c>
      <c r="AV65" s="18">
        <v>5888</v>
      </c>
    </row>
    <row r="66" spans="46:48" x14ac:dyDescent="0.3">
      <c r="AT66" t="s">
        <v>155</v>
      </c>
      <c r="AU66" s="18">
        <v>-1112.8299999999945</v>
      </c>
      <c r="AV66" s="18">
        <v>5857</v>
      </c>
    </row>
    <row r="67" spans="46:48" x14ac:dyDescent="0.3">
      <c r="AT67" t="s">
        <v>156</v>
      </c>
      <c r="AU67" s="18">
        <v>36733.600000000057</v>
      </c>
      <c r="AV67" s="18">
        <v>6290</v>
      </c>
    </row>
    <row r="68" spans="46:48" x14ac:dyDescent="0.3">
      <c r="AT68" t="s">
        <v>157</v>
      </c>
      <c r="AU68" s="18">
        <v>-18969.600000000046</v>
      </c>
      <c r="AV68" s="18">
        <v>5928</v>
      </c>
    </row>
    <row r="69" spans="46:48" x14ac:dyDescent="0.3">
      <c r="AT69" t="s">
        <v>158</v>
      </c>
      <c r="AU69" s="18">
        <v>42187.60000000002</v>
      </c>
      <c r="AV69" s="18">
        <v>5795</v>
      </c>
    </row>
    <row r="70" spans="46:48" x14ac:dyDescent="0.3">
      <c r="AT70" t="s">
        <v>159</v>
      </c>
      <c r="AU70" s="18">
        <v>11787.310000000005</v>
      </c>
      <c r="AV70" s="18">
        <v>4891</v>
      </c>
    </row>
    <row r="71" spans="46:48" x14ac:dyDescent="0.3">
      <c r="AT71" t="s">
        <v>160</v>
      </c>
      <c r="AU71" s="18">
        <v>26067.999999999978</v>
      </c>
      <c r="AV71" s="18">
        <v>6860</v>
      </c>
    </row>
    <row r="72" spans="46:48" x14ac:dyDescent="0.3">
      <c r="AT72" t="s">
        <v>161</v>
      </c>
      <c r="AU72" s="18">
        <v>8106.2399999999907</v>
      </c>
      <c r="AV72" s="18">
        <v>6333</v>
      </c>
    </row>
    <row r="73" spans="46:48" x14ac:dyDescent="0.3">
      <c r="AT73" t="s">
        <v>162</v>
      </c>
      <c r="AU73" s="18">
        <v>83284.599999999977</v>
      </c>
      <c r="AV73" s="18">
        <v>6262</v>
      </c>
    </row>
    <row r="74" spans="46:48" x14ac:dyDescent="0.3">
      <c r="AT74" t="s">
        <v>163</v>
      </c>
      <c r="AU74" s="18">
        <v>51479.960000000043</v>
      </c>
      <c r="AV74" s="18">
        <v>6938</v>
      </c>
    </row>
    <row r="75" spans="46:48" x14ac:dyDescent="0.3">
      <c r="AT75" t="s">
        <v>164</v>
      </c>
      <c r="AU75" s="18">
        <v>10467.999999999993</v>
      </c>
      <c r="AV75" s="18">
        <v>5234</v>
      </c>
    </row>
    <row r="76" spans="46:48" x14ac:dyDescent="0.3">
      <c r="AT76" t="s">
        <v>165</v>
      </c>
      <c r="AU76" s="18">
        <v>25255.650000000016</v>
      </c>
      <c r="AV76" s="18">
        <v>5385</v>
      </c>
    </row>
    <row r="77" spans="46:48" x14ac:dyDescent="0.3">
      <c r="AT77" t="s">
        <v>166</v>
      </c>
      <c r="AU77" s="18">
        <v>9939.5999999999913</v>
      </c>
      <c r="AV77" s="18">
        <v>6024</v>
      </c>
    </row>
    <row r="78" spans="46:48" x14ac:dyDescent="0.3">
      <c r="AT78" t="s">
        <v>167</v>
      </c>
      <c r="AU78" s="18">
        <v>38978.390000000021</v>
      </c>
      <c r="AV78" s="18">
        <v>5809</v>
      </c>
    </row>
    <row r="79" spans="46:48" x14ac:dyDescent="0.3">
      <c r="AT79" t="s">
        <v>168</v>
      </c>
      <c r="AU79" s="18">
        <v>-7303.8000000000393</v>
      </c>
      <c r="AV79" s="18">
        <v>5180</v>
      </c>
    </row>
    <row r="80" spans="46:48" x14ac:dyDescent="0.3">
      <c r="AT80" t="s">
        <v>169</v>
      </c>
      <c r="AU80" s="18">
        <v>26923.569999999989</v>
      </c>
      <c r="AV80" s="18">
        <v>6161</v>
      </c>
    </row>
    <row r="81" spans="46:48" x14ac:dyDescent="0.3">
      <c r="AT81" t="s">
        <v>170</v>
      </c>
      <c r="AU81" s="18">
        <v>28375.229999999974</v>
      </c>
      <c r="AV81" s="18">
        <v>7041</v>
      </c>
    </row>
    <row r="82" spans="46:48" x14ac:dyDescent="0.3">
      <c r="AT82" t="s">
        <v>171</v>
      </c>
      <c r="AU82" s="18">
        <v>24412.700000000026</v>
      </c>
      <c r="AV82" s="18">
        <v>5486</v>
      </c>
    </row>
    <row r="83" spans="46:48" x14ac:dyDescent="0.3">
      <c r="AT83" t="s">
        <v>172</v>
      </c>
      <c r="AU83" s="18">
        <v>4272.7199999999975</v>
      </c>
      <c r="AV83" s="18">
        <v>5622</v>
      </c>
    </row>
    <row r="84" spans="46:48" x14ac:dyDescent="0.3">
      <c r="AT84" t="s">
        <v>173</v>
      </c>
      <c r="AU84" s="18">
        <v>-16258.440000000002</v>
      </c>
      <c r="AV84" s="18">
        <v>7458</v>
      </c>
    </row>
    <row r="85" spans="46:48" x14ac:dyDescent="0.3">
      <c r="AT85" t="s">
        <v>174</v>
      </c>
      <c r="AU85" s="18">
        <v>8442.900000000016</v>
      </c>
      <c r="AV85" s="18">
        <v>5310</v>
      </c>
    </row>
    <row r="86" spans="46:48" x14ac:dyDescent="0.3">
      <c r="AT86" t="s">
        <v>175</v>
      </c>
      <c r="AU86" s="18">
        <v>23774.260000000002</v>
      </c>
      <c r="AV86" s="18">
        <v>6478</v>
      </c>
    </row>
    <row r="87" spans="46:48" x14ac:dyDescent="0.3">
      <c r="AT87" t="s">
        <v>176</v>
      </c>
      <c r="AU87" s="18">
        <v>58611.329999999973</v>
      </c>
      <c r="AV87" s="18">
        <v>5867</v>
      </c>
    </row>
    <row r="88" spans="46:48" x14ac:dyDescent="0.3">
      <c r="AT88" t="s">
        <v>177</v>
      </c>
      <c r="AU88" s="18">
        <v>-1094.7799999999843</v>
      </c>
      <c r="AV88" s="18">
        <v>5762</v>
      </c>
    </row>
    <row r="89" spans="46:48" x14ac:dyDescent="0.3">
      <c r="AT89" t="s">
        <v>178</v>
      </c>
      <c r="AU89" s="18">
        <v>18444.999999999993</v>
      </c>
      <c r="AV89" s="18">
        <v>5950</v>
      </c>
    </row>
    <row r="90" spans="46:48" x14ac:dyDescent="0.3">
      <c r="AT90" t="s">
        <v>179</v>
      </c>
      <c r="AU90" s="18">
        <v>63091.859999999986</v>
      </c>
      <c r="AV90" s="18">
        <v>5163</v>
      </c>
    </row>
    <row r="91" spans="46:48" x14ac:dyDescent="0.3">
      <c r="AT91" t="s">
        <v>180</v>
      </c>
      <c r="AU91" s="18">
        <v>29725.620000000014</v>
      </c>
      <c r="AV91" s="18">
        <v>5969</v>
      </c>
    </row>
    <row r="92" spans="46:48" x14ac:dyDescent="0.3">
      <c r="AT92" t="s">
        <v>181</v>
      </c>
      <c r="AU92" s="18">
        <v>47952.000000000015</v>
      </c>
      <c r="AV92" s="18">
        <v>5400</v>
      </c>
    </row>
    <row r="93" spans="46:48" x14ac:dyDescent="0.3">
      <c r="AT93" t="s">
        <v>182</v>
      </c>
      <c r="AU93" s="18">
        <v>56300.05</v>
      </c>
      <c r="AV93" s="18">
        <v>6221</v>
      </c>
    </row>
    <row r="94" spans="46:48" x14ac:dyDescent="0.3">
      <c r="AT94" t="s">
        <v>183</v>
      </c>
      <c r="AU94" s="18">
        <v>22807.919999999976</v>
      </c>
      <c r="AV94" s="18">
        <v>6554</v>
      </c>
    </row>
    <row r="95" spans="46:48" x14ac:dyDescent="0.3">
      <c r="AT95" t="s">
        <v>184</v>
      </c>
      <c r="AU95" s="18">
        <v>56525.640000000014</v>
      </c>
      <c r="AV95" s="18">
        <v>6438</v>
      </c>
    </row>
    <row r="96" spans="46:48" x14ac:dyDescent="0.3">
      <c r="AT96" t="s">
        <v>185</v>
      </c>
      <c r="AU96" s="18">
        <v>32065.139999999952</v>
      </c>
      <c r="AV96" s="18">
        <v>5862</v>
      </c>
    </row>
    <row r="97" spans="46:48" x14ac:dyDescent="0.3">
      <c r="AT97" t="s">
        <v>186</v>
      </c>
      <c r="AU97" s="18">
        <v>685.07999999998719</v>
      </c>
      <c r="AV97" s="18">
        <v>5709</v>
      </c>
    </row>
    <row r="98" spans="46:48" x14ac:dyDescent="0.3">
      <c r="AT98" t="s">
        <v>187</v>
      </c>
      <c r="AU98" s="18">
        <v>-50135.640000000021</v>
      </c>
      <c r="AV98" s="18">
        <v>7666</v>
      </c>
    </row>
    <row r="99" spans="46:48" x14ac:dyDescent="0.3">
      <c r="AT99" t="s">
        <v>188</v>
      </c>
      <c r="AU99" s="18">
        <v>-25109.370000000024</v>
      </c>
      <c r="AV99" s="18">
        <v>5853</v>
      </c>
    </row>
    <row r="100" spans="46:48" x14ac:dyDescent="0.3">
      <c r="AT100" t="s">
        <v>189</v>
      </c>
      <c r="AU100" s="18">
        <v>2791.3200000000033</v>
      </c>
      <c r="AV100" s="18">
        <v>6646</v>
      </c>
    </row>
    <row r="101" spans="46:48" x14ac:dyDescent="0.3">
      <c r="AT101" t="s">
        <v>190</v>
      </c>
      <c r="AU101" s="18">
        <v>-39515.370000000003</v>
      </c>
      <c r="AV101" s="18">
        <v>5637</v>
      </c>
    </row>
    <row r="102" spans="46:48" x14ac:dyDescent="0.3">
      <c r="AT102" t="s">
        <v>191</v>
      </c>
      <c r="AU102" s="18">
        <v>27251.010000000009</v>
      </c>
      <c r="AV102" s="18">
        <v>5713</v>
      </c>
    </row>
    <row r="103" spans="46:48" x14ac:dyDescent="0.3">
      <c r="AT103" t="s">
        <v>192</v>
      </c>
      <c r="AU103" s="18">
        <v>21262.580000000013</v>
      </c>
      <c r="AV103" s="18">
        <v>5438</v>
      </c>
    </row>
    <row r="104" spans="46:48" x14ac:dyDescent="0.3">
      <c r="AT104" t="s">
        <v>193</v>
      </c>
      <c r="AU104" s="18">
        <v>16798.080000000002</v>
      </c>
      <c r="AV104" s="18">
        <v>5384</v>
      </c>
    </row>
    <row r="105" spans="46:48" x14ac:dyDescent="0.3">
      <c r="AT105" t="s">
        <v>194</v>
      </c>
      <c r="AU105" s="18">
        <v>74447.250000000029</v>
      </c>
      <c r="AV105" s="18">
        <v>5839</v>
      </c>
    </row>
    <row r="106" spans="46:48" x14ac:dyDescent="0.3">
      <c r="AT106" t="s">
        <v>195</v>
      </c>
      <c r="AU106" s="18">
        <v>74371.949999999953</v>
      </c>
      <c r="AV106" s="18">
        <v>6255</v>
      </c>
    </row>
    <row r="107" spans="46:48" x14ac:dyDescent="0.3">
      <c r="AT107" t="s">
        <v>196</v>
      </c>
      <c r="AU107" s="18">
        <v>-60.990000000012515</v>
      </c>
      <c r="AV107" s="18">
        <v>6099</v>
      </c>
    </row>
    <row r="108" spans="46:48" x14ac:dyDescent="0.3">
      <c r="AT108" t="s">
        <v>197</v>
      </c>
      <c r="AU108" s="18">
        <v>26684.99999999996</v>
      </c>
      <c r="AV108" s="18">
        <v>5930</v>
      </c>
    </row>
    <row r="109" spans="46:48" x14ac:dyDescent="0.3">
      <c r="AT109" t="s">
        <v>198</v>
      </c>
      <c r="AU109" s="18">
        <v>46112.94</v>
      </c>
      <c r="AV109" s="18">
        <v>6378</v>
      </c>
    </row>
    <row r="110" spans="46:48" x14ac:dyDescent="0.3">
      <c r="AT110" t="s">
        <v>199</v>
      </c>
      <c r="AU110" s="18">
        <v>-1748.7000000000335</v>
      </c>
      <c r="AV110" s="18">
        <v>6030</v>
      </c>
    </row>
    <row r="111" spans="46:48" x14ac:dyDescent="0.3">
      <c r="AT111" t="s">
        <v>200</v>
      </c>
      <c r="AU111" s="18">
        <v>-4890.8900000000067</v>
      </c>
      <c r="AV111" s="18">
        <v>6191</v>
      </c>
    </row>
    <row r="112" spans="46:48" x14ac:dyDescent="0.3">
      <c r="AT112" t="s">
        <v>201</v>
      </c>
      <c r="AU112" s="18">
        <v>54830.159999999974</v>
      </c>
      <c r="AV112" s="18">
        <v>5934</v>
      </c>
    </row>
    <row r="113" spans="46:48" x14ac:dyDescent="0.3">
      <c r="AT113" t="s">
        <v>202</v>
      </c>
      <c r="AU113" s="18">
        <v>21655.43999999993</v>
      </c>
      <c r="AV113" s="18">
        <v>6332</v>
      </c>
    </row>
    <row r="114" spans="46:48" x14ac:dyDescent="0.3">
      <c r="AT114" t="s">
        <v>203</v>
      </c>
      <c r="AU114" s="18">
        <v>9097.2600000000093</v>
      </c>
      <c r="AV114" s="18">
        <v>6231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67314-80D0-4CE8-8CEF-DB6A169800E7}">
  <sheetPr codeName="Sheet3"/>
  <dimension ref="C3:O19"/>
  <sheetViews>
    <sheetView showGridLines="0" workbookViewId="0">
      <selection activeCell="M15" sqref="M15"/>
    </sheetView>
  </sheetViews>
  <sheetFormatPr defaultRowHeight="14.4" x14ac:dyDescent="0.3"/>
  <cols>
    <col min="3" max="12" width="2.109375" customWidth="1"/>
  </cols>
  <sheetData>
    <row r="3" spans="3:15" ht="18" x14ac:dyDescent="0.35">
      <c r="N3" t="s">
        <v>97</v>
      </c>
      <c r="O3" s="45">
        <f>'Analysis 03'!U21</f>
        <v>0.56276501848996652</v>
      </c>
    </row>
    <row r="4" spans="3:15" x14ac:dyDescent="0.3">
      <c r="N4" t="s">
        <v>96</v>
      </c>
      <c r="O4" s="43">
        <f>'Analysis 03'!U20</f>
        <v>0.43723498151002865</v>
      </c>
    </row>
    <row r="7" spans="3:15" x14ac:dyDescent="0.3">
      <c r="N7" t="s">
        <v>98</v>
      </c>
    </row>
    <row r="8" spans="3:15" ht="15.6" x14ac:dyDescent="0.3">
      <c r="N8" s="44" t="s">
        <v>99</v>
      </c>
    </row>
    <row r="9" spans="3:15" x14ac:dyDescent="0.3">
      <c r="N9" t="s">
        <v>100</v>
      </c>
    </row>
    <row r="10" spans="3:15" ht="11.55" customHeight="1" x14ac:dyDescent="0.35">
      <c r="C10" s="46" t="str" cm="1">
        <f t="array" ref="C10:L19">IF(_xlfn._xlws.SORT(_xlfn.SEQUENCE(10,10),,-1)/100&gt;O3,N8,N9)</f>
        <v>■</v>
      </c>
      <c r="D10" s="46" t="str">
        <v>■</v>
      </c>
      <c r="E10" s="46" t="str">
        <v>■</v>
      </c>
      <c r="F10" s="46" t="str">
        <v>■</v>
      </c>
      <c r="G10" s="46" t="str">
        <v>■</v>
      </c>
      <c r="H10" s="46" t="str">
        <v>■</v>
      </c>
      <c r="I10" s="46" t="str">
        <v>■</v>
      </c>
      <c r="J10" s="46" t="str">
        <v>■</v>
      </c>
      <c r="K10" s="46" t="str">
        <v>■</v>
      </c>
      <c r="L10" s="46" t="str">
        <v>■</v>
      </c>
    </row>
    <row r="11" spans="3:15" ht="11.55" customHeight="1" x14ac:dyDescent="0.35">
      <c r="C11" s="46" t="str">
        <v>■</v>
      </c>
      <c r="D11" s="46" t="str">
        <v>■</v>
      </c>
      <c r="E11" s="46" t="str">
        <v>■</v>
      </c>
      <c r="F11" s="46" t="str">
        <v>■</v>
      </c>
      <c r="G11" s="46" t="str">
        <v>■</v>
      </c>
      <c r="H11" s="46" t="str">
        <v>■</v>
      </c>
      <c r="I11" s="46" t="str">
        <v>■</v>
      </c>
      <c r="J11" s="46" t="str">
        <v>■</v>
      </c>
      <c r="K11" s="46" t="str">
        <v>■</v>
      </c>
      <c r="L11" s="46" t="str">
        <v>■</v>
      </c>
    </row>
    <row r="12" spans="3:15" ht="11.55" customHeight="1" x14ac:dyDescent="0.35">
      <c r="C12" s="46" t="str">
        <v>■</v>
      </c>
      <c r="D12" s="46" t="str">
        <v>■</v>
      </c>
      <c r="E12" s="46" t="str">
        <v>■</v>
      </c>
      <c r="F12" s="46" t="str">
        <v>■</v>
      </c>
      <c r="G12" s="46" t="str">
        <v>■</v>
      </c>
      <c r="H12" s="46" t="str">
        <v>■</v>
      </c>
      <c r="I12" s="46" t="str">
        <v>■</v>
      </c>
      <c r="J12" s="46" t="str">
        <v>■</v>
      </c>
      <c r="K12" s="46" t="str">
        <v>■</v>
      </c>
      <c r="L12" s="46" t="str">
        <v>■</v>
      </c>
    </row>
    <row r="13" spans="3:15" ht="11.55" customHeight="1" x14ac:dyDescent="0.35">
      <c r="C13" s="46" t="str">
        <v>■</v>
      </c>
      <c r="D13" s="46" t="str">
        <v>■</v>
      </c>
      <c r="E13" s="46" t="str">
        <v>■</v>
      </c>
      <c r="F13" s="46" t="str">
        <v>■</v>
      </c>
      <c r="G13" s="46" t="str">
        <v>■</v>
      </c>
      <c r="H13" s="46" t="str">
        <v>■</v>
      </c>
      <c r="I13" s="46" t="str">
        <v>■</v>
      </c>
      <c r="J13" s="46" t="str">
        <v>■</v>
      </c>
      <c r="K13" s="46" t="str">
        <v>■</v>
      </c>
      <c r="L13" s="46" t="str">
        <v>■</v>
      </c>
    </row>
    <row r="14" spans="3:15" ht="11.55" customHeight="1" x14ac:dyDescent="0.35">
      <c r="C14" s="46" t="str">
        <v>●</v>
      </c>
      <c r="D14" s="46" t="str">
        <v>●</v>
      </c>
      <c r="E14" s="46" t="str">
        <v>●</v>
      </c>
      <c r="F14" s="46" t="str">
        <v>●</v>
      </c>
      <c r="G14" s="46" t="str">
        <v>●</v>
      </c>
      <c r="H14" s="46" t="str">
        <v>●</v>
      </c>
      <c r="I14" s="46" t="str">
        <v>■</v>
      </c>
      <c r="J14" s="46" t="str">
        <v>■</v>
      </c>
      <c r="K14" s="46" t="str">
        <v>■</v>
      </c>
      <c r="L14" s="46" t="str">
        <v>■</v>
      </c>
    </row>
    <row r="15" spans="3:15" ht="11.55" customHeight="1" x14ac:dyDescent="0.35">
      <c r="C15" s="46" t="str">
        <v>●</v>
      </c>
      <c r="D15" s="46" t="str">
        <v>●</v>
      </c>
      <c r="E15" s="46" t="str">
        <v>●</v>
      </c>
      <c r="F15" s="46" t="str">
        <v>●</v>
      </c>
      <c r="G15" s="46" t="str">
        <v>●</v>
      </c>
      <c r="H15" s="46" t="str">
        <v>●</v>
      </c>
      <c r="I15" s="46" t="str">
        <v>●</v>
      </c>
      <c r="J15" s="46" t="str">
        <v>●</v>
      </c>
      <c r="K15" s="46" t="str">
        <v>●</v>
      </c>
      <c r="L15" s="46" t="str">
        <v>●</v>
      </c>
    </row>
    <row r="16" spans="3:15" ht="11.55" customHeight="1" x14ac:dyDescent="0.35">
      <c r="C16" s="46" t="str">
        <v>●</v>
      </c>
      <c r="D16" s="46" t="str">
        <v>●</v>
      </c>
      <c r="E16" s="46" t="str">
        <v>●</v>
      </c>
      <c r="F16" s="46" t="str">
        <v>●</v>
      </c>
      <c r="G16" s="46" t="str">
        <v>●</v>
      </c>
      <c r="H16" s="46" t="str">
        <v>●</v>
      </c>
      <c r="I16" s="46" t="str">
        <v>●</v>
      </c>
      <c r="J16" s="46" t="str">
        <v>●</v>
      </c>
      <c r="K16" s="46" t="str">
        <v>●</v>
      </c>
      <c r="L16" s="46" t="str">
        <v>●</v>
      </c>
    </row>
    <row r="17" spans="3:12" ht="11.55" customHeight="1" x14ac:dyDescent="0.35">
      <c r="C17" s="46" t="str">
        <v>●</v>
      </c>
      <c r="D17" s="46" t="str">
        <v>●</v>
      </c>
      <c r="E17" s="46" t="str">
        <v>●</v>
      </c>
      <c r="F17" s="46" t="str">
        <v>●</v>
      </c>
      <c r="G17" s="46" t="str">
        <v>●</v>
      </c>
      <c r="H17" s="46" t="str">
        <v>●</v>
      </c>
      <c r="I17" s="46" t="str">
        <v>●</v>
      </c>
      <c r="J17" s="46" t="str">
        <v>●</v>
      </c>
      <c r="K17" s="46" t="str">
        <v>●</v>
      </c>
      <c r="L17" s="46" t="str">
        <v>●</v>
      </c>
    </row>
    <row r="18" spans="3:12" ht="11.55" customHeight="1" x14ac:dyDescent="0.35">
      <c r="C18" s="46" t="str">
        <v>●</v>
      </c>
      <c r="D18" s="46" t="str">
        <v>●</v>
      </c>
      <c r="E18" s="46" t="str">
        <v>●</v>
      </c>
      <c r="F18" s="46" t="str">
        <v>●</v>
      </c>
      <c r="G18" s="46" t="str">
        <v>●</v>
      </c>
      <c r="H18" s="46" t="str">
        <v>●</v>
      </c>
      <c r="I18" s="46" t="str">
        <v>●</v>
      </c>
      <c r="J18" s="46" t="str">
        <v>●</v>
      </c>
      <c r="K18" s="46" t="str">
        <v>●</v>
      </c>
      <c r="L18" s="46" t="str">
        <v>●</v>
      </c>
    </row>
    <row r="19" spans="3:12" ht="11.55" customHeight="1" x14ac:dyDescent="0.35">
      <c r="C19" s="46" t="str">
        <v>●</v>
      </c>
      <c r="D19" s="46" t="str">
        <v>●</v>
      </c>
      <c r="E19" s="46" t="str">
        <v>●</v>
      </c>
      <c r="F19" s="46" t="str">
        <v>●</v>
      </c>
      <c r="G19" s="46" t="str">
        <v>●</v>
      </c>
      <c r="H19" s="46" t="str">
        <v>●</v>
      </c>
      <c r="I19" s="46" t="str">
        <v>●</v>
      </c>
      <c r="J19" s="46" t="str">
        <v>●</v>
      </c>
      <c r="K19" s="46" t="str">
        <v>●</v>
      </c>
      <c r="L19" s="46" t="str">
        <v>●</v>
      </c>
    </row>
  </sheetData>
  <conditionalFormatting sqref="C10:L19">
    <cfRule type="expression" dxfId="43" priority="1">
      <formula>C10&lt;&gt;$N$9</formula>
    </cfRule>
    <cfRule type="expression" dxfId="42" priority="2">
      <formula>C10&lt;&gt;$N$8</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D0591-DF18-4CFE-B6EB-57C6963475CE}">
  <sheetPr codeName="Sheet5"/>
  <dimension ref="B3:Z36"/>
  <sheetViews>
    <sheetView showGridLines="0" topLeftCell="L15" workbookViewId="0">
      <selection activeCell="P37" sqref="P37"/>
    </sheetView>
  </sheetViews>
  <sheetFormatPr defaultRowHeight="14.4" x14ac:dyDescent="0.3"/>
  <cols>
    <col min="2" max="2" width="12.5546875" bestFit="1" customWidth="1"/>
    <col min="3" max="3" width="13.77734375" bestFit="1" customWidth="1"/>
    <col min="4" max="4" width="11" bestFit="1" customWidth="1"/>
    <col min="9" max="9" width="10.88671875" bestFit="1" customWidth="1"/>
    <col min="15" max="15" width="8.88671875" style="21"/>
    <col min="17" max="17" width="11.88671875" bestFit="1" customWidth="1"/>
    <col min="18" max="18" width="13.109375" bestFit="1" customWidth="1"/>
    <col min="19" max="19" width="14.109375" bestFit="1" customWidth="1"/>
    <col min="21" max="21" width="8.88671875" style="21"/>
    <col min="22" max="22" width="13.109375" bestFit="1" customWidth="1"/>
    <col min="23" max="23" width="9.6640625" bestFit="1" customWidth="1"/>
    <col min="24" max="24" width="13.109375" bestFit="1" customWidth="1"/>
    <col min="25" max="25" width="14.109375" bestFit="1" customWidth="1"/>
  </cols>
  <sheetData>
    <row r="3" spans="2:25" x14ac:dyDescent="0.3">
      <c r="B3" s="14" t="s">
        <v>40</v>
      </c>
      <c r="C3" s="15" t="s">
        <v>47</v>
      </c>
      <c r="D3" s="15" t="s">
        <v>10</v>
      </c>
      <c r="G3" s="19" t="s">
        <v>23</v>
      </c>
      <c r="H3" s="19" t="str">
        <f t="shared" ref="H3:I3" si="0">C3</f>
        <v>Tortal Revenue</v>
      </c>
      <c r="I3" s="19" t="str">
        <f t="shared" si="0"/>
        <v>Total Target</v>
      </c>
      <c r="J3" s="19" t="s">
        <v>41</v>
      </c>
      <c r="L3" s="19" t="str">
        <f>G3</f>
        <v>Month</v>
      </c>
      <c r="M3" s="19" t="s">
        <v>27</v>
      </c>
      <c r="Q3" s="15" t="s">
        <v>2</v>
      </c>
      <c r="R3" s="15" t="s">
        <v>10</v>
      </c>
      <c r="S3" t="s">
        <v>27</v>
      </c>
    </row>
    <row r="4" spans="2:25" x14ac:dyDescent="0.3">
      <c r="B4" s="16" t="s">
        <v>30</v>
      </c>
      <c r="C4" s="17">
        <v>44298.269999999975</v>
      </c>
      <c r="D4" s="17">
        <v>57367</v>
      </c>
      <c r="G4" s="15" t="str">
        <f t="shared" ref="G4:G15" si="1">B4</f>
        <v>Jan</v>
      </c>
      <c r="H4" s="17">
        <f t="shared" ref="H4:H15" si="2">C4</f>
        <v>44298.269999999975</v>
      </c>
      <c r="I4" s="17">
        <f t="shared" ref="I4:I15" si="3">D4</f>
        <v>57367</v>
      </c>
      <c r="J4" s="17" t="str">
        <f t="shared" ref="J4:J15" si="4">IF(H4=Large_1,H4,IF(H4=Large_2,H4," "))</f>
        <v xml:space="preserve"> </v>
      </c>
      <c r="L4" s="15" t="str">
        <f t="shared" ref="L4:L15" si="5">G4</f>
        <v>Jan</v>
      </c>
      <c r="M4" s="20">
        <f>(H4-I4)/I4</f>
        <v>-0.22780919343873698</v>
      </c>
      <c r="Q4" s="17">
        <v>547475.30000000005</v>
      </c>
      <c r="R4" s="17">
        <v>646080</v>
      </c>
      <c r="S4">
        <f>(Q4-R4)/R4</f>
        <v>-0.15261995418524016</v>
      </c>
    </row>
    <row r="5" spans="2:25" x14ac:dyDescent="0.3">
      <c r="B5" s="16" t="s">
        <v>31</v>
      </c>
      <c r="C5" s="17">
        <v>38941.549999999996</v>
      </c>
      <c r="D5" s="17">
        <v>60401</v>
      </c>
      <c r="G5" s="15" t="str">
        <f t="shared" si="1"/>
        <v>Feb</v>
      </c>
      <c r="H5" s="17">
        <f t="shared" si="2"/>
        <v>38941.549999999996</v>
      </c>
      <c r="I5" s="17">
        <f t="shared" si="3"/>
        <v>60401</v>
      </c>
      <c r="J5" s="17" t="str">
        <f t="shared" si="4"/>
        <v xml:space="preserve"> </v>
      </c>
      <c r="L5" s="15" t="str">
        <f t="shared" si="5"/>
        <v>Feb</v>
      </c>
      <c r="M5" s="20">
        <f t="shared" ref="M5:M15" si="6">(H5-I5)/I5</f>
        <v>-0.35528302511547827</v>
      </c>
    </row>
    <row r="6" spans="2:25" x14ac:dyDescent="0.3">
      <c r="B6" s="16" t="s">
        <v>32</v>
      </c>
      <c r="C6" s="17">
        <v>50074.630000000019</v>
      </c>
      <c r="D6" s="17">
        <v>68774</v>
      </c>
      <c r="G6" s="15" t="str">
        <f t="shared" si="1"/>
        <v>Mar</v>
      </c>
      <c r="H6" s="17">
        <f t="shared" si="2"/>
        <v>50074.630000000019</v>
      </c>
      <c r="I6" s="17">
        <f t="shared" si="3"/>
        <v>68774</v>
      </c>
      <c r="J6" s="17" t="str">
        <f t="shared" si="4"/>
        <v xml:space="preserve"> </v>
      </c>
      <c r="L6" s="15" t="str">
        <f t="shared" si="5"/>
        <v>Mar</v>
      </c>
      <c r="M6" s="20">
        <f t="shared" si="6"/>
        <v>-0.27189591996975571</v>
      </c>
    </row>
    <row r="7" spans="2:25" ht="18" x14ac:dyDescent="0.35">
      <c r="B7" s="16" t="s">
        <v>33</v>
      </c>
      <c r="C7" s="17">
        <v>43948.810000000005</v>
      </c>
      <c r="D7" s="17">
        <v>67925</v>
      </c>
      <c r="G7" s="15" t="str">
        <f t="shared" si="1"/>
        <v>Apr</v>
      </c>
      <c r="H7" s="17">
        <f t="shared" si="2"/>
        <v>43948.810000000005</v>
      </c>
      <c r="I7" s="17">
        <f t="shared" si="3"/>
        <v>67925</v>
      </c>
      <c r="J7" s="17" t="str">
        <f t="shared" si="4"/>
        <v xml:space="preserve"> </v>
      </c>
      <c r="L7" s="15" t="str">
        <f t="shared" si="5"/>
        <v>Apr</v>
      </c>
      <c r="M7" s="20">
        <f t="shared" si="6"/>
        <v>-0.35298034596981959</v>
      </c>
      <c r="Q7" s="22" t="str">
        <f>IF((Q4-R4)/R4&gt;0,"▲"&amp;TEXT((Q4-R4)/R4,"+0.0%;-0.0%"),"▼"&amp;TEXT((Q4-R4)/R4,"+0.0%;-0.0%"))</f>
        <v>▼-15.3%</v>
      </c>
    </row>
    <row r="8" spans="2:25" x14ac:dyDescent="0.3">
      <c r="B8" s="16" t="s">
        <v>34</v>
      </c>
      <c r="C8" s="17">
        <v>48923.540000000008</v>
      </c>
      <c r="D8" s="17">
        <v>53319</v>
      </c>
      <c r="G8" s="15" t="str">
        <f t="shared" si="1"/>
        <v>May</v>
      </c>
      <c r="H8" s="17">
        <f t="shared" si="2"/>
        <v>48923.540000000008</v>
      </c>
      <c r="I8" s="17">
        <f t="shared" si="3"/>
        <v>53319</v>
      </c>
      <c r="J8" s="17" t="str">
        <f t="shared" si="4"/>
        <v xml:space="preserve"> </v>
      </c>
      <c r="L8" s="15" t="str">
        <f t="shared" si="5"/>
        <v>May</v>
      </c>
      <c r="M8" s="20">
        <f t="shared" si="6"/>
        <v>-8.2437029951799398E-2</v>
      </c>
      <c r="Y8" t="s">
        <v>44</v>
      </c>
    </row>
    <row r="9" spans="2:25" x14ac:dyDescent="0.3">
      <c r="B9" s="16" t="s">
        <v>35</v>
      </c>
      <c r="C9" s="17">
        <v>41951.799999999988</v>
      </c>
      <c r="D9" s="17">
        <v>65382</v>
      </c>
      <c r="G9" s="15" t="str">
        <f t="shared" si="1"/>
        <v>Jun</v>
      </c>
      <c r="H9" s="17">
        <f t="shared" si="2"/>
        <v>41951.799999999988</v>
      </c>
      <c r="I9" s="17">
        <f t="shared" si="3"/>
        <v>65382</v>
      </c>
      <c r="J9" s="17" t="str">
        <f t="shared" si="4"/>
        <v xml:space="preserve"> </v>
      </c>
      <c r="L9" s="15" t="str">
        <f t="shared" si="5"/>
        <v>Jun</v>
      </c>
      <c r="M9" s="20">
        <f t="shared" si="6"/>
        <v>-0.35835856963690332</v>
      </c>
    </row>
    <row r="10" spans="2:25" x14ac:dyDescent="0.3">
      <c r="B10" s="16" t="s">
        <v>24</v>
      </c>
      <c r="C10" s="17">
        <v>44768.409999999982</v>
      </c>
      <c r="D10" s="17">
        <v>59880</v>
      </c>
      <c r="G10" s="15" t="str">
        <f t="shared" si="1"/>
        <v>Jul</v>
      </c>
      <c r="H10" s="17">
        <f t="shared" si="2"/>
        <v>44768.409999999982</v>
      </c>
      <c r="I10" s="17">
        <f t="shared" si="3"/>
        <v>59880</v>
      </c>
      <c r="J10" s="17" t="str">
        <f t="shared" si="4"/>
        <v xml:space="preserve"> </v>
      </c>
      <c r="L10" s="15" t="str">
        <f t="shared" si="5"/>
        <v>Jul</v>
      </c>
      <c r="M10" s="20">
        <f t="shared" si="6"/>
        <v>-0.25236456245825012</v>
      </c>
      <c r="Q10" s="14" t="s">
        <v>48</v>
      </c>
      <c r="R10" s="15" t="s">
        <v>2</v>
      </c>
      <c r="S10" s="15" t="s">
        <v>49</v>
      </c>
      <c r="W10" s="14" t="s">
        <v>55</v>
      </c>
      <c r="X10" s="15" t="s">
        <v>2</v>
      </c>
      <c r="Y10" s="15" t="s">
        <v>49</v>
      </c>
    </row>
    <row r="11" spans="2:25" x14ac:dyDescent="0.3">
      <c r="B11" s="16" t="s">
        <v>29</v>
      </c>
      <c r="C11" s="17">
        <v>51449.09</v>
      </c>
      <c r="D11" s="17">
        <v>53945</v>
      </c>
      <c r="G11" s="15" t="str">
        <f t="shared" si="1"/>
        <v>Aug</v>
      </c>
      <c r="H11" s="17">
        <f t="shared" si="2"/>
        <v>51449.09</v>
      </c>
      <c r="I11" s="17">
        <f t="shared" si="3"/>
        <v>53945</v>
      </c>
      <c r="J11" s="17">
        <f t="shared" si="4"/>
        <v>51449.09</v>
      </c>
      <c r="L11" s="15" t="str">
        <f t="shared" si="5"/>
        <v>Aug</v>
      </c>
      <c r="M11" s="20">
        <f t="shared" si="6"/>
        <v>-4.626768004448982E-2</v>
      </c>
      <c r="Q11" s="16" t="s">
        <v>45</v>
      </c>
      <c r="R11" s="17">
        <v>389062.0800000006</v>
      </c>
      <c r="S11" s="23">
        <v>0.71064773150496574</v>
      </c>
      <c r="W11" s="16" t="s">
        <v>50</v>
      </c>
      <c r="X11" s="17">
        <v>133314.45000000007</v>
      </c>
      <c r="Y11" s="20"/>
    </row>
    <row r="12" spans="2:25" x14ac:dyDescent="0.3">
      <c r="B12" s="16" t="s">
        <v>36</v>
      </c>
      <c r="C12" s="17">
        <v>54290.479999999996</v>
      </c>
      <c r="D12" s="17">
        <v>54604</v>
      </c>
      <c r="G12" s="15" t="str">
        <f t="shared" si="1"/>
        <v>Sep</v>
      </c>
      <c r="H12" s="17">
        <f t="shared" si="2"/>
        <v>54290.479999999996</v>
      </c>
      <c r="I12" s="17">
        <f t="shared" si="3"/>
        <v>54604</v>
      </c>
      <c r="J12" s="17">
        <f t="shared" si="4"/>
        <v>54290.479999999996</v>
      </c>
      <c r="L12" s="15" t="str">
        <f t="shared" si="5"/>
        <v>Sep</v>
      </c>
      <c r="M12" s="20">
        <f t="shared" si="6"/>
        <v>-5.7417039044759368E-3</v>
      </c>
      <c r="Q12" s="16" t="s">
        <v>46</v>
      </c>
      <c r="R12" s="17">
        <v>158413.22000000006</v>
      </c>
      <c r="S12" s="23">
        <v>0.28935226849503537</v>
      </c>
      <c r="W12" s="16" t="s">
        <v>51</v>
      </c>
      <c r="X12" s="17">
        <v>134824.14999999997</v>
      </c>
      <c r="Y12" s="20">
        <v>1.1324353811607778E-2</v>
      </c>
    </row>
    <row r="13" spans="2:25" x14ac:dyDescent="0.3">
      <c r="B13" s="16" t="s">
        <v>37</v>
      </c>
      <c r="C13" s="17">
        <v>41606.340000000033</v>
      </c>
      <c r="D13" s="17">
        <v>31823</v>
      </c>
      <c r="G13" s="15" t="str">
        <f t="shared" si="1"/>
        <v>Oct</v>
      </c>
      <c r="H13" s="17">
        <f t="shared" si="2"/>
        <v>41606.340000000033</v>
      </c>
      <c r="I13" s="17">
        <f t="shared" si="3"/>
        <v>31823</v>
      </c>
      <c r="J13" s="17" t="str">
        <f t="shared" si="4"/>
        <v xml:space="preserve"> </v>
      </c>
      <c r="L13" s="15" t="str">
        <f t="shared" si="5"/>
        <v>Oct</v>
      </c>
      <c r="M13" s="20">
        <f t="shared" si="6"/>
        <v>0.30742984633755566</v>
      </c>
      <c r="W13" s="16" t="s">
        <v>52</v>
      </c>
      <c r="X13" s="17">
        <v>150507.98000000016</v>
      </c>
      <c r="Y13" s="20">
        <v>0.11632804657029319</v>
      </c>
    </row>
    <row r="14" spans="2:25" x14ac:dyDescent="0.3">
      <c r="B14" s="16" t="s">
        <v>38</v>
      </c>
      <c r="C14" s="17">
        <v>40990.89999999998</v>
      </c>
      <c r="D14" s="17">
        <v>33281</v>
      </c>
      <c r="G14" s="15" t="str">
        <f t="shared" si="1"/>
        <v>Nov</v>
      </c>
      <c r="H14" s="17">
        <f t="shared" si="2"/>
        <v>40990.89999999998</v>
      </c>
      <c r="I14" s="17">
        <f t="shared" si="3"/>
        <v>33281</v>
      </c>
      <c r="J14" s="17" t="str">
        <f t="shared" si="4"/>
        <v xml:space="preserve"> </v>
      </c>
      <c r="L14" s="15" t="str">
        <f t="shared" si="5"/>
        <v>Nov</v>
      </c>
      <c r="M14" s="20">
        <f t="shared" si="6"/>
        <v>0.23166070731047683</v>
      </c>
      <c r="W14" s="16" t="s">
        <v>53</v>
      </c>
      <c r="X14" s="17">
        <v>128828.7199999999</v>
      </c>
      <c r="Y14" s="20">
        <v>-0.14404060170098779</v>
      </c>
    </row>
    <row r="15" spans="2:25" x14ac:dyDescent="0.3">
      <c r="B15" s="16" t="s">
        <v>39</v>
      </c>
      <c r="C15" s="17">
        <v>46231.48</v>
      </c>
      <c r="D15" s="17">
        <v>39379</v>
      </c>
      <c r="G15" s="15" t="str">
        <f t="shared" si="1"/>
        <v>Dec</v>
      </c>
      <c r="H15" s="17">
        <f t="shared" si="2"/>
        <v>46231.48</v>
      </c>
      <c r="I15" s="17">
        <f t="shared" si="3"/>
        <v>39379</v>
      </c>
      <c r="J15" s="17" t="str">
        <f t="shared" si="4"/>
        <v xml:space="preserve"> </v>
      </c>
      <c r="L15" s="15" t="str">
        <f t="shared" si="5"/>
        <v>Dec</v>
      </c>
      <c r="M15" s="20">
        <f t="shared" si="6"/>
        <v>0.17401356052718461</v>
      </c>
      <c r="Q15" s="14" t="s">
        <v>65</v>
      </c>
      <c r="R15" s="15" t="s">
        <v>2</v>
      </c>
      <c r="S15" s="15" t="s">
        <v>49</v>
      </c>
    </row>
    <row r="16" spans="2:25" x14ac:dyDescent="0.3">
      <c r="Q16" s="16" t="s">
        <v>58</v>
      </c>
      <c r="R16" s="17">
        <v>71244.959999999963</v>
      </c>
      <c r="S16" s="37"/>
    </row>
    <row r="17" spans="8:26" x14ac:dyDescent="0.3">
      <c r="Q17" s="16" t="s">
        <v>59</v>
      </c>
      <c r="R17" s="17">
        <v>78931.489999999947</v>
      </c>
      <c r="S17" s="37">
        <v>0.10788875451681057</v>
      </c>
      <c r="W17" s="34" t="s">
        <v>54</v>
      </c>
    </row>
    <row r="18" spans="8:26" x14ac:dyDescent="0.3">
      <c r="H18">
        <v>1</v>
      </c>
      <c r="I18" s="18">
        <f>LARGE($H$4:$H$15,H18)</f>
        <v>54290.479999999996</v>
      </c>
      <c r="J18" t="s">
        <v>42</v>
      </c>
      <c r="K18" s="18"/>
      <c r="L18" t="s">
        <v>44</v>
      </c>
      <c r="Q18" s="16" t="s">
        <v>60</v>
      </c>
      <c r="R18" s="17">
        <v>79518.60000000002</v>
      </c>
      <c r="S18" s="37">
        <v>7.4382226916034876E-3</v>
      </c>
      <c r="W18" s="35" t="str">
        <f>W10</f>
        <v>Quarter</v>
      </c>
      <c r="X18" s="35" t="str">
        <f>X10</f>
        <v>Total Revenue</v>
      </c>
      <c r="Y18" s="35" t="s">
        <v>41</v>
      </c>
      <c r="Z18" s="35" t="s">
        <v>56</v>
      </c>
    </row>
    <row r="19" spans="8:26" x14ac:dyDescent="0.3">
      <c r="H19">
        <v>2</v>
      </c>
      <c r="I19" s="18">
        <f>LARGE($H$4:$H$15,H19)</f>
        <v>51449.09</v>
      </c>
      <c r="J19" t="s">
        <v>43</v>
      </c>
      <c r="K19" s="18"/>
      <c r="Q19" s="16" t="s">
        <v>61</v>
      </c>
      <c r="R19" s="17">
        <v>74234.720000000001</v>
      </c>
      <c r="S19" s="37">
        <v>-6.6448352963960858E-2</v>
      </c>
      <c r="W19" s="15" t="str">
        <f t="shared" ref="W19:X19" si="7">W11</f>
        <v>Q-1</v>
      </c>
      <c r="X19" s="17">
        <f t="shared" si="7"/>
        <v>133314.45000000007</v>
      </c>
      <c r="Y19" s="15" t="str">
        <f>IF(X19&gt;Z19,X19," ")</f>
        <v xml:space="preserve"> </v>
      </c>
      <c r="Z19" s="17">
        <f>AVERAGE($X$19:$X$22)</f>
        <v>136868.82500000001</v>
      </c>
    </row>
    <row r="20" spans="8:26" x14ac:dyDescent="0.3">
      <c r="Q20" s="16" t="s">
        <v>62</v>
      </c>
      <c r="R20" s="17">
        <v>84106.14</v>
      </c>
      <c r="S20" s="37">
        <v>0.1329757827604118</v>
      </c>
      <c r="W20" s="15" t="str">
        <f t="shared" ref="W20:X20" si="8">W12</f>
        <v>Q-2</v>
      </c>
      <c r="X20" s="17">
        <f t="shared" si="8"/>
        <v>134824.14999999997</v>
      </c>
      <c r="Y20" s="36" t="str">
        <f t="shared" ref="Y20:Y22" si="9">IF(X20&gt;Z20,X20," ")</f>
        <v xml:space="preserve"> </v>
      </c>
      <c r="Z20" s="17">
        <f t="shared" ref="Z20:Z22" si="10">AVERAGE($X$19:$X$22)</f>
        <v>136868.82500000001</v>
      </c>
    </row>
    <row r="21" spans="8:26" x14ac:dyDescent="0.3">
      <c r="Q21" s="16" t="s">
        <v>63</v>
      </c>
      <c r="R21" s="17">
        <v>72271.130000000063</v>
      </c>
      <c r="S21" s="37">
        <v>-0.14071517251891405</v>
      </c>
      <c r="W21" s="15" t="str">
        <f t="shared" ref="W21:X21" si="11">W13</f>
        <v>Q-3</v>
      </c>
      <c r="X21" s="17">
        <f t="shared" si="11"/>
        <v>150507.98000000016</v>
      </c>
      <c r="Y21" s="36">
        <f t="shared" si="9"/>
        <v>150507.98000000016</v>
      </c>
      <c r="Z21" s="17">
        <f t="shared" si="10"/>
        <v>136868.82500000001</v>
      </c>
    </row>
    <row r="22" spans="8:26" x14ac:dyDescent="0.3">
      <c r="Q22" s="16" t="s">
        <v>64</v>
      </c>
      <c r="R22" s="17">
        <v>87168.260000000009</v>
      </c>
      <c r="S22" s="37">
        <v>0.20612836688730249</v>
      </c>
      <c r="W22" s="15" t="str">
        <f t="shared" ref="W22:X22" si="12">W14</f>
        <v>Q-4</v>
      </c>
      <c r="X22" s="17">
        <f t="shared" si="12"/>
        <v>128828.7199999999</v>
      </c>
      <c r="Y22" s="36" t="str">
        <f t="shared" si="9"/>
        <v xml:space="preserve"> </v>
      </c>
      <c r="Z22" s="17">
        <f t="shared" si="10"/>
        <v>136868.82500000001</v>
      </c>
    </row>
    <row r="24" spans="8:26" x14ac:dyDescent="0.3">
      <c r="Q24" s="34" t="s">
        <v>54</v>
      </c>
    </row>
    <row r="25" spans="8:26" x14ac:dyDescent="0.3">
      <c r="W25" t="s">
        <v>57</v>
      </c>
    </row>
    <row r="26" spans="8:26" x14ac:dyDescent="0.3">
      <c r="Q26" s="35" t="str">
        <f>Q15</f>
        <v>Weekdays</v>
      </c>
      <c r="R26" s="35" t="str">
        <f t="shared" ref="R26" si="13">R15</f>
        <v>Total Revenue</v>
      </c>
      <c r="S26" s="35" t="s">
        <v>41</v>
      </c>
      <c r="T26" s="35" t="s">
        <v>56</v>
      </c>
      <c r="W26" t="str">
        <f>_xlfn.TEXTJOIN(" ",,"The line in the chart indicates",TEXT(Z19,"$#,#"),"Average Revenue")</f>
        <v>The line in the chart indicates $136,869 Average Revenue</v>
      </c>
    </row>
    <row r="27" spans="8:26" x14ac:dyDescent="0.3">
      <c r="Q27" s="15" t="str">
        <f t="shared" ref="Q27:R27" si="14">Q16</f>
        <v>Sun</v>
      </c>
      <c r="R27" s="17">
        <f t="shared" si="14"/>
        <v>71244.959999999963</v>
      </c>
      <c r="S27" s="15" t="str">
        <f>IF(R27&gt;T27,T27," ")</f>
        <v xml:space="preserve"> </v>
      </c>
      <c r="T27" s="17">
        <f>AVERAGE($R$27:$R$33)</f>
        <v>78210.757142857154</v>
      </c>
    </row>
    <row r="28" spans="8:26" x14ac:dyDescent="0.3">
      <c r="Q28" s="15" t="str">
        <f t="shared" ref="Q28:R28" si="15">Q17</f>
        <v>Mon</v>
      </c>
      <c r="R28" s="17">
        <f t="shared" si="15"/>
        <v>78931.489999999947</v>
      </c>
      <c r="S28" s="15">
        <f t="shared" ref="S28:S33" si="16">IF(R28&gt;T28,T28," ")</f>
        <v>78210.757142857154</v>
      </c>
      <c r="T28" s="17">
        <f t="shared" ref="T28:T33" si="17">AVERAGE($R$27:$R$33)</f>
        <v>78210.757142857154</v>
      </c>
    </row>
    <row r="29" spans="8:26" x14ac:dyDescent="0.3">
      <c r="Q29" s="15" t="str">
        <f t="shared" ref="Q29:R29" si="18">Q18</f>
        <v>Tue</v>
      </c>
      <c r="R29" s="17">
        <f t="shared" si="18"/>
        <v>79518.60000000002</v>
      </c>
      <c r="S29" s="15">
        <f t="shared" si="16"/>
        <v>78210.757142857154</v>
      </c>
      <c r="T29" s="17">
        <f t="shared" si="17"/>
        <v>78210.757142857154</v>
      </c>
    </row>
    <row r="30" spans="8:26" x14ac:dyDescent="0.3">
      <c r="Q30" s="15" t="str">
        <f t="shared" ref="Q30:R30" si="19">Q19</f>
        <v>Wed</v>
      </c>
      <c r="R30" s="17">
        <f t="shared" si="19"/>
        <v>74234.720000000001</v>
      </c>
      <c r="S30" s="15" t="str">
        <f t="shared" si="16"/>
        <v xml:space="preserve"> </v>
      </c>
      <c r="T30" s="17">
        <f t="shared" si="17"/>
        <v>78210.757142857154</v>
      </c>
    </row>
    <row r="31" spans="8:26" x14ac:dyDescent="0.3">
      <c r="Q31" s="15" t="str">
        <f t="shared" ref="Q31:R31" si="20">Q20</f>
        <v>Thu</v>
      </c>
      <c r="R31" s="17">
        <f t="shared" si="20"/>
        <v>84106.14</v>
      </c>
      <c r="S31" s="15">
        <f t="shared" si="16"/>
        <v>78210.757142857154</v>
      </c>
      <c r="T31" s="17">
        <f t="shared" si="17"/>
        <v>78210.757142857154</v>
      </c>
    </row>
    <row r="32" spans="8:26" x14ac:dyDescent="0.3">
      <c r="Q32" s="15" t="str">
        <f t="shared" ref="Q32:R32" si="21">Q21</f>
        <v>Fri</v>
      </c>
      <c r="R32" s="17">
        <f t="shared" si="21"/>
        <v>72271.130000000063</v>
      </c>
      <c r="S32" s="15" t="str">
        <f t="shared" si="16"/>
        <v xml:space="preserve"> </v>
      </c>
      <c r="T32" s="17">
        <f t="shared" si="17"/>
        <v>78210.757142857154</v>
      </c>
    </row>
    <row r="33" spans="16:20" x14ac:dyDescent="0.3">
      <c r="Q33" s="15" t="str">
        <f t="shared" ref="Q33:R33" si="22">Q22</f>
        <v>Sat</v>
      </c>
      <c r="R33" s="17">
        <f t="shared" si="22"/>
        <v>87168.260000000009</v>
      </c>
      <c r="S33" s="15">
        <f t="shared" si="16"/>
        <v>78210.757142857154</v>
      </c>
      <c r="T33" s="17">
        <f t="shared" si="17"/>
        <v>78210.757142857154</v>
      </c>
    </row>
    <row r="35" spans="16:20" x14ac:dyDescent="0.3">
      <c r="P35" t="s">
        <v>57</v>
      </c>
    </row>
    <row r="36" spans="16:20" x14ac:dyDescent="0.3">
      <c r="P36" t="str">
        <f>_xlfn.TEXTJOIN(" ",,"The line in the chart indicates", TEXT(T27,"$#,#"),"Average Revenue")</f>
        <v>The line in the chart indicates $78,211 Average Revenue</v>
      </c>
    </row>
  </sheetData>
  <conditionalFormatting sqref="Q7">
    <cfRule type="expression" dxfId="41" priority="1">
      <formula>$S$4&lt;0</formula>
    </cfRule>
    <cfRule type="expression" dxfId="40" priority="2">
      <formula>$S$4&gt;0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E6D20-C7C6-406D-A963-05EF54CBF121}">
  <sheetPr codeName="Sheet6"/>
  <dimension ref="A3:N30"/>
  <sheetViews>
    <sheetView showGridLines="0" workbookViewId="0">
      <selection activeCell="B4" sqref="B4"/>
    </sheetView>
  </sheetViews>
  <sheetFormatPr defaultRowHeight="14.4" x14ac:dyDescent="0.3"/>
  <cols>
    <col min="5" max="14" width="1.6640625" customWidth="1"/>
  </cols>
  <sheetData>
    <row r="3" spans="1:14" x14ac:dyDescent="0.3">
      <c r="A3" t="s">
        <v>46</v>
      </c>
      <c r="B3" s="33">
        <f>'Analysis 02'!S12</f>
        <v>0.28935226849503537</v>
      </c>
    </row>
    <row r="4" spans="1:14" x14ac:dyDescent="0.3">
      <c r="A4" t="s">
        <v>45</v>
      </c>
      <c r="B4" s="33">
        <f>'Analysis 02'!S11</f>
        <v>0.71064773150496574</v>
      </c>
    </row>
    <row r="8" spans="1:14" x14ac:dyDescent="0.3">
      <c r="C8" t="s">
        <v>46</v>
      </c>
    </row>
    <row r="9" spans="1:14" ht="5.55" customHeight="1" thickBot="1" x14ac:dyDescent="0.35">
      <c r="E9" s="24">
        <f t="shared" ref="E9:E16" si="0">E10+10</f>
        <v>91</v>
      </c>
      <c r="F9" s="25">
        <f t="shared" ref="F9:F16" si="1">F10+10</f>
        <v>92</v>
      </c>
      <c r="G9" s="25">
        <f t="shared" ref="G9:G16" si="2">G10+10</f>
        <v>93</v>
      </c>
      <c r="H9" s="25">
        <f t="shared" ref="H9:H16" si="3">H10+10</f>
        <v>94</v>
      </c>
      <c r="I9" s="25">
        <f t="shared" ref="I9:I16" si="4">I10+10</f>
        <v>95</v>
      </c>
      <c r="J9" s="25">
        <f t="shared" ref="J9:J16" si="5">J10+10</f>
        <v>96</v>
      </c>
      <c r="K9" s="25">
        <f t="shared" ref="K9:K16" si="6">K10+10</f>
        <v>97</v>
      </c>
      <c r="L9" s="25">
        <f t="shared" ref="L9:L16" si="7">L10+10</f>
        <v>98</v>
      </c>
      <c r="M9" s="25">
        <f t="shared" ref="M9:M16" si="8">M10+10</f>
        <v>99</v>
      </c>
      <c r="N9" s="26">
        <f t="shared" ref="N9:N16" si="9">N10+10</f>
        <v>100</v>
      </c>
    </row>
    <row r="10" spans="1:14" ht="5.55" customHeight="1" thickBot="1" x14ac:dyDescent="0.35">
      <c r="E10" s="27">
        <f t="shared" si="0"/>
        <v>81</v>
      </c>
      <c r="F10" s="28">
        <f t="shared" si="1"/>
        <v>82</v>
      </c>
      <c r="G10" s="28">
        <f t="shared" si="2"/>
        <v>83</v>
      </c>
      <c r="H10" s="28">
        <f t="shared" si="3"/>
        <v>84</v>
      </c>
      <c r="I10" s="28">
        <f t="shared" si="4"/>
        <v>85</v>
      </c>
      <c r="J10" s="28">
        <f t="shared" si="5"/>
        <v>86</v>
      </c>
      <c r="K10" s="28">
        <f t="shared" si="6"/>
        <v>87</v>
      </c>
      <c r="L10" s="28">
        <f t="shared" si="7"/>
        <v>88</v>
      </c>
      <c r="M10" s="28">
        <f t="shared" si="8"/>
        <v>89</v>
      </c>
      <c r="N10" s="29">
        <f t="shared" si="9"/>
        <v>90</v>
      </c>
    </row>
    <row r="11" spans="1:14" ht="5.55" customHeight="1" thickBot="1" x14ac:dyDescent="0.35">
      <c r="E11" s="27">
        <f t="shared" si="0"/>
        <v>71</v>
      </c>
      <c r="F11" s="28">
        <f t="shared" si="1"/>
        <v>72</v>
      </c>
      <c r="G11" s="28">
        <f t="shared" si="2"/>
        <v>73</v>
      </c>
      <c r="H11" s="28">
        <f t="shared" si="3"/>
        <v>74</v>
      </c>
      <c r="I11" s="28">
        <f t="shared" si="4"/>
        <v>75</v>
      </c>
      <c r="J11" s="28">
        <f t="shared" si="5"/>
        <v>76</v>
      </c>
      <c r="K11" s="28">
        <f t="shared" si="6"/>
        <v>77</v>
      </c>
      <c r="L11" s="28">
        <f t="shared" si="7"/>
        <v>78</v>
      </c>
      <c r="M11" s="28">
        <f t="shared" si="8"/>
        <v>79</v>
      </c>
      <c r="N11" s="29">
        <f t="shared" si="9"/>
        <v>80</v>
      </c>
    </row>
    <row r="12" spans="1:14" ht="5.55" customHeight="1" thickBot="1" x14ac:dyDescent="0.35">
      <c r="E12" s="27">
        <f t="shared" si="0"/>
        <v>61</v>
      </c>
      <c r="F12" s="28">
        <f t="shared" si="1"/>
        <v>62</v>
      </c>
      <c r="G12" s="28">
        <f t="shared" si="2"/>
        <v>63</v>
      </c>
      <c r="H12" s="28">
        <f t="shared" si="3"/>
        <v>64</v>
      </c>
      <c r="I12" s="28">
        <f t="shared" si="4"/>
        <v>65</v>
      </c>
      <c r="J12" s="28">
        <f t="shared" si="5"/>
        <v>66</v>
      </c>
      <c r="K12" s="28">
        <f t="shared" si="6"/>
        <v>67</v>
      </c>
      <c r="L12" s="28">
        <f t="shared" si="7"/>
        <v>68</v>
      </c>
      <c r="M12" s="28">
        <f t="shared" si="8"/>
        <v>69</v>
      </c>
      <c r="N12" s="29">
        <f t="shared" si="9"/>
        <v>70</v>
      </c>
    </row>
    <row r="13" spans="1:14" ht="5.55" customHeight="1" thickBot="1" x14ac:dyDescent="0.35">
      <c r="E13" s="27">
        <f t="shared" si="0"/>
        <v>51</v>
      </c>
      <c r="F13" s="28">
        <f t="shared" si="1"/>
        <v>52</v>
      </c>
      <c r="G13" s="28">
        <f t="shared" si="2"/>
        <v>53</v>
      </c>
      <c r="H13" s="28">
        <f t="shared" si="3"/>
        <v>54</v>
      </c>
      <c r="I13" s="28">
        <f t="shared" si="4"/>
        <v>55</v>
      </c>
      <c r="J13" s="28">
        <f t="shared" si="5"/>
        <v>56</v>
      </c>
      <c r="K13" s="28">
        <f t="shared" si="6"/>
        <v>57</v>
      </c>
      <c r="L13" s="28">
        <f t="shared" si="7"/>
        <v>58</v>
      </c>
      <c r="M13" s="28">
        <f t="shared" si="8"/>
        <v>59</v>
      </c>
      <c r="N13" s="29">
        <f t="shared" si="9"/>
        <v>60</v>
      </c>
    </row>
    <row r="14" spans="1:14" ht="5.55" customHeight="1" thickBot="1" x14ac:dyDescent="0.35">
      <c r="E14" s="27">
        <f t="shared" si="0"/>
        <v>41</v>
      </c>
      <c r="F14" s="28">
        <f t="shared" si="1"/>
        <v>42</v>
      </c>
      <c r="G14" s="28">
        <f t="shared" si="2"/>
        <v>43</v>
      </c>
      <c r="H14" s="28">
        <f t="shared" si="3"/>
        <v>44</v>
      </c>
      <c r="I14" s="28">
        <f t="shared" si="4"/>
        <v>45</v>
      </c>
      <c r="J14" s="28">
        <f t="shared" si="5"/>
        <v>46</v>
      </c>
      <c r="K14" s="28">
        <f t="shared" si="6"/>
        <v>47</v>
      </c>
      <c r="L14" s="28">
        <f t="shared" si="7"/>
        <v>48</v>
      </c>
      <c r="M14" s="28">
        <f t="shared" si="8"/>
        <v>49</v>
      </c>
      <c r="N14" s="29">
        <f t="shared" si="9"/>
        <v>50</v>
      </c>
    </row>
    <row r="15" spans="1:14" ht="5.55" customHeight="1" thickBot="1" x14ac:dyDescent="0.35">
      <c r="E15" s="27">
        <f t="shared" si="0"/>
        <v>31</v>
      </c>
      <c r="F15" s="28">
        <f t="shared" si="1"/>
        <v>32</v>
      </c>
      <c r="G15" s="28">
        <f t="shared" si="2"/>
        <v>33</v>
      </c>
      <c r="H15" s="28">
        <f t="shared" si="3"/>
        <v>34</v>
      </c>
      <c r="I15" s="28">
        <f t="shared" si="4"/>
        <v>35</v>
      </c>
      <c r="J15" s="28">
        <f t="shared" si="5"/>
        <v>36</v>
      </c>
      <c r="K15" s="28">
        <f t="shared" si="6"/>
        <v>37</v>
      </c>
      <c r="L15" s="28">
        <f t="shared" si="7"/>
        <v>38</v>
      </c>
      <c r="M15" s="28">
        <f t="shared" si="8"/>
        <v>39</v>
      </c>
      <c r="N15" s="29">
        <f t="shared" si="9"/>
        <v>40</v>
      </c>
    </row>
    <row r="16" spans="1:14" ht="5.55" customHeight="1" thickBot="1" x14ac:dyDescent="0.35">
      <c r="E16" s="27">
        <f t="shared" si="0"/>
        <v>21</v>
      </c>
      <c r="F16" s="28">
        <f t="shared" si="1"/>
        <v>22</v>
      </c>
      <c r="G16" s="28">
        <f t="shared" si="2"/>
        <v>23</v>
      </c>
      <c r="H16" s="28">
        <f t="shared" si="3"/>
        <v>24</v>
      </c>
      <c r="I16" s="28">
        <f t="shared" si="4"/>
        <v>25</v>
      </c>
      <c r="J16" s="28">
        <f t="shared" si="5"/>
        <v>26</v>
      </c>
      <c r="K16" s="28">
        <f t="shared" si="6"/>
        <v>27</v>
      </c>
      <c r="L16" s="28">
        <f t="shared" si="7"/>
        <v>28</v>
      </c>
      <c r="M16" s="28">
        <f t="shared" si="8"/>
        <v>29</v>
      </c>
      <c r="N16" s="29">
        <f t="shared" si="9"/>
        <v>30</v>
      </c>
    </row>
    <row r="17" spans="3:14" ht="5.55" customHeight="1" thickBot="1" x14ac:dyDescent="0.35">
      <c r="E17" s="27">
        <f>E18+10</f>
        <v>11</v>
      </c>
      <c r="F17" s="28">
        <f t="shared" ref="F17:N17" si="10">F18+10</f>
        <v>12</v>
      </c>
      <c r="G17" s="28">
        <f t="shared" si="10"/>
        <v>13</v>
      </c>
      <c r="H17" s="28">
        <f t="shared" si="10"/>
        <v>14</v>
      </c>
      <c r="I17" s="28">
        <f t="shared" si="10"/>
        <v>15</v>
      </c>
      <c r="J17" s="28">
        <f t="shared" si="10"/>
        <v>16</v>
      </c>
      <c r="K17" s="28">
        <f t="shared" si="10"/>
        <v>17</v>
      </c>
      <c r="L17" s="28">
        <f t="shared" si="10"/>
        <v>18</v>
      </c>
      <c r="M17" s="28">
        <f t="shared" si="10"/>
        <v>19</v>
      </c>
      <c r="N17" s="29">
        <f t="shared" si="10"/>
        <v>20</v>
      </c>
    </row>
    <row r="18" spans="3:14" ht="5.55" customHeight="1" x14ac:dyDescent="0.3">
      <c r="E18" s="30">
        <v>1</v>
      </c>
      <c r="F18" s="31">
        <f>E18+1</f>
        <v>2</v>
      </c>
      <c r="G18" s="31">
        <f>F18+1</f>
        <v>3</v>
      </c>
      <c r="H18" s="31">
        <f t="shared" ref="H18:N18" si="11">G18+1</f>
        <v>4</v>
      </c>
      <c r="I18" s="31">
        <f t="shared" si="11"/>
        <v>5</v>
      </c>
      <c r="J18" s="31">
        <f t="shared" si="11"/>
        <v>6</v>
      </c>
      <c r="K18" s="31">
        <f t="shared" si="11"/>
        <v>7</v>
      </c>
      <c r="L18" s="31">
        <f t="shared" si="11"/>
        <v>8</v>
      </c>
      <c r="M18" s="31">
        <f t="shared" si="11"/>
        <v>9</v>
      </c>
      <c r="N18" s="32">
        <f t="shared" si="11"/>
        <v>10</v>
      </c>
    </row>
    <row r="20" spans="3:14" x14ac:dyDescent="0.3">
      <c r="C20" t="s">
        <v>45</v>
      </c>
    </row>
    <row r="21" spans="3:14" ht="5.55" customHeight="1" thickBot="1" x14ac:dyDescent="0.35">
      <c r="E21" s="24">
        <f t="shared" ref="E21:E28" si="12">E22+10</f>
        <v>91</v>
      </c>
      <c r="F21" s="25">
        <f t="shared" ref="F21:F29" si="13">F22+10</f>
        <v>92</v>
      </c>
      <c r="G21" s="25">
        <f t="shared" ref="G21:G29" si="14">G22+10</f>
        <v>93</v>
      </c>
      <c r="H21" s="25">
        <f t="shared" ref="H21:H29" si="15">H22+10</f>
        <v>94</v>
      </c>
      <c r="I21" s="25">
        <f t="shared" ref="I21:I29" si="16">I22+10</f>
        <v>95</v>
      </c>
      <c r="J21" s="25">
        <f t="shared" ref="J21:J29" si="17">J22+10</f>
        <v>96</v>
      </c>
      <c r="K21" s="25">
        <f t="shared" ref="K21:K29" si="18">K22+10</f>
        <v>97</v>
      </c>
      <c r="L21" s="25">
        <f t="shared" ref="L21:L29" si="19">L22+10</f>
        <v>98</v>
      </c>
      <c r="M21" s="25">
        <f t="shared" ref="M21:M29" si="20">M22+10</f>
        <v>99</v>
      </c>
      <c r="N21" s="26">
        <f t="shared" ref="N21:N29" si="21">N22+10</f>
        <v>100</v>
      </c>
    </row>
    <row r="22" spans="3:14" ht="5.55" customHeight="1" thickBot="1" x14ac:dyDescent="0.35">
      <c r="E22" s="27">
        <f t="shared" si="12"/>
        <v>81</v>
      </c>
      <c r="F22" s="28">
        <f t="shared" si="13"/>
        <v>82</v>
      </c>
      <c r="G22" s="28">
        <f t="shared" si="14"/>
        <v>83</v>
      </c>
      <c r="H22" s="28">
        <f t="shared" si="15"/>
        <v>84</v>
      </c>
      <c r="I22" s="28">
        <f t="shared" si="16"/>
        <v>85</v>
      </c>
      <c r="J22" s="28">
        <f t="shared" si="17"/>
        <v>86</v>
      </c>
      <c r="K22" s="28">
        <f t="shared" si="18"/>
        <v>87</v>
      </c>
      <c r="L22" s="28">
        <f t="shared" si="19"/>
        <v>88</v>
      </c>
      <c r="M22" s="28">
        <f t="shared" si="20"/>
        <v>89</v>
      </c>
      <c r="N22" s="29">
        <f t="shared" si="21"/>
        <v>90</v>
      </c>
    </row>
    <row r="23" spans="3:14" ht="5.55" customHeight="1" thickBot="1" x14ac:dyDescent="0.35">
      <c r="E23" s="27">
        <f t="shared" si="12"/>
        <v>71</v>
      </c>
      <c r="F23" s="28">
        <f t="shared" si="13"/>
        <v>72</v>
      </c>
      <c r="G23" s="28">
        <f t="shared" si="14"/>
        <v>73</v>
      </c>
      <c r="H23" s="28">
        <f t="shared" si="15"/>
        <v>74</v>
      </c>
      <c r="I23" s="28">
        <f t="shared" si="16"/>
        <v>75</v>
      </c>
      <c r="J23" s="28">
        <f t="shared" si="17"/>
        <v>76</v>
      </c>
      <c r="K23" s="28">
        <f t="shared" si="18"/>
        <v>77</v>
      </c>
      <c r="L23" s="28">
        <f t="shared" si="19"/>
        <v>78</v>
      </c>
      <c r="M23" s="28">
        <f t="shared" si="20"/>
        <v>79</v>
      </c>
      <c r="N23" s="29">
        <f t="shared" si="21"/>
        <v>80</v>
      </c>
    </row>
    <row r="24" spans="3:14" ht="5.55" customHeight="1" thickBot="1" x14ac:dyDescent="0.35">
      <c r="E24" s="27">
        <f t="shared" si="12"/>
        <v>61</v>
      </c>
      <c r="F24" s="28">
        <f t="shared" si="13"/>
        <v>62</v>
      </c>
      <c r="G24" s="28">
        <f t="shared" si="14"/>
        <v>63</v>
      </c>
      <c r="H24" s="28">
        <f t="shared" si="15"/>
        <v>64</v>
      </c>
      <c r="I24" s="28">
        <f t="shared" si="16"/>
        <v>65</v>
      </c>
      <c r="J24" s="28">
        <f t="shared" si="17"/>
        <v>66</v>
      </c>
      <c r="K24" s="28">
        <f t="shared" si="18"/>
        <v>67</v>
      </c>
      <c r="L24" s="28">
        <f t="shared" si="19"/>
        <v>68</v>
      </c>
      <c r="M24" s="28">
        <f t="shared" si="20"/>
        <v>69</v>
      </c>
      <c r="N24" s="29">
        <f t="shared" si="21"/>
        <v>70</v>
      </c>
    </row>
    <row r="25" spans="3:14" ht="5.55" customHeight="1" thickBot="1" x14ac:dyDescent="0.35">
      <c r="E25" s="27">
        <f t="shared" si="12"/>
        <v>51</v>
      </c>
      <c r="F25" s="28">
        <f t="shared" si="13"/>
        <v>52</v>
      </c>
      <c r="G25" s="28">
        <f t="shared" si="14"/>
        <v>53</v>
      </c>
      <c r="H25" s="28">
        <f t="shared" si="15"/>
        <v>54</v>
      </c>
      <c r="I25" s="28">
        <f t="shared" si="16"/>
        <v>55</v>
      </c>
      <c r="J25" s="28">
        <f t="shared" si="17"/>
        <v>56</v>
      </c>
      <c r="K25" s="28">
        <f t="shared" si="18"/>
        <v>57</v>
      </c>
      <c r="L25" s="28">
        <f t="shared" si="19"/>
        <v>58</v>
      </c>
      <c r="M25" s="28">
        <f t="shared" si="20"/>
        <v>59</v>
      </c>
      <c r="N25" s="29">
        <f t="shared" si="21"/>
        <v>60</v>
      </c>
    </row>
    <row r="26" spans="3:14" ht="5.55" customHeight="1" thickBot="1" x14ac:dyDescent="0.35">
      <c r="E26" s="27">
        <f t="shared" si="12"/>
        <v>41</v>
      </c>
      <c r="F26" s="28">
        <f t="shared" si="13"/>
        <v>42</v>
      </c>
      <c r="G26" s="28">
        <f t="shared" si="14"/>
        <v>43</v>
      </c>
      <c r="H26" s="28">
        <f t="shared" si="15"/>
        <v>44</v>
      </c>
      <c r="I26" s="28">
        <f t="shared" si="16"/>
        <v>45</v>
      </c>
      <c r="J26" s="28">
        <f t="shared" si="17"/>
        <v>46</v>
      </c>
      <c r="K26" s="28">
        <f t="shared" si="18"/>
        <v>47</v>
      </c>
      <c r="L26" s="28">
        <f t="shared" si="19"/>
        <v>48</v>
      </c>
      <c r="M26" s="28">
        <f t="shared" si="20"/>
        <v>49</v>
      </c>
      <c r="N26" s="29">
        <f t="shared" si="21"/>
        <v>50</v>
      </c>
    </row>
    <row r="27" spans="3:14" ht="5.55" customHeight="1" thickBot="1" x14ac:dyDescent="0.35">
      <c r="E27" s="27">
        <f t="shared" si="12"/>
        <v>31</v>
      </c>
      <c r="F27" s="28">
        <f t="shared" si="13"/>
        <v>32</v>
      </c>
      <c r="G27" s="28">
        <f t="shared" si="14"/>
        <v>33</v>
      </c>
      <c r="H27" s="28">
        <f t="shared" si="15"/>
        <v>34</v>
      </c>
      <c r="I27" s="28">
        <f t="shared" si="16"/>
        <v>35</v>
      </c>
      <c r="J27" s="28">
        <f t="shared" si="17"/>
        <v>36</v>
      </c>
      <c r="K27" s="28">
        <f t="shared" si="18"/>
        <v>37</v>
      </c>
      <c r="L27" s="28">
        <f t="shared" si="19"/>
        <v>38</v>
      </c>
      <c r="M27" s="28">
        <f t="shared" si="20"/>
        <v>39</v>
      </c>
      <c r="N27" s="29">
        <f t="shared" si="21"/>
        <v>40</v>
      </c>
    </row>
    <row r="28" spans="3:14" ht="5.55" customHeight="1" thickBot="1" x14ac:dyDescent="0.35">
      <c r="E28" s="27">
        <f t="shared" si="12"/>
        <v>21</v>
      </c>
      <c r="F28" s="28">
        <f t="shared" si="13"/>
        <v>22</v>
      </c>
      <c r="G28" s="28">
        <f t="shared" si="14"/>
        <v>23</v>
      </c>
      <c r="H28" s="28">
        <f t="shared" si="15"/>
        <v>24</v>
      </c>
      <c r="I28" s="28">
        <f t="shared" si="16"/>
        <v>25</v>
      </c>
      <c r="J28" s="28">
        <f t="shared" si="17"/>
        <v>26</v>
      </c>
      <c r="K28" s="28">
        <f t="shared" si="18"/>
        <v>27</v>
      </c>
      <c r="L28" s="28">
        <f t="shared" si="19"/>
        <v>28</v>
      </c>
      <c r="M28" s="28">
        <f t="shared" si="20"/>
        <v>29</v>
      </c>
      <c r="N28" s="29">
        <f t="shared" si="21"/>
        <v>30</v>
      </c>
    </row>
    <row r="29" spans="3:14" ht="5.55" customHeight="1" thickBot="1" x14ac:dyDescent="0.35">
      <c r="E29" s="27">
        <f>E30+10</f>
        <v>11</v>
      </c>
      <c r="F29" s="28">
        <f t="shared" si="13"/>
        <v>12</v>
      </c>
      <c r="G29" s="28">
        <f t="shared" si="14"/>
        <v>13</v>
      </c>
      <c r="H29" s="28">
        <f t="shared" si="15"/>
        <v>14</v>
      </c>
      <c r="I29" s="28">
        <f t="shared" si="16"/>
        <v>15</v>
      </c>
      <c r="J29" s="28">
        <f t="shared" si="17"/>
        <v>16</v>
      </c>
      <c r="K29" s="28">
        <f t="shared" si="18"/>
        <v>17</v>
      </c>
      <c r="L29" s="28">
        <f t="shared" si="19"/>
        <v>18</v>
      </c>
      <c r="M29" s="28">
        <f t="shared" si="20"/>
        <v>19</v>
      </c>
      <c r="N29" s="29">
        <f t="shared" si="21"/>
        <v>20</v>
      </c>
    </row>
    <row r="30" spans="3:14" ht="5.55" customHeight="1" x14ac:dyDescent="0.3">
      <c r="E30" s="30">
        <v>1</v>
      </c>
      <c r="F30" s="31">
        <f>E30+1</f>
        <v>2</v>
      </c>
      <c r="G30" s="31">
        <f>F30+1</f>
        <v>3</v>
      </c>
      <c r="H30" s="31">
        <f t="shared" ref="H30:N30" si="22">G30+1</f>
        <v>4</v>
      </c>
      <c r="I30" s="31">
        <f t="shared" si="22"/>
        <v>5</v>
      </c>
      <c r="J30" s="31">
        <f t="shared" si="22"/>
        <v>6</v>
      </c>
      <c r="K30" s="31">
        <f t="shared" si="22"/>
        <v>7</v>
      </c>
      <c r="L30" s="31">
        <f t="shared" si="22"/>
        <v>8</v>
      </c>
      <c r="M30" s="31">
        <f t="shared" si="22"/>
        <v>9</v>
      </c>
      <c r="N30" s="32">
        <f t="shared" si="22"/>
        <v>10</v>
      </c>
    </row>
  </sheetData>
  <conditionalFormatting sqref="E9:N18">
    <cfRule type="cellIs" dxfId="12" priority="3" operator="lessThanOrEqual">
      <formula>$B$3*100</formula>
    </cfRule>
    <cfRule type="cellIs" dxfId="11" priority="4" operator="lessThanOrEqual">
      <formula>$B$3*100</formula>
    </cfRule>
  </conditionalFormatting>
  <conditionalFormatting sqref="E21:N30">
    <cfRule type="cellIs" dxfId="10" priority="1" operator="lessThanOrEqual">
      <formula>$B$4*100</formula>
    </cfRule>
    <cfRule type="cellIs" dxfId="9" priority="2" operator="lessThanOrEqual">
      <formula>$B$4*100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4464-AE76-4F95-A06B-0E363137D468}">
  <sheetPr codeName="Sheet7"/>
  <dimension ref="A1:Y16"/>
  <sheetViews>
    <sheetView topLeftCell="G1" workbookViewId="0">
      <selection activeCell="R19" sqref="R19"/>
    </sheetView>
  </sheetViews>
  <sheetFormatPr defaultRowHeight="14.4" x14ac:dyDescent="0.3"/>
  <cols>
    <col min="1" max="1" width="13.109375" bestFit="1" customWidth="1"/>
    <col min="2" max="2" width="7.5546875" bestFit="1" customWidth="1"/>
    <col min="3" max="3" width="12.109375" bestFit="1" customWidth="1"/>
    <col min="4" max="4" width="14.109375" bestFit="1" customWidth="1"/>
    <col min="5" max="5" width="11.5546875" bestFit="1" customWidth="1"/>
    <col min="6" max="6" width="11.77734375" bestFit="1" customWidth="1"/>
    <col min="7" max="7" width="11.33203125" bestFit="1" customWidth="1"/>
    <col min="8" max="8" width="8.44140625" bestFit="1" customWidth="1"/>
    <col min="9" max="9" width="12.21875" bestFit="1" customWidth="1"/>
    <col min="10" max="10" width="8.6640625" bestFit="1" customWidth="1"/>
    <col min="11" max="11" width="11" bestFit="1" customWidth="1"/>
    <col min="15" max="15" width="13.5546875" bestFit="1" customWidth="1"/>
    <col min="16" max="16" width="13.109375" bestFit="1" customWidth="1"/>
    <col min="17" max="23" width="11" bestFit="1" customWidth="1"/>
    <col min="24" max="24" width="10.77734375" bestFit="1" customWidth="1"/>
    <col min="25" max="26" width="13.109375" bestFit="1" customWidth="1"/>
  </cols>
  <sheetData>
    <row r="1" spans="1:25" x14ac:dyDescent="0.3">
      <c r="A1" t="s">
        <v>2</v>
      </c>
      <c r="B1" t="s">
        <v>0</v>
      </c>
      <c r="C1" t="s">
        <v>1</v>
      </c>
      <c r="D1" t="s">
        <v>3</v>
      </c>
      <c r="E1" t="s">
        <v>4</v>
      </c>
      <c r="F1" t="s">
        <v>5</v>
      </c>
      <c r="G1" t="s">
        <v>6</v>
      </c>
      <c r="H1" t="s">
        <v>7</v>
      </c>
      <c r="I1" t="s">
        <v>8</v>
      </c>
      <c r="J1" t="s">
        <v>9</v>
      </c>
      <c r="K1" t="s">
        <v>10</v>
      </c>
      <c r="O1" s="7" t="s">
        <v>22</v>
      </c>
      <c r="P1" t="s">
        <v>2</v>
      </c>
      <c r="Q1" t="s">
        <v>10</v>
      </c>
      <c r="T1" t="str">
        <f>O1</f>
        <v>Store Name</v>
      </c>
      <c r="U1" t="str">
        <f>P1</f>
        <v>Total Revenue</v>
      </c>
      <c r="V1" t="str">
        <f>Q1</f>
        <v>Total Target</v>
      </c>
      <c r="X1" s="7" t="s">
        <v>23</v>
      </c>
      <c r="Y1" t="s">
        <v>2</v>
      </c>
    </row>
    <row r="2" spans="1:25" x14ac:dyDescent="0.3">
      <c r="A2" s="8">
        <v>455501.1399999999</v>
      </c>
      <c r="B2" s="8">
        <v>260011.18999999954</v>
      </c>
      <c r="C2" s="8">
        <v>195489.95000000036</v>
      </c>
      <c r="D2" s="2">
        <v>0.42917554498326921</v>
      </c>
      <c r="E2" s="9">
        <v>1620</v>
      </c>
      <c r="F2" s="8">
        <v>36900.26</v>
      </c>
      <c r="G2" s="4">
        <v>8.1010247306955177E-2</v>
      </c>
      <c r="H2" s="9">
        <v>100</v>
      </c>
      <c r="I2" s="9">
        <v>4030</v>
      </c>
      <c r="J2" s="9">
        <v>50165</v>
      </c>
      <c r="K2" s="8">
        <v>421979</v>
      </c>
      <c r="O2" t="s">
        <v>11</v>
      </c>
      <c r="P2" s="1">
        <v>41903.85</v>
      </c>
      <c r="Q2" s="1">
        <v>38817</v>
      </c>
      <c r="T2" t="str">
        <f t="shared" ref="T2:T11" si="0">O2</f>
        <v>Barron-Fleming</v>
      </c>
      <c r="U2" s="3">
        <f t="shared" ref="U2:U11" si="1">P2</f>
        <v>41903.85</v>
      </c>
      <c r="V2" s="3">
        <f t="shared" ref="V2:V11" si="2">Q2</f>
        <v>38817</v>
      </c>
      <c r="X2" t="s">
        <v>35</v>
      </c>
      <c r="Y2" s="1">
        <v>455501.1399999999</v>
      </c>
    </row>
    <row r="3" spans="1:25" x14ac:dyDescent="0.3">
      <c r="O3" t="s">
        <v>12</v>
      </c>
      <c r="P3" s="1">
        <v>47623.30999999999</v>
      </c>
      <c r="Q3" s="1">
        <v>41880</v>
      </c>
      <c r="T3" t="str">
        <f t="shared" si="0"/>
        <v>Berg-Trujillo</v>
      </c>
      <c r="U3" s="3">
        <f t="shared" si="1"/>
        <v>47623.30999999999</v>
      </c>
      <c r="V3" s="3">
        <f t="shared" si="2"/>
        <v>41880</v>
      </c>
      <c r="X3" t="s">
        <v>21</v>
      </c>
      <c r="Y3" s="1">
        <v>455501.1399999999</v>
      </c>
    </row>
    <row r="4" spans="1:25" x14ac:dyDescent="0.3">
      <c r="O4" t="s">
        <v>13</v>
      </c>
      <c r="P4" s="1">
        <v>44362.009999999995</v>
      </c>
      <c r="Q4" s="1">
        <v>32774</v>
      </c>
      <c r="T4" t="str">
        <f t="shared" si="0"/>
        <v>Lee-Myers</v>
      </c>
      <c r="U4" s="3">
        <f t="shared" si="1"/>
        <v>44362.009999999995</v>
      </c>
      <c r="V4" s="3">
        <f t="shared" si="2"/>
        <v>32774</v>
      </c>
    </row>
    <row r="5" spans="1:25" x14ac:dyDescent="0.3">
      <c r="O5" t="s">
        <v>14</v>
      </c>
      <c r="P5" s="1">
        <v>45988.49</v>
      </c>
      <c r="Q5" s="1">
        <v>30208</v>
      </c>
      <c r="T5" t="str">
        <f t="shared" si="0"/>
        <v>Lopez</v>
      </c>
      <c r="U5" s="3">
        <f t="shared" si="1"/>
        <v>45988.49</v>
      </c>
      <c r="V5" s="3">
        <f t="shared" si="2"/>
        <v>30208</v>
      </c>
    </row>
    <row r="6" spans="1:25" x14ac:dyDescent="0.3">
      <c r="O6" t="s">
        <v>15</v>
      </c>
      <c r="P6" s="1">
        <v>46637.76999999999</v>
      </c>
      <c r="Q6" s="1">
        <v>44127</v>
      </c>
      <c r="T6" t="str">
        <f t="shared" si="0"/>
        <v>Martinez</v>
      </c>
      <c r="U6" s="3">
        <f t="shared" si="1"/>
        <v>46637.76999999999</v>
      </c>
      <c r="V6" s="3">
        <f t="shared" si="2"/>
        <v>44127</v>
      </c>
    </row>
    <row r="7" spans="1:25" x14ac:dyDescent="0.3">
      <c r="O7" t="s">
        <v>16</v>
      </c>
      <c r="P7" s="1">
        <v>41951.799999999988</v>
      </c>
      <c r="Q7" s="1">
        <v>65382</v>
      </c>
      <c r="T7" t="str">
        <f t="shared" si="0"/>
        <v>Miller</v>
      </c>
      <c r="U7" s="3">
        <f t="shared" si="1"/>
        <v>41951.799999999988</v>
      </c>
      <c r="V7" s="3">
        <f t="shared" si="2"/>
        <v>65382</v>
      </c>
    </row>
    <row r="8" spans="1:25" x14ac:dyDescent="0.3">
      <c r="O8" t="s">
        <v>17</v>
      </c>
      <c r="P8" s="1">
        <v>53613.679999999993</v>
      </c>
      <c r="Q8" s="1">
        <v>34749</v>
      </c>
      <c r="T8" t="str">
        <f t="shared" si="0"/>
        <v>Myers-Lopez</v>
      </c>
      <c r="U8" s="3">
        <f t="shared" si="1"/>
        <v>53613.679999999993</v>
      </c>
      <c r="V8" s="3">
        <f t="shared" si="2"/>
        <v>34749</v>
      </c>
    </row>
    <row r="9" spans="1:25" x14ac:dyDescent="0.3">
      <c r="O9" t="s">
        <v>18</v>
      </c>
      <c r="P9" s="1">
        <v>41119.749999999993</v>
      </c>
      <c r="Q9" s="1">
        <v>51585</v>
      </c>
      <c r="T9" t="str">
        <f t="shared" si="0"/>
        <v>Novak PLC</v>
      </c>
      <c r="U9" s="3">
        <f t="shared" si="1"/>
        <v>41119.749999999993</v>
      </c>
      <c r="V9" s="3">
        <f t="shared" si="2"/>
        <v>51585</v>
      </c>
    </row>
    <row r="10" spans="1:25" x14ac:dyDescent="0.3">
      <c r="G10" t="s">
        <v>25</v>
      </c>
      <c r="H10" t="s">
        <v>26</v>
      </c>
      <c r="J10" t="s">
        <v>28</v>
      </c>
      <c r="O10" t="s">
        <v>19</v>
      </c>
      <c r="P10" s="1">
        <v>44376.799999999996</v>
      </c>
      <c r="Q10" s="1">
        <v>46353</v>
      </c>
      <c r="T10" t="str">
        <f t="shared" si="0"/>
        <v>Thomas</v>
      </c>
      <c r="U10" s="3">
        <f t="shared" si="1"/>
        <v>44376.799999999996</v>
      </c>
      <c r="V10" s="3">
        <f t="shared" si="2"/>
        <v>46353</v>
      </c>
    </row>
    <row r="11" spans="1:25" x14ac:dyDescent="0.3">
      <c r="G11" s="8">
        <f>A2</f>
        <v>455501.1399999999</v>
      </c>
      <c r="H11" s="8">
        <f>K2</f>
        <v>421979</v>
      </c>
      <c r="J11" s="12">
        <f>(G11-H11)/H11</f>
        <v>7.9440303901378739E-2</v>
      </c>
      <c r="O11" t="s">
        <v>20</v>
      </c>
      <c r="P11" s="1">
        <v>47923.679999999993</v>
      </c>
      <c r="Q11" s="1">
        <v>36104</v>
      </c>
      <c r="T11" t="str">
        <f t="shared" si="0"/>
        <v>Valdez</v>
      </c>
      <c r="U11" s="3">
        <f t="shared" si="1"/>
        <v>47923.679999999993</v>
      </c>
      <c r="V11" s="3">
        <f t="shared" si="2"/>
        <v>36104</v>
      </c>
    </row>
    <row r="12" spans="1:25" x14ac:dyDescent="0.3">
      <c r="O12" t="s">
        <v>21</v>
      </c>
      <c r="P12" s="1">
        <v>455501.1399999999</v>
      </c>
      <c r="Q12" s="1">
        <v>421979</v>
      </c>
    </row>
    <row r="13" spans="1:25" x14ac:dyDescent="0.3">
      <c r="J13" s="11"/>
    </row>
    <row r="14" spans="1:25" x14ac:dyDescent="0.3">
      <c r="J14" s="10"/>
    </row>
    <row r="15" spans="1:25" x14ac:dyDescent="0.3">
      <c r="G15" t="s">
        <v>27</v>
      </c>
    </row>
    <row r="16" spans="1:25" ht="18" x14ac:dyDescent="0.3">
      <c r="G16" s="13" t="str">
        <f xml:space="preserve"> IF((G11-H11)/H11&gt;0,"▲"&amp; TEXT((G11-H11)/H11,"+0.0%;-0.0%"),"▼"&amp; TEXT((G11-H11)/H11,"+0.0%;-0.0%"))</f>
        <v>▲+7.9%</v>
      </c>
    </row>
  </sheetData>
  <conditionalFormatting sqref="G16">
    <cfRule type="expression" dxfId="8" priority="1">
      <formula>$J$11&gt;0</formula>
    </cfRule>
    <cfRule type="expression" dxfId="7" priority="2">
      <formula>$J$11&lt;0</formula>
    </cfRule>
  </conditionalFormatting>
  <pageMargins left="0.7" right="0.7" top="0.75" bottom="0.75" header="0.3" footer="0.3"/>
  <pageSetup orientation="portrait" r:id="rId4"/>
  <extLst>
    <ext xmlns:x15="http://schemas.microsoft.com/office/spreadsheetml/2010/11/main" uri="{F7C9EE02-42E1-4005-9D12-6889AFFD525C}">
      <x15:webExtensions xmlns:xm="http://schemas.microsoft.com/office/excel/2006/main">
        <x15:webExtension appRef="{6D2F0720-0351-4AF7-816B-C6210C8F16F1}">
          <xm:f>'Analysis 01'!$T$1:$V$11</xm:f>
        </x15:webExtension>
      </x15:webExtens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7E26804E-7C69-4A3B-9099-5D0D64AB62C9}">
  <ds:schemaRefs/>
</ds:datastoreItem>
</file>

<file path=customXml/itemProps2.xml><?xml version="1.0" encoding="utf-8"?>
<ds:datastoreItem xmlns:ds="http://schemas.openxmlformats.org/officeDocument/2006/customXml" ds:itemID="{97F173DF-1062-4D16-BFD5-8145F481E5A5}">
  <ds:schemaRefs/>
</ds:datastoreItem>
</file>

<file path=customXml/itemProps3.xml><?xml version="1.0" encoding="utf-8"?>
<ds:datastoreItem xmlns:ds="http://schemas.openxmlformats.org/officeDocument/2006/customXml" ds:itemID="{6EAFB0C2-5B3D-4C18-AC99-8A1B9A6ABD49}">
  <ds:schemaRefs/>
</ds:datastoreItem>
</file>

<file path=customXml/itemProps4.xml><?xml version="1.0" encoding="utf-8"?>
<ds:datastoreItem xmlns:ds="http://schemas.openxmlformats.org/officeDocument/2006/customXml" ds:itemID="{0FB31ADF-7518-426D-BD16-1306A2F912BF}">
  <ds:schemaRefs/>
</ds:datastoreItem>
</file>

<file path=customXml/itemProps5.xml><?xml version="1.0" encoding="utf-8"?>
<ds:datastoreItem xmlns:ds="http://schemas.openxmlformats.org/officeDocument/2006/customXml" ds:itemID="{CA5FBB20-F752-499D-81BF-40246DBD7563}">
  <ds:schemaRefs/>
</ds:datastoreItem>
</file>

<file path=customXml/itemProps6.xml><?xml version="1.0" encoding="utf-8"?>
<ds:datastoreItem xmlns:ds="http://schemas.openxmlformats.org/officeDocument/2006/customXml" ds:itemID="{FBECE9FC-E9E2-4094-A8A2-326BDEF584B3}">
  <ds:schemaRefs/>
</ds:datastoreItem>
</file>

<file path=customXml/itemProps7.xml><?xml version="1.0" encoding="utf-8"?>
<ds:datastoreItem xmlns:ds="http://schemas.openxmlformats.org/officeDocument/2006/customXml" ds:itemID="{C10A92A3-F70C-441D-8C51-9E1C74F8B7DD}">
  <ds:schemaRefs/>
</ds:datastoreItem>
</file>

<file path=customXml/itemProps8.xml><?xml version="1.0" encoding="utf-8"?>
<ds:datastoreItem xmlns:ds="http://schemas.openxmlformats.org/officeDocument/2006/customXml" ds:itemID="{E20D8A67-7195-4742-946B-91D7A2AC2E1F}">
  <ds:schemaRefs/>
</ds:datastoreItem>
</file>

<file path=customXml/itemProps9.xml><?xml version="1.0" encoding="utf-8"?>
<ds:datastoreItem xmlns:ds="http://schemas.openxmlformats.org/officeDocument/2006/customXml" ds:itemID="{378947D8-5B4B-4DA7-954F-431BBDDD208D}">
  <ds:schemaRefs/>
</ds:datastoreItem>
</file>

<file path=customXml/itemProps10.xml><?xml version="1.0" encoding="utf-8"?>
<ds:datastoreItem xmlns:ds="http://schemas.openxmlformats.org/officeDocument/2006/customXml" ds:itemID="{0C90BF74-3E56-4DE9-A7F0-3D6F84063926}">
  <ds:schemaRefs/>
</ds:datastoreItem>
</file>

<file path=customXml/itemProps11.xml><?xml version="1.0" encoding="utf-8"?>
<ds:datastoreItem xmlns:ds="http://schemas.openxmlformats.org/officeDocument/2006/customXml" ds:itemID="{5A123620-7E0F-44D8-B563-DB39FA15ED46}">
  <ds:schemaRefs/>
</ds:datastoreItem>
</file>

<file path=customXml/itemProps12.xml><?xml version="1.0" encoding="utf-8"?>
<ds:datastoreItem xmlns:ds="http://schemas.openxmlformats.org/officeDocument/2006/customXml" ds:itemID="{BC041246-3803-4AD6-BA69-7D75851A2EA2}">
  <ds:schemaRefs/>
</ds:datastoreItem>
</file>

<file path=customXml/itemProps13.xml><?xml version="1.0" encoding="utf-8"?>
<ds:datastoreItem xmlns:ds="http://schemas.openxmlformats.org/officeDocument/2006/customXml" ds:itemID="{E05C4644-AF1D-42BE-A17B-D089559045AD}">
  <ds:schemaRefs/>
</ds:datastoreItem>
</file>

<file path=customXml/itemProps14.xml><?xml version="1.0" encoding="utf-8"?>
<ds:datastoreItem xmlns:ds="http://schemas.openxmlformats.org/officeDocument/2006/customXml" ds:itemID="{452DD7E1-0117-4E71-8AFA-81B3C141564F}">
  <ds:schemaRefs/>
</ds:datastoreItem>
</file>

<file path=customXml/itemProps15.xml><?xml version="1.0" encoding="utf-8"?>
<ds:datastoreItem xmlns:ds="http://schemas.openxmlformats.org/officeDocument/2006/customXml" ds:itemID="{037FC783-7014-4666-8A91-CE381DDCDCEF}">
  <ds:schemaRefs/>
</ds:datastoreItem>
</file>

<file path=customXml/itemProps16.xml><?xml version="1.0" encoding="utf-8"?>
<ds:datastoreItem xmlns:ds="http://schemas.openxmlformats.org/officeDocument/2006/customXml" ds:itemID="{59C42ECC-6AFC-4B3E-B97A-E73B435201E2}">
  <ds:schemaRefs/>
</ds:datastoreItem>
</file>

<file path=customXml/itemProps17.xml><?xml version="1.0" encoding="utf-8"?>
<ds:datastoreItem xmlns:ds="http://schemas.openxmlformats.org/officeDocument/2006/customXml" ds:itemID="{24C3095D-AC79-42DE-BFA5-D6F53A212589}">
  <ds:schemaRefs>
    <ds:schemaRef ds:uri="http://schemas.microsoft.com/DataMashup"/>
  </ds:schemaRefs>
</ds:datastoreItem>
</file>

<file path=customXml/itemProps18.xml><?xml version="1.0" encoding="utf-8"?>
<ds:datastoreItem xmlns:ds="http://schemas.openxmlformats.org/officeDocument/2006/customXml" ds:itemID="{4DE262D2-2F41-4CAA-815F-3AF3C47707EE}">
  <ds:schemaRefs/>
</ds:datastoreItem>
</file>

<file path=customXml/itemProps19.xml><?xml version="1.0" encoding="utf-8"?>
<ds:datastoreItem xmlns:ds="http://schemas.openxmlformats.org/officeDocument/2006/customXml" ds:itemID="{D0C8F098-3D2F-4FC8-A1DD-FCC99D1CE7FB}">
  <ds:schemaRefs/>
</ds:datastoreItem>
</file>

<file path=customXml/itemProps20.xml><?xml version="1.0" encoding="utf-8"?>
<ds:datastoreItem xmlns:ds="http://schemas.openxmlformats.org/officeDocument/2006/customXml" ds:itemID="{E0BD0962-1DBF-47C3-BE95-4EC4507DF892}">
  <ds:schemaRefs/>
</ds:datastoreItem>
</file>

<file path=customXml/itemProps21.xml><?xml version="1.0" encoding="utf-8"?>
<ds:datastoreItem xmlns:ds="http://schemas.openxmlformats.org/officeDocument/2006/customXml" ds:itemID="{BCD47A88-D546-498B-8309-91736769F076}">
  <ds:schemaRefs/>
</ds:datastoreItem>
</file>

<file path=customXml/itemProps22.xml><?xml version="1.0" encoding="utf-8"?>
<ds:datastoreItem xmlns:ds="http://schemas.openxmlformats.org/officeDocument/2006/customXml" ds:itemID="{3D8C2531-0444-4527-ADB0-B71FCF304181}">
  <ds:schemaRefs/>
</ds:datastoreItem>
</file>

<file path=customXml/itemProps23.xml><?xml version="1.0" encoding="utf-8"?>
<ds:datastoreItem xmlns:ds="http://schemas.openxmlformats.org/officeDocument/2006/customXml" ds:itemID="{F3DAF284-5A9B-4978-B968-BE8EF48F97A0}">
  <ds:schemaRefs/>
</ds:datastoreItem>
</file>

<file path=customXml/itemProps24.xml><?xml version="1.0" encoding="utf-8"?>
<ds:datastoreItem xmlns:ds="http://schemas.openxmlformats.org/officeDocument/2006/customXml" ds:itemID="{9E391F78-5D4F-428F-9635-CDE1ACD8B772}">
  <ds:schemaRefs/>
</ds:datastoreItem>
</file>

<file path=customXml/itemProps25.xml><?xml version="1.0" encoding="utf-8"?>
<ds:datastoreItem xmlns:ds="http://schemas.openxmlformats.org/officeDocument/2006/customXml" ds:itemID="{3321F85E-59F2-4D60-960D-E19BF90E1BB4}">
  <ds:schemaRefs/>
</ds:datastoreItem>
</file>

<file path=customXml/itemProps26.xml><?xml version="1.0" encoding="utf-8"?>
<ds:datastoreItem xmlns:ds="http://schemas.openxmlformats.org/officeDocument/2006/customXml" ds:itemID="{73762F1E-C10D-4D3E-ADC6-9FBA895C6DEB}">
  <ds:schemaRefs/>
</ds:datastoreItem>
</file>

<file path=customXml/itemProps27.xml><?xml version="1.0" encoding="utf-8"?>
<ds:datastoreItem xmlns:ds="http://schemas.openxmlformats.org/officeDocument/2006/customXml" ds:itemID="{AB1380A2-444A-48BC-B7E9-B55ED79FF01B}">
  <ds:schemaRefs/>
</ds:datastoreItem>
</file>

<file path=customXml/itemProps28.xml><?xml version="1.0" encoding="utf-8"?>
<ds:datastoreItem xmlns:ds="http://schemas.openxmlformats.org/officeDocument/2006/customXml" ds:itemID="{6415E78D-78E7-4BE4-9C44-830331B2705E}">
  <ds:schemaRefs/>
</ds:datastoreItem>
</file>

<file path=customXml/itemProps29.xml><?xml version="1.0" encoding="utf-8"?>
<ds:datastoreItem xmlns:ds="http://schemas.openxmlformats.org/officeDocument/2006/customXml" ds:itemID="{42C741E1-E72B-4F38-958E-DCC1B065BDF2}">
  <ds:schemaRefs/>
</ds:datastoreItem>
</file>

<file path=customXml/itemProps30.xml><?xml version="1.0" encoding="utf-8"?>
<ds:datastoreItem xmlns:ds="http://schemas.openxmlformats.org/officeDocument/2006/customXml" ds:itemID="{12E39BFC-7495-406C-BCE6-224EEBE06C57}">
  <ds:schemaRefs/>
</ds:datastoreItem>
</file>

<file path=customXml/itemProps31.xml><?xml version="1.0" encoding="utf-8"?>
<ds:datastoreItem xmlns:ds="http://schemas.openxmlformats.org/officeDocument/2006/customXml" ds:itemID="{8F1D1C5E-B92F-46AA-B9FC-71E7B32D52C1}">
  <ds:schemaRefs/>
</ds:datastoreItem>
</file>

<file path=customXml/itemProps32.xml><?xml version="1.0" encoding="utf-8"?>
<ds:datastoreItem xmlns:ds="http://schemas.openxmlformats.org/officeDocument/2006/customXml" ds:itemID="{FD93CD1F-058A-4B96-879C-4F519A3F6DF6}">
  <ds:schemaRefs/>
</ds:datastoreItem>
</file>

<file path=customXml/itemProps33.xml><?xml version="1.0" encoding="utf-8"?>
<ds:datastoreItem xmlns:ds="http://schemas.openxmlformats.org/officeDocument/2006/customXml" ds:itemID="{882FA1AD-561D-4844-8281-9187DD47F113}">
  <ds:schemaRefs/>
</ds:datastoreItem>
</file>

<file path=customXml/itemProps34.xml><?xml version="1.0" encoding="utf-8"?>
<ds:datastoreItem xmlns:ds="http://schemas.openxmlformats.org/officeDocument/2006/customXml" ds:itemID="{1214B9E9-27B9-4C7C-B6F6-A3F88AEFBA6E}">
  <ds:schemaRefs/>
</ds:datastoreItem>
</file>

<file path=customXml/itemProps35.xml><?xml version="1.0" encoding="utf-8"?>
<ds:datastoreItem xmlns:ds="http://schemas.openxmlformats.org/officeDocument/2006/customXml" ds:itemID="{0DAB0362-AF3A-43D0-8D0E-B32D74A95341}">
  <ds:schemaRefs/>
</ds:datastoreItem>
</file>

<file path=customXml/itemProps36.xml><?xml version="1.0" encoding="utf-8"?>
<ds:datastoreItem xmlns:ds="http://schemas.openxmlformats.org/officeDocument/2006/customXml" ds:itemID="{195227F0-C160-4F1D-9A72-685A6DB31FD2}">
  <ds:schemaRefs/>
</ds:datastoreItem>
</file>

<file path=customXml/itemProps37.xml><?xml version="1.0" encoding="utf-8"?>
<ds:datastoreItem xmlns:ds="http://schemas.openxmlformats.org/officeDocument/2006/customXml" ds:itemID="{A24D1414-3509-4BA1-AAB8-5CB83C9F4EE6}">
  <ds:schemaRefs/>
</ds:datastoreItem>
</file>

<file path=customXml/itemProps38.xml><?xml version="1.0" encoding="utf-8"?>
<ds:datastoreItem xmlns:ds="http://schemas.openxmlformats.org/officeDocument/2006/customXml" ds:itemID="{5785F19D-AEC1-428A-8513-E7E411251E8F}">
  <ds:schemaRefs/>
</ds:datastoreItem>
</file>

<file path=customXml/itemProps39.xml><?xml version="1.0" encoding="utf-8"?>
<ds:datastoreItem xmlns:ds="http://schemas.openxmlformats.org/officeDocument/2006/customXml" ds:itemID="{C64D79A1-ACB1-460D-920E-E76F47D24D7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Profit View</vt:lpstr>
      <vt:lpstr>Time frame</vt:lpstr>
      <vt:lpstr>Store Dashboard</vt:lpstr>
      <vt:lpstr>Analysis 03</vt:lpstr>
      <vt:lpstr>Gender chart</vt:lpstr>
      <vt:lpstr>Analysis 02</vt:lpstr>
      <vt:lpstr>Wafle Chart</vt:lpstr>
      <vt:lpstr>Analysis 01</vt:lpstr>
      <vt:lpstr>Large__1</vt:lpstr>
      <vt:lpstr>Large__2</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Ritu Thakur</dc:creator>
  <cp:lastModifiedBy>Ritu Thakur</cp:lastModifiedBy>
  <cp:lastPrinted>2025-06-21T07:41:22Z</cp:lastPrinted>
  <dcterms:created xsi:type="dcterms:W3CDTF">2025-06-13T16:23:05Z</dcterms:created>
  <dcterms:modified xsi:type="dcterms:W3CDTF">2025-06-23T04:21:11Z</dcterms:modified>
</cp:coreProperties>
</file>