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Learn\Academic\UNC Boot Camp\Module 1 - Excel\Crowdfunding Project\"/>
    </mc:Choice>
  </mc:AlternateContent>
  <xr:revisionPtr revIDLastSave="0" documentId="13_ncr:1_{87B9BF3F-3158-4F59-B514-A1B51583702B}" xr6:coauthVersionLast="47" xr6:coauthVersionMax="47" xr10:uidLastSave="{00000000-0000-0000-0000-000000000000}"/>
  <bookViews>
    <workbookView xWindow="-28920" yWindow="5295" windowWidth="29040" windowHeight="15720" xr2:uid="{00000000-000D-0000-FFFF-FFFF00000000}"/>
  </bookViews>
  <sheets>
    <sheet name="Kickstarter" sheetId="1" r:id="rId1"/>
    <sheet name="UK Musicals - Box Chart" sheetId="13" r:id="rId2"/>
    <sheet name="UK Musicals" sheetId="10" r:id="rId3"/>
    <sheet name="Descriptive Statistics" sheetId="8" r:id="rId4"/>
    <sheet name="Successful US Kickstarters" sheetId="6" r:id="rId5"/>
    <sheet name="Failed US Kickstarters" sheetId="7" r:id="rId6"/>
    <sheet name="Edinburg Research" sheetId="5" r:id="rId7"/>
    <sheet name="Category Statistics" sheetId="2" r:id="rId8"/>
    <sheet name="Subcategory Statistics" sheetId="3" r:id="rId9"/>
    <sheet name="Campaign Outcomes" sheetId="4" r:id="rId10"/>
  </sheets>
  <definedNames>
    <definedName name="_xlnm._FilterDatabase" localSheetId="5" hidden="1">'Failed US Kickstarters'!$A$1:$T$251</definedName>
    <definedName name="_xlnm._FilterDatabase" localSheetId="0" hidden="1">Kickstarter!$A$1:$T$4115</definedName>
    <definedName name="_xlnm._FilterDatabase" localSheetId="4" hidden="1">'Successful US Kickstarters'!$A$1:$T$413</definedName>
    <definedName name="_xlnm._FilterDatabase" localSheetId="2" hidden="1">'UK Musicals'!$A$1:$T$27</definedName>
    <definedName name="_xlchart.v1.0" hidden="1">'UK Musicals'!$D$1</definedName>
    <definedName name="_xlchart.v1.1" hidden="1">'UK Musicals'!$D$2:$D$27</definedName>
    <definedName name="_xlchart.v1.2" hidden="1">'UK Musicals'!$E$1</definedName>
    <definedName name="_xlchart.v1.3" hidden="1">'UK Musicals'!$E$2:$E$27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C11" i="8"/>
  <c r="B11" i="8"/>
  <c r="C14" i="8"/>
  <c r="B14" i="8"/>
  <c r="C7" i="8"/>
  <c r="B7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5" i="1"/>
  <c r="O2245" i="1"/>
  <c r="O2736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973" i="1"/>
  <c r="O2078" i="1"/>
  <c r="O1950" i="1"/>
  <c r="O2015" i="1"/>
  <c r="O1975" i="1"/>
  <c r="O2066" i="1"/>
  <c r="O1517" i="1"/>
  <c r="O2013" i="1"/>
  <c r="O2072" i="1"/>
  <c r="O1956" i="1"/>
  <c r="O1947" i="1"/>
  <c r="O2645" i="1"/>
  <c r="O1943" i="1"/>
  <c r="O1946" i="1"/>
  <c r="O2036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2041" i="1"/>
  <c r="O2985" i="1"/>
  <c r="O328" i="1"/>
  <c r="O203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2004" i="1"/>
  <c r="O2607" i="1"/>
  <c r="O701" i="1"/>
  <c r="O2611" i="1"/>
  <c r="O1953" i="1"/>
  <c r="O655" i="1"/>
  <c r="O2728" i="1"/>
  <c r="O2338" i="1"/>
  <c r="O2049" i="1"/>
  <c r="O3840" i="1"/>
  <c r="O3559" i="1"/>
  <c r="O261" i="1"/>
  <c r="O980" i="1"/>
  <c r="O1952" i="1"/>
  <c r="O2012" i="1"/>
  <c r="O2622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</calcChain>
</file>

<file path=xl/sharedStrings.xml><?xml version="1.0" encoding="utf-8"?>
<sst xmlns="http://schemas.openxmlformats.org/spreadsheetml/2006/main" count="38575" uniqueCount="8398">
  <si>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</si>
  <si>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</si>
  <si>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</si>
  <si>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</si>
  <si>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</si>
  <si>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</si>
  <si>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</si>
  <si>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</si>
  <si>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</si>
  <si>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</si>
  <si>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</si>
  <si>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</si>
  <si>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</si>
  <si>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</si>
  <si>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</si>
  <si>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</si>
  <si>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</si>
  <si>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</si>
  <si>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</si>
  <si>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</si>
  <si>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</si>
  <si>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</si>
  <si>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</si>
  <si>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</si>
  <si>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</si>
  <si>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</si>
  <si>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</si>
  <si>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</si>
  <si>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</si>
  <si>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</si>
  <si>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</si>
  <si>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</si>
  <si>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</si>
  <si>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</si>
  <si>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</si>
  <si>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</si>
  <si>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</si>
  <si>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</si>
  <si>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</si>
  <si>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</si>
  <si>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</si>
  <si>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</si>
  <si>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</si>
  <si>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</si>
  <si>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</si>
  <si>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</si>
  <si>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</si>
  <si>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</si>
  <si>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</si>
  <si>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</si>
  <si>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</si>
  <si>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</si>
  <si>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</si>
  <si>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</si>
  <si>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</si>
  <si>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</si>
  <si>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</si>
  <si>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</si>
  <si>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</si>
  <si>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</si>
  <si>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</si>
  <si>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</si>
  <si>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</si>
  <si>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</si>
  <si>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</si>
  <si>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</si>
  <si>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</si>
  <si>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</si>
  <si>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</si>
  <si>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</si>
  <si>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</si>
  <si>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</si>
  <si>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</si>
  <si>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</si>
  <si>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</si>
  <si>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</si>
  <si>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</si>
  <si>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</si>
  <si>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</si>
  <si>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</si>
  <si>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</si>
  <si>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</si>
  <si>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</si>
  <si>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</si>
  <si>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</si>
  <si>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</si>
  <si>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</si>
  <si>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</si>
  <si>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</si>
  <si>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</si>
  <si>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</si>
  <si>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</si>
  <si>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</si>
  <si>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</si>
  <si>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</si>
  <si>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</si>
  <si>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</si>
  <si>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</si>
  <si>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</si>
  <si>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</si>
  <si>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</si>
  <si>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</si>
  <si>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</si>
  <si>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</si>
  <si>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</si>
  <si>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</si>
  <si>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</si>
  <si>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</si>
  <si>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</si>
  <si>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</si>
  <si>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</si>
  <si>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</si>
  <si>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</si>
  <si>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</si>
  <si>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</si>
  <si>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</si>
  <si>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</si>
  <si>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</si>
  <si>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</si>
  <si>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</si>
  <si>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</si>
  <si>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</si>
  <si>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</si>
  <si>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</si>
  <si>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</si>
  <si>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</si>
  <si>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</si>
  <si>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</si>
  <si>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</si>
  <si>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</si>
  <si>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</si>
  <si>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</si>
  <si>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</si>
  <si>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</si>
  <si>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</si>
  <si>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</si>
  <si>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</si>
  <si>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</si>
  <si>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</si>
  <si>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</si>
  <si>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</si>
  <si>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</si>
  <si>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</si>
  <si>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</si>
  <si>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</si>
  <si>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</si>
  <si>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</si>
  <si>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</si>
  <si>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</si>
  <si>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</si>
  <si>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</si>
  <si>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</si>
  <si>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</si>
  <si>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</si>
  <si>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</si>
  <si>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</si>
  <si>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</si>
  <si>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</si>
  <si>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</si>
  <si>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</si>
  <si>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</si>
  <si>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</si>
  <si>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</si>
  <si>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</si>
  <si>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</si>
  <si>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</si>
  <si>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</si>
  <si>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</si>
  <si>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</si>
  <si>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</si>
  <si>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</si>
  <si>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</si>
  <si>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</si>
  <si>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</si>
  <si>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</si>
  <si>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</si>
  <si>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</si>
  <si>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</si>
  <si>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</si>
  <si>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</si>
  <si>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</si>
  <si>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</si>
  <si>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</si>
  <si>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</si>
  <si>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</si>
  <si>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</si>
  <si>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</si>
  <si>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</si>
  <si>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</si>
  <si>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</si>
  <si>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</si>
  <si>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</si>
  <si>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</si>
  <si>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</si>
  <si>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</si>
  <si>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</si>
  <si>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</si>
  <si>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</si>
  <si>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</si>
  <si>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</si>
  <si>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</si>
  <si>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</si>
  <si>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</si>
  <si>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</si>
  <si>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</si>
  <si>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</si>
  <si>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</si>
  <si>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</si>
  <si>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</si>
  <si>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</si>
  <si>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</si>
  <si>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</si>
  <si>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</si>
  <si>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</si>
  <si>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</si>
  <si>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</si>
  <si>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</si>
  <si>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</si>
  <si>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</si>
  <si>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</si>
  <si>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</si>
  <si>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</si>
  <si>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</si>
  <si>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</si>
  <si>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</si>
  <si>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</si>
  <si>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</si>
  <si>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</si>
  <si>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</si>
  <si>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</si>
  <si>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</si>
  <si>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</si>
  <si>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</si>
  <si>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</si>
  <si>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</si>
  <si>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</si>
  <si>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</si>
  <si>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</si>
  <si>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</si>
  <si>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</si>
  <si>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</si>
  <si>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</si>
  <si>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</si>
  <si>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</si>
  <si>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</si>
  <si>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</si>
  <si>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</si>
  <si>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</si>
  <si>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</si>
  <si>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</si>
  <si>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</si>
  <si>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</si>
  <si>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</si>
  <si>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</si>
  <si>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</si>
  <si>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</si>
  <si>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</si>
  <si>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</si>
  <si>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</si>
  <si>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</si>
  <si>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</si>
  <si>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</si>
  <si>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</si>
  <si>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</si>
  <si>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</si>
  <si>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</si>
  <si>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</si>
  <si>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</si>
  <si>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</si>
  <si>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</si>
  <si>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</si>
  <si>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</si>
  <si>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</si>
  <si>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</si>
  <si>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</si>
  <si>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</si>
  <si>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</si>
  <si>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</si>
  <si>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</si>
  <si>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</si>
  <si>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</si>
  <si>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</si>
  <si>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</si>
  <si>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</si>
  <si>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</si>
  <si>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</si>
  <si>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</si>
  <si>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</si>
  <si>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</si>
  <si>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</si>
  <si>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</si>
  <si>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</si>
  <si>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</si>
  <si>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</si>
  <si>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</si>
  <si>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</si>
  <si>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</si>
  <si>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</si>
  <si>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</si>
  <si>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</si>
  <si>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</si>
  <si>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</si>
  <si>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</si>
  <si>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</si>
  <si>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</si>
  <si>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</si>
  <si>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</si>
  <si>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</si>
  <si>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</si>
  <si>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</si>
  <si>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</si>
  <si>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</si>
  <si>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</si>
  <si>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</si>
  <si>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</si>
  <si>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</si>
  <si>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</si>
  <si>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</si>
  <si>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</si>
  <si>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</si>
  <si>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</si>
  <si>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</si>
  <si>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</si>
  <si>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</si>
  <si>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</si>
  <si>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</si>
  <si>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</si>
  <si>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</si>
  <si>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</si>
  <si>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</si>
  <si>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</si>
  <si>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</si>
  <si>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</si>
  <si>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</si>
  <si>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</si>
  <si>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</si>
  <si>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</si>
  <si>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</si>
  <si>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</si>
  <si>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</si>
  <si>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</si>
  <si>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</si>
  <si>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</si>
  <si>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</si>
  <si>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</si>
  <si>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</si>
  <si>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</si>
  <si>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</si>
  <si>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</si>
  <si>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</si>
  <si>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</si>
  <si>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</si>
  <si>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</si>
  <si>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</si>
  <si>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</si>
  <si>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</si>
  <si>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</si>
  <si>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</si>
  <si>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</si>
  <si>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</si>
  <si>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</si>
  <si>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</si>
  <si>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</si>
  <si>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</si>
  <si>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</si>
  <si>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</si>
  <si>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</si>
  <si>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</si>
  <si>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</si>
  <si>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</si>
  <si>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</si>
  <si>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</si>
  <si>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</si>
  <si>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</si>
  <si>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</si>
  <si>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</si>
  <si>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</si>
  <si>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</si>
  <si>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</si>
  <si>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</si>
  <si>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</si>
  <si>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</si>
  <si>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</si>
  <si>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</si>
  <si>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</si>
  <si>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</si>
  <si>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</si>
  <si>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</si>
  <si>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</si>
  <si>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</si>
  <si>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</si>
  <si>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</si>
  <si>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</si>
  <si>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</si>
  <si>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</si>
  <si>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</si>
  <si>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</si>
  <si>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</si>
  <si>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</si>
  <si>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</si>
  <si>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</si>
  <si>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</si>
  <si>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</si>
  <si>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</si>
  <si>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</si>
  <si>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</si>
  <si>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</si>
  <si>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</si>
  <si>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</si>
  <si>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</si>
  <si>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</si>
  <si>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</si>
  <si>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</si>
  <si>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</si>
  <si>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</si>
  <si>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</si>
  <si>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</si>
  <si>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</si>
  <si>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</si>
  <si>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</si>
  <si>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</si>
  <si>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</si>
  <si>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</si>
  <si>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</si>
  <si>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</si>
  <si>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</si>
  <si>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</si>
  <si>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</si>
  <si>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</si>
  <si>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</si>
  <si>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</si>
  <si>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</si>
  <si>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</si>
  <si>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</si>
  <si>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</si>
  <si>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</si>
  <si>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</si>
  <si>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</si>
  <si>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</si>
  <si>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</si>
  <si>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</si>
  <si>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</si>
  <si>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</si>
  <si>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</si>
  <si>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</si>
  <si>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</si>
  <si>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</si>
  <si>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</si>
  <si>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</si>
  <si>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</si>
  <si>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</si>
  <si>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</si>
  <si>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</si>
  <si>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</si>
  <si>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</si>
  <si>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</si>
  <si>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</si>
  <si>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</si>
  <si>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</si>
  <si>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</si>
  <si>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</si>
  <si>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</si>
  <si>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</si>
  <si>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</si>
  <si>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</si>
  <si>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</si>
  <si>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</si>
  <si>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</si>
  <si>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</si>
  <si>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</si>
  <si>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</si>
  <si>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</si>
  <si>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</si>
  <si>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</si>
  <si>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</si>
  <si>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</si>
  <si>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</si>
  <si>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</si>
  <si>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</si>
  <si>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</si>
  <si>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</si>
  <si>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</si>
  <si>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</si>
  <si>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</si>
  <si>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</si>
  <si>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</si>
  <si>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</si>
  <si>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</si>
  <si>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</si>
  <si>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</si>
  <si>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</si>
  <si>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</si>
  <si>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</si>
  <si>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</si>
  <si>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</si>
  <si>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</si>
  <si>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</si>
  <si>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</si>
  <si>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</si>
  <si>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</si>
  <si>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</si>
  <si>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</si>
  <si>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</si>
  <si>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</si>
  <si>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</si>
  <si>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</si>
  <si>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</si>
  <si>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</si>
  <si>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</si>
  <si>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</si>
  <si>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</si>
  <si>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</si>
  <si>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</si>
  <si>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</si>
  <si>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</si>
  <si>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</si>
  <si>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</si>
  <si>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</si>
  <si>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</si>
  <si>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</si>
  <si>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</si>
  <si>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</si>
  <si>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</si>
  <si>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</si>
  <si>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</si>
  <si>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</si>
  <si>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</si>
  <si>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</si>
  <si>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</si>
  <si>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</si>
  <si>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</si>
  <si>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</si>
  <si>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</si>
  <si>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</si>
  <si>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</si>
  <si>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</si>
  <si>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</si>
  <si>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</si>
  <si>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</si>
  <si>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</si>
  <si>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</si>
  <si>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</si>
  <si>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</si>
  <si>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</si>
  <si>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</si>
  <si>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</si>
  <si>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</si>
  <si>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</si>
  <si>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</si>
  <si>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</si>
  <si>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</si>
  <si>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</si>
  <si>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</si>
  <si>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</si>
  <si>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</si>
  <si>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</si>
  <si>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</si>
  <si>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</si>
  <si>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</si>
  <si>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</si>
  <si>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</si>
  <si>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</si>
  <si>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</si>
  <si>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</si>
  <si>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</si>
  <si>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</si>
  <si>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</si>
  <si>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</si>
  <si>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</si>
  <si>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</si>
  <si>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</si>
  <si>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</si>
  <si>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</si>
  <si>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</si>
  <si>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</si>
  <si>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</si>
  <si>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</si>
  <si>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</si>
  <si>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</si>
  <si>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</si>
  <si>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</si>
  <si>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</si>
  <si>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</si>
  <si>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</si>
  <si>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</si>
  <si>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</si>
  <si>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</si>
  <si>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</si>
  <si>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</si>
  <si>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</si>
  <si>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</si>
  <si>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</si>
  <si>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</si>
  <si>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</si>
  <si>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</si>
  <si>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</si>
  <si>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</si>
  <si>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</si>
  <si>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</si>
  <si>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</si>
  <si>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</si>
  <si>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</si>
  <si>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</si>
  <si>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</si>
  <si>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</si>
  <si>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</si>
  <si>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</si>
  <si>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</si>
  <si>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</si>
  <si>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</si>
  <si>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</si>
  <si>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</si>
  <si>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</si>
  <si>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</si>
  <si>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</si>
  <si>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</si>
  <si>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</si>
  <si>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</si>
  <si>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</si>
  <si>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</si>
  <si>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</si>
  <si>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</si>
  <si>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</si>
  <si>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</si>
  <si>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</si>
  <si>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</si>
  <si>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</si>
  <si>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</si>
  <si>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</si>
  <si>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</si>
  <si>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</si>
  <si>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</si>
  <si>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</si>
  <si>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</si>
  <si>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</si>
  <si>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</si>
  <si>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</si>
  <si>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</si>
  <si>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</si>
  <si>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</si>
  <si>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</si>
  <si>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</si>
  <si>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</si>
  <si>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</si>
  <si>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</si>
  <si>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</si>
  <si>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</si>
  <si>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</si>
  <si>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</si>
  <si>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</si>
  <si>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</si>
  <si>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</si>
  <si>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</si>
  <si>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</si>
  <si>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</si>
  <si>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</si>
  <si>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</si>
  <si>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</si>
  <si>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</si>
  <si>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</si>
  <si>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</si>
  <si>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</si>
  <si>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</si>
  <si>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</si>
  <si>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</si>
  <si>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</si>
  <si>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</si>
  <si>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</si>
  <si>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</si>
  <si>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</si>
  <si>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</si>
  <si>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</si>
  <si>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</si>
  <si>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</si>
  <si>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</si>
  <si>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</si>
  <si>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</si>
  <si>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</si>
  <si>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</si>
  <si>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</si>
  <si>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</si>
  <si>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</si>
  <si>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</si>
  <si>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</si>
  <si>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</si>
  <si>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</si>
  <si>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</si>
  <si>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</si>
  <si>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</si>
  <si>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</si>
  <si>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</si>
  <si>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</si>
  <si>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</si>
  <si>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</si>
  <si>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</si>
  <si>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</si>
  <si>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</si>
  <si>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</si>
  <si>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</si>
  <si>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</si>
  <si>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</si>
  <si>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</si>
  <si>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</si>
  <si>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</si>
  <si>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</si>
  <si>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</si>
  <si>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</si>
  <si>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</si>
  <si>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</si>
  <si>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</si>
  <si>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</si>
  <si>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</si>
  <si>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</si>
  <si>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</si>
  <si>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</si>
  <si>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</si>
  <si>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</si>
  <si>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</si>
  <si>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</si>
  <si>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</si>
  <si>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</si>
  <si>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</si>
  <si>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</si>
  <si>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</si>
  <si>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</si>
  <si>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</si>
  <si>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</si>
  <si>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</si>
  <si>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</si>
  <si>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</si>
  <si>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</si>
  <si>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</si>
  <si>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</si>
  <si>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</si>
  <si>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</si>
  <si>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</si>
  <si>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</si>
  <si>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</si>
  <si>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</si>
  <si>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</si>
  <si>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</si>
  <si>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</si>
  <si>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</si>
  <si>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</si>
  <si>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</si>
  <si>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</si>
  <si>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</si>
  <si>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</si>
  <si>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</si>
  <si>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</si>
  <si>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</si>
  <si>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</si>
  <si>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</si>
  <si>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</si>
  <si>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</si>
  <si>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</si>
  <si>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</si>
  <si>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</si>
  <si>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</si>
  <si>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</si>
  <si>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</si>
  <si>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</si>
  <si>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</si>
  <si>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</si>
  <si>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</si>
  <si>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</si>
  <si>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</si>
  <si>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</si>
  <si>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</si>
  <si>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</si>
  <si>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</si>
  <si>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</si>
  <si>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</si>
  <si>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</si>
  <si>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</si>
  <si>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</si>
  <si>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</si>
  <si>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</si>
  <si>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</si>
  <si>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</si>
  <si>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</si>
  <si>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</si>
  <si>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</si>
  <si>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</si>
  <si>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</si>
  <si>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</si>
  <si>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</si>
  <si>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</si>
  <si>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</si>
  <si>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</si>
  <si>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</si>
  <si>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</si>
  <si>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</si>
  <si>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</si>
  <si>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</si>
  <si>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</si>
  <si>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</si>
  <si>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</si>
  <si>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</si>
  <si>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</si>
  <si>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</si>
  <si>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</si>
  <si>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</si>
  <si>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</si>
  <si>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</si>
  <si>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</si>
  <si>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</si>
  <si>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</si>
  <si>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</si>
  <si>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</si>
  <si>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</si>
  <si>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</si>
  <si>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</si>
  <si>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</si>
  <si>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</si>
  <si>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</si>
  <si>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</si>
  <si>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</si>
  <si>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</si>
  <si>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</si>
  <si>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</si>
  <si>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</si>
  <si>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</si>
  <si>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</si>
  <si>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</si>
  <si>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</si>
  <si>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</si>
  <si>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</si>
  <si>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</si>
  <si>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</si>
  <si>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</si>
  <si>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</si>
  <si>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</si>
  <si>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</si>
  <si>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</si>
  <si>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</si>
  <si>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</si>
  <si>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</si>
  <si>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</si>
  <si>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</si>
  <si>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</si>
  <si>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</si>
  <si>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</si>
  <si>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</si>
  <si>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</si>
  <si>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</si>
  <si>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</si>
  <si>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</si>
  <si>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</si>
  <si>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</si>
  <si>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</si>
  <si>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</si>
  <si>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</si>
  <si>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</si>
  <si>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</si>
  <si>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</si>
  <si>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</si>
  <si>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</si>
  <si>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</si>
  <si>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</si>
  <si>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</si>
  <si>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</si>
  <si>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</si>
  <si>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</si>
  <si>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</si>
  <si>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</si>
  <si>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</si>
  <si>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</si>
  <si>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</si>
  <si>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</si>
  <si>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</si>
  <si>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</si>
  <si>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</si>
  <si>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</si>
  <si>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</si>
  <si>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</si>
  <si>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</si>
  <si>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</si>
  <si>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</si>
  <si>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</si>
  <si>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</si>
  <si>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</si>
  <si>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</si>
  <si>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</si>
  <si>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</si>
  <si>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</si>
  <si>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</si>
  <si>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</si>
  <si>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</si>
  <si>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</si>
  <si>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</si>
  <si>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</si>
  <si>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</si>
  <si>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</si>
  <si>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</si>
  <si>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</si>
  <si>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</si>
  <si>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</si>
  <si>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</si>
  <si>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</si>
  <si>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</si>
  <si>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</si>
  <si>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</si>
  <si>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</si>
  <si>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</si>
  <si>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</si>
  <si>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</si>
  <si>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</si>
  <si>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</si>
  <si>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</si>
  <si>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</si>
  <si>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</si>
  <si>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</si>
  <si>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</si>
  <si>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</si>
  <si>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</si>
  <si>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</si>
  <si>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</si>
  <si>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</si>
  <si>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</si>
  <si>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</si>
  <si>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</si>
  <si>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</si>
  <si>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</si>
  <si>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</si>
  <si>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</si>
  <si>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</si>
  <si>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</si>
  <si>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</si>
  <si>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</si>
  <si>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</si>
  <si>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</si>
  <si>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</si>
  <si>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</si>
  <si>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</si>
  <si>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</si>
  <si>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</si>
  <si>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</si>
  <si>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</si>
  <si>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</si>
  <si>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</si>
  <si>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</si>
  <si>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</si>
  <si>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</si>
  <si>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</si>
  <si>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</si>
  <si>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</si>
  <si>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</si>
  <si>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</si>
  <si>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</si>
  <si>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</si>
  <si>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</si>
  <si>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</si>
  <si>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</si>
  <si>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</si>
  <si>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</si>
  <si>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</si>
  <si>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</si>
  <si>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</si>
  <si>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</si>
  <si>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</si>
  <si>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</si>
  <si>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</si>
  <si>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</si>
  <si>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</si>
  <si>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</si>
  <si>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</si>
  <si>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</si>
  <si>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</si>
  <si>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</si>
  <si>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</si>
  <si>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</si>
  <si>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</si>
  <si>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</si>
  <si>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</si>
  <si>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</si>
  <si>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</si>
  <si>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</si>
  <si>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</si>
  <si>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</si>
  <si>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</si>
  <si>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</si>
  <si>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</si>
  <si>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</si>
  <si>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</si>
  <si>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</si>
  <si>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</si>
  <si>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</si>
  <si>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</si>
  <si>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</si>
  <si>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</si>
  <si>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</si>
  <si>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</si>
  <si>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</si>
  <si>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</si>
  <si>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</si>
  <si>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</si>
  <si>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</si>
  <si>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</si>
  <si>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</si>
  <si>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</si>
  <si>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</si>
  <si>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</si>
  <si>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</si>
  <si>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</si>
  <si>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</si>
  <si>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</si>
  <si>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</si>
  <si>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</si>
  <si>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</si>
  <si>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</si>
  <si>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</si>
  <si>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</si>
  <si>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</si>
  <si>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</si>
  <si>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</si>
  <si>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</si>
  <si>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</si>
  <si>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</si>
  <si>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</si>
  <si>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</si>
  <si>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</si>
  <si>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</si>
  <si>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</si>
  <si>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</si>
  <si>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</si>
  <si>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</si>
  <si>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</si>
  <si>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</si>
  <si>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</si>
  <si>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</si>
  <si>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</si>
  <si>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</si>
  <si>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</si>
  <si>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</si>
  <si>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</si>
  <si>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</si>
  <si>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</si>
  <si>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</si>
  <si>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</si>
  <si>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</si>
  <si>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</si>
  <si>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</si>
  <si>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</si>
  <si>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</si>
  <si>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</si>
  <si>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</si>
  <si>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</si>
  <si>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</si>
  <si>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</si>
  <si>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</si>
  <si>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</si>
  <si>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</si>
  <si>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</si>
  <si>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</si>
  <si>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</si>
  <si>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</si>
  <si>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</si>
  <si>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</si>
  <si>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</si>
  <si>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</si>
  <si>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</si>
  <si>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</si>
  <si>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</si>
  <si>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</si>
  <si>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</si>
  <si>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</si>
  <si>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</si>
  <si>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</si>
  <si>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</si>
  <si>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</si>
  <si>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</si>
  <si>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</si>
  <si>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</si>
  <si>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</si>
  <si>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</si>
  <si>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</si>
  <si>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</si>
  <si>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</si>
  <si>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</si>
  <si>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</si>
  <si>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</si>
  <si>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</si>
  <si>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</si>
  <si>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</si>
  <si>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</si>
  <si>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</si>
  <si>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</si>
  <si>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</si>
  <si>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</si>
  <si>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</si>
  <si>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</si>
  <si>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</si>
  <si>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</si>
  <si>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</si>
  <si>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</si>
  <si>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</si>
  <si>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</si>
  <si>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</si>
  <si>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</si>
  <si>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</si>
  <si>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</si>
  <si>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</si>
  <si>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</si>
  <si>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</si>
  <si>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</si>
  <si>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</si>
  <si>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</si>
  <si>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</si>
  <si>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</si>
  <si>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</si>
  <si>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</si>
  <si>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</si>
  <si>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</si>
  <si>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</si>
  <si>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</si>
  <si>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</si>
  <si>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</si>
  <si>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</si>
  <si>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</si>
  <si>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</si>
  <si>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</si>
  <si>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</si>
  <si>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</si>
  <si>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</si>
  <si>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</si>
  <si>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</si>
  <si>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</si>
  <si>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</si>
  <si>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</si>
  <si>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</si>
  <si>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</si>
  <si>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</si>
  <si>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</si>
  <si>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</si>
  <si>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</si>
  <si>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</si>
  <si>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</si>
  <si>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</si>
  <si>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</si>
  <si>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</si>
  <si>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</si>
  <si>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</si>
  <si>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</si>
  <si>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</si>
  <si>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</si>
  <si>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</si>
  <si>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</si>
  <si>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</si>
  <si>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</si>
  <si>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</si>
  <si>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</si>
  <si>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</si>
  <si>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</si>
  <si>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</si>
  <si>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</si>
  <si>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</si>
  <si>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</si>
  <si>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</si>
  <si>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</si>
  <si>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</si>
  <si>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</si>
  <si>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</si>
  <si>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</si>
  <si>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</si>
  <si>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</si>
  <si>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</si>
  <si>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</si>
  <si>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</si>
  <si>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</si>
  <si>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</si>
  <si>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</si>
  <si>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</si>
  <si>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</si>
  <si>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</si>
  <si>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</si>
  <si>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</si>
  <si>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</si>
  <si>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</si>
  <si>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</si>
  <si>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</si>
  <si>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</si>
  <si>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</si>
  <si>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</si>
  <si>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</si>
  <si>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</si>
  <si>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</si>
  <si>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</si>
  <si>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</si>
  <si>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</si>
  <si>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</si>
  <si>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</si>
  <si>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</si>
  <si>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</si>
  <si>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</si>
  <si>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</si>
  <si>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</si>
  <si>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</si>
  <si>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</si>
  <si>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</si>
  <si>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</si>
  <si>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</si>
  <si>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</si>
  <si>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</si>
  <si>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</si>
  <si>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</si>
  <si>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</si>
  <si>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</si>
  <si>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</si>
  <si>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</si>
  <si>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</si>
  <si>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</si>
  <si>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</si>
  <si>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</si>
  <si>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</si>
  <si>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</si>
  <si>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</si>
  <si>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</si>
  <si>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</si>
  <si>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</si>
  <si>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</si>
  <si>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</si>
  <si>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</si>
  <si>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</si>
  <si>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</si>
  <si>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</si>
  <si>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</si>
  <si>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</si>
  <si>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</si>
  <si>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</si>
  <si>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</si>
  <si>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</si>
  <si>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</si>
  <si>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</si>
  <si>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</si>
  <si>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</si>
  <si>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</si>
  <si>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</si>
  <si>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</si>
  <si>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</si>
  <si>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</si>
  <si>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</si>
  <si>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</si>
  <si>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</si>
  <si>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</si>
  <si>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</si>
  <si>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</si>
  <si>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</si>
  <si>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</si>
  <si>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</si>
  <si>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</si>
  <si>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</si>
  <si>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</si>
  <si>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</si>
  <si>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</si>
  <si>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</si>
  <si>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</si>
  <si>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</si>
  <si>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</si>
  <si>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</si>
  <si>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</si>
  <si>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</si>
  <si>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</si>
  <si>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</si>
  <si>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</si>
  <si>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</si>
  <si>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</si>
  <si>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</si>
  <si>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</si>
  <si>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</si>
  <si>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</si>
  <si>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</si>
  <si>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</si>
  <si>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</si>
  <si>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</si>
  <si>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</si>
  <si>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</si>
  <si>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</si>
  <si>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</si>
  <si>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</si>
  <si>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</si>
  <si>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</si>
  <si>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</si>
  <si>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</si>
  <si>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</si>
  <si>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</si>
  <si>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</si>
  <si>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</si>
  <si>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</si>
  <si>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</si>
  <si>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</si>
  <si>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</si>
  <si>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</si>
  <si>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</si>
  <si>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</si>
  <si>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</si>
  <si>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</si>
  <si>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</si>
  <si>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</si>
  <si>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</si>
  <si>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</si>
  <si>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</si>
  <si>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</si>
  <si>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</si>
  <si>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</si>
  <si>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</si>
  <si>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</si>
  <si>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</si>
  <si>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</si>
  <si>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</si>
  <si>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</si>
  <si>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</si>
  <si>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</si>
  <si>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</si>
  <si>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</si>
  <si>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</si>
  <si>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</si>
  <si>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</si>
  <si>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</si>
  <si>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</si>
  <si>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</si>
  <si>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</si>
  <si>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</si>
  <si>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</si>
  <si>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</si>
  <si>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</si>
  <si>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</si>
  <si>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</si>
  <si>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</si>
  <si>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</si>
  <si>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</si>
  <si>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</si>
  <si>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</si>
  <si>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</si>
  <si>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</si>
  <si>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</si>
  <si>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</si>
  <si>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</si>
  <si>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</si>
  <si>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</si>
  <si>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</si>
  <si>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</si>
  <si>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</si>
  <si>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</si>
  <si>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</si>
  <si>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</si>
  <si>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</si>
  <si>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</si>
  <si>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</si>
  <si>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</si>
  <si>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</si>
  <si>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</si>
  <si>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</si>
  <si>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</si>
  <si>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</si>
  <si>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</si>
  <si>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</si>
  <si>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</si>
  <si>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</si>
  <si>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</si>
  <si>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</si>
  <si>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</si>
  <si>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</si>
  <si>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</si>
  <si>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</si>
  <si>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</si>
  <si>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</si>
  <si>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</si>
  <si>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</si>
  <si>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</si>
  <si>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</si>
  <si>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</si>
  <si>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</si>
  <si>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</si>
  <si>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</si>
  <si>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</si>
  <si>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</si>
  <si>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</si>
  <si>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</si>
  <si>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</si>
  <si>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</si>
  <si>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</si>
  <si>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</si>
  <si>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</si>
  <si>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</si>
  <si>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</si>
  <si>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</si>
  <si>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</si>
  <si>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</si>
  <si>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</si>
  <si>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</si>
  <si>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</si>
  <si>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</si>
  <si>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</si>
  <si>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</si>
  <si>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</si>
  <si>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</si>
  <si>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</si>
  <si>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</si>
  <si>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</si>
  <si>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</si>
  <si>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</si>
  <si>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</si>
  <si>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</si>
  <si>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</si>
  <si>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</si>
  <si>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</si>
  <si>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</si>
  <si>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</si>
  <si>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</si>
  <si>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</si>
  <si>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</si>
  <si>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</si>
  <si>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</si>
  <si>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</si>
  <si>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</si>
  <si>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</si>
  <si>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</si>
  <si>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</si>
  <si>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</si>
  <si>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</si>
  <si>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</si>
  <si>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</si>
  <si>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</si>
  <si>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</si>
  <si>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</si>
  <si>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</si>
  <si>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</si>
  <si>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</si>
  <si>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</si>
  <si>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</si>
  <si>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</si>
  <si>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</si>
  <si>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</si>
  <si>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</si>
  <si>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</si>
  <si>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</si>
  <si>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</si>
  <si>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</si>
  <si>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</si>
  <si>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</si>
  <si>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</si>
  <si>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</si>
  <si>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</si>
  <si>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</si>
  <si>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</si>
  <si>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</si>
  <si>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</si>
  <si>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</si>
  <si>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</si>
  <si>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</si>
  <si>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</si>
  <si>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</si>
  <si>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</si>
  <si>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</si>
  <si>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</si>
  <si>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</si>
  <si>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</si>
  <si>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</si>
  <si>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</si>
  <si>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</si>
  <si>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</si>
  <si>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</si>
  <si>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</si>
  <si>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</si>
  <si>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</si>
  <si>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</si>
  <si>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</si>
  <si>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</si>
  <si>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</si>
  <si>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</si>
  <si>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</si>
  <si>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</si>
  <si>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</si>
  <si>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</si>
  <si>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</si>
  <si>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</si>
  <si>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</si>
  <si>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</si>
  <si>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</si>
  <si>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</si>
  <si>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</si>
  <si>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</si>
  <si>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</si>
  <si>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</si>
  <si>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</si>
  <si>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</si>
  <si>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</si>
  <si>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</si>
  <si>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</si>
  <si>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</si>
  <si>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</si>
  <si>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</si>
  <si>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</si>
  <si>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</si>
  <si>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</si>
  <si>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</si>
  <si>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</si>
  <si>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</si>
  <si>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</si>
  <si>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</si>
  <si>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</si>
  <si>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</si>
  <si>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</si>
  <si>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</si>
  <si>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</si>
  <si>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</si>
  <si>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</si>
  <si>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</si>
  <si>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</si>
  <si>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</si>
  <si>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</si>
  <si>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</si>
  <si>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</si>
  <si>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</si>
  <si>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</si>
  <si>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</si>
  <si>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</si>
  <si>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</si>
  <si>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</si>
  <si>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</si>
  <si>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</si>
  <si>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</si>
  <si>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</si>
  <si>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</si>
  <si>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</si>
  <si>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</si>
  <si>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</si>
  <si>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</si>
  <si>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</si>
  <si>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</si>
  <si>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</si>
  <si>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</si>
  <si>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</si>
  <si>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</si>
  <si>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</si>
  <si>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</si>
  <si>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</si>
  <si>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</si>
  <si>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</si>
  <si>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</si>
  <si>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</si>
  <si>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</si>
  <si>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</si>
  <si>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</si>
  <si>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</si>
  <si>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</si>
  <si>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</si>
  <si>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</si>
  <si>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</si>
  <si>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</si>
  <si>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</si>
  <si>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</si>
  <si>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</si>
  <si>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</si>
  <si>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</si>
  <si>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</si>
  <si>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</si>
  <si>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</si>
  <si>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</si>
  <si>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</si>
  <si>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</si>
  <si>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</si>
  <si>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</si>
  <si>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</si>
  <si>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</si>
  <si>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</si>
  <si>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</si>
  <si>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</si>
  <si>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</si>
  <si>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</si>
  <si>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</si>
  <si>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</si>
  <si>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</si>
  <si>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</si>
  <si>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</si>
  <si>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</si>
  <si>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</si>
  <si>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</si>
  <si>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</si>
  <si>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</si>
  <si>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</si>
  <si>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</si>
  <si>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</si>
  <si>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</si>
  <si>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</si>
  <si>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</si>
  <si>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</si>
  <si>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</si>
  <si>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</si>
  <si>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</si>
  <si>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</si>
  <si>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</si>
  <si>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</si>
  <si>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</si>
  <si>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</si>
  <si>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</si>
  <si>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</si>
  <si>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</si>
  <si>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</si>
  <si>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</si>
  <si>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</si>
  <si>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</si>
  <si>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</si>
  <si>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</si>
  <si>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</si>
  <si>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</si>
  <si>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</si>
  <si>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</si>
  <si>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</si>
  <si>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</si>
  <si>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</si>
  <si>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</si>
  <si>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</si>
  <si>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</si>
  <si>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</si>
  <si>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</si>
  <si>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</si>
  <si>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</si>
  <si>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</si>
  <si>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</si>
  <si>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</si>
  <si>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</si>
  <si>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</si>
  <si>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</si>
  <si>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</si>
  <si>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</si>
  <si>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</si>
  <si>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</si>
  <si>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</si>
  <si>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</si>
  <si>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</si>
  <si>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</si>
  <si>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</si>
  <si>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</si>
  <si>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</si>
  <si>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</si>
  <si>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</si>
  <si>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</si>
  <si>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</si>
  <si>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</si>
  <si>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</si>
  <si>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</si>
  <si>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</si>
  <si>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</si>
  <si>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</si>
  <si>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</si>
  <si>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</si>
  <si>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</si>
  <si>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</si>
  <si>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</si>
  <si>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</si>
  <si>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</si>
  <si>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</si>
  <si>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</si>
  <si>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</si>
  <si>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</si>
  <si>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</si>
  <si>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</si>
  <si>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</si>
  <si>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</si>
  <si>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</si>
  <si>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</si>
  <si>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</si>
  <si>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</si>
  <si>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</si>
  <si>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</si>
  <si>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</si>
  <si>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</si>
  <si>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</si>
  <si>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</si>
  <si>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</si>
  <si>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</si>
  <si>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</si>
  <si>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</si>
  <si>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</si>
  <si>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</si>
  <si>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</si>
  <si>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</si>
  <si>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</si>
  <si>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</si>
  <si>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</si>
  <si>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</si>
  <si>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</si>
  <si>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</si>
  <si>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</si>
  <si>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</si>
  <si>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</si>
  <si>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</si>
  <si>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</si>
  <si>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</si>
  <si>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</si>
  <si>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</si>
  <si>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</si>
  <si>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</si>
  <si>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</si>
  <si>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</si>
  <si>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</si>
  <si>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</si>
  <si>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</si>
  <si>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</si>
  <si>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</si>
  <si>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</si>
  <si>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</si>
  <si>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</si>
  <si>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</si>
  <si>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</si>
  <si>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</si>
  <si>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</si>
  <si>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</si>
  <si>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</si>
  <si>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</si>
  <si>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</si>
  <si>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</si>
  <si>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</si>
  <si>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</si>
  <si>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</si>
  <si>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</si>
  <si>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</si>
  <si>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</si>
  <si>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</si>
  <si>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</si>
  <si>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</si>
  <si>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</si>
  <si>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</si>
  <si>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</si>
  <si>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</si>
  <si>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</si>
  <si>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</si>
  <si>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</si>
  <si>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</si>
  <si>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</si>
  <si>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</si>
  <si>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</si>
  <si>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</si>
  <si>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</si>
  <si>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</si>
  <si>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</si>
  <si>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</si>
  <si>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</si>
  <si>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</si>
  <si>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</si>
  <si>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</si>
  <si>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</si>
  <si>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</si>
  <si>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</si>
  <si>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</si>
  <si>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</si>
  <si>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</si>
  <si>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</si>
  <si>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</si>
  <si>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</si>
  <si>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</si>
  <si>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</si>
  <si>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</si>
  <si>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</si>
  <si>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</si>
  <si>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</si>
  <si>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</si>
  <si>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</si>
  <si>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</si>
  <si>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</si>
  <si>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</si>
  <si>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</si>
  <si>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</si>
  <si>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</si>
  <si>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</si>
  <si>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</si>
  <si>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</si>
  <si>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</si>
  <si>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</si>
  <si>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</si>
  <si>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</si>
  <si>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</si>
  <si>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</si>
  <si>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</si>
  <si>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</si>
  <si>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</si>
  <si>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</si>
  <si>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</si>
  <si>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</si>
  <si>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</si>
  <si>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</si>
  <si>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</si>
  <si>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</si>
  <si>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</si>
  <si>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</si>
  <si>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</si>
  <si>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</si>
  <si>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</si>
  <si>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</si>
  <si>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</si>
  <si>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</si>
  <si>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</si>
  <si>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</si>
  <si>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</si>
  <si>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</si>
  <si>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</si>
  <si>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</si>
  <si>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</si>
  <si>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</si>
  <si>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</si>
  <si>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</si>
  <si>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</si>
  <si>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</si>
  <si>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</si>
  <si>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</si>
  <si>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</si>
  <si>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</si>
  <si>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</si>
  <si>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</si>
  <si>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</si>
  <si>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</si>
  <si>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</si>
  <si>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</si>
  <si>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</si>
  <si>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</si>
  <si>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</si>
  <si>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</si>
  <si>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</si>
  <si>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</si>
  <si>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</si>
  <si>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</si>
  <si>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</si>
  <si>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</si>
  <si>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</si>
  <si>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</si>
  <si>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</si>
  <si>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</si>
  <si>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</si>
  <si>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</si>
  <si>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</si>
  <si>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</si>
  <si>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</si>
  <si>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</si>
  <si>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</si>
  <si>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</si>
  <si>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</si>
  <si>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</si>
  <si>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</si>
  <si>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</si>
  <si>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</si>
  <si>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</si>
  <si>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</si>
  <si>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</si>
  <si>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</si>
  <si>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</si>
  <si>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</si>
  <si>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</si>
  <si>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</si>
  <si>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</si>
  <si>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</si>
  <si>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</si>
  <si>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</si>
  <si>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</si>
  <si>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</si>
  <si>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</si>
  <si>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</si>
  <si>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</si>
  <si>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</si>
  <si>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</si>
  <si>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</si>
  <si>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</si>
  <si>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</si>
  <si>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</si>
  <si>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</si>
  <si>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</si>
  <si>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</si>
  <si>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</si>
  <si>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</si>
  <si>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</si>
  <si>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</si>
  <si>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</si>
  <si>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</si>
  <si>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</si>
  <si>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</si>
  <si>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</si>
  <si>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</si>
  <si>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</si>
  <si>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</si>
  <si>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</si>
  <si>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</si>
  <si>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</si>
  <si>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</si>
  <si>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</si>
  <si>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</si>
  <si>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</si>
  <si>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</si>
  <si>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</si>
  <si>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</si>
  <si>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</si>
  <si>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</si>
  <si>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</si>
  <si>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</si>
  <si>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</si>
  <si>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</si>
  <si>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</si>
  <si>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</si>
  <si>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</si>
  <si>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</si>
  <si>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</si>
  <si>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</si>
  <si>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</si>
  <si>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</si>
  <si>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</si>
  <si>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</si>
  <si>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</si>
  <si>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</si>
  <si>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</si>
  <si>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</si>
  <si>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</si>
  <si>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</si>
  <si>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</si>
  <si>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</si>
  <si>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</si>
  <si>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</si>
  <si>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</si>
  <si>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</si>
  <si>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</si>
  <si>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</si>
  <si>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</si>
  <si>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</si>
  <si>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</si>
  <si>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</si>
  <si>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</si>
  <si>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</si>
  <si>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</si>
  <si>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</si>
  <si>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</si>
  <si>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</si>
  <si>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</si>
  <si>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</si>
  <si>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</si>
  <si>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</si>
  <si>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</si>
  <si>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</si>
  <si>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</si>
  <si>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</si>
  <si>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</si>
  <si>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</si>
  <si>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</si>
  <si>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</si>
  <si>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</si>
  <si>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</si>
  <si>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</si>
  <si>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</si>
  <si>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</si>
  <si>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</si>
  <si>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</si>
  <si>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</si>
  <si>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</si>
  <si>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</si>
  <si>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</si>
  <si>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</si>
  <si>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</si>
  <si>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</si>
  <si>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</si>
  <si>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</si>
  <si>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</si>
  <si>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</si>
  <si>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</si>
  <si>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</si>
  <si>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</si>
  <si>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</si>
  <si>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</si>
  <si>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</si>
  <si>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</si>
  <si>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</si>
  <si>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</si>
  <si>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</si>
  <si>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</si>
  <si>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</si>
  <si>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</si>
  <si>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</si>
  <si>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</si>
  <si>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</si>
  <si>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</si>
  <si>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</si>
  <si>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</si>
  <si>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</si>
  <si>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</si>
  <si>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</si>
  <si>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</si>
  <si>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</si>
  <si>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</si>
  <si>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</si>
  <si>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</si>
  <si>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</si>
  <si>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</si>
  <si>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</si>
  <si>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</si>
  <si>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</si>
  <si>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</si>
  <si>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</si>
  <si>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</si>
  <si>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</si>
  <si>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</si>
  <si>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</si>
  <si>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</si>
  <si>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</si>
  <si>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</si>
  <si>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</si>
  <si>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</si>
  <si>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</si>
  <si>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</si>
  <si>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</si>
  <si>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</si>
  <si>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</si>
  <si>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</si>
  <si>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</si>
  <si>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</si>
  <si>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</si>
  <si>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</si>
  <si>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</si>
  <si>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</si>
  <si>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</si>
  <si>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</si>
  <si>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</si>
  <si>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</si>
  <si>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</si>
  <si>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</si>
  <si>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</si>
  <si>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</si>
  <si>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</si>
  <si>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</si>
  <si>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</si>
  <si>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</si>
  <si>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</si>
  <si>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</si>
  <si>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</si>
  <si>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</si>
  <si>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</si>
  <si>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</si>
  <si>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</si>
  <si>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</si>
  <si>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</si>
  <si>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</si>
  <si>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</si>
  <si>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</si>
  <si>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</si>
  <si>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</si>
  <si>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</si>
  <si>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</si>
  <si>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</si>
  <si>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</si>
  <si>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</si>
  <si>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</si>
  <si>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</si>
  <si>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</si>
  <si>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</si>
  <si>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</si>
  <si>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</si>
  <si>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</si>
  <si>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</si>
  <si>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</si>
  <si>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</si>
  <si>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</si>
  <si>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</si>
  <si>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</si>
  <si>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</si>
  <si>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</si>
  <si>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</si>
  <si>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</si>
  <si>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</si>
  <si>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</si>
  <si>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</si>
  <si>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</si>
  <si>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</si>
  <si>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</si>
  <si>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</si>
  <si>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</si>
  <si>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</si>
  <si>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</si>
  <si>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</si>
  <si>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</si>
  <si>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</si>
  <si>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</si>
  <si>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</si>
  <si>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</si>
  <si>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</si>
  <si>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</si>
  <si>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</si>
  <si>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</si>
  <si>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</si>
  <si>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</si>
  <si>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</si>
  <si>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</si>
  <si>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</si>
  <si>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</si>
  <si>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</si>
  <si>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</si>
  <si>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</si>
  <si>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</si>
  <si>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</si>
  <si>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</si>
  <si>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</si>
  <si>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</si>
  <si>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</si>
  <si>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</si>
  <si>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</si>
  <si>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</si>
  <si>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</si>
  <si>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</si>
  <si>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</si>
  <si>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</si>
  <si>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</si>
  <si>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</si>
  <si>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</si>
  <si>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</si>
  <si>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</si>
  <si>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</si>
  <si>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</si>
  <si>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</si>
  <si>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</si>
  <si>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</si>
  <si>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</si>
  <si>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</si>
  <si>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</si>
  <si>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</si>
  <si>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</si>
  <si>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</si>
  <si>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</si>
  <si>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</si>
  <si>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</si>
  <si>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</si>
  <si>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</si>
  <si>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</si>
  <si>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</si>
  <si>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</si>
  <si>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</si>
  <si>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</si>
  <si>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</si>
  <si>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</si>
  <si>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</si>
  <si>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</si>
  <si>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</si>
  <si>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</si>
  <si>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</si>
  <si>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</si>
  <si>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</si>
  <si>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</si>
  <si>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</si>
  <si>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</si>
  <si>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</si>
  <si>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</si>
  <si>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</si>
  <si>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</si>
  <si>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</si>
  <si>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</si>
  <si>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</si>
  <si>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</si>
  <si>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</si>
  <si>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</si>
  <si>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</si>
  <si>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</si>
  <si>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</si>
  <si>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</si>
  <si>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</si>
  <si>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</si>
  <si>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</si>
  <si>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</si>
  <si>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</si>
  <si>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</si>
  <si>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</si>
  <si>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</si>
  <si>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</si>
  <si>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</si>
  <si>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</si>
  <si>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</si>
  <si>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</si>
  <si>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</si>
  <si>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</si>
  <si>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</si>
  <si>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</si>
  <si>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</si>
  <si>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</si>
  <si>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</si>
  <si>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</si>
  <si>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</si>
  <si>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</si>
  <si>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</si>
  <si>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</si>
  <si>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</si>
  <si>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</si>
  <si>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</si>
  <si>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</si>
  <si>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</si>
  <si>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</si>
  <si>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</si>
  <si>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</si>
  <si>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</si>
  <si>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</si>
  <si>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</si>
  <si>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</si>
  <si>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</si>
  <si>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</si>
  <si>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</si>
  <si>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</si>
  <si>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</si>
  <si>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</si>
  <si>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</si>
  <si>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</si>
  <si>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</si>
  <si>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</si>
  <si>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</si>
  <si>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</si>
  <si>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</si>
  <si>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</si>
  <si>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</si>
  <si>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</si>
  <si>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</si>
  <si>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</si>
  <si>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</si>
  <si>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</si>
  <si>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</si>
  <si>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</si>
  <si>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</si>
  <si>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</si>
  <si>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</si>
  <si>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</si>
  <si>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</si>
  <si>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</si>
  <si>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</si>
  <si>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</si>
  <si>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</si>
  <si>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</si>
  <si>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</si>
  <si>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</si>
  <si>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</si>
  <si>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</si>
  <si>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</si>
  <si>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</si>
  <si>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</si>
  <si>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</si>
  <si>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</si>
  <si>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</si>
  <si>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</si>
  <si>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</si>
  <si>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</si>
  <si>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</si>
  <si>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</si>
  <si>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</si>
  <si>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</si>
  <si>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</si>
  <si>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</si>
  <si>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</si>
  <si>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</si>
  <si>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</si>
  <si>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</si>
  <si>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</si>
  <si>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</si>
  <si>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</si>
  <si>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</si>
  <si>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</si>
  <si>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</si>
  <si>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</si>
  <si>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</si>
  <si>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</si>
  <si>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</si>
  <si>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</si>
  <si>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</si>
  <si>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</si>
  <si>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</si>
  <si>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</si>
  <si>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</si>
  <si>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</si>
  <si>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</si>
  <si>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</si>
  <si>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</si>
  <si>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</si>
  <si>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</si>
  <si>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</si>
  <si>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</si>
  <si>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</si>
  <si>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</si>
  <si>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</si>
  <si>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</si>
  <si>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</si>
  <si>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</si>
  <si>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</si>
  <si>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</si>
  <si>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</si>
  <si>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</si>
  <si>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</si>
  <si>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</si>
  <si>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</si>
  <si>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</si>
  <si>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</si>
  <si>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</si>
  <si>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</si>
  <si>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</si>
  <si>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</si>
  <si>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</si>
  <si>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</si>
  <si>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</si>
  <si>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</si>
  <si>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</si>
  <si>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</si>
  <si>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</si>
  <si>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</si>
  <si>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</si>
  <si>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</si>
  <si>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</si>
  <si>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</si>
  <si>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</si>
  <si>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</si>
  <si>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</si>
  <si>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</si>
  <si>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</si>
  <si>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</si>
  <si>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</si>
  <si>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</si>
  <si>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</si>
  <si>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</si>
  <si>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</si>
  <si>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</si>
  <si>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</si>
  <si>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</si>
  <si>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</si>
  <si>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</si>
  <si>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</si>
  <si>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</si>
  <si>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</si>
  <si>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</si>
  <si>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</si>
  <si>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</si>
  <si>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</si>
  <si>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</si>
  <si>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</si>
  <si>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</si>
  <si>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</si>
  <si>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</si>
  <si>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</si>
  <si>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</si>
  <si>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</si>
  <si>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</si>
  <si>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</si>
  <si>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</si>
  <si>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</si>
  <si>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</si>
  <si>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</si>
  <si>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</si>
  <si>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</si>
  <si>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</si>
  <si>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</si>
  <si>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</si>
  <si>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</si>
  <si>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</si>
  <si>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</si>
  <si>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</si>
  <si>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</si>
  <si>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</si>
  <si>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</si>
  <si>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</si>
  <si>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</si>
  <si>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</si>
  <si>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</si>
  <si>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</si>
  <si>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</si>
  <si>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</si>
  <si>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</si>
  <si>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</si>
  <si>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</si>
  <si>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</si>
  <si>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</si>
  <si>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</si>
  <si>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</si>
  <si>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</si>
  <si>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</si>
  <si>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</si>
  <si>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</si>
  <si>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</si>
  <si>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</si>
  <si>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</si>
  <si>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</si>
  <si>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</si>
  <si>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</si>
  <si>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</si>
  <si>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</si>
  <si>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</si>
  <si>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</si>
  <si>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</si>
  <si>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</si>
  <si>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</si>
  <si>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</si>
  <si>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</si>
  <si>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</si>
  <si>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</si>
  <si>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</si>
  <si>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</si>
  <si>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</si>
  <si>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</si>
  <si>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</si>
  <si>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</si>
  <si>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</si>
  <si>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</si>
  <si>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</si>
  <si>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</si>
  <si>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</si>
  <si>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</si>
  <si>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</si>
  <si>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</si>
  <si>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</si>
  <si>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</si>
  <si>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</si>
  <si>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</si>
  <si>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</si>
  <si>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</si>
  <si>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</si>
  <si>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</si>
  <si>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</si>
  <si>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</si>
  <si>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</si>
  <si>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</si>
  <si>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</si>
  <si>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</si>
  <si>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</si>
  <si>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</si>
  <si>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</si>
  <si>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</si>
  <si>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</si>
  <si>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</si>
  <si>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</si>
  <si>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</si>
  <si>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</si>
  <si>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</si>
  <si>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</si>
  <si>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</si>
  <si>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</si>
  <si>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</si>
  <si>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</si>
  <si>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</si>
  <si>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</si>
  <si>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</si>
  <si>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</si>
  <si>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</si>
  <si>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</si>
  <si>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</si>
  <si>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</si>
  <si>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</si>
  <si>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</si>
  <si>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</si>
  <si>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</si>
  <si>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</si>
  <si>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</si>
  <si>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</si>
  <si>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</si>
  <si>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</si>
  <si>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</si>
  <si>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</si>
  <si>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</si>
  <si>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</si>
  <si>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</si>
  <si>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</si>
  <si>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</si>
  <si>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</si>
  <si>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</si>
  <si>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</si>
  <si>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</si>
  <si>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</si>
  <si>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</si>
  <si>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</si>
  <si>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</si>
  <si>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</si>
  <si>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</si>
  <si>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</si>
  <si>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</si>
  <si>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</si>
  <si>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</si>
  <si>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</si>
  <si>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</si>
  <si>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</si>
  <si>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</si>
  <si>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</si>
  <si>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</si>
  <si>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</si>
  <si>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</si>
  <si>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</si>
  <si>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</si>
  <si>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</si>
  <si>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</si>
  <si>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</si>
  <si>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</si>
  <si>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</si>
  <si>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</si>
  <si>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</si>
  <si>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</si>
  <si>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</si>
  <si>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</si>
  <si>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</si>
  <si>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</si>
  <si>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</si>
  <si>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</si>
  <si>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</si>
  <si>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</si>
  <si>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</si>
  <si>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</si>
  <si>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</si>
  <si>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</si>
  <si>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</si>
  <si>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</si>
  <si>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</si>
  <si>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</si>
  <si>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</si>
  <si>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</si>
  <si>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</si>
  <si>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</si>
  <si>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</si>
  <si>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</si>
  <si>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</si>
  <si>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</si>
  <si>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</si>
  <si>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</si>
  <si>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</si>
  <si>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</si>
  <si>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</si>
  <si>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</si>
  <si>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</si>
  <si>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</si>
  <si>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</si>
  <si>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</si>
  <si>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</si>
  <si>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</si>
  <si>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</si>
  <si>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</si>
  <si>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</si>
  <si>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</si>
  <si>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</si>
  <si>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</si>
  <si>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</si>
  <si>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</si>
  <si>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</si>
  <si>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</si>
  <si>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</si>
  <si>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</si>
  <si>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</si>
  <si>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</si>
  <si>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</si>
  <si>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</si>
  <si>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</si>
  <si>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</si>
  <si>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</si>
  <si>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</si>
  <si>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</si>
  <si>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</si>
  <si>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</si>
  <si>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</si>
  <si>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</si>
  <si>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</si>
  <si>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</si>
  <si>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</si>
  <si>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</si>
  <si>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</si>
  <si>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</si>
  <si>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</si>
  <si>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</si>
  <si>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</si>
  <si>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</si>
  <si>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</si>
  <si>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</si>
  <si>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</si>
  <si>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</si>
  <si>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</si>
  <si>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</si>
  <si>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</si>
  <si>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</si>
  <si>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</si>
  <si>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</si>
  <si>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</si>
  <si>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</si>
  <si>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</si>
  <si>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</si>
  <si>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</si>
  <si>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</si>
  <si>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</si>
  <si>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</si>
  <si>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</si>
  <si>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</si>
  <si>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</si>
  <si>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</si>
  <si>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</si>
  <si>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</si>
  <si>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</si>
  <si>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</si>
  <si>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</si>
  <si>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</si>
  <si>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</si>
  <si>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</si>
  <si>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</si>
  <si>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</si>
  <si>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</si>
  <si>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</si>
  <si>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</si>
  <si>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</si>
  <si>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</si>
  <si>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</si>
  <si>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</si>
  <si>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</si>
  <si>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</si>
  <si>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</si>
  <si>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</si>
  <si>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</si>
  <si>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</si>
  <si>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</si>
  <si>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</si>
  <si>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</si>
  <si>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</si>
  <si>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</si>
  <si>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</si>
  <si>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</si>
  <si>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</si>
  <si>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</si>
  <si>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</si>
  <si>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</si>
  <si>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</si>
  <si>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</si>
  <si>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</si>
  <si>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</si>
  <si>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</si>
  <si>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</si>
  <si>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</si>
  <si>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</si>
  <si>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</si>
  <si>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</si>
  <si>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</si>
  <si>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</si>
  <si>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</si>
  <si>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</si>
  <si>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</si>
  <si>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</si>
  <si>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</si>
  <si>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</si>
  <si>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</si>
  <si>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</si>
  <si>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</si>
  <si>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</si>
  <si>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</si>
  <si>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</si>
  <si>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</si>
  <si>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</si>
  <si>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</si>
  <si>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</si>
  <si>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</si>
  <si>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</si>
  <si>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</si>
  <si>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</si>
  <si>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</si>
  <si>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</si>
  <si>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</si>
  <si>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</si>
  <si>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</si>
  <si>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</si>
  <si>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</si>
  <si>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</si>
  <si>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</si>
  <si>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</si>
  <si>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</si>
  <si>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</si>
  <si>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</si>
  <si>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</si>
  <si>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</si>
  <si>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</si>
  <si>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</si>
  <si>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</si>
  <si>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</si>
  <si>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</si>
  <si>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</si>
  <si>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</si>
  <si>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</si>
  <si>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</si>
  <si>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</si>
  <si>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</si>
  <si>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</si>
  <si>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</si>
  <si>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</si>
  <si>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</si>
  <si>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</si>
  <si>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</si>
  <si>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</si>
  <si>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</si>
  <si>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</si>
  <si>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</si>
  <si>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</si>
  <si>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</si>
  <si>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</si>
  <si>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</si>
  <si>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</si>
  <si>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</si>
  <si>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</si>
  <si>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</si>
  <si>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</si>
  <si>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</si>
  <si>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</si>
  <si>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</si>
  <si>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</si>
  <si>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</si>
  <si>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</si>
  <si>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</si>
  <si>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</si>
  <si>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</si>
  <si>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</si>
  <si>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</si>
  <si>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</si>
  <si>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</si>
  <si>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</si>
  <si>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</si>
  <si>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</si>
  <si>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</si>
  <si>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</si>
  <si>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</si>
  <si>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</si>
  <si>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</si>
  <si>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</si>
  <si>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</si>
  <si>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</si>
  <si>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</si>
  <si>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</si>
  <si>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</si>
  <si>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</si>
  <si>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</si>
  <si>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</si>
  <si>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</si>
  <si>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</si>
  <si>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</si>
  <si>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</si>
  <si>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</si>
  <si>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</si>
  <si>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</si>
  <si>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</si>
  <si>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</si>
  <si>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</si>
  <si>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</si>
  <si>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</si>
  <si>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</si>
  <si>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</si>
  <si>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</si>
  <si>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</si>
  <si>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</si>
  <si>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</si>
  <si>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</si>
  <si>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</si>
  <si>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</si>
  <si>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</si>
  <si>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</si>
  <si>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</si>
  <si>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</si>
  <si>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</si>
  <si>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</si>
  <si>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</si>
  <si>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</si>
  <si>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</si>
  <si>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</si>
  <si>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</si>
  <si>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</si>
  <si>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</si>
  <si>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</si>
  <si>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</si>
  <si>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</si>
  <si>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</si>
  <si>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</si>
  <si>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</si>
  <si>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</si>
  <si>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</si>
  <si>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</si>
  <si>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</si>
  <si>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</si>
  <si>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</si>
  <si>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</si>
  <si>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</si>
  <si>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</si>
  <si>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</si>
  <si>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</si>
  <si>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</si>
  <si>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</si>
  <si>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</si>
  <si>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</si>
  <si>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</si>
  <si>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</si>
  <si>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</si>
  <si>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</si>
  <si>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</si>
  <si>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</si>
  <si>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</si>
  <si>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</si>
  <si>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</si>
  <si>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</si>
  <si>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</si>
  <si>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</si>
  <si>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</si>
  <si>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</si>
  <si>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</si>
  <si>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</si>
  <si>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</si>
  <si>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</si>
  <si>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</si>
  <si>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</si>
  <si>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</si>
  <si>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</si>
  <si>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</si>
  <si>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</si>
  <si>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</si>
  <si>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</si>
  <si>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</si>
  <si>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</si>
  <si>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</si>
  <si>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</si>
  <si>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</si>
  <si>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</si>
  <si>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</si>
  <si>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</si>
  <si>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</si>
  <si>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</si>
  <si>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</si>
  <si>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</si>
  <si>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</si>
  <si>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</si>
  <si>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</si>
  <si>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</si>
  <si>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</si>
  <si>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</si>
  <si>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</si>
  <si>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</si>
  <si>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</si>
  <si>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</si>
  <si>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</si>
  <si>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</si>
  <si>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</si>
  <si>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</si>
  <si>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</si>
  <si>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</si>
  <si>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</si>
  <si>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</si>
  <si>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</si>
  <si>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</si>
  <si>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</si>
  <si>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</si>
  <si>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</si>
  <si>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</si>
  <si>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</si>
  <si>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</si>
  <si>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</si>
  <si>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</si>
  <si>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</si>
  <si>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</si>
  <si>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</si>
  <si>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</si>
  <si>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</si>
  <si>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</si>
  <si>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</si>
  <si>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</si>
  <si>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</si>
  <si>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</si>
  <si>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</si>
  <si>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</si>
  <si>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</si>
  <si>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</si>
  <si>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</si>
  <si>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</si>
  <si>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</si>
  <si>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</si>
  <si>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</si>
  <si>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</si>
  <si>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</si>
  <si>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</si>
  <si>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</si>
  <si>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</si>
  <si>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</si>
  <si>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</si>
  <si>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</si>
  <si>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</si>
  <si>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</si>
  <si>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</si>
  <si>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</si>
  <si>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</si>
  <si>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</si>
  <si>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</si>
  <si>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</si>
  <si>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</si>
  <si>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</si>
  <si>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</si>
  <si>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</si>
  <si>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</si>
  <si>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</si>
  <si>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</si>
  <si>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</si>
  <si>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</si>
  <si>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</si>
  <si>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</si>
  <si>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</si>
  <si>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</si>
  <si>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</si>
  <si>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</si>
  <si>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</si>
  <si>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</si>
  <si>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</si>
  <si>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</si>
  <si>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</si>
  <si>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</si>
  <si>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</si>
  <si>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</si>
  <si>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</si>
  <si>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</si>
  <si>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</si>
  <si>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</si>
  <si>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</si>
  <si>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</si>
  <si>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</si>
  <si>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</si>
  <si>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</si>
  <si>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</si>
  <si>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</si>
  <si>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</si>
  <si>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</si>
  <si>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</si>
  <si>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</si>
  <si>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</si>
  <si>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</si>
  <si>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</si>
  <si>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</si>
  <si>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</si>
  <si>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</si>
  <si>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</si>
  <si>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</si>
  <si>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</si>
  <si>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</si>
  <si>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</si>
  <si>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</si>
  <si>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</si>
  <si>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</si>
  <si>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</si>
  <si>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</si>
  <si>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</si>
  <si>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</si>
  <si>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</si>
  <si>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</si>
  <si>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</si>
  <si>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</si>
  <si>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</si>
  <si>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</si>
  <si>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</si>
  <si>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</si>
  <si>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</si>
  <si>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</si>
  <si>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</si>
  <si>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</si>
  <si>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</si>
  <si>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</si>
  <si>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</si>
  <si>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</si>
  <si>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</si>
  <si>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</si>
  <si>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</si>
  <si>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</si>
  <si>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</si>
  <si>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</si>
  <si>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</si>
  <si>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</si>
  <si>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</si>
  <si>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</si>
  <si>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</si>
  <si>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</si>
  <si>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</si>
  <si>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</si>
  <si>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</si>
  <si>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</si>
  <si>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</si>
  <si>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</si>
  <si>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</si>
  <si>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</si>
  <si>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</si>
  <si>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</si>
  <si>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</si>
  <si>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</si>
  <si>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</si>
  <si>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</si>
  <si>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</si>
  <si>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</si>
  <si>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</si>
  <si>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</si>
  <si>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</si>
  <si>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</si>
  <si>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</si>
  <si>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</si>
  <si>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</si>
  <si>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</si>
  <si>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</si>
  <si>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</si>
  <si>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</si>
  <si>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</si>
  <si>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</si>
  <si>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</si>
  <si>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</si>
  <si>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</si>
  <si>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</si>
  <si>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</si>
  <si>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</si>
  <si>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</si>
  <si>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</si>
  <si>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</si>
  <si>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</si>
  <si>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</si>
  <si>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</si>
  <si>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</si>
  <si>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</si>
  <si>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</si>
  <si>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</si>
  <si>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</si>
  <si>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</si>
  <si>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</si>
  <si>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</si>
  <si>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</si>
  <si>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</si>
  <si>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</si>
  <si>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</si>
  <si>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</si>
  <si>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</si>
  <si>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</si>
  <si>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</si>
  <si>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</si>
  <si>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</si>
  <si>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</si>
  <si>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</si>
  <si>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</si>
  <si>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</si>
  <si>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</si>
  <si>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</si>
  <si>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</si>
  <si>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</si>
  <si>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</si>
  <si>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</si>
  <si>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</si>
  <si>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</si>
  <si>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</si>
  <si>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</si>
  <si>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</si>
  <si>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</si>
  <si>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</si>
  <si>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</si>
  <si>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</si>
  <si>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</si>
  <si>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</si>
  <si>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</si>
  <si>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</si>
  <si>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</si>
  <si>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</si>
  <si>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</si>
  <si>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</si>
  <si>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</si>
  <si>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</si>
  <si>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</si>
  <si>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</si>
  <si>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</si>
  <si>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</si>
  <si>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</si>
  <si>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</si>
  <si>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</si>
  <si>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</si>
  <si>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</si>
  <si>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</si>
  <si>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</si>
  <si>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</si>
  <si>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</si>
  <si>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</si>
  <si>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</si>
  <si>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</si>
  <si>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</si>
  <si>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</si>
  <si>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</si>
  <si>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</si>
  <si>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</si>
  <si>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</si>
  <si>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</si>
  <si>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</si>
  <si>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</si>
  <si>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</si>
  <si>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</si>
  <si>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</si>
  <si>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</si>
  <si>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</si>
  <si>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</si>
  <si>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</si>
  <si>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</si>
  <si>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</si>
  <si>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</si>
  <si>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</si>
  <si>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</si>
  <si>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</si>
  <si>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</si>
  <si>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</si>
  <si>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</si>
  <si>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</si>
  <si>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</si>
  <si>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</si>
  <si>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</si>
  <si>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</si>
  <si>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</si>
  <si>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</si>
  <si>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</si>
  <si>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</si>
  <si>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</si>
  <si>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</si>
  <si>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</si>
  <si>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</si>
  <si>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</si>
  <si>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</si>
  <si>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</si>
  <si>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</si>
  <si>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</si>
  <si>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</si>
  <si>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</si>
  <si>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</si>
  <si>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</si>
  <si>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</si>
  <si>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</si>
  <si>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</si>
  <si>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</si>
  <si>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</si>
  <si>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</si>
  <si>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</si>
  <si>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</si>
  <si>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</si>
  <si>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</si>
  <si>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</si>
  <si>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</si>
  <si>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</si>
  <si>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</si>
  <si>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</si>
  <si>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</si>
  <si>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</si>
  <si>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</si>
  <si>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</si>
  <si>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</si>
  <si>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</si>
  <si>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</si>
  <si>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</si>
  <si>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</si>
  <si>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</si>
  <si>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</si>
  <si>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</si>
  <si>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</si>
  <si>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</si>
  <si>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</si>
  <si>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</si>
  <si>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</si>
  <si>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</si>
  <si>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</si>
  <si>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</si>
  <si>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</si>
  <si>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</si>
  <si>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</si>
  <si>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</si>
  <si>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</si>
  <si>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</si>
  <si>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</si>
  <si>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</si>
  <si>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</si>
  <si>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</si>
  <si>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</si>
  <si>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</si>
  <si>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</si>
  <si>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</si>
  <si>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</si>
  <si>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</si>
  <si>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</si>
  <si>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</si>
  <si>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</si>
  <si>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</si>
  <si>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</si>
  <si>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</si>
  <si>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</si>
  <si>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</si>
  <si>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</si>
  <si>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</si>
  <si>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</si>
  <si>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</si>
  <si>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</si>
  <si>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</si>
  <si>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</si>
  <si>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</si>
  <si>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</si>
  <si>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</si>
  <si>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</si>
  <si>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</si>
  <si>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</si>
  <si>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</si>
  <si>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</si>
  <si>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</si>
  <si>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</si>
  <si>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</si>
  <si>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</si>
  <si>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</si>
  <si>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</si>
  <si>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</si>
  <si>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</si>
  <si>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</si>
  <si>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</si>
  <si>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</si>
  <si>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</si>
  <si>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</si>
  <si>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</si>
  <si>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</si>
  <si>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</si>
  <si>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</si>
  <si>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</si>
  <si>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</si>
  <si>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</si>
  <si>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</si>
  <si>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</si>
  <si>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</si>
  <si>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</si>
  <si>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</si>
  <si>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</si>
  <si>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</si>
  <si>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</si>
  <si>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</si>
  <si>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</si>
  <si>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</si>
  <si>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</si>
  <si>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</si>
  <si>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</si>
  <si>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</si>
  <si>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</si>
  <si>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</si>
  <si>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</si>
  <si>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</si>
  <si>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</si>
  <si>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</si>
  <si>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</si>
  <si>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</si>
  <si>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</si>
  <si>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</si>
  <si>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</si>
  <si>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</si>
  <si>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</si>
  <si>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</si>
  <si>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</si>
  <si>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</si>
  <si>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</si>
  <si>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</si>
  <si>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</si>
  <si>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</si>
  <si>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</si>
  <si>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</si>
  <si>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</si>
  <si>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</si>
  <si>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</si>
  <si>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</si>
  <si>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</si>
  <si>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</si>
  <si>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</si>
  <si>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</si>
  <si>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</si>
  <si>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</si>
  <si>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</si>
  <si>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</si>
  <si>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</si>
  <si>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</si>
  <si>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</si>
  <si>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</si>
  <si>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</si>
  <si>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</si>
  <si>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</si>
  <si>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</si>
  <si>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</si>
  <si>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</si>
  <si>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</si>
  <si>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</si>
  <si>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</si>
  <si>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</si>
  <si>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</si>
  <si>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</si>
  <si>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</si>
  <si>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</si>
  <si>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</si>
  <si>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</si>
  <si>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</si>
  <si>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</si>
  <si>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</si>
  <si>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</si>
  <si>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</si>
  <si>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</si>
  <si>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</si>
  <si>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</si>
  <si>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</si>
  <si>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</si>
  <si>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</si>
  <si>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</si>
  <si>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</si>
  <si>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</si>
  <si>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</si>
  <si>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</si>
  <si>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</si>
  <si>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</si>
  <si>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</si>
  <si>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</si>
  <si>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</si>
  <si>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</si>
  <si>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</si>
  <si>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</si>
  <si>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</si>
  <si>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</si>
  <si>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</si>
  <si>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</si>
  <si>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</si>
  <si>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</si>
  <si>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</si>
  <si>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</si>
  <si>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</si>
  <si>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</si>
  <si>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</si>
  <si>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</si>
  <si>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</si>
  <si>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</si>
  <si>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</si>
  <si>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</si>
  <si>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</si>
  <si>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</si>
  <si>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</si>
  <si>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</si>
  <si>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</si>
  <si>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</si>
  <si>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</si>
  <si>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</si>
  <si>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</si>
  <si>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</si>
  <si>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</si>
  <si>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</si>
  <si>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</si>
  <si>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</si>
  <si>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</si>
  <si>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</si>
  <si>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</si>
  <si>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</si>
  <si>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</si>
  <si>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</si>
  <si>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</si>
  <si>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</si>
  <si>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</si>
  <si>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</si>
  <si>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</si>
  <si>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</si>
  <si>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</si>
  <si>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</si>
  <si>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</si>
  <si>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</si>
  <si>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</si>
  <si>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</si>
  <si>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</si>
  <si>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</si>
  <si>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</si>
  <si>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</si>
  <si>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</si>
  <si>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</si>
  <si>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</si>
  <si>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</si>
  <si>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</si>
  <si>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</si>
  <si>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</si>
  <si>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</si>
  <si>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</si>
  <si>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</si>
  <si>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</si>
  <si>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</si>
  <si>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</si>
  <si>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</si>
  <si>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</si>
  <si>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</si>
  <si>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</si>
  <si>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</si>
  <si>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</si>
  <si>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</si>
  <si>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</si>
  <si>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</si>
  <si>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</si>
  <si>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</si>
  <si>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</si>
  <si>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</si>
  <si>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</si>
  <si>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</si>
  <si>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</si>
  <si>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</si>
  <si>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</si>
  <si>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</si>
  <si>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</si>
  <si>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</si>
  <si>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</si>
  <si>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</si>
  <si>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</si>
  <si>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</si>
  <si>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</si>
  <si>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</si>
  <si>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</si>
  <si>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</si>
  <si>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</si>
  <si>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</si>
  <si>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</si>
  <si>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</si>
  <si>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</si>
  <si>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</si>
  <si>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</si>
  <si>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</si>
  <si>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</si>
  <si>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</si>
  <si>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</si>
  <si>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</si>
  <si>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</si>
  <si>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</si>
  <si>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</si>
  <si>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</si>
  <si>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</si>
  <si>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</si>
  <si>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</si>
  <si>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</si>
  <si>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</si>
  <si>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</si>
  <si>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</si>
  <si>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</si>
  <si>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</si>
  <si>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</si>
  <si>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</si>
  <si>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</si>
  <si>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</si>
  <si>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</si>
  <si>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</si>
  <si>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</si>
  <si>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</si>
  <si>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</si>
  <si>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</si>
  <si>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</si>
  <si>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</si>
  <si>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</si>
  <si>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</si>
  <si>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</si>
  <si>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</si>
  <si>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</si>
  <si>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</si>
  <si>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</si>
  <si>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</si>
  <si>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</si>
  <si>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</si>
  <si>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</si>
  <si>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</si>
  <si>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</si>
  <si>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</si>
  <si>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</si>
  <si>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</si>
  <si>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</si>
  <si>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</si>
  <si>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</si>
  <si>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</si>
  <si>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</si>
  <si>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</si>
  <si>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</si>
  <si>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</si>
  <si>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</si>
  <si>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</si>
  <si>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</si>
  <si>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</si>
  <si>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</si>
  <si>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</si>
  <si>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</si>
  <si>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</si>
  <si>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</si>
  <si>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</si>
  <si>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</si>
  <si>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</si>
  <si>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</si>
  <si>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</si>
  <si>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</si>
  <si>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</si>
  <si>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</si>
  <si>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</si>
  <si>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</si>
  <si>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</si>
  <si>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</si>
  <si>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</si>
  <si>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</si>
  <si>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</si>
  <si>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</si>
  <si>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</si>
  <si>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</si>
  <si>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</si>
  <si>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</si>
  <si>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</si>
  <si>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</si>
  <si>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</si>
  <si>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</si>
  <si>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</si>
  <si>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</si>
  <si>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</si>
  <si>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</si>
  <si>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</si>
  <si>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</si>
  <si>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</si>
  <si>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</si>
  <si>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</si>
  <si>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</si>
  <si>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</si>
  <si>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</si>
  <si>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</si>
  <si>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</si>
  <si>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</si>
  <si>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</si>
  <si>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</si>
  <si>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</si>
  <si>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</si>
  <si>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</si>
  <si>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</si>
  <si>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</si>
  <si>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</si>
  <si>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</si>
  <si>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</si>
  <si>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</si>
  <si>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</si>
  <si>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</si>
  <si>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</si>
  <si>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</si>
  <si>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</si>
  <si>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</si>
  <si>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</si>
  <si>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</si>
  <si>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</si>
  <si>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</si>
  <si>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</si>
  <si>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</si>
  <si>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</si>
  <si>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</si>
  <si>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</si>
  <si>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</si>
  <si>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</si>
  <si>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</si>
  <si>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</si>
  <si>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</si>
  <si>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</si>
  <si>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</si>
  <si>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</si>
  <si>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</si>
  <si>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</si>
  <si>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</si>
  <si>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</si>
  <si>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</si>
  <si>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</si>
  <si>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</si>
  <si>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</si>
  <si>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</si>
  <si>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</si>
  <si>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</si>
  <si>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</si>
  <si>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</si>
  <si>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</si>
  <si>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</si>
  <si>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</si>
  <si>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</si>
  <si>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</si>
  <si>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</si>
  <si>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</si>
  <si>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</si>
  <si>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</si>
  <si>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</si>
  <si>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</si>
  <si>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</si>
  <si>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</si>
  <si>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</si>
  <si>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</si>
  <si>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</si>
  <si>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</si>
  <si>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</si>
  <si>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</si>
  <si>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</si>
  <si>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</si>
  <si>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</si>
  <si>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</si>
  <si>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</si>
  <si>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</si>
  <si>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</si>
  <si>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</si>
  <si>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</si>
  <si>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</si>
  <si>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</si>
  <si>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</si>
  <si>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</si>
  <si>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</si>
  <si>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</si>
  <si>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</si>
  <si>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</si>
  <si>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</si>
  <si>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</si>
  <si>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</si>
  <si>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</si>
  <si>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</si>
  <si>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</si>
  <si>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</si>
  <si>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</si>
  <si>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</si>
  <si>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</si>
  <si>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</si>
  <si>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</si>
  <si>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</si>
  <si>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</si>
  <si>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</si>
  <si>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</si>
  <si>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</si>
  <si>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</si>
  <si>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</si>
  <si>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</si>
  <si>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</si>
  <si>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</si>
  <si>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</si>
  <si>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</si>
  <si>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</si>
  <si>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</si>
  <si>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</si>
  <si>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</si>
  <si>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</si>
  <si>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</si>
  <si>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</si>
  <si>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</si>
  <si>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</si>
  <si>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</si>
  <si>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</si>
  <si>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</si>
  <si>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</si>
  <si>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</si>
  <si>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</si>
  <si>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</si>
  <si>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</si>
  <si>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</si>
  <si>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</si>
  <si>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</si>
  <si>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</si>
  <si>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</si>
  <si>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</si>
  <si>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</si>
  <si>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</si>
  <si>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</si>
  <si>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</si>
  <si>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</si>
  <si>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</si>
  <si>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</si>
  <si>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</si>
  <si>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</si>
  <si>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</si>
  <si>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</si>
  <si>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</si>
  <si>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</si>
  <si>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</si>
  <si>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</si>
  <si>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</si>
  <si>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</si>
  <si>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</si>
  <si>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</si>
  <si>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</si>
  <si>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</si>
  <si>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</si>
  <si>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</si>
  <si>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</si>
  <si>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</si>
  <si>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</si>
  <si>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</si>
  <si>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</si>
  <si>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</si>
  <si>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</si>
  <si>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</si>
  <si>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</si>
  <si>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</si>
  <si>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</si>
  <si>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</si>
  <si>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</si>
  <si>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</si>
  <si>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</si>
  <si>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</si>
  <si>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</si>
  <si>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</si>
  <si>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</si>
  <si>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</si>
  <si>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</si>
  <si>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</si>
  <si>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</si>
  <si>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</si>
  <si>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</si>
  <si>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</si>
  <si>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</si>
  <si>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</si>
  <si>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</si>
  <si>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</si>
  <si>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</si>
  <si>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</si>
  <si>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</si>
  <si>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</si>
  <si>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</si>
  <si>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</si>
  <si>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</si>
  <si>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</si>
  <si>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</si>
  <si>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</si>
  <si>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</si>
  <si>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</si>
  <si>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</si>
  <si>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</si>
  <si>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</si>
  <si>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</si>
  <si>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</si>
  <si>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</si>
  <si>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</si>
  <si>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</si>
  <si>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</si>
  <si>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</si>
  <si>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</si>
  <si>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</si>
  <si>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</si>
  <si>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</si>
  <si>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</si>
  <si>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</si>
  <si>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</si>
  <si>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</si>
  <si>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</si>
  <si>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</si>
  <si>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</si>
  <si>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</si>
  <si>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</si>
  <si>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</si>
  <si>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</si>
  <si>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</si>
  <si>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</si>
  <si>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</si>
  <si>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</si>
  <si>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</si>
  <si>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</si>
  <si>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</si>
  <si>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</si>
  <si>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</si>
  <si>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</si>
  <si>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</si>
  <si>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</si>
  <si>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</si>
  <si>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</si>
  <si>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</si>
  <si>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</si>
  <si>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</si>
  <si>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</si>
  <si>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</si>
  <si>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</si>
  <si>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</si>
  <si>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</si>
  <si>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</si>
  <si>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</si>
  <si>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</si>
  <si>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</si>
  <si>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</si>
  <si>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</si>
  <si>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</si>
  <si>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</si>
  <si>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</si>
  <si>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</si>
  <si>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</si>
  <si>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</si>
  <si>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</si>
  <si>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</si>
  <si>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</si>
  <si>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</si>
  <si>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</si>
  <si>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</si>
  <si>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</si>
  <si>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</si>
  <si>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</si>
  <si>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</si>
  <si>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</si>
  <si>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</si>
  <si>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</si>
  <si>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</si>
  <si>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</si>
  <si>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</si>
  <si>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</si>
  <si>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</si>
  <si>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</si>
  <si>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</si>
  <si>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</si>
  <si>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</si>
  <si>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</si>
  <si>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</si>
  <si>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</si>
  <si>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</si>
  <si>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</si>
  <si>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</si>
  <si>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</si>
  <si>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</si>
  <si>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</si>
  <si>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</si>
  <si>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</si>
  <si>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</si>
  <si>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</si>
  <si>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</si>
  <si>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</si>
  <si>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</si>
  <si>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</si>
  <si>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</si>
  <si>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</si>
  <si>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</si>
  <si>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</si>
  <si>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</si>
  <si>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</si>
  <si>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</si>
  <si>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</si>
  <si>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</si>
  <si>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</si>
  <si>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</si>
  <si>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</si>
  <si>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</si>
  <si>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</si>
  <si>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</si>
  <si>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</si>
  <si>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</si>
  <si>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</si>
  <si>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</si>
  <si>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</si>
  <si>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</si>
  <si>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</si>
  <si>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</si>
  <si>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</si>
  <si>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</si>
  <si>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</si>
  <si>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</si>
  <si>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</si>
  <si>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</si>
  <si>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</si>
  <si>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</si>
  <si>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</si>
  <si>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</si>
  <si>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</si>
  <si>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</si>
  <si>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</si>
  <si>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</si>
  <si>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</si>
  <si>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</si>
  <si>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</si>
  <si>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</si>
  <si>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</si>
  <si>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</si>
  <si>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</si>
  <si>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</si>
  <si>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</si>
  <si>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</si>
  <si>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</si>
  <si>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</si>
  <si>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</si>
  <si>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</si>
  <si>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</si>
  <si>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</si>
  <si>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</si>
  <si>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</si>
  <si>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</si>
  <si>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</si>
  <si>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</si>
  <si>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</si>
  <si>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</si>
  <si>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</si>
  <si>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</si>
  <si>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</si>
  <si>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</si>
  <si>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</si>
  <si>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</si>
  <si>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</si>
  <si>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</si>
  <si>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</si>
  <si>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</si>
  <si>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</si>
  <si>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</si>
  <si>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</si>
  <si>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</si>
  <si>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</si>
  <si>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</si>
  <si>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</si>
  <si>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</si>
  <si>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</si>
  <si>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</si>
  <si>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</si>
  <si>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</si>
  <si>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</si>
  <si>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</si>
  <si>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</si>
  <si>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</si>
  <si>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</si>
  <si>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</si>
  <si>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</si>
  <si>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</si>
  <si>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</si>
  <si>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</si>
  <si>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</si>
  <si>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</si>
  <si>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</si>
  <si>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</si>
  <si>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</si>
  <si>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</si>
  <si>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</si>
  <si>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</si>
  <si>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</si>
  <si>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</si>
  <si>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</si>
  <si>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</si>
  <si>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</si>
  <si>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</si>
  <si>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</si>
  <si>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</si>
  <si>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</si>
  <si>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</si>
  <si>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</si>
  <si>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</si>
  <si>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</si>
  <si>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</si>
  <si>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</si>
  <si>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</si>
  <si>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</si>
  <si>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</si>
  <si>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</si>
  <si>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</si>
  <si>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</si>
  <si>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</si>
  <si>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</si>
  <si>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</si>
  <si>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</si>
  <si>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</si>
  <si>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</si>
  <si>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</si>
  <si>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</si>
  <si>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</si>
  <si>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</si>
  <si>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</si>
  <si>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</si>
  <si>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</si>
  <si>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</si>
  <si>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</si>
  <si>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</si>
  <si>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</si>
  <si>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</si>
  <si>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</si>
  <si>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</si>
  <si>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</si>
  <si>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</si>
  <si>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</si>
  <si>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</si>
  <si>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</si>
  <si>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</si>
  <si>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</si>
  <si>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</si>
  <si>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</si>
  <si>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</si>
  <si>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</si>
  <si>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</si>
  <si>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</si>
  <si>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</si>
  <si>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</si>
  <si>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</si>
  <si>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</si>
  <si>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</si>
  <si>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</si>
  <si>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</si>
  <si>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</si>
  <si>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</si>
  <si>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</si>
  <si>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</si>
  <si>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</si>
  <si>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</si>
  <si>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</si>
  <si>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</si>
  <si>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</si>
  <si>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</si>
  <si>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</si>
  <si>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</si>
  <si>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</si>
  <si>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</si>
  <si>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</si>
  <si>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</si>
  <si>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</si>
  <si>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</si>
  <si>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</si>
  <si>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</si>
  <si>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</si>
  <si>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</si>
  <si>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</si>
  <si>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</si>
  <si>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</si>
  <si>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</si>
  <si>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</si>
  <si>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</si>
  <si>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</si>
  <si>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</si>
  <si>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</si>
  <si>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</si>
  <si>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</si>
  <si>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</si>
  <si>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</si>
  <si>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</si>
  <si>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</si>
  <si>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</si>
  <si>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</si>
  <si>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</si>
  <si>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</si>
  <si>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</si>
  <si>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</si>
  <si>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</si>
  <si>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</si>
  <si>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</si>
  <si>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</si>
  <si>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</si>
  <si>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</si>
  <si>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</si>
  <si>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</si>
  <si>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</si>
  <si>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</si>
  <si>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</si>
  <si>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</si>
  <si>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</si>
  <si>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</si>
  <si>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</si>
  <si>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</si>
  <si>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</si>
  <si>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</si>
  <si>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</si>
  <si>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</si>
  <si>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</si>
  <si>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</si>
  <si>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</si>
  <si>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</si>
  <si>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</si>
  <si>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</si>
  <si>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</si>
  <si>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</si>
  <si>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</si>
  <si>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</si>
  <si>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</si>
  <si>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</si>
  <si>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</si>
  <si>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</si>
  <si>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</si>
  <si>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</si>
  <si>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</si>
  <si>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</si>
  <si>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</si>
  <si>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</si>
  <si>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</si>
  <si>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</si>
  <si>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</si>
  <si>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</si>
  <si>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</si>
  <si>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</si>
  <si>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</si>
  <si>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</si>
  <si>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</si>
  <si>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</si>
  <si>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</si>
  <si>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</si>
  <si>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</si>
  <si>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</si>
  <si>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</si>
  <si>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</si>
  <si>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</si>
  <si>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</si>
  <si>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</si>
  <si>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</si>
  <si>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</si>
  <si>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</si>
  <si>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</si>
  <si>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</si>
  <si>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</si>
  <si>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</si>
  <si>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</si>
  <si>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</si>
  <si>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</si>
  <si>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</si>
  <si>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</si>
  <si>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</si>
  <si>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</si>
  <si>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</si>
  <si>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</si>
  <si>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</si>
  <si>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</si>
  <si>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</si>
  <si>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</si>
  <si>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</si>
  <si>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</si>
  <si>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</si>
  <si>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</si>
  <si>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</si>
  <si>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</si>
  <si>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</si>
  <si>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</si>
  <si>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</si>
  <si>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</si>
  <si>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</si>
  <si>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</si>
  <si>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</si>
  <si>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</si>
  <si>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</si>
  <si>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</si>
  <si>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</si>
  <si>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</si>
  <si>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</si>
  <si>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</si>
  <si>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</si>
  <si>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</si>
  <si>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</si>
  <si>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</si>
  <si>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</si>
  <si>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</si>
  <si>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</si>
  <si>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</si>
  <si>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</si>
  <si>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</si>
  <si>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</si>
  <si>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</si>
  <si>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</si>
  <si>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</si>
  <si>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</si>
  <si>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</si>
  <si>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</si>
  <si>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</si>
  <si>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</si>
  <si>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</si>
  <si>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</si>
  <si>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</si>
  <si>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</si>
  <si>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</si>
  <si>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</si>
  <si>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</si>
  <si>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</si>
  <si>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</si>
  <si>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</si>
  <si>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</si>
  <si>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</si>
  <si>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</si>
  <si>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</si>
  <si>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</si>
  <si>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</si>
  <si>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</si>
  <si>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</si>
  <si>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</si>
  <si>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</si>
  <si>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</si>
  <si>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</si>
  <si>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</si>
  <si>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</si>
  <si>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</si>
  <si>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</si>
  <si>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</si>
  <si>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</si>
  <si>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</si>
  <si>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</si>
  <si>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</si>
  <si>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</si>
  <si>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</si>
  <si>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</si>
  <si>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</si>
  <si>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</si>
  <si>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</si>
  <si>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</si>
  <si>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</si>
  <si>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</si>
  <si>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</si>
  <si>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</si>
  <si>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</si>
  <si>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</si>
  <si>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</si>
  <si>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</si>
  <si>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</si>
  <si>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</si>
  <si>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</si>
  <si>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</si>
  <si>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</si>
  <si>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</si>
  <si>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</si>
  <si>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</si>
  <si>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</si>
  <si>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</si>
  <si>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</si>
  <si>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</si>
  <si>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</si>
  <si>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</si>
  <si>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</si>
  <si>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</si>
  <si>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</si>
  <si>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</si>
  <si>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</si>
  <si>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</si>
  <si>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</si>
  <si>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</si>
  <si>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</si>
  <si>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</si>
  <si>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</si>
  <si>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</si>
  <si>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</si>
  <si>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</si>
  <si>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</si>
  <si>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</si>
  <si>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</si>
  <si>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</si>
  <si>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</si>
  <si>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</si>
  <si>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</si>
  <si>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</si>
  <si>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</si>
  <si>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</si>
  <si>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</si>
  <si>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</si>
  <si>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</si>
  <si>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</si>
  <si>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</si>
  <si>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</si>
  <si>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</si>
  <si>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</si>
  <si>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</si>
  <si>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</si>
  <si>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</si>
  <si>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</si>
  <si>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</si>
  <si>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</si>
  <si>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</si>
  <si>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</si>
  <si>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</si>
  <si>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</si>
  <si>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</si>
  <si>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</si>
  <si>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</si>
  <si>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</si>
  <si>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</si>
  <si>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</si>
  <si>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</si>
  <si>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</si>
  <si>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</si>
  <si>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</si>
  <si>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</si>
  <si>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</si>
  <si>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</si>
  <si>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</si>
  <si>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</si>
  <si>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</si>
  <si>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</si>
  <si>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</si>
  <si>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</si>
  <si>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</si>
  <si>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</si>
  <si>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</si>
  <si>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</si>
  <si>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</si>
  <si>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</si>
  <si>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</si>
  <si>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</si>
  <si>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</si>
  <si>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</si>
  <si>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</si>
  <si>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</si>
  <si>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</si>
  <si>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</si>
  <si>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</si>
  <si>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</si>
  <si>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</si>
  <si>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</si>
  <si>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</si>
  <si>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</si>
  <si>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</si>
  <si>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</si>
  <si>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</si>
  <si>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</si>
  <si>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</si>
  <si>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</si>
  <si>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</si>
  <si>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</si>
  <si>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</si>
  <si>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</si>
  <si>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</si>
  <si>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</si>
  <si>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</si>
  <si>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</si>
  <si>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</si>
  <si>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</si>
  <si>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</si>
  <si>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</si>
  <si>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</si>
  <si>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</si>
  <si>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</si>
  <si>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</si>
  <si>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</si>
  <si>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</si>
  <si>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</si>
  <si>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</si>
  <si>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</si>
  <si>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</si>
  <si>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</si>
  <si>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</si>
  <si>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</si>
  <si>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</si>
  <si>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</si>
  <si>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</si>
  <si>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</si>
  <si>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</si>
  <si>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</si>
  <si>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</si>
  <si>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</si>
  <si>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</si>
  <si>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</si>
  <si>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</si>
  <si>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</si>
  <si>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</si>
  <si>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</si>
  <si>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</si>
  <si>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</si>
  <si>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</si>
  <si>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</si>
  <si>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</si>
  <si>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</si>
  <si>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</si>
  <si>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</si>
  <si>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</si>
  <si>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</si>
  <si>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</si>
  <si>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</si>
  <si>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</si>
  <si>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</si>
  <si>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</si>
  <si>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</si>
  <si>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</si>
  <si>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</si>
  <si>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</si>
  <si>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</si>
  <si>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</si>
  <si>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</si>
  <si>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</si>
  <si>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</si>
  <si>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</si>
  <si>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</si>
  <si>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</si>
  <si>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</si>
  <si>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</si>
  <si>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</si>
  <si>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</si>
  <si>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</si>
  <si>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</si>
  <si>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</si>
  <si>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</si>
  <si>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</si>
  <si>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</si>
  <si>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</si>
  <si>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</si>
  <si>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</si>
  <si>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</si>
  <si>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</si>
  <si>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</si>
  <si>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</si>
  <si>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</si>
  <si>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</si>
  <si>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</si>
  <si>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</si>
  <si>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</si>
  <si>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</si>
  <si>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</si>
  <si>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</si>
  <si>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</si>
  <si>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</si>
  <si>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</si>
  <si>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</si>
  <si>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</si>
  <si>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</si>
  <si>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</si>
  <si>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</si>
  <si>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</si>
  <si>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</si>
  <si>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</si>
  <si>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</si>
  <si>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</si>
  <si>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</si>
  <si>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</si>
  <si>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</si>
  <si>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</si>
  <si>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</si>
  <si>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</si>
  <si>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</si>
  <si>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</si>
  <si>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</si>
  <si>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</si>
  <si>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</si>
  <si>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</si>
  <si>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</si>
  <si>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</si>
  <si>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</si>
  <si>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</si>
  <si>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</si>
  <si>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</si>
  <si>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</si>
  <si>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</si>
  <si>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</si>
  <si>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</si>
  <si>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</si>
  <si>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</si>
  <si>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</si>
  <si>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</si>
  <si>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</si>
  <si>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</si>
  <si>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</si>
  <si>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</si>
  <si>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</si>
  <si>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</si>
  <si>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</si>
  <si>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</si>
  <si>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</si>
  <si>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</si>
  <si>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</si>
  <si>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</si>
  <si>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</si>
  <si>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</si>
  <si>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</si>
  <si>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</si>
  <si>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</si>
  <si>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</si>
  <si>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</si>
  <si>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</si>
  <si>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</si>
  <si>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</si>
  <si>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</si>
  <si>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</si>
  <si>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</si>
  <si>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</si>
  <si>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</si>
  <si>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</si>
  <si>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</si>
  <si>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</si>
  <si>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</si>
  <si>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</si>
  <si>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</si>
  <si>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</si>
  <si>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</si>
  <si>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</si>
  <si>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</si>
  <si>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</si>
  <si>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</si>
  <si>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</si>
  <si>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</si>
  <si>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</si>
  <si>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</si>
  <si>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</si>
  <si>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</si>
  <si>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</si>
  <si>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</si>
  <si>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</si>
  <si>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</si>
  <si>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</si>
  <si>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</si>
  <si>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</si>
  <si>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</si>
  <si>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</si>
  <si>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</si>
  <si>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</si>
  <si>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</si>
  <si>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</si>
  <si>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</si>
  <si>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</si>
  <si>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</si>
  <si>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</si>
  <si>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</si>
  <si>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</si>
  <si>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</si>
  <si>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</si>
  <si>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</si>
  <si>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</si>
  <si>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</si>
  <si>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</si>
  <si>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</si>
  <si>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</si>
  <si>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</si>
  <si>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</si>
  <si>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</si>
  <si>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</si>
  <si>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</si>
  <si>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</si>
  <si>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</si>
  <si>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</si>
  <si>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</si>
  <si>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</si>
  <si>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</si>
  <si>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</si>
  <si>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</si>
  <si>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</si>
  <si>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</si>
  <si>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</si>
  <si>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</si>
  <si>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</si>
  <si>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</si>
  <si>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</si>
  <si>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</si>
  <si>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</si>
  <si>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</si>
  <si>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</si>
  <si>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</si>
  <si>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</si>
  <si>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</si>
  <si>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</si>
  <si>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</si>
  <si>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</si>
  <si>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</si>
  <si>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</si>
  <si>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</si>
  <si>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</si>
  <si>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</si>
  <si>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</si>
  <si>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</si>
  <si>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</si>
  <si>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</si>
  <si>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</si>
  <si>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</si>
  <si>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</si>
  <si>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</si>
  <si>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</si>
  <si>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</si>
  <si>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</si>
  <si>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</si>
  <si>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</si>
  <si>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</si>
  <si>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</si>
  <si>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</si>
  <si>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</si>
  <si>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</si>
  <si>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</si>
  <si>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</si>
  <si>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</si>
  <si>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</si>
  <si>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</si>
  <si>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</si>
  <si>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</si>
  <si>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</si>
  <si>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</si>
  <si>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</si>
  <si>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</si>
  <si>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</si>
  <si>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</si>
  <si>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</si>
  <si>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</si>
  <si>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</si>
  <si>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</si>
  <si>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</si>
  <si>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</si>
  <si>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</si>
  <si>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</si>
  <si>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</si>
  <si>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</si>
  <si>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</si>
  <si>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</si>
  <si>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</si>
  <si>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</si>
  <si>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</si>
  <si>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</si>
  <si>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</si>
  <si>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</si>
  <si>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</si>
  <si>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</si>
  <si>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</si>
  <si>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</si>
  <si>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</si>
  <si>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</si>
  <si>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</si>
  <si>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</si>
  <si>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</si>
  <si>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</si>
  <si>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</si>
  <si>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</si>
  <si>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</si>
  <si>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</si>
  <si>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</si>
  <si>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</si>
  <si>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</si>
  <si>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</si>
  <si>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</si>
  <si>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</si>
  <si>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</si>
  <si>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</si>
  <si>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</si>
  <si>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</si>
  <si>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</si>
  <si>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</si>
  <si>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</si>
  <si>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</si>
  <si>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</si>
  <si>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</si>
  <si>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</si>
  <si>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</si>
  <si>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</si>
  <si>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</si>
  <si>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</si>
  <si>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</si>
  <si>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</si>
  <si>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</si>
  <si>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</si>
  <si>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</si>
  <si>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</si>
  <si>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</si>
  <si>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</si>
  <si>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</si>
  <si>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</si>
  <si>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</si>
  <si>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</si>
  <si>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</si>
  <si>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</si>
  <si>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</si>
  <si>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</si>
  <si>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</si>
  <si>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</si>
  <si>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</si>
  <si>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</si>
  <si>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</si>
  <si>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</si>
  <si>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</si>
  <si>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</si>
  <si>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</si>
  <si>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</si>
  <si>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</si>
  <si>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</si>
  <si>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</si>
  <si>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</si>
  <si>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</si>
  <si>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</si>
  <si>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</si>
  <si>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</si>
  <si>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</si>
  <si>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</si>
  <si>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</si>
  <si>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</si>
  <si>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</si>
  <si>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</si>
  <si>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</si>
  <si>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</si>
  <si>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</si>
  <si>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</si>
  <si>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</si>
  <si>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</si>
  <si>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</si>
  <si>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</si>
  <si>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</si>
  <si>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</si>
  <si>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</si>
  <si>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</si>
  <si>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</si>
  <si>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</si>
  <si>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</si>
  <si>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</si>
  <si>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</si>
  <si>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</si>
  <si>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</si>
  <si>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</si>
  <si>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</si>
  <si>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</si>
  <si>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</si>
  <si>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</si>
  <si>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</si>
  <si>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</si>
  <si>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</si>
  <si>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</si>
  <si>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</si>
  <si>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</si>
  <si>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</si>
  <si>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</si>
  <si>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</si>
  <si>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</si>
  <si>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</si>
  <si>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</si>
  <si>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</si>
  <si>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</si>
  <si>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</si>
  <si>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</si>
  <si>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</si>
  <si>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</si>
  <si>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</si>
  <si>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</si>
  <si>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</si>
  <si>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</si>
  <si>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</si>
  <si>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</si>
  <si>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</si>
  <si>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</si>
  <si>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</si>
  <si>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</si>
  <si>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</si>
  <si>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</si>
  <si>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</si>
  <si>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</si>
  <si>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</si>
  <si>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</si>
  <si>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</si>
  <si>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</si>
  <si>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</si>
  <si>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</si>
  <si>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</si>
  <si>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</si>
  <si>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</si>
  <si>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</si>
  <si>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</si>
  <si>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</si>
  <si>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</si>
  <si>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</si>
  <si>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</si>
  <si>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</si>
  <si>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</si>
  <si>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</si>
  <si>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</si>
  <si>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</si>
  <si>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</si>
  <si>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</si>
  <si>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</si>
  <si>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</si>
  <si>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</si>
  <si>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</si>
  <si>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</si>
  <si>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</si>
  <si>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</si>
  <si>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</si>
  <si>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</si>
  <si>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</si>
  <si>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</si>
  <si>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</si>
  <si>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</si>
  <si>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</si>
  <si>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</si>
  <si>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</si>
  <si>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</si>
  <si>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</si>
  <si>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</si>
  <si>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</si>
  <si>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</si>
  <si>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</si>
  <si>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</si>
  <si>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</si>
  <si>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</si>
  <si>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</si>
  <si>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</si>
  <si>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</si>
  <si>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</si>
  <si>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</si>
  <si>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</si>
  <si>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</si>
  <si>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</si>
  <si>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</si>
  <si>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</si>
  <si>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</si>
  <si>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</si>
  <si>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</si>
  <si>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</si>
  <si>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</si>
  <si>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</si>
  <si>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</si>
  <si>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</si>
  <si>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</si>
  <si>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</si>
  <si>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</si>
  <si>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</si>
  <si>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</si>
  <si>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</si>
  <si>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</si>
  <si>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</si>
  <si>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</si>
  <si>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</si>
  <si>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</si>
  <si>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</si>
  <si>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</si>
  <si>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</si>
  <si>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</si>
  <si>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</si>
  <si>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</si>
  <si>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</si>
  <si>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</si>
  <si>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</si>
  <si>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</si>
  <si>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</si>
  <si>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</si>
  <si>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</si>
  <si>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</si>
  <si>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</si>
  <si>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</si>
  <si>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</si>
  <si>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</si>
  <si>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</si>
  <si>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</si>
  <si>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</si>
  <si>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</si>
  <si>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</si>
  <si>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</si>
  <si>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</si>
  <si>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</si>
  <si>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</si>
  <si>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</si>
  <si>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</si>
  <si>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</si>
  <si>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</si>
  <si>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</si>
  <si>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</si>
  <si>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</si>
  <si>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</si>
  <si>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</si>
  <si>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</si>
  <si>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</si>
  <si>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</si>
  <si>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</si>
  <si>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</si>
  <si>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</si>
  <si>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</si>
  <si>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</si>
  <si>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</si>
  <si>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</si>
  <si>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</si>
  <si>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</si>
  <si>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</si>
  <si>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</si>
  <si>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</si>
  <si>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</si>
  <si>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</si>
  <si>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</si>
  <si>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</si>
  <si>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</si>
  <si>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</si>
  <si>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</si>
  <si>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</si>
  <si>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</si>
  <si>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</si>
  <si>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</si>
  <si>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</si>
  <si>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</si>
  <si>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</si>
  <si>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</si>
  <si>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</si>
  <si>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</si>
  <si>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</si>
  <si>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</si>
  <si>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</si>
  <si>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</si>
  <si>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</si>
  <si>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</si>
  <si>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</si>
  <si>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</si>
  <si>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</si>
  <si>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</si>
  <si>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</si>
  <si>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</si>
  <si>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</si>
  <si>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</si>
  <si>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</si>
  <si>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</si>
  <si>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</si>
  <si>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</si>
  <si>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</si>
  <si>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</si>
  <si>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</si>
  <si>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</si>
  <si>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</si>
  <si>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</si>
  <si>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</si>
  <si>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</si>
  <si>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</si>
  <si>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</si>
  <si>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</si>
  <si>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</si>
  <si>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</si>
  <si>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</si>
  <si>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</si>
  <si>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</si>
  <si>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</si>
  <si>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</si>
  <si>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</si>
  <si>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</si>
  <si>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</si>
  <si>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</si>
  <si>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</si>
  <si>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</si>
  <si>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</si>
  <si>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</si>
  <si>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</si>
  <si>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</si>
  <si>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</si>
  <si>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</si>
  <si>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</si>
  <si>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</si>
  <si>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</si>
  <si>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</si>
  <si>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</si>
  <si>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</si>
  <si>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</si>
  <si>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</si>
  <si>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</si>
  <si>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</si>
  <si>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</si>
  <si>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</si>
  <si>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</si>
  <si>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</si>
  <si>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</si>
  <si>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</si>
  <si>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</si>
  <si>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</si>
  <si>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</si>
  <si>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</si>
  <si>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</si>
  <si>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</si>
  <si>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</si>
  <si>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</si>
  <si>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</si>
  <si>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</si>
  <si>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</si>
  <si>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</si>
  <si>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</si>
  <si>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</si>
  <si>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</si>
  <si>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</si>
  <si>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</si>
  <si>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</si>
  <si>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</si>
  <si>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</si>
  <si>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</si>
  <si>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</si>
  <si>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</si>
  <si>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</si>
  <si>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</si>
  <si>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</si>
  <si>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</si>
  <si>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</si>
  <si>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</si>
  <si>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</si>
  <si>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</si>
  <si>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</si>
  <si>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</si>
  <si>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</si>
  <si>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</si>
  <si>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</si>
  <si>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</si>
  <si>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</si>
  <si>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</si>
  <si>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</si>
  <si>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</si>
  <si>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</si>
  <si>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</si>
  <si>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</si>
  <si>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</si>
  <si>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</si>
  <si>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</si>
  <si>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</si>
  <si>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</si>
  <si>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</si>
  <si>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</si>
  <si>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</si>
  <si>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</si>
  <si>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</si>
  <si>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</si>
  <si>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</si>
  <si>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</si>
  <si>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</si>
  <si>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</si>
  <si>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</si>
  <si>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</si>
  <si>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</si>
  <si>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</si>
  <si>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</si>
  <si>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</si>
  <si>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</si>
  <si>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</si>
  <si>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</si>
  <si>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</si>
  <si>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</si>
  <si>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</si>
  <si>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</si>
  <si>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</si>
  <si>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</si>
  <si>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</si>
  <si>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</si>
  <si>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</si>
  <si>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</si>
  <si>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</si>
  <si>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</si>
  <si>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</si>
  <si>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</si>
  <si>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</si>
  <si>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</si>
  <si>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</si>
  <si>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</si>
  <si>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</si>
  <si>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</si>
  <si>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</si>
  <si>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</si>
  <si>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</si>
  <si>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</si>
  <si>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</si>
  <si>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</si>
  <si>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</si>
  <si>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</si>
  <si>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</si>
  <si>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</si>
  <si>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</si>
  <si>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</si>
  <si>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</si>
  <si>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</si>
  <si>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</si>
  <si>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</si>
  <si>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</si>
  <si>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</si>
  <si>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</si>
  <si>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</si>
  <si>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</si>
  <si>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</si>
  <si>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</si>
  <si>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</si>
  <si>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</si>
  <si>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</si>
  <si>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</si>
  <si>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</si>
  <si>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</si>
  <si>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</si>
  <si>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</si>
  <si>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</si>
  <si>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</si>
  <si>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</si>
  <si>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</si>
  <si>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</si>
  <si>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</si>
  <si>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</si>
  <si>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</si>
  <si>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</si>
  <si>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</si>
  <si>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</si>
  <si>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</si>
  <si>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</si>
  <si>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</si>
  <si>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</si>
  <si>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</si>
  <si>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</si>
  <si>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</si>
  <si>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</si>
  <si>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</si>
  <si>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</si>
  <si>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</si>
  <si>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</si>
  <si>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</si>
  <si>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</si>
  <si>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</si>
  <si>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</si>
  <si>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</si>
  <si>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</si>
  <si>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</si>
  <si>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</si>
  <si>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</si>
  <si>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</si>
  <si>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</si>
  <si>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</si>
  <si>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</si>
  <si>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</si>
  <si>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</si>
  <si>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</si>
  <si>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</si>
  <si>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</si>
  <si>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</si>
  <si>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</si>
  <si>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</si>
  <si>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</si>
  <si>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</si>
  <si>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</si>
  <si>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</si>
  <si>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</si>
  <si>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</si>
  <si>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</si>
  <si>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</si>
  <si>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</si>
  <si>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</si>
  <si>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</si>
  <si>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</si>
  <si>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</si>
  <si>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</si>
  <si>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</si>
  <si>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</si>
  <si>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</si>
  <si>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</si>
  <si>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</si>
  <si>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</si>
  <si>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</si>
  <si>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</si>
  <si>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</si>
  <si>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</si>
  <si>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</si>
  <si>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</si>
  <si>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</si>
  <si>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</si>
  <si>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</si>
  <si>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</si>
  <si>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</si>
  <si>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</si>
  <si>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</si>
  <si>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</si>
  <si>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</si>
  <si>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</si>
  <si>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</si>
  <si>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</si>
  <si>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</si>
  <si>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</si>
  <si>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</si>
  <si>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</si>
  <si>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</si>
  <si>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</si>
  <si>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</si>
  <si>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</si>
  <si>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</si>
  <si>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</si>
  <si>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</si>
  <si>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</si>
  <si>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</si>
  <si>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</si>
  <si>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</si>
  <si>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</si>
  <si>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</si>
  <si>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</si>
  <si>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</si>
  <si>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</si>
  <si>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</si>
  <si>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</si>
  <si>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</si>
  <si>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</si>
  <si>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</si>
  <si>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</si>
  <si>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</si>
  <si>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</si>
  <si>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</si>
  <si>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</si>
  <si>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</si>
  <si>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</si>
  <si>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</si>
  <si>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</si>
  <si>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</si>
  <si>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</si>
  <si>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</si>
  <si>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</si>
  <si>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</si>
  <si>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</si>
  <si>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</si>
  <si>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</si>
  <si>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</si>
  <si>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</si>
  <si>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</si>
  <si>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</si>
  <si>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</si>
  <si>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</si>
  <si>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</si>
  <si>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</si>
  <si>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</si>
  <si>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</si>
  <si>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</si>
  <si>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</si>
  <si>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</si>
  <si>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</si>
  <si>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</si>
  <si>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</si>
  <si>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</si>
  <si>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</si>
  <si>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</si>
  <si>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</si>
  <si>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</si>
  <si>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</si>
  <si>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</si>
  <si>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</si>
  <si>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</si>
  <si>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</si>
  <si>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</si>
  <si>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</si>
  <si>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</si>
  <si>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</si>
  <si>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</si>
  <si>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</si>
  <si>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</si>
  <si>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</si>
  <si>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</si>
  <si>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</si>
  <si>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</si>
  <si>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</si>
  <si>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</si>
  <si>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</si>
  <si>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</si>
  <si>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</si>
  <si>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</si>
  <si>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</si>
  <si>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</si>
  <si>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</si>
  <si>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</si>
  <si>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</si>
  <si>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</si>
  <si>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</si>
  <si>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</si>
  <si>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</si>
  <si>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</si>
  <si>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</si>
  <si>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</si>
  <si>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</si>
  <si>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</si>
  <si>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</si>
  <si>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</si>
  <si>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</si>
  <si>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</si>
  <si>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</si>
  <si>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</si>
  <si>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</si>
  <si>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</si>
  <si>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</si>
  <si>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</si>
  <si>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</si>
  <si>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</si>
  <si>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</si>
  <si>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</si>
  <si>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</si>
  <si>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</si>
  <si>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</si>
  <si>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</si>
  <si>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</si>
  <si>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</si>
  <si>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</si>
  <si>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</si>
  <si>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</si>
  <si>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</si>
  <si>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</si>
  <si>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</si>
  <si>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</si>
  <si>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</si>
  <si>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</si>
  <si>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</si>
  <si>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</si>
  <si>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</si>
  <si>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</si>
  <si>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</si>
  <si>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</si>
  <si>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</si>
  <si>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</si>
  <si>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</si>
  <si>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</si>
  <si>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</si>
  <si>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</si>
  <si>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</si>
  <si>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</si>
  <si>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</si>
  <si>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</si>
  <si>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</si>
  <si>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</si>
  <si>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</si>
  <si>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</si>
  <si>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</si>
  <si>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</si>
  <si>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</si>
  <si>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</si>
  <si>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</si>
  <si>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</si>
  <si>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</si>
  <si>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</si>
  <si>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</si>
  <si>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</si>
  <si>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</si>
  <si>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</si>
  <si>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</si>
  <si>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</si>
  <si>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</si>
  <si>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</si>
  <si>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</si>
  <si>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</si>
  <si>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</si>
  <si>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</si>
  <si>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</si>
  <si>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</si>
  <si>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</si>
  <si>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</si>
  <si>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</si>
  <si>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</si>
  <si>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</si>
  <si>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</si>
  <si>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</si>
  <si>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</si>
  <si>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</si>
  <si>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</si>
  <si>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</si>
  <si>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</si>
  <si>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</si>
  <si>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</si>
  <si>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</si>
  <si>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</si>
  <si>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</si>
  <si>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</si>
  <si>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</si>
  <si>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</si>
  <si>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</si>
  <si>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</si>
  <si>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</si>
  <si>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</si>
  <si>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</si>
  <si>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</si>
  <si>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</si>
  <si>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</si>
  <si>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</si>
  <si>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</si>
  <si>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</si>
  <si>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</si>
  <si>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</si>
  <si>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</si>
  <si>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</si>
  <si>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</si>
  <si>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</si>
  <si>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</si>
  <si>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</si>
  <si>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</si>
  <si>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</si>
  <si>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</si>
  <si>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</si>
  <si>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</si>
  <si>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</si>
  <si>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</si>
  <si>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</si>
  <si>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</si>
  <si>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</si>
  <si>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</si>
  <si>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</si>
  <si>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</si>
  <si>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</si>
  <si>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</si>
  <si>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</si>
  <si>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</si>
  <si>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</si>
  <si>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</si>
  <si>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</si>
  <si>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</si>
  <si>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</si>
  <si>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</si>
  <si>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</si>
  <si>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</si>
  <si>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</si>
  <si>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</si>
  <si>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</si>
  <si>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</si>
  <si>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</si>
  <si>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</si>
  <si>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</si>
  <si>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</si>
  <si>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</si>
  <si>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</si>
  <si>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</si>
  <si>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</si>
  <si>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</si>
  <si>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</si>
  <si>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</si>
  <si>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</si>
  <si>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</si>
  <si>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</si>
  <si>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</si>
  <si>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</si>
  <si>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</si>
  <si>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</si>
  <si>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</si>
  <si>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</si>
  <si>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</si>
  <si>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</si>
  <si>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</si>
  <si>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</si>
  <si>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</si>
  <si>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</si>
  <si>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</si>
  <si>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</si>
  <si>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</si>
  <si>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</si>
  <si>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</si>
  <si>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</si>
  <si>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</si>
  <si>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</si>
  <si>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</si>
  <si>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</si>
  <si>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</si>
  <si>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</si>
  <si>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</si>
  <si>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</si>
  <si>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</si>
  <si>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</si>
  <si>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</si>
  <si>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</si>
  <si>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</si>
  <si>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</si>
  <si>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</si>
  <si>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</si>
  <si>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</si>
  <si>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</si>
  <si>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</si>
  <si>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</si>
  <si>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</si>
  <si>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</si>
  <si>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</si>
  <si>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</si>
  <si>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</si>
  <si>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</si>
  <si>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</si>
  <si>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</si>
  <si>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</si>
  <si>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</si>
  <si>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</si>
  <si>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</si>
  <si>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</si>
  <si>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</si>
  <si>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</si>
  <si>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</si>
  <si>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</si>
  <si>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</si>
  <si>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</si>
  <si>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</si>
  <si>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</si>
  <si>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</si>
  <si>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</si>
  <si>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</si>
  <si>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</si>
  <si>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</si>
  <si>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</si>
  <si>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</si>
  <si>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</si>
  <si>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</si>
  <si>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</si>
  <si>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</si>
  <si>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</si>
  <si>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</si>
  <si>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</si>
  <si>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</si>
  <si>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</si>
  <si>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</si>
  <si>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</si>
  <si>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</si>
  <si>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</si>
  <si>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</si>
  <si>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</si>
  <si>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</si>
  <si>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</si>
  <si>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</si>
  <si>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</si>
  <si>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</si>
  <si>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</si>
  <si>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</si>
  <si>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</si>
  <si>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</si>
  <si>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</si>
  <si>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</si>
  <si>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</si>
  <si>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</si>
  <si>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</si>
  <si>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</si>
  <si>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</si>
  <si>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</si>
  <si>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</si>
  <si>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</si>
  <si>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</si>
  <si>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</si>
  <si>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</si>
  <si>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</si>
  <si>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</si>
  <si>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</si>
  <si>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</si>
  <si>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</si>
  <si>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</si>
  <si>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</si>
  <si>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</si>
  <si>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</si>
  <si>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</si>
  <si>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</si>
  <si>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</si>
  <si>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</si>
  <si>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</si>
  <si>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</si>
  <si>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</si>
  <si>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</si>
  <si>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</si>
  <si>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</si>
  <si>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</si>
  <si>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</si>
  <si>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</si>
  <si>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</si>
  <si>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</si>
  <si>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</si>
  <si>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</si>
  <si>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</si>
  <si>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</si>
  <si>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</si>
  <si>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</si>
  <si>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</si>
  <si>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</si>
  <si>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</si>
  <si>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</si>
  <si>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</si>
  <si>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</si>
  <si>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</si>
  <si>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</si>
  <si>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</si>
  <si>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</si>
  <si>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</si>
  <si>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</si>
  <si>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</si>
  <si>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</si>
  <si>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</si>
  <si>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</si>
  <si>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</si>
  <si>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</si>
  <si>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</si>
  <si>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</si>
  <si>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</si>
  <si>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</si>
  <si>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</si>
  <si>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</si>
  <si>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</si>
  <si>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</si>
  <si>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</si>
  <si>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</si>
  <si>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</si>
  <si>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</si>
  <si>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</si>
  <si>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</si>
  <si>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</si>
  <si>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</si>
  <si>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</si>
  <si>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</si>
  <si>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</si>
  <si>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</si>
  <si>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</si>
  <si>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</si>
  <si>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</si>
  <si>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</si>
  <si>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</si>
  <si>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</si>
  <si>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</si>
  <si>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</si>
  <si>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</si>
  <si>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</si>
  <si>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</si>
  <si>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</si>
  <si>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</si>
  <si>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</si>
  <si>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</si>
  <si>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</si>
  <si>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</si>
  <si>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</si>
  <si>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</si>
  <si>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</si>
  <si>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</si>
  <si>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</si>
  <si>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</si>
  <si>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</si>
  <si>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</si>
  <si>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</si>
  <si>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</si>
  <si>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</si>
  <si>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</si>
  <si>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</si>
  <si>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</si>
  <si>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</si>
  <si>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</si>
  <si>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</si>
  <si>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</si>
  <si>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</si>
  <si>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</si>
  <si>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</si>
  <si>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</si>
  <si>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</si>
  <si>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</si>
  <si>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</si>
  <si>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</si>
  <si>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</si>
  <si>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</si>
  <si>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</si>
  <si>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</si>
  <si>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</si>
  <si>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</si>
  <si>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</si>
  <si>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</si>
  <si>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</si>
  <si>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</si>
  <si>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</si>
  <si>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</si>
  <si>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</si>
  <si>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</si>
  <si>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</si>
  <si>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</si>
  <si>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</si>
  <si>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</si>
  <si>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</si>
  <si>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</si>
  <si>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</si>
  <si>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</si>
  <si>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</si>
  <si>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</si>
  <si>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</si>
  <si>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</si>
  <si>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</si>
  <si>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</si>
  <si>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</si>
  <si>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</si>
  <si>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</si>
  <si>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</si>
  <si>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</si>
  <si>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</si>
  <si>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</si>
  <si>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</si>
  <si>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</si>
  <si>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</si>
  <si>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</si>
  <si>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</si>
  <si>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</si>
  <si>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</si>
  <si>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</si>
  <si>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</si>
  <si>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</si>
  <si>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</si>
  <si>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</si>
  <si>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</si>
  <si>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</si>
  <si>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</si>
  <si>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</si>
  <si>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</si>
  <si>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</si>
  <si>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</si>
  <si>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</si>
  <si>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</si>
  <si>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</si>
  <si>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</si>
  <si>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</si>
  <si>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</si>
  <si>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</si>
  <si>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</si>
  <si>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</si>
  <si>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</si>
  <si>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</si>
  <si>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</si>
  <si>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</si>
  <si>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</si>
  <si>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</si>
  <si>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</si>
  <si>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</si>
  <si>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</si>
  <si>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</si>
  <si>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</si>
  <si>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</si>
  <si>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</si>
  <si>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</si>
  <si>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</si>
  <si>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</si>
  <si>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</si>
  <si>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</si>
  <si>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</si>
  <si>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</si>
  <si>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</si>
  <si>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</si>
  <si>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</si>
  <si>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</si>
  <si>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</si>
  <si>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</si>
  <si>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</si>
  <si>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</si>
  <si>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</si>
  <si>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</si>
  <si>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</si>
  <si>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</si>
  <si>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</si>
  <si>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</si>
  <si>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</si>
  <si>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</si>
  <si>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</si>
  <si>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</si>
  <si>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</si>
  <si>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</si>
  <si>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</si>
  <si>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</si>
  <si>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</si>
  <si>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</si>
  <si>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</si>
  <si>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</si>
  <si>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</si>
  <si>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</si>
  <si>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</si>
  <si>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</si>
  <si>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</si>
  <si>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</si>
  <si>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</si>
  <si>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</si>
  <si>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</si>
  <si>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</si>
  <si>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</si>
  <si>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</si>
  <si>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</si>
  <si>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</si>
  <si>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</si>
  <si>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</si>
  <si>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</si>
  <si>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</si>
  <si>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</si>
  <si>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</si>
  <si>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</si>
  <si>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</si>
  <si>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</si>
  <si>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</si>
  <si>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</si>
  <si>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</si>
  <si>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</si>
  <si>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</si>
  <si>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</si>
  <si>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</si>
  <si>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</si>
  <si>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</si>
  <si>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</si>
  <si>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</si>
  <si>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</si>
  <si>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</si>
  <si>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</si>
  <si>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</si>
  <si>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</si>
  <si>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</si>
  <si>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</si>
  <si>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</si>
  <si>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</si>
  <si>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</si>
  <si>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</si>
  <si>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</si>
  <si>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</si>
  <si>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</si>
  <si>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</si>
  <si>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</si>
  <si>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</si>
  <si>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</si>
  <si>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</si>
  <si>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</si>
  <si>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</si>
  <si>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</si>
  <si>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</si>
  <si>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</si>
  <si>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</si>
  <si>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</si>
  <si>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</si>
  <si>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</si>
  <si>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</si>
  <si>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</si>
  <si>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</si>
  <si>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</si>
  <si>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</si>
  <si>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</si>
  <si>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</si>
  <si>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</si>
  <si>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</si>
  <si>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</si>
  <si>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</si>
  <si>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</si>
  <si>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</si>
  <si>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</si>
  <si>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</si>
  <si>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</si>
  <si>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</si>
  <si>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</si>
  <si>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</si>
  <si>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</si>
  <si>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</si>
  <si>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</si>
  <si>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</si>
  <si>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</si>
  <si>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</si>
  <si>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</si>
  <si>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</si>
  <si>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</si>
  <si>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</si>
  <si>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</si>
  <si>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</si>
  <si>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</si>
  <si>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</si>
  <si>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</si>
  <si>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</si>
  <si>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</si>
  <si>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</si>
  <si>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</si>
  <si>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</si>
  <si>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</si>
  <si>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</si>
  <si>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</si>
  <si>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</si>
  <si>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</si>
  <si>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</si>
  <si>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</si>
  <si>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</si>
  <si>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</si>
  <si>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</si>
  <si>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</si>
  <si>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</si>
  <si>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</si>
  <si>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</si>
  <si>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</si>
  <si>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</si>
  <si>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</si>
  <si>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</si>
  <si>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</si>
  <si>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</si>
  <si>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</si>
  <si>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</si>
  <si>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</si>
  <si>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</si>
  <si>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</si>
  <si>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</si>
  <si>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</si>
  <si>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</si>
  <si>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</si>
  <si>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</si>
  <si>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</si>
  <si>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</si>
  <si>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</si>
  <si>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</si>
  <si>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</si>
  <si>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</si>
  <si>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</si>
  <si>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</si>
  <si>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</si>
  <si>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</si>
  <si>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</si>
  <si>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</si>
  <si>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</si>
  <si>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</si>
  <si>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</si>
  <si>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</si>
  <si>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</si>
  <si>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</si>
  <si>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</si>
  <si>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</si>
  <si>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</si>
  <si>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</si>
  <si>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</si>
  <si>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</si>
  <si>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</si>
  <si>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</si>
  <si>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</si>
  <si>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</si>
  <si>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</si>
  <si>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</si>
  <si>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</si>
  <si>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</si>
  <si>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</si>
  <si>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</si>
  <si>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</si>
  <si>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</si>
  <si>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</si>
  <si>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</si>
  <si>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</si>
  <si>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</si>
  <si>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</si>
  <si>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</si>
  <si>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</si>
  <si>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</si>
  <si>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</si>
  <si>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</si>
  <si>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</si>
  <si>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</si>
  <si>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</si>
  <si>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</si>
  <si>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</si>
  <si>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</si>
  <si>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</si>
  <si>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</si>
  <si>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</si>
  <si>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</si>
  <si>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</si>
  <si>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</si>
  <si>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</si>
  <si>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</si>
  <si>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</si>
  <si>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</si>
  <si>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</si>
  <si>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</si>
  <si>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</si>
  <si>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</si>
  <si>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</si>
  <si>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</si>
  <si>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</si>
  <si>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</si>
  <si>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</si>
  <si>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</si>
  <si>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</si>
  <si>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</si>
  <si>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</si>
  <si>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</si>
  <si>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</si>
  <si>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</si>
  <si>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</si>
  <si>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</si>
  <si>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</si>
  <si>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</si>
  <si>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</si>
  <si>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</si>
  <si>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</si>
  <si>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</si>
  <si>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</si>
  <si>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</si>
  <si>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</si>
  <si>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</si>
  <si>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</si>
  <si>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</si>
  <si>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</si>
  <si>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</si>
  <si>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</si>
  <si>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</si>
  <si>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</si>
  <si>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</si>
  <si>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</si>
  <si>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</si>
  <si>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</si>
  <si>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</si>
  <si>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</si>
  <si>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</si>
  <si>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</si>
  <si>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</si>
  <si>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</si>
  <si>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</si>
  <si>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</si>
  <si>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</si>
  <si>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</si>
  <si>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</si>
  <si>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</si>
  <si>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</si>
  <si>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</si>
  <si>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</si>
  <si>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</si>
  <si>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</si>
  <si>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</si>
  <si>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</si>
  <si>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</si>
  <si>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</si>
  <si>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</si>
  <si>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</si>
  <si>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</si>
  <si>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</si>
  <si>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</si>
  <si>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</si>
  <si>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</si>
  <si>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</si>
  <si>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</si>
  <si>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</si>
  <si>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</si>
  <si>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</si>
  <si>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</si>
  <si>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</si>
  <si>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</si>
  <si>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</si>
  <si>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</si>
  <si>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</si>
  <si>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</si>
  <si>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</si>
  <si>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</si>
  <si>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</si>
  <si>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</si>
  <si>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</si>
  <si>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</si>
  <si>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</si>
  <si>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</si>
  <si>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</si>
  <si>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</si>
  <si>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</si>
  <si>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</si>
  <si>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</si>
  <si>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</si>
  <si>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</si>
  <si>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</si>
  <si>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</si>
  <si>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</si>
  <si>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</si>
  <si>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</si>
  <si>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</si>
  <si>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</si>
  <si>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</si>
  <si>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</si>
  <si>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</si>
  <si>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</si>
  <si>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</si>
  <si>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</si>
  <si>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</si>
  <si>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</si>
  <si>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</si>
  <si>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</si>
  <si>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</si>
  <si>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</si>
  <si>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</si>
  <si>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</si>
  <si>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</si>
  <si>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</si>
  <si>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</si>
  <si>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</si>
  <si>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</si>
  <si>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</si>
  <si>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</si>
  <si>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</si>
  <si>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</si>
  <si>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</si>
  <si>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</si>
  <si>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</si>
  <si>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</si>
  <si>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</si>
  <si>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</si>
  <si>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</si>
  <si>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</si>
  <si>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</si>
  <si>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</si>
  <si>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</si>
  <si>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</si>
  <si>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</si>
  <si>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</si>
  <si>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</si>
  <si>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</si>
  <si>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</si>
  <si>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</si>
  <si>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</si>
  <si>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</si>
  <si>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</si>
  <si>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</si>
  <si>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</si>
  <si>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</si>
  <si>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</si>
  <si>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</si>
  <si>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</si>
  <si>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</si>
  <si>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</si>
  <si>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</si>
  <si>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</si>
  <si>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</si>
  <si>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</si>
  <si>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</si>
  <si>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</si>
  <si>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</si>
  <si>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</si>
  <si>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</si>
  <si>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</si>
  <si>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</si>
  <si>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</si>
  <si>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</si>
  <si>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</si>
  <si>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</si>
  <si>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</si>
  <si>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</si>
  <si>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</si>
  <si>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</si>
  <si>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</si>
  <si>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</si>
  <si>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</si>
  <si>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</si>
  <si>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</si>
  <si>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</si>
  <si>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</si>
  <si>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</si>
  <si>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</si>
  <si>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</si>
  <si>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</si>
  <si>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</si>
  <si>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</si>
  <si>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</si>
  <si>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</si>
  <si>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</si>
  <si>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</si>
  <si>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</si>
  <si>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</si>
  <si>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</si>
  <si>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</si>
  <si>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</si>
  <si>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</si>
  <si>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</si>
  <si>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</si>
  <si>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</si>
  <si>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</si>
  <si>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</si>
  <si>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</si>
  <si>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</si>
  <si>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</si>
  <si>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</si>
  <si>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</si>
  <si>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</si>
  <si>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</si>
  <si>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</si>
  <si>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</si>
  <si>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</si>
  <si>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</si>
  <si>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</si>
  <si>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</si>
  <si>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</si>
  <si>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</si>
  <si>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</si>
  <si>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</si>
  <si>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</si>
  <si>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</si>
  <si>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</si>
  <si>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</si>
  <si>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</si>
  <si>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</si>
  <si>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</si>
  <si>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</si>
  <si>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</si>
  <si>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</si>
  <si>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</si>
  <si>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</si>
  <si>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</si>
  <si>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</si>
  <si>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</si>
  <si>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</si>
  <si>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</si>
  <si>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</si>
  <si>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</si>
  <si>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</si>
  <si>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</si>
  <si>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</si>
  <si>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</si>
  <si>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</si>
  <si>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</si>
  <si>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</si>
  <si>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</si>
  <si>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</si>
  <si>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</si>
  <si>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</si>
  <si>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</si>
  <si>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</si>
  <si>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</si>
  <si>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</si>
  <si>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</si>
  <si>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</si>
  <si>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</si>
  <si>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</si>
  <si>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</si>
  <si>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</si>
  <si>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</si>
  <si>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</si>
  <si>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</si>
  <si>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</si>
  <si>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</si>
  <si>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</si>
  <si>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</si>
  <si>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</si>
  <si>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</si>
  <si>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</si>
  <si>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</si>
  <si>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</si>
  <si>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</si>
  <si>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</si>
  <si>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</si>
  <si>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</si>
  <si>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</si>
  <si>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</si>
  <si>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</si>
  <si>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</si>
  <si>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</si>
  <si>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</si>
  <si>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</si>
  <si>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</si>
  <si>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</si>
  <si>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</si>
  <si>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</si>
  <si>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</si>
  <si>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</si>
  <si>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</si>
  <si>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</si>
  <si>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</si>
  <si>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</si>
  <si>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</si>
  <si>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</si>
  <si>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</si>
  <si>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</si>
  <si>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</si>
  <si>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</si>
  <si>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</si>
  <si>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</si>
  <si>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</si>
  <si>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</si>
  <si>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</si>
  <si>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</si>
  <si>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</si>
  <si>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</si>
  <si>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</si>
  <si>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</si>
  <si>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</si>
  <si>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</si>
  <si>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</si>
  <si>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</si>
  <si>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</si>
  <si>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</si>
  <si>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</si>
  <si>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</si>
  <si>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</si>
  <si>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</si>
  <si>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</si>
  <si>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</si>
  <si>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</si>
  <si>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</si>
  <si>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</si>
  <si>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</si>
  <si>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</si>
  <si>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</si>
  <si>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</si>
  <si>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</si>
  <si>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</si>
  <si>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</si>
  <si>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</si>
  <si>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</si>
  <si>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</si>
  <si>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</si>
  <si>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</si>
  <si>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</si>
  <si>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</si>
  <si>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</si>
  <si>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</si>
  <si>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</si>
  <si>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</si>
  <si>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</si>
  <si>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</si>
  <si>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</si>
  <si>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</si>
  <si>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</si>
  <si>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</si>
  <si>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</si>
  <si>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</si>
  <si>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</si>
  <si>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</si>
  <si>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</si>
  <si>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</si>
  <si>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</si>
  <si>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</si>
  <si>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</si>
  <si>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</si>
  <si>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</si>
  <si>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</si>
  <si>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</si>
  <si>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</si>
  <si>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</si>
  <si>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</si>
  <si>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</si>
  <si>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</si>
  <si>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</si>
  <si>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</si>
  <si>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</si>
  <si>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</si>
  <si>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</si>
  <si>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</si>
  <si>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</si>
  <si>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</si>
  <si>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</si>
  <si>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</si>
  <si>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</si>
  <si>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</si>
  <si>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</si>
  <si>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</si>
  <si>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</si>
  <si>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</si>
  <si>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</si>
  <si>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</si>
  <si>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</si>
  <si>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</si>
  <si>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</si>
  <si>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</si>
  <si>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</si>
  <si>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</si>
  <si>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</si>
  <si>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</si>
  <si>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</si>
  <si>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</si>
  <si>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</si>
  <si>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</si>
  <si>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</si>
  <si>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</si>
  <si>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</si>
  <si>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</si>
  <si>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</si>
  <si>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</si>
  <si>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</si>
  <si>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</si>
  <si>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</si>
  <si>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</si>
  <si>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</si>
  <si>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</si>
  <si>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</si>
  <si>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</si>
  <si>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</si>
  <si>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</si>
  <si>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</si>
  <si>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</si>
  <si>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</si>
  <si>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</si>
  <si>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</si>
  <si>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</si>
  <si>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</si>
  <si>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</si>
  <si>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</si>
  <si>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</si>
  <si>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</si>
  <si>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</si>
  <si>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</si>
  <si>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</si>
  <si>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</si>
  <si>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</si>
  <si>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</si>
  <si>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</si>
  <si>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</si>
  <si>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</si>
  <si>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</si>
  <si>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</si>
  <si>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</si>
  <si>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</si>
  <si>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</si>
  <si>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</si>
  <si>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</si>
  <si>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</si>
  <si>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</si>
  <si>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</si>
  <si>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</si>
  <si>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</si>
  <si>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</si>
  <si>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</si>
  <si>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</si>
  <si>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</si>
  <si>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</si>
  <si>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</si>
  <si>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</si>
  <si>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</si>
  <si>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</si>
  <si>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</si>
  <si>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</si>
  <si>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</si>
  <si>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</si>
  <si>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</si>
  <si>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</si>
  <si>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</si>
  <si>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</si>
  <si>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</si>
  <si>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</si>
  <si>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</si>
  <si>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</si>
  <si>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</si>
  <si>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</si>
  <si>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</si>
  <si>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</si>
  <si>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</si>
  <si>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</si>
  <si>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</si>
  <si>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</si>
  <si>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</si>
  <si>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</si>
  <si>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</si>
  <si>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</si>
  <si>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</si>
  <si>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</si>
  <si>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</si>
  <si>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</si>
  <si>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</si>
  <si>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</si>
  <si>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</si>
  <si>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</si>
  <si>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</si>
  <si>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</si>
  <si>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</si>
  <si>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</si>
  <si>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</si>
  <si>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</si>
  <si>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</si>
  <si>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</si>
  <si>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</si>
  <si>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</si>
  <si>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</si>
  <si>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</si>
  <si>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</si>
  <si>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</si>
  <si>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</si>
  <si>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</si>
  <si>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</si>
  <si>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</si>
  <si>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</si>
  <si>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</si>
  <si>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</si>
  <si>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</si>
  <si>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</si>
  <si>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</si>
  <si>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</si>
  <si>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</si>
  <si>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</si>
  <si>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</si>
  <si>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</si>
  <si>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</si>
  <si>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</si>
  <si>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</si>
  <si>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</si>
  <si>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</si>
  <si>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</si>
  <si>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</si>
  <si>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</si>
  <si>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</si>
  <si>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</si>
  <si>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</si>
  <si>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</si>
  <si>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</si>
  <si>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</si>
  <si>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</si>
  <si>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</si>
  <si>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</si>
  <si>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</si>
  <si>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</si>
  <si>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</si>
  <si>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</si>
  <si>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</si>
  <si>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</si>
  <si>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</si>
  <si>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</si>
  <si>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</si>
  <si>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</si>
  <si>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</si>
  <si>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</si>
  <si>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</si>
  <si>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</si>
  <si>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</si>
  <si>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</si>
  <si>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</si>
  <si>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</si>
  <si>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</si>
  <si>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</si>
  <si>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</si>
  <si>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</si>
  <si>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</si>
  <si>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</si>
  <si>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</si>
  <si>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</si>
  <si>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</si>
  <si>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</si>
  <si>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</si>
  <si>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</si>
  <si>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</si>
  <si>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</si>
  <si>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</si>
  <si>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</si>
  <si>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</si>
  <si>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</si>
  <si>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</si>
  <si>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</si>
  <si>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</si>
  <si>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</si>
  <si>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</si>
  <si>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</si>
  <si>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</si>
  <si>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</si>
  <si>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</si>
  <si>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</si>
  <si>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</si>
  <si>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</si>
  <si>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</si>
  <si>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</si>
  <si>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</si>
  <si>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</si>
  <si>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</si>
  <si>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</si>
  <si>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</si>
  <si>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</si>
  <si>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</si>
  <si>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</si>
  <si>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</si>
  <si>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</si>
  <si>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</si>
  <si>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</si>
  <si>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</si>
  <si>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</si>
  <si>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</si>
  <si>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</si>
  <si>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</si>
  <si>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</si>
  <si>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</si>
  <si>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</si>
  <si>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</si>
  <si>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</si>
  <si>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</si>
  <si>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</si>
  <si>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</si>
  <si>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</si>
  <si>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</si>
  <si>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</si>
  <si>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</si>
  <si>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</si>
  <si>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</si>
  <si>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</si>
  <si>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</si>
  <si>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</si>
  <si>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</si>
  <si>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</si>
  <si>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</si>
  <si>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</si>
  <si>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</si>
  <si>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</si>
  <si>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</si>
  <si>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</si>
  <si>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</si>
  <si>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</si>
  <si>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</si>
  <si>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</si>
  <si>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</si>
  <si>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</si>
  <si>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</si>
  <si>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</si>
  <si>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</si>
  <si>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</si>
  <si>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</si>
  <si>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</si>
  <si>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</si>
  <si>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</si>
  <si>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</si>
  <si>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</si>
  <si>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</si>
  <si>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</si>
  <si>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</si>
  <si>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</si>
  <si>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</si>
  <si>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</si>
  <si>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</si>
  <si>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</si>
  <si>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</si>
  <si>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</si>
  <si>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</si>
  <si>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</si>
  <si>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</si>
  <si>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</si>
  <si>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</si>
  <si>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</si>
  <si>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</si>
  <si>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</si>
  <si>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</si>
  <si>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</si>
  <si>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</si>
  <si>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</si>
  <si>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</si>
  <si>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</si>
  <si>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</si>
  <si>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</si>
  <si>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</si>
  <si>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</si>
  <si>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</si>
  <si>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</si>
  <si>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</si>
  <si>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</si>
  <si>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</si>
  <si>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</si>
  <si>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</si>
  <si>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</si>
  <si>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</si>
  <si>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</si>
  <si>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</si>
  <si>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</si>
  <si>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</si>
  <si>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</si>
  <si>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</si>
  <si>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</si>
  <si>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</si>
  <si>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</si>
  <si>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</si>
  <si>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</si>
  <si>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</si>
  <si>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</si>
  <si>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</si>
  <si>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</si>
  <si>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</si>
  <si>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</si>
  <si>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</si>
  <si>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</si>
  <si>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</si>
  <si>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</si>
  <si>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</si>
  <si>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</si>
  <si>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</si>
  <si>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</si>
  <si>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</si>
  <si>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</si>
  <si>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</si>
  <si>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</si>
  <si>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</si>
  <si>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</si>
  <si>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</si>
  <si>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</si>
  <si>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</si>
  <si>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</si>
  <si>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</si>
  <si>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</si>
  <si>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</si>
  <si>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</si>
  <si>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</si>
  <si>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</si>
  <si>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</si>
  <si>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</si>
  <si>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</si>
  <si>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</si>
  <si>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</si>
  <si>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</si>
  <si>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</si>
  <si>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</si>
  <si>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</si>
  <si>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</si>
  <si>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</si>
  <si>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</si>
  <si>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</si>
  <si>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</si>
  <si>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</si>
  <si>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</si>
  <si>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</si>
  <si>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</si>
  <si>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</si>
  <si>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</si>
  <si>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</si>
  <si>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</si>
  <si>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</si>
  <si>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</si>
  <si>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</si>
  <si>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</si>
  <si>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</si>
  <si>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</si>
  <si>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</si>
  <si>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</si>
  <si>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</si>
  <si>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</si>
  <si>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</si>
  <si>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</si>
  <si>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</si>
  <si>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</si>
  <si>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</si>
  <si>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</si>
  <si>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</si>
  <si>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</si>
  <si>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</si>
  <si>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</si>
  <si>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</si>
  <si>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</si>
  <si>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</si>
  <si>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</si>
  <si>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</si>
  <si>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</si>
  <si>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</si>
  <si>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</si>
  <si>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</si>
  <si>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</si>
  <si>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</si>
  <si>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</si>
  <si>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</si>
  <si>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</si>
  <si>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</si>
  <si>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</si>
  <si>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</si>
  <si>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</si>
  <si>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</si>
  <si>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</si>
  <si>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</si>
  <si>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</si>
  <si>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</si>
  <si>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</si>
  <si>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</si>
  <si>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</si>
  <si>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</si>
  <si>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</si>
  <si>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</si>
  <si>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</si>
  <si>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</si>
  <si>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</si>
  <si>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</si>
  <si>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</si>
  <si>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</si>
  <si>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</si>
  <si>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</si>
  <si>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</si>
  <si>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</si>
  <si>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</si>
  <si>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</si>
  <si>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</si>
  <si>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</si>
  <si>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</si>
  <si>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</si>
  <si>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</si>
  <si>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</si>
  <si>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</si>
  <si>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</si>
  <si>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</si>
  <si>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</si>
  <si>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</si>
  <si>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</si>
  <si>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</si>
  <si>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</si>
  <si>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</si>
  <si>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</si>
  <si>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</si>
  <si>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</si>
  <si>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</si>
  <si>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</si>
  <si>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</si>
  <si>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</si>
  <si>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</si>
  <si>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</si>
  <si>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</si>
  <si>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</si>
  <si>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</si>
  <si>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</si>
  <si>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</si>
  <si>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</si>
  <si>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</si>
  <si>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</si>
  <si>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</si>
  <si>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</si>
  <si>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</si>
  <si>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</si>
  <si>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</si>
  <si>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</si>
  <si>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</si>
  <si>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</si>
  <si>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</si>
  <si>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</si>
  <si>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</si>
  <si>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</si>
  <si>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</si>
  <si>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</si>
  <si>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</si>
  <si>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</si>
  <si>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</si>
  <si>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</si>
  <si>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</si>
  <si>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</si>
  <si>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</si>
  <si>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</si>
  <si>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</si>
  <si>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</si>
  <si>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</si>
  <si>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</si>
  <si>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</si>
  <si>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</si>
  <si>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</si>
  <si>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</si>
  <si>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</si>
  <si>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</si>
  <si>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</si>
  <si>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</si>
  <si>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</si>
  <si>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</si>
  <si>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</si>
  <si>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</si>
  <si>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</si>
  <si>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</si>
  <si>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</si>
  <si>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</si>
  <si>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</si>
  <si>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</si>
  <si>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</si>
  <si>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</si>
  <si>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</si>
  <si>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</si>
  <si>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</si>
  <si>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</si>
  <si>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</si>
  <si>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</si>
  <si>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</si>
  <si>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</si>
  <si>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</si>
  <si>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</si>
  <si>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</si>
  <si>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</si>
  <si>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</si>
  <si>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</si>
  <si>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</si>
  <si>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</si>
  <si>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</si>
  <si>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</si>
  <si>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</si>
  <si>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</si>
  <si>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</si>
  <si>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</si>
  <si>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</si>
  <si>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</si>
  <si>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</si>
  <si>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</si>
  <si>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</si>
  <si>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</si>
  <si>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</si>
  <si>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</si>
  <si>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</si>
  <si>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</si>
  <si>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</si>
  <si>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</si>
  <si>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</si>
  <si>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</si>
  <si>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</si>
  <si>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</si>
  <si>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</si>
  <si>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</si>
  <si>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</si>
  <si>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</si>
  <si>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</si>
  <si>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</si>
  <si>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</si>
  <si>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</si>
  <si>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</si>
  <si>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</si>
  <si>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</si>
  <si>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</si>
  <si>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</si>
  <si>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</si>
  <si>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</si>
  <si>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</si>
  <si>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</si>
  <si>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</si>
  <si>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</si>
  <si>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</si>
  <si>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</si>
  <si>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</si>
  <si>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</si>
  <si>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</si>
  <si>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</si>
  <si>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</si>
  <si>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</si>
  <si>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</si>
  <si>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</si>
  <si>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</si>
  <si>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</si>
  <si>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</si>
  <si>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</si>
  <si>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</si>
  <si>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</si>
  <si>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</si>
  <si>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</si>
  <si>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</si>
  <si>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</si>
  <si>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</si>
  <si>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</si>
  <si>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</si>
  <si>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</si>
  <si>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</si>
  <si>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</si>
  <si>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</si>
  <si>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</si>
  <si>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</si>
  <si>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</si>
  <si>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</si>
  <si>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</si>
  <si>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</si>
  <si>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</si>
  <si>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</si>
  <si>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</si>
  <si>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</si>
  <si>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</si>
  <si>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</si>
  <si>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</si>
  <si>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</si>
  <si>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</si>
  <si>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</si>
  <si>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</si>
  <si>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</si>
  <si>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</si>
  <si>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</si>
  <si>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</si>
  <si>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</si>
  <si>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</si>
  <si>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</si>
  <si>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</si>
  <si>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</si>
  <si>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</si>
  <si>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</si>
  <si>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</si>
  <si>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</si>
  <si>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</si>
  <si>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</si>
  <si>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</si>
  <si>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</si>
  <si>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</si>
  <si>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</si>
  <si>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</si>
  <si>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</si>
  <si>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</si>
  <si>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</si>
  <si>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</si>
  <si>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</si>
  <si>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</si>
  <si>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</si>
  <si>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</si>
  <si>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</si>
  <si>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</si>
  <si>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</si>
  <si>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</si>
  <si>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</si>
  <si>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</si>
  <si>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</si>
  <si>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</si>
  <si>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</si>
  <si>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</si>
  <si>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</si>
  <si>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</si>
  <si>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</si>
  <si>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</si>
  <si>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</si>
  <si>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</si>
  <si>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</si>
  <si>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</si>
  <si>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</si>
  <si>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</si>
  <si>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</si>
  <si>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</si>
  <si>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</si>
  <si>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</si>
  <si>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</si>
  <si>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</si>
  <si>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</si>
  <si>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</si>
  <si>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</si>
  <si>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</si>
  <si>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</si>
  <si>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</si>
  <si>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</si>
  <si>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</si>
  <si>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</si>
  <si>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</si>
  <si>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</si>
  <si>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</si>
  <si>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</si>
  <si>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</si>
  <si>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</si>
  <si>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</si>
  <si>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</si>
  <si>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</si>
  <si>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</si>
  <si>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</si>
  <si>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</si>
  <si>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</si>
  <si>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</si>
  <si>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</si>
  <si>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</si>
  <si>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</si>
  <si>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</si>
  <si>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</si>
  <si>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</si>
  <si>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</si>
  <si>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</si>
  <si>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</si>
  <si>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</si>
  <si>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</si>
  <si>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</si>
  <si>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</si>
  <si>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</si>
  <si>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</si>
  <si>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</si>
  <si>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</si>
  <si>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</si>
  <si>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</si>
  <si>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</si>
  <si>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</si>
  <si>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</si>
  <si>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</si>
  <si>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</si>
  <si>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</si>
  <si>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</si>
  <si>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</si>
  <si>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</si>
  <si>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</si>
  <si>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</si>
  <si>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</si>
  <si>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</si>
  <si>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</si>
  <si>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</si>
  <si>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</si>
  <si>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</si>
  <si>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</si>
  <si>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</si>
  <si>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</si>
  <si>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</si>
  <si>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</si>
  <si>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</si>
  <si>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</si>
  <si>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</si>
  <si>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</si>
  <si>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</si>
  <si>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</si>
  <si>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</si>
  <si>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</si>
  <si>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</si>
  <si>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</si>
  <si>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</si>
  <si>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</si>
  <si>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</si>
  <si>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</si>
  <si>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</si>
  <si>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</si>
  <si>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</si>
  <si>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</si>
  <si>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</si>
  <si>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</si>
  <si>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</si>
  <si>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</si>
  <si>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</si>
  <si>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</si>
  <si>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</si>
  <si>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</si>
  <si>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</si>
  <si>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</si>
  <si>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</si>
  <si>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</si>
  <si>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</si>
  <si>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</si>
  <si>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</si>
  <si>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</si>
  <si>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</si>
  <si>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</si>
  <si>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</si>
  <si>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</si>
  <si>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</si>
  <si>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</si>
  <si>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</si>
  <si>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</si>
  <si>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</si>
  <si>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</si>
  <si>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</si>
  <si>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</si>
  <si>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</si>
  <si>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</si>
  <si>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</si>
  <si>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</si>
  <si>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</si>
  <si>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</si>
  <si>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</si>
  <si>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</si>
  <si>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</si>
  <si>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</si>
  <si>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</si>
  <si>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</si>
  <si>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</si>
  <si>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</si>
  <si>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</si>
  <si>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</si>
  <si>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</si>
  <si>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</si>
  <si>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</si>
  <si>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</si>
  <si>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</si>
  <si>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</si>
  <si>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</si>
  <si>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</si>
  <si>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</si>
  <si>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</si>
  <si>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</si>
  <si>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</si>
  <si>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</si>
  <si>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</si>
  <si>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</si>
  <si>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</si>
  <si>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</si>
  <si>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</si>
  <si>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</si>
  <si>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</si>
  <si>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</si>
  <si>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</si>
  <si>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</si>
  <si>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</si>
  <si>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</si>
  <si>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</si>
  <si>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</si>
  <si>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</si>
  <si>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</si>
  <si>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</si>
  <si>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</si>
  <si>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</si>
  <si>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</si>
  <si>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</si>
  <si>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</si>
  <si>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</si>
  <si>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</si>
  <si>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</si>
  <si>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</si>
  <si>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</si>
  <si>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</si>
  <si>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</si>
  <si>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</si>
  <si>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</si>
  <si>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</si>
  <si>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</si>
  <si>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</si>
  <si>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</si>
  <si>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</si>
  <si>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</si>
  <si>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</si>
  <si>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</si>
  <si>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</si>
  <si>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</si>
  <si>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</si>
  <si>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</si>
  <si>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</si>
  <si>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</si>
  <si>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</si>
  <si>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</si>
  <si>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</si>
  <si>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</si>
  <si>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</si>
  <si>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</si>
  <si>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</si>
  <si>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</si>
  <si>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</si>
  <si>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</si>
  <si>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</si>
  <si>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</si>
  <si>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</si>
  <si>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</si>
  <si>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</si>
  <si>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</si>
  <si>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</si>
  <si>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</si>
  <si>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</si>
  <si>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</si>
  <si>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</si>
  <si>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</si>
  <si>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</si>
  <si>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</si>
  <si>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</si>
  <si>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</si>
  <si>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</si>
  <si>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</si>
  <si>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</si>
  <si>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</si>
  <si>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</si>
  <si>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</si>
  <si>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</si>
  <si>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</si>
  <si>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</si>
  <si>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</si>
  <si>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</si>
  <si>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</si>
  <si>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</si>
  <si>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</si>
  <si>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</si>
  <si>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</si>
  <si>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</si>
  <si>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</si>
  <si>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</si>
  <si>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</si>
  <si>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</si>
  <si>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</si>
  <si>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</si>
  <si>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</si>
  <si>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</si>
  <si>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</si>
  <si>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</si>
  <si>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</si>
  <si>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</si>
  <si>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</si>
  <si>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</si>
  <si>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</si>
  <si>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</si>
  <si>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</si>
  <si>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</si>
  <si>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</si>
  <si>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</si>
  <si>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</si>
  <si>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</si>
  <si>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</si>
  <si>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</si>
  <si>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</si>
  <si>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</si>
  <si>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</si>
  <si>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</si>
  <si>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</si>
  <si>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</si>
  <si>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</si>
  <si>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</si>
  <si>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</si>
  <si>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</si>
  <si>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</si>
  <si>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</si>
  <si>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</si>
  <si>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</si>
  <si>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</si>
  <si>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</si>
  <si>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</si>
  <si>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</si>
  <si>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</si>
  <si>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</si>
  <si>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</si>
  <si>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</si>
  <si>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</si>
  <si>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</si>
  <si>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</si>
  <si>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</si>
  <si>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</si>
  <si>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</si>
  <si>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</si>
  <si>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</si>
  <si>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</si>
  <si>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</si>
  <si>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</si>
  <si>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</si>
  <si>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</si>
  <si>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</si>
  <si>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</si>
  <si>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</si>
  <si>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</si>
  <si>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</si>
  <si>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</si>
  <si>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</si>
  <si>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</si>
  <si>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</si>
  <si>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</si>
  <si>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</si>
  <si>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</si>
  <si>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</si>
  <si>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</si>
  <si>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</si>
  <si>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</si>
  <si>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</si>
  <si>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</si>
  <si>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</si>
  <si>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</si>
  <si>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</si>
  <si>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</si>
  <si>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</si>
  <si>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</si>
  <si>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</si>
  <si>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</si>
  <si>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</si>
  <si>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</si>
  <si>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</si>
  <si>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</si>
  <si>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</si>
  <si>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</si>
  <si>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</si>
  <si>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</si>
  <si>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</si>
  <si>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</si>
  <si>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</si>
  <si>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</si>
  <si>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</si>
  <si>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</si>
  <si>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</si>
  <si>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</si>
  <si>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</si>
  <si>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</si>
  <si>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</si>
  <si>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</si>
  <si>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</si>
  <si>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</si>
  <si>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</si>
  <si>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</si>
  <si>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</si>
  <si>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</si>
  <si>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</si>
  <si>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</si>
  <si>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</si>
  <si>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</si>
  <si>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</si>
  <si>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</si>
  <si>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</si>
  <si>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</si>
  <si>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</si>
  <si>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</si>
  <si>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</si>
  <si>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</si>
  <si>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</si>
  <si>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</si>
  <si>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</si>
  <si>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</si>
  <si>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</si>
  <si>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</si>
  <si>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</si>
  <si>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</si>
  <si>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</si>
  <si>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</si>
  <si>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</si>
  <si>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</si>
  <si>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</si>
  <si>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</si>
  <si>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</si>
  <si>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</si>
  <si>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</si>
  <si>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</si>
  <si>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</si>
  <si>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</si>
  <si>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</si>
  <si>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</si>
  <si>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</si>
  <si>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</si>
  <si>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</si>
  <si>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</si>
  <si>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</si>
  <si>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</si>
  <si>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</si>
  <si>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</si>
  <si>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</si>
  <si>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</si>
  <si>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</si>
  <si>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</si>
  <si>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</si>
  <si>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</si>
  <si>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</si>
  <si>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</si>
  <si>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</si>
  <si>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</si>
  <si>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</si>
  <si>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</si>
  <si>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</si>
  <si>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</si>
  <si>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</si>
  <si>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</si>
  <si>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</si>
  <si>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</si>
  <si>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</si>
  <si>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</si>
  <si>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</si>
  <si>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</si>
  <si>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</si>
  <si>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</si>
  <si>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</si>
  <si>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</si>
  <si>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</si>
  <si>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</si>
  <si>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</si>
  <si>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</si>
  <si>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</si>
  <si>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</si>
  <si>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</si>
  <si>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</si>
  <si>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</si>
  <si>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</si>
  <si>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</si>
  <si>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</si>
  <si>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</si>
  <si>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</si>
  <si>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</si>
  <si>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</si>
  <si>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</si>
  <si>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</si>
  <si>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</si>
  <si>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</si>
  <si>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</si>
  <si>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</si>
  <si>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</si>
  <si>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</si>
  <si>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</si>
  <si>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</si>
  <si>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</si>
  <si>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</si>
  <si>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</si>
  <si>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</si>
  <si>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</si>
  <si>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</si>
  <si>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</si>
  <si>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</si>
  <si>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</si>
  <si>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</si>
  <si>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</si>
  <si>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</si>
  <si>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</si>
  <si>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</si>
  <si>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</si>
  <si>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</si>
  <si>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</si>
  <si>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</si>
  <si>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</si>
  <si>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</si>
  <si>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</si>
  <si>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</si>
  <si>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</si>
  <si>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</si>
  <si>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</si>
  <si>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</si>
  <si>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</si>
  <si>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</si>
  <si>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</si>
  <si>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</si>
  <si>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</si>
  <si>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</si>
  <si>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</si>
  <si>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</si>
  <si>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</si>
  <si>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</si>
  <si>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</si>
  <si>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</si>
  <si>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</si>
  <si>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</si>
  <si>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</si>
  <si>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</si>
  <si>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</si>
  <si>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</si>
  <si>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</si>
  <si>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</si>
  <si>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</si>
  <si>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</si>
  <si>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</si>
  <si>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</si>
  <si>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</si>
  <si>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</si>
  <si>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</si>
  <si>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</si>
  <si>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</si>
  <si>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</si>
  <si>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</si>
  <si>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</si>
  <si>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</si>
  <si>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</si>
  <si>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</si>
  <si>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</si>
  <si>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</si>
  <si>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</si>
  <si>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</si>
  <si>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</si>
  <si>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</si>
  <si>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</si>
  <si>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</si>
  <si>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</si>
  <si>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</si>
  <si>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</si>
  <si>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</si>
  <si>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</si>
  <si>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</si>
  <si>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</si>
  <si>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</si>
  <si>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</si>
  <si>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</si>
  <si>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</si>
  <si>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</si>
  <si>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</si>
  <si>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</si>
  <si>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</si>
  <si>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</si>
  <si>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</si>
  <si>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</si>
  <si>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</si>
  <si>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</si>
  <si>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</si>
  <si>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</si>
  <si>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</si>
  <si>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</si>
  <si>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</si>
  <si>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</si>
  <si>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</si>
  <si>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</si>
  <si>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</si>
  <si>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</si>
  <si>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</si>
  <si>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</si>
  <si>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</si>
  <si>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</si>
  <si>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</si>
  <si>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</si>
  <si>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</si>
  <si>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</si>
  <si>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</si>
  <si>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</si>
  <si>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</si>
  <si>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</si>
  <si>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</si>
  <si>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</si>
  <si>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</si>
  <si>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</si>
  <si>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</si>
  <si>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</si>
  <si>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</si>
  <si>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</si>
  <si>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</si>
  <si>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</si>
  <si>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</si>
  <si>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</si>
  <si>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</si>
  <si>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</si>
  <si>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</si>
  <si>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</si>
  <si>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</si>
  <si>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</si>
  <si>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</si>
  <si>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</si>
  <si>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</si>
  <si>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</si>
  <si>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</si>
  <si>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</si>
  <si>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</si>
  <si>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</si>
  <si>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</si>
  <si>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</si>
  <si>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</si>
  <si>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</si>
  <si>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</si>
  <si>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</si>
  <si>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</si>
  <si>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</si>
  <si>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</si>
  <si>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</si>
  <si>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</si>
  <si>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</si>
  <si>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</si>
  <si>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</si>
  <si>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</si>
  <si>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</si>
  <si>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</si>
  <si>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</si>
  <si>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</si>
  <si>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</si>
  <si>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</si>
  <si>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</si>
  <si>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</si>
  <si>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</si>
  <si>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</si>
  <si>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</si>
  <si>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</si>
  <si>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</si>
  <si>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</si>
  <si>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</si>
  <si>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</si>
  <si>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</si>
  <si>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</si>
  <si>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</si>
  <si>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</si>
  <si>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</si>
  <si>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</si>
  <si>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</si>
  <si>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</si>
  <si>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</si>
  <si>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</si>
  <si>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</si>
  <si>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</si>
  <si>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</si>
  <si>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</si>
  <si>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</si>
  <si>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</si>
  <si>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</si>
  <si>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</si>
  <si>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</si>
  <si>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</si>
  <si>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</si>
  <si>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</si>
  <si>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</si>
  <si>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</si>
  <si>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</si>
  <si>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</si>
  <si>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</si>
  <si>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</si>
  <si>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</si>
  <si>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</si>
  <si>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</si>
  <si>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</si>
  <si>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</si>
  <si>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</si>
  <si>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</si>
  <si>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</si>
  <si>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</si>
  <si>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</si>
  <si>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</si>
  <si>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</si>
  <si>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</si>
  <si>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</si>
  <si>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</si>
  <si>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</si>
  <si>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</si>
  <si>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</si>
  <si>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</si>
  <si>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</si>
  <si>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</si>
  <si>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</si>
  <si>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</si>
  <si>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</si>
  <si>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</si>
  <si>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</si>
  <si>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</si>
  <si>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</si>
  <si>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</si>
  <si>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</si>
  <si>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</si>
  <si>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</si>
  <si>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</si>
  <si>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</si>
  <si>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</si>
  <si>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</si>
  <si>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</si>
  <si>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</si>
  <si>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</si>
  <si>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</si>
  <si>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</si>
  <si>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</si>
  <si>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</si>
  <si>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</si>
  <si>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</si>
  <si>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</si>
  <si>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</si>
  <si>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</si>
  <si>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</si>
  <si>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</si>
  <si>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</si>
  <si>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</si>
  <si>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</si>
  <si>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</si>
  <si>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</si>
  <si>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</si>
  <si>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</si>
  <si>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</si>
  <si>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</si>
  <si>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</si>
  <si>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</si>
  <si>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</si>
  <si>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</si>
  <si>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</si>
  <si>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</si>
  <si>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</si>
  <si>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</si>
  <si>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</si>
  <si>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</si>
  <si>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</si>
  <si>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</si>
  <si>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</si>
  <si>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</si>
  <si>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</si>
  <si>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</si>
  <si>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</si>
  <si>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</si>
  <si>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</si>
  <si>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</si>
  <si>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</si>
  <si>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</si>
  <si>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</si>
  <si>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</si>
  <si>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</si>
  <si>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</si>
  <si>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</si>
  <si>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</si>
  <si>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</si>
  <si>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</si>
  <si>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</si>
  <si>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</si>
  <si>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</si>
  <si>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</si>
  <si>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</si>
  <si>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</si>
  <si>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</si>
  <si>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</si>
  <si>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</si>
  <si>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</si>
  <si>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</si>
  <si>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</si>
  <si>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</si>
  <si>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</si>
  <si>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</si>
  <si>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</si>
  <si>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</si>
  <si>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</si>
  <si>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</si>
  <si>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</si>
  <si>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</si>
  <si>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</si>
  <si>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</si>
  <si>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</si>
  <si>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</si>
  <si>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</si>
  <si>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</si>
  <si>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</si>
  <si>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</si>
  <si>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</si>
  <si>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</si>
  <si>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</si>
  <si>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</si>
  <si>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</si>
  <si>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</si>
  <si>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</si>
  <si>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</si>
  <si>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</si>
  <si>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</si>
  <si>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</si>
  <si>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</si>
  <si>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</si>
  <si>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</si>
  <si>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</si>
  <si>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</si>
  <si>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</si>
  <si>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</si>
  <si>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</si>
  <si>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</si>
  <si>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</si>
  <si>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</si>
  <si>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</si>
  <si>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</si>
  <si>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</si>
  <si>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</si>
  <si>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</si>
  <si>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</si>
  <si>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</si>
  <si>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</si>
  <si>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</si>
  <si>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</si>
  <si>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</si>
  <si>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</si>
  <si>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</si>
  <si>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</si>
  <si>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</si>
  <si>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</si>
  <si>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</si>
  <si>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</si>
  <si>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</si>
  <si>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</si>
  <si>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</si>
  <si>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</si>
  <si>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</si>
  <si>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</si>
  <si>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</si>
  <si>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</si>
  <si>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</si>
  <si>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</si>
  <si>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</si>
  <si>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</si>
  <si>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</si>
  <si>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</si>
  <si>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</si>
  <si>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</si>
  <si>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</si>
  <si>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</si>
  <si>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</si>
  <si>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</si>
  <si>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</si>
  <si>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</si>
  <si>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</si>
  <si>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</si>
  <si>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</si>
  <si>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</si>
  <si>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</si>
  <si>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</si>
  <si>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</si>
  <si>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</si>
  <si>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</si>
  <si>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</si>
  <si>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</si>
  <si>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</si>
  <si>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</si>
  <si>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</si>
  <si>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</si>
  <si>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</si>
  <si>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</si>
  <si>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</si>
  <si>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</si>
  <si>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</si>
  <si>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</si>
  <si>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</si>
  <si>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</si>
  <si>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</si>
  <si>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</si>
  <si>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</si>
  <si>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</si>
  <si>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</si>
  <si>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</si>
  <si>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</si>
  <si>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</si>
  <si>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</si>
  <si>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</si>
  <si>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</si>
  <si>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</si>
  <si>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</si>
  <si>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</si>
  <si>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</si>
  <si>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</si>
  <si>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</si>
  <si>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</si>
  <si>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</si>
  <si>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</si>
  <si>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</si>
  <si>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</si>
  <si>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</si>
  <si>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</si>
  <si>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</si>
  <si>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</si>
  <si>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</si>
  <si>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</si>
  <si>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</si>
  <si>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</si>
  <si>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</si>
  <si>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</si>
  <si>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</si>
  <si>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</si>
  <si>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</si>
  <si>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</si>
  <si>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</si>
  <si>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</si>
  <si>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</si>
  <si>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</si>
  <si>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</si>
  <si>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</si>
  <si>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</si>
  <si>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</si>
  <si>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</si>
  <si>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</si>
  <si>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</si>
  <si>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</si>
  <si>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</si>
  <si>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</si>
  <si>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</si>
  <si>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</si>
  <si>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</si>
  <si>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</si>
  <si>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</si>
  <si>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</si>
  <si>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</si>
  <si>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</si>
  <si>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</si>
  <si>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</si>
  <si>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</si>
  <si>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</si>
  <si>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</si>
  <si>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</si>
  <si>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</si>
  <si>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</si>
  <si>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</si>
  <si>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</si>
  <si>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</si>
  <si>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</si>
  <si>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</si>
  <si>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</si>
  <si>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</si>
  <si>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</si>
  <si>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</si>
  <si>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</si>
  <si>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</si>
  <si>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</si>
  <si>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</si>
  <si>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</si>
  <si>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</si>
  <si>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</si>
  <si>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</si>
  <si>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</si>
  <si>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</si>
  <si>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</si>
  <si>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</si>
  <si>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</si>
  <si>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</si>
  <si>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</si>
  <si>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</si>
  <si>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</si>
  <si>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</si>
  <si>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</si>
  <si>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</si>
  <si>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</si>
  <si>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</si>
  <si>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</si>
  <si>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</si>
  <si>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</si>
  <si>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</si>
  <si>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</si>
  <si>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</si>
  <si>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</si>
  <si>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</si>
  <si>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</si>
  <si>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</si>
  <si>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</si>
  <si>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</si>
  <si>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</si>
  <si>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</si>
  <si>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</si>
  <si>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</si>
  <si>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</si>
  <si>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</si>
  <si>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</si>
  <si>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</si>
  <si>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</si>
  <si>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</si>
  <si>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</si>
  <si>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</si>
  <si>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</si>
  <si>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</si>
  <si>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</si>
  <si>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</si>
  <si>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</si>
  <si>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</si>
  <si>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</si>
  <si>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</si>
  <si>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</si>
  <si>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</si>
  <si>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</si>
  <si>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</si>
  <si>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</si>
  <si>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</si>
  <si>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</si>
  <si>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</si>
  <si>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</si>
  <si>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</si>
  <si>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</si>
  <si>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</si>
  <si>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</si>
  <si>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</si>
  <si>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</si>
  <si>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</si>
  <si>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</si>
  <si>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</si>
  <si>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</si>
  <si>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</si>
  <si>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</si>
  <si>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</si>
  <si>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</si>
  <si>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</si>
  <si>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</si>
  <si>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</si>
  <si>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</si>
  <si>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</si>
  <si>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</si>
  <si>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</si>
  <si>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</si>
  <si>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</si>
  <si>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</si>
  <si>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</si>
  <si>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</si>
  <si>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</si>
  <si>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</si>
  <si>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</si>
  <si>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</si>
  <si>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</si>
  <si>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</si>
  <si>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</si>
  <si>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</si>
  <si>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</si>
  <si>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</si>
  <si>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</si>
  <si>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</si>
  <si>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</si>
  <si>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</si>
  <si>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</si>
  <si>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</si>
  <si>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</si>
  <si>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</si>
  <si>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</si>
  <si>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</si>
  <si>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</si>
  <si>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</si>
  <si>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</si>
  <si>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</si>
  <si>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</si>
  <si>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</si>
  <si>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</si>
  <si>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</si>
  <si>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</si>
  <si>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</si>
  <si>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</si>
  <si>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</si>
  <si>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</si>
  <si>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</si>
  <si>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</si>
  <si>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</si>
  <si>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</si>
  <si>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</si>
  <si>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</si>
  <si>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</si>
  <si>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</si>
  <si>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</si>
  <si>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</si>
  <si>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</si>
  <si>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</si>
  <si>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</si>
  <si>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</si>
  <si>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</si>
  <si>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</si>
  <si>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</si>
  <si>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</si>
  <si>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</si>
  <si>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</si>
  <si>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</si>
  <si>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</si>
  <si>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</si>
  <si>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</si>
  <si>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</si>
  <si>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</si>
  <si>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</si>
  <si>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</si>
  <si>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</si>
  <si>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</si>
  <si>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</si>
  <si>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</si>
  <si>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</si>
  <si>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</si>
  <si>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</si>
  <si>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</si>
  <si>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</si>
  <si>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</si>
  <si>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</si>
  <si>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</si>
  <si>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</si>
  <si>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</si>
  <si>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</si>
  <si>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</si>
  <si>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</si>
  <si>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</si>
  <si>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</si>
  <si>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</si>
  <si>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</si>
  <si>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</si>
  <si>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</si>
  <si>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</si>
  <si>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</si>
  <si>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</si>
  <si>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</si>
  <si>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</si>
  <si>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</si>
  <si>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</si>
  <si>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</si>
  <si>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</si>
  <si>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</si>
  <si>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</si>
  <si>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</si>
  <si>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</si>
  <si>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</si>
  <si>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</si>
  <si>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</si>
  <si>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</si>
  <si>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</si>
  <si>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</si>
  <si>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</si>
  <si>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</si>
  <si>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</si>
  <si>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</si>
  <si>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</si>
  <si>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</si>
  <si>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</si>
  <si>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</si>
  <si>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</si>
  <si>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</si>
  <si>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</si>
  <si>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</si>
  <si>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</si>
  <si>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</si>
  <si>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</si>
  <si>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</si>
  <si>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</si>
  <si>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</si>
  <si>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</si>
  <si>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</si>
  <si>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</si>
  <si>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</si>
  <si>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</si>
  <si>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</si>
  <si>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</si>
  <si>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</si>
  <si>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</si>
  <si>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</si>
  <si>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</si>
  <si>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</si>
  <si>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</si>
  <si>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</si>
  <si>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</si>
  <si>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</si>
  <si>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</si>
  <si>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</si>
  <si>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</si>
  <si>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</si>
  <si>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</si>
  <si>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</si>
  <si>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</si>
  <si>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</si>
  <si>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</si>
  <si>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</si>
  <si>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</si>
  <si>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</si>
  <si>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</si>
  <si>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</si>
  <si>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</si>
  <si>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</si>
  <si>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</si>
  <si>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</si>
  <si>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</si>
  <si>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</si>
  <si>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</si>
  <si>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</si>
  <si>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</si>
  <si>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</si>
  <si>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</si>
  <si>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</si>
  <si>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</si>
  <si>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</si>
  <si>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</si>
  <si>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</si>
  <si>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</si>
  <si>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</si>
  <si>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</si>
  <si>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</si>
  <si>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</si>
  <si>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</si>
  <si>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</si>
  <si>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</si>
  <si>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</si>
  <si>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</si>
  <si>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</si>
  <si>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</si>
  <si>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</si>
  <si>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</si>
  <si>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</si>
  <si>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</si>
  <si>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</si>
  <si>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</si>
  <si>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</si>
  <si>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</si>
  <si>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</si>
  <si>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</si>
  <si>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</si>
  <si>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</si>
  <si>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</si>
  <si>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</si>
  <si>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</si>
  <si>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</si>
  <si>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</si>
  <si>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</si>
  <si>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</si>
  <si>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</si>
  <si>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</si>
  <si>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</si>
  <si>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</si>
  <si>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</si>
  <si>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</si>
  <si>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</si>
  <si>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</si>
  <si>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</si>
  <si>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</si>
  <si>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</si>
  <si>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</si>
  <si>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</si>
  <si>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</si>
  <si>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</si>
  <si>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</si>
  <si>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</si>
  <si>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</si>
  <si>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</si>
  <si>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</si>
  <si>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</si>
  <si>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</si>
  <si>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</si>
  <si>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</si>
  <si>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</si>
  <si>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</si>
  <si>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</si>
  <si>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</si>
  <si>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</si>
  <si>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</si>
  <si>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</si>
  <si>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</si>
  <si>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</si>
  <si>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</si>
  <si>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</si>
  <si>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</si>
  <si>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</si>
  <si>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</si>
  <si>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</si>
  <si>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</si>
  <si>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</si>
  <si>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</si>
  <si>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</si>
  <si>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</si>
  <si>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</si>
  <si>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</si>
  <si>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</si>
  <si>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</si>
  <si>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</si>
  <si>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</si>
  <si>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</si>
  <si>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</si>
  <si>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</si>
  <si>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</si>
  <si>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</si>
  <si>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</si>
  <si>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</si>
  <si>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</si>
  <si>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</si>
  <si>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</si>
  <si>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</si>
  <si>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</si>
  <si>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</si>
  <si>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</si>
  <si>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</si>
  <si>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</si>
  <si>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</si>
  <si>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</si>
  <si>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</si>
  <si>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</si>
  <si>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</si>
  <si>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</si>
  <si>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</si>
  <si>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</si>
  <si>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</si>
  <si>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</si>
  <si>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</si>
  <si>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</si>
  <si>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</si>
  <si>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</si>
  <si>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</si>
  <si>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</si>
  <si>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</si>
  <si>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</si>
  <si>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</si>
  <si>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</si>
  <si>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</si>
  <si>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</si>
  <si>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</si>
  <si>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</si>
  <si>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</si>
  <si>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</si>
  <si>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</si>
  <si>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</si>
  <si>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</si>
  <si>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</si>
  <si>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</si>
  <si>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</si>
  <si>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</si>
  <si>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</si>
  <si>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</si>
  <si>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</si>
  <si>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</si>
  <si>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</si>
  <si>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</si>
  <si>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</si>
  <si>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</si>
  <si>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</si>
  <si>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</si>
  <si>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</si>
  <si>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</si>
  <si>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</si>
  <si>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</si>
  <si>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</si>
  <si>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</si>
  <si>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</si>
  <si>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</si>
  <si>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</si>
  <si>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</si>
  <si>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</si>
  <si>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</si>
  <si>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</si>
  <si>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</si>
  <si>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</si>
  <si>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</si>
  <si>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</si>
  <si>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</si>
  <si>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</si>
  <si>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</si>
  <si>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</si>
  <si>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</si>
  <si>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</si>
  <si>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</si>
  <si>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</si>
  <si>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</si>
  <si>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</si>
  <si>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</si>
  <si>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</si>
  <si>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</si>
  <si>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</si>
  <si>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</si>
  <si>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</si>
  <si>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</si>
  <si>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</si>
  <si>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</si>
  <si>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</si>
  <si>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</si>
  <si>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</si>
  <si>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</si>
  <si>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</si>
  <si>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</si>
  <si>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</si>
  <si>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</si>
  <si>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</si>
  <si>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</si>
  <si>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</si>
  <si>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</si>
  <si>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</si>
  <si>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</si>
  <si>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</si>
  <si>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</si>
  <si>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</si>
  <si>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</si>
  <si>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</si>
  <si>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</si>
  <si>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</si>
  <si>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</si>
  <si>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</si>
  <si>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</si>
  <si>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</si>
  <si>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</si>
  <si>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</si>
  <si>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</si>
  <si>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</si>
  <si>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</si>
  <si>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</si>
  <si>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</si>
  <si>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</si>
  <si>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</si>
  <si>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</si>
  <si>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</si>
  <si>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</si>
  <si>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</si>
  <si>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</si>
  <si>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</si>
  <si>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</si>
  <si>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</si>
  <si>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</si>
  <si>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</si>
  <si>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</si>
  <si>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</si>
  <si>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</si>
  <si>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</si>
  <si>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</si>
  <si>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</si>
  <si>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</si>
  <si>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</si>
  <si>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</si>
  <si>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</si>
  <si>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</si>
  <si>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</si>
  <si>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</si>
  <si>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</si>
  <si>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</si>
  <si>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</si>
  <si>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</si>
  <si>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</si>
  <si>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</si>
  <si>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</si>
  <si>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</si>
  <si>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</si>
  <si>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</si>
  <si>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</si>
  <si>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</si>
  <si>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</si>
  <si>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</si>
  <si>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</si>
  <si>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</si>
  <si>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</si>
  <si>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</si>
  <si>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</si>
  <si>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</si>
  <si>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</si>
  <si>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</si>
  <si>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</si>
  <si>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</si>
  <si>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</si>
  <si>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</si>
  <si>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</si>
  <si>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</si>
  <si>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</si>
  <si>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</si>
  <si>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</si>
  <si>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</si>
  <si>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</si>
  <si>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</si>
  <si>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</si>
  <si>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</si>
  <si>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</si>
  <si>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</si>
  <si>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</si>
  <si>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</si>
  <si>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</si>
  <si>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</si>
  <si>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</si>
  <si>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</si>
  <si>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</si>
  <si>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</si>
  <si>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</si>
  <si>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</si>
  <si>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</si>
  <si>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</si>
  <si>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</si>
  <si>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</si>
  <si>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</si>
  <si>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</si>
  <si>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</si>
  <si>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</si>
  <si>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</si>
  <si>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</si>
  <si>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</si>
  <si>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</si>
  <si>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</si>
  <si>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</si>
  <si>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</si>
  <si>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</si>
  <si>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</si>
  <si>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</si>
  <si>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</si>
  <si>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</si>
  <si>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</si>
  <si>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</si>
  <si>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</si>
  <si>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</si>
  <si>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</si>
  <si>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</si>
  <si>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</si>
  <si>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</si>
  <si>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</si>
  <si>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</si>
  <si>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</si>
  <si>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</si>
  <si>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</si>
  <si>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</si>
  <si>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</si>
  <si>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</si>
  <si>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</si>
  <si>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</si>
  <si>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</si>
  <si>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</si>
  <si>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</si>
  <si>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</si>
  <si>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</si>
  <si>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</si>
  <si>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</si>
  <si>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</si>
  <si>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</si>
  <si>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</si>
  <si>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</t>
  </si>
  <si>
    <t>Goal</t>
  </si>
  <si>
    <t>Pledged</t>
  </si>
  <si>
    <t>Blurb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</si>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</sst>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971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5-4038-8F0D-E6F5EA639F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F5-4038-8F0D-E6F5EA639F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5-4038-8F0D-E6F5EA639F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F5-4038-8F0D-E6F5EA639F89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F5-4038-8F0D-E6F5EA639F89}"/>
            </c:ext>
          </c:extLst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F5-4038-8F0D-E6F5EA639F89}"/>
            </c:ext>
          </c:extLst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F5-4038-8F0D-E6F5EA639F89}"/>
            </c:ext>
          </c:extLst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F5-4038-8F0D-E6F5EA639F89}"/>
            </c:ext>
          </c:extLst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7F5-4038-8F0D-E6F5EA639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3513664"/>
        <c:axId val="1123514496"/>
      </c:barChart>
      <c:catAx>
        <c:axId val="11235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514496"/>
        <c:crosses val="autoZero"/>
        <c:auto val="1"/>
        <c:lblAlgn val="ctr"/>
        <c:lblOffset val="100"/>
        <c:noMultiLvlLbl val="0"/>
      </c:catAx>
      <c:valAx>
        <c:axId val="11235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5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</a:t>
            </a:r>
          </a:p>
          <a:p>
            <a:pPr>
              <a:defRPr/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9-4453-8904-7F0A8DE597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9-4453-8904-7F0A8DE597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9-4453-8904-7F0A8DE59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2589280"/>
        <c:axId val="1012595936"/>
      </c:barChart>
      <c:catAx>
        <c:axId val="101258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595936"/>
        <c:crosses val="autoZero"/>
        <c:auto val="1"/>
        <c:lblAlgn val="ctr"/>
        <c:lblOffset val="100"/>
        <c:noMultiLvlLbl val="0"/>
      </c:catAx>
      <c:valAx>
        <c:axId val="101259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58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[data-1-1-3-StarterBook.xlsx]Campaign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5-40CE-839A-2EB360740B07}"/>
            </c:ext>
          </c:extLst>
        </c:ser>
        <c:ser>
          <c:idx val="1"/>
          <c:order val="1"/>
          <c:tx>
            <c:strRef>
              <c:f>'Campaign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5-40CE-839A-2EB360740B07}"/>
            </c:ext>
          </c:extLst>
        </c:ser>
        <c:ser>
          <c:idx val="2"/>
          <c:order val="2"/>
          <c:tx>
            <c:strRef>
              <c:f>'Campaign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5-40CE-839A-2EB360740B07}"/>
            </c:ext>
          </c:extLst>
        </c:ser>
        <c:ser>
          <c:idx val="3"/>
          <c:order val="3"/>
          <c:tx>
            <c:strRef>
              <c:f>'Campaign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Outcomes'!$E$5:$E$17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25-40CE-839A-2EB360740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019600"/>
        <c:axId val="1182022096"/>
      </c:lineChart>
      <c:catAx>
        <c:axId val="118201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22096"/>
        <c:crosses val="autoZero"/>
        <c:auto val="1"/>
        <c:lblAlgn val="ctr"/>
        <c:lblOffset val="100"/>
        <c:noMultiLvlLbl val="0"/>
      </c:catAx>
      <c:valAx>
        <c:axId val="11820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1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 - 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- Goals and Pledges</a:t>
          </a:r>
        </a:p>
      </cx:txPr>
    </cx:title>
    <cx:plotArea>
      <cx:plotAreaRegion>
        <cx:series layoutId="boxWhisker" uniqueId="{D59B4E7F-FE77-4CD4-BD5A-D90916B03A7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E51E87C-AE50-4D90-AED8-22058331395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019901-A548-4DA4-A788-CCCCB8A00AA9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4360" cy="784070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423DBC-F603-4FD5-9AF8-1CC2F73EB1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067D93-71F5-4646-9DC4-D8F836C51F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4360" cy="784070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990600</xdr:colOff>
      <xdr:row>9</xdr:row>
      <xdr:rowOff>152400</xdr:rowOff>
    </xdr:from>
    <xdr:to>
      <xdr:col>13</xdr:col>
      <xdr:colOff>1028700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E4597-B4E5-4CF2-A8EC-D9AF1E533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129540</xdr:rowOff>
    </xdr:from>
    <xdr:to>
      <xdr:col>21</xdr:col>
      <xdr:colOff>419100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BC394-5D32-4AEA-A1AB-EB5E9D7BA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12</xdr:row>
      <xdr:rowOff>22860</xdr:rowOff>
    </xdr:from>
    <xdr:to>
      <xdr:col>19</xdr:col>
      <xdr:colOff>251460</xdr:colOff>
      <xdr:row>33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0C59F-451E-4841-9333-5F7B6E7AE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Rivas" refreshedDate="44620.905835879632" createdVersion="7" refreshedVersion="7" minRefreshableVersion="3" recordCount="4114" xr:uid="{C356EB9E-8055-4557-B145-E8BF0ECC16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Rivas" refreshedDate="44620.932119907404" createdVersion="7" refreshedVersion="7" minRefreshableVersion="3" recordCount="4114" xr:uid="{3EA21BFF-61A4-4123-8BEC-013F5FD28B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32D05-F8B0-4566-B3F7-2F4BE2261FD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K9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E595F-DCB5-4E19-85D7-43568DAF186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F6D26-13DB-4D1C-AD47-A6C4AD44DC8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pane="bottomLef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8.33203125" style="6" customWidth="1"/>
    <col min="5" max="5" width="18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9.6640625" bestFit="1" customWidth="1"/>
    <col min="18" max="18" width="16.664062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((($J2/60)/60)/24)+DATE(1970,1,1)</f>
        <v>42177.007071759261</v>
      </c>
      <c r="T2" s="12">
        <f>((($I2/60)/60)/24)+DATE(1970,1,1)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((($J3/60)/60)/24)+DATE(1970,1,1)</f>
        <v>42766.600497685184</v>
      </c>
      <c r="T3" s="12">
        <f t="shared" ref="T3:T66" si="3">((($I3/60)/60)/24)+DATE(1970,1,1)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2">
        <f t="shared" ref="S67:S130" si="6">((($J67/60)/60)/24)+DATE(1970,1,1)</f>
        <v>41835.821226851855</v>
      </c>
      <c r="T67" s="12">
        <f t="shared" ref="T67:T130" si="7">((($I67/60)/60)/24)+DATE(1970,1,1)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2">
        <f t="shared" ref="S131:S194" si="10">((($J131/60)/60)/24)+DATE(1970,1,1)</f>
        <v>41882.937303240738</v>
      </c>
      <c r="T131" s="12">
        <f t="shared" ref="T131:T194" si="11">((($I131/60)/60)/24)+DATE(1970,1,1)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2">
        <f t="shared" ref="S195:S258" si="14">((($J195/60)/60)/24)+DATE(1970,1,1)</f>
        <v>41911.934791666667</v>
      </c>
      <c r="T195" s="12">
        <f t="shared" ref="T195:T258" si="15">((($I195/60)/60)/24)+DATE(1970,1,1)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2">
        <f t="shared" ref="S259:S322" si="18">((($J259/60)/60)/24)+DATE(1970,1,1)</f>
        <v>42479.626875000002</v>
      </c>
      <c r="T259" s="12">
        <f t="shared" ref="T259:T322" si="19">((($I259/60)/60)/24)+DATE(1970,1,1)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2">
        <f t="shared" ref="S323:S386" si="22">((($J323/60)/60)/24)+DATE(1970,1,1)</f>
        <v>42647.446597222224</v>
      </c>
      <c r="T323" s="12">
        <f t="shared" ref="T323:T386" si="23">((($I323/60)/60)/24)+DATE(1970,1,1)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2">
        <f t="shared" ref="S387:S450" si="26">((($J387/60)/60)/24)+DATE(1970,1,1)</f>
        <v>41934.584502314814</v>
      </c>
      <c r="T387" s="12">
        <f t="shared" ref="T387:T450" si="27">((($I387/60)/60)/24)+DATE(1970,1,1)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2">
        <f t="shared" ref="S451:S514" si="30">((($J451/60)/60)/24)+DATE(1970,1,1)</f>
        <v>41534.568113425928</v>
      </c>
      <c r="T451" s="12">
        <f t="shared" ref="T451:T514" si="31">((($I451/60)/60)/24)+DATE(1970,1,1)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2">
        <f t="shared" ref="S515:S578" si="34">((($J515/60)/60)/24)+DATE(1970,1,1)</f>
        <v>42552.653993055559</v>
      </c>
      <c r="T515" s="12">
        <f t="shared" ref="T515:T578" si="35">((($I515/60)/60)/24)+DATE(1970,1,1)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2">
        <f t="shared" ref="S579:S642" si="38">((($J579/60)/60)/24)+DATE(1970,1,1)</f>
        <v>42450.589143518519</v>
      </c>
      <c r="T579" s="12">
        <f t="shared" ref="T579:T642" si="39">((($I579/60)/60)/24)+DATE(1970,1,1)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2">
        <f t="shared" ref="S643:S706" si="42">((($J643/60)/60)/24)+DATE(1970,1,1)</f>
        <v>42199.57</v>
      </c>
      <c r="T643" s="12">
        <f t="shared" ref="T643:T706" si="43">((($I643/60)/60)/24)+DATE(1970,1,1)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2">
        <f t="shared" ref="S707:S770" si="46">((($J707/60)/60)/24)+DATE(1970,1,1)</f>
        <v>42726.491643518515</v>
      </c>
      <c r="T707" s="12">
        <f t="shared" ref="T707:T770" si="47">((($I707/60)/60)/24)+DATE(1970,1,1)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2">
        <f t="shared" ref="S771:S834" si="50">((($J771/60)/60)/24)+DATE(1970,1,1)</f>
        <v>41604.996458333335</v>
      </c>
      <c r="T771" s="12">
        <f t="shared" ref="T771:T834" si="51">((($I771/60)/60)/24)+DATE(1970,1,1)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2">
        <f t="shared" ref="S835:S898" si="54">((($J835/60)/60)/24)+DATE(1970,1,1)</f>
        <v>41718.878182870372</v>
      </c>
      <c r="T835" s="12">
        <f t="shared" ref="T835:T898" si="55">((($I835/60)/60)/24)+DATE(1970,1,1)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2">
        <f t="shared" ref="S899:S962" si="58">((($J899/60)/60)/24)+DATE(1970,1,1)</f>
        <v>41211.688750000001</v>
      </c>
      <c r="T899" s="12">
        <f t="shared" ref="T899:T962" si="59">((($I899/60)/60)/24)+DATE(1970,1,1)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2">
        <f t="shared" ref="S963:S1026" si="62">((($J963/60)/60)/24)+DATE(1970,1,1)</f>
        <v>42740.693692129629</v>
      </c>
      <c r="T963" s="12">
        <f t="shared" ref="T963:T1026" si="63">((($I963/60)/60)/24)+DATE(1970,1,1)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2">
        <f t="shared" ref="S1027:S1090" si="66">((($J1027/60)/60)/24)+DATE(1970,1,1)</f>
        <v>42049.833761574075</v>
      </c>
      <c r="T1027" s="12">
        <f t="shared" ref="T1027:T1090" si="67">((($I1027/60)/60)/24)+DATE(1970,1,1)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2">
        <f t="shared" ref="S1091:S1154" si="70">((($J1091/60)/60)/24)+DATE(1970,1,1)</f>
        <v>42151.189525462964</v>
      </c>
      <c r="T1091" s="12">
        <f t="shared" ref="T1091:T1154" si="71">((($I1091/60)/60)/24)+DATE(1970,1,1)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2">
        <f t="shared" ref="S1155:S1218" si="74">((($J1155/60)/60)/24)+DATE(1970,1,1)</f>
        <v>42143.714178240742</v>
      </c>
      <c r="T1155" s="12">
        <f t="shared" ref="T1155:T1218" si="75">((($I1155/60)/60)/24)+DATE(1970,1,1)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2">
        <f t="shared" ref="S1219:S1282" si="78">((($J1219/60)/60)/24)+DATE(1970,1,1)</f>
        <v>42535.809490740736</v>
      </c>
      <c r="T1219" s="12">
        <f t="shared" ref="T1219:T1282" si="79">((($I1219/60)/60)/24)+DATE(1970,1,1)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2">
        <f t="shared" ref="S1283:S1346" si="82">((($J1283/60)/60)/24)+DATE(1970,1,1)</f>
        <v>41463.743472222224</v>
      </c>
      <c r="T1283" s="12">
        <f t="shared" ref="T1283:T1346" si="83">((($I1283/60)/60)/24)+DATE(1970,1,1)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2">
        <f t="shared" ref="S1347:S1410" si="86">((($J1347/60)/60)/24)+DATE(1970,1,1)</f>
        <v>41799.814340277779</v>
      </c>
      <c r="T1347" s="12">
        <f t="shared" ref="T1347:T1410" si="87">((($I1347/60)/60)/24)+DATE(1970,1,1)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2">
        <f t="shared" ref="S1411:S1474" si="90">((($J1411/60)/60)/24)+DATE(1970,1,1)</f>
        <v>41945.133506944447</v>
      </c>
      <c r="T1411" s="12">
        <f t="shared" ref="T1411:T1474" si="91">((($I1411/60)/60)/24)+DATE(1970,1,1)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2">
        <f t="shared" ref="S1475:S1538" si="94">((($J1475/60)/60)/24)+DATE(1970,1,1)</f>
        <v>40939.979618055557</v>
      </c>
      <c r="T1475" s="12">
        <f t="shared" ref="T1475:T1538" si="95">((($I1475/60)/60)/24)+DATE(1970,1,1)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2">
        <f t="shared" ref="S1539:S1602" si="98">((($J1539/60)/60)/24)+DATE(1970,1,1)</f>
        <v>42552.315127314811</v>
      </c>
      <c r="T1539" s="12">
        <f t="shared" ref="T1539:T1602" si="99">((($I1539/60)/60)/24)+DATE(1970,1,1)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2">
        <f t="shared" ref="S1603:S1666" si="102">((($J1603/60)/60)/24)+DATE(1970,1,1)</f>
        <v>40638.092974537038</v>
      </c>
      <c r="T1603" s="12">
        <f t="shared" ref="T1603:T1666" si="103">((($I1603/60)/60)/24)+DATE(1970,1,1)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2">
        <f t="shared" ref="S1667:S1730" si="106">((($J1667/60)/60)/24)+DATE(1970,1,1)</f>
        <v>40564.649456018517</v>
      </c>
      <c r="T1667" s="12">
        <f t="shared" ref="T1667:T1730" si="107">((($I1667/60)/60)/24)+DATE(1970,1,1)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2">
        <f t="shared" ref="S1731:S1794" si="110">((($J1731/60)/60)/24)+DATE(1970,1,1)</f>
        <v>42471.052152777775</v>
      </c>
      <c r="T1731" s="12">
        <f t="shared" ref="T1731:T1794" si="111">((($I1731/60)/60)/24)+DATE(1970,1,1)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2">
        <f t="shared" ref="S1795:S1858" si="114">((($J1795/60)/60)/24)+DATE(1970,1,1)</f>
        <v>41940.89166666667</v>
      </c>
      <c r="T1795" s="12">
        <f t="shared" ref="T1795:T1858" si="115">((($I1795/60)/60)/24)+DATE(1970,1,1)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2">
        <f t="shared" ref="S1859:S1922" si="118">((($J1859/60)/60)/24)+DATE(1970,1,1)</f>
        <v>41864.76866898148</v>
      </c>
      <c r="T1859" s="12">
        <f t="shared" ref="T1859:T1922" si="119">((($I1859/60)/60)/24)+DATE(1970,1,1)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2">
        <f t="shared" ref="S1923:S1986" si="122">((($J1923/60)/60)/24)+DATE(1970,1,1)</f>
        <v>41074.221562500003</v>
      </c>
      <c r="T1923" s="12">
        <f t="shared" ref="T1923:T1986" si="123">((($I1923/60)/60)/24)+DATE(1970,1,1)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2">
        <f t="shared" ref="S1987:S2050" si="126">((($J1987/60)/60)/24)+DATE(1970,1,1)</f>
        <v>42555.698738425926</v>
      </c>
      <c r="T1987" s="12">
        <f t="shared" ref="T1987:T2050" si="127">((($I1987/60)/60)/24)+DATE(1970,1,1)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2">
        <f t="shared" ref="S2051:S2114" si="130">((($J2051/60)/60)/24)+DATE(1970,1,1)</f>
        <v>41575.527349537035</v>
      </c>
      <c r="T2051" s="12">
        <f t="shared" ref="T2051:T2114" si="131">((($I2051/60)/60)/24)+DATE(1970,1,1)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2">
        <f t="shared" ref="S2115:S2178" si="134">((($J2115/60)/60)/24)+DATE(1970,1,1)</f>
        <v>41870.86546296296</v>
      </c>
      <c r="T2115" s="12">
        <f t="shared" ref="T2115:T2178" si="135">((($I2115/60)/60)/24)+DATE(1970,1,1)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2">
        <f t="shared" ref="S2179:S2242" si="138">((($J2179/60)/60)/24)+DATE(1970,1,1)</f>
        <v>42502.250775462962</v>
      </c>
      <c r="T2179" s="12">
        <f t="shared" ref="T2179:T2242" si="139">((($I2179/60)/60)/24)+DATE(1970,1,1)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2">
        <f t="shared" ref="S2243:S2306" si="142">((($J2243/60)/60)/24)+DATE(1970,1,1)</f>
        <v>42766.827546296292</v>
      </c>
      <c r="T2243" s="12">
        <f t="shared" ref="T2243:T2306" si="143">((($I2243/60)/60)/24)+DATE(1970,1,1)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2">
        <f t="shared" ref="S2307:S2370" si="146">((($J2307/60)/60)/24)+DATE(1970,1,1)</f>
        <v>41834.695277777777</v>
      </c>
      <c r="T2307" s="12">
        <f t="shared" ref="T2307:T2370" si="147">((($I2307/60)/60)/24)+DATE(1970,1,1)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2">
        <f t="shared" ref="S2371:S2434" si="150">((($J2371/60)/60)/24)+DATE(1970,1,1)</f>
        <v>42380.812627314815</v>
      </c>
      <c r="T2371" s="12">
        <f t="shared" ref="T2371:T2434" si="151">((($I2371/60)/60)/24)+DATE(1970,1,1)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2">
        <f t="shared" ref="S2435:S2498" si="154">((($J2435/60)/60)/24)+DATE(1970,1,1)</f>
        <v>42397.89980324074</v>
      </c>
      <c r="T2435" s="12">
        <f t="shared" ref="T2435:T2498" si="155">((($I2435/60)/60)/24)+DATE(1970,1,1)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2">
        <f t="shared" ref="S2499:S2562" si="158">((($J2499/60)/60)/24)+DATE(1970,1,1)</f>
        <v>40730.878912037035</v>
      </c>
      <c r="T2499" s="12">
        <f t="shared" ref="T2499:T2562" si="159">((($I2499/60)/60)/24)+DATE(1970,1,1)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2">
        <f t="shared" ref="S2563:S2626" si="162">((($J2563/60)/60)/24)+DATE(1970,1,1)</f>
        <v>42260.528807870374</v>
      </c>
      <c r="T2563" s="12">
        <f t="shared" ref="T2563:T2626" si="163">((($I2563/60)/60)/24)+DATE(1970,1,1)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2">
        <f t="shared" ref="S2627:S2690" si="166">((($J2627/60)/60)/24)+DATE(1970,1,1)</f>
        <v>42658.810277777782</v>
      </c>
      <c r="T2627" s="12">
        <f t="shared" ref="T2627:T2690" si="167">((($I2627/60)/60)/24)+DATE(1970,1,1)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2">
        <f t="shared" ref="S2691:S2754" si="170">((($J2691/60)/60)/24)+DATE(1970,1,1)</f>
        <v>42551.961689814809</v>
      </c>
      <c r="T2691" s="12">
        <f t="shared" ref="T2691:T2754" si="171">((($I2691/60)/60)/24)+DATE(1970,1,1)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2">
        <f t="shared" ref="S2755:S2818" si="174">((($J2755/60)/60)/24)+DATE(1970,1,1)</f>
        <v>41117.900729166664</v>
      </c>
      <c r="T2755" s="12">
        <f t="shared" ref="T2755:T2818" si="175">((($I2755/60)/60)/24)+DATE(1970,1,1)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2">
        <f t="shared" ref="S2819:S2882" si="178">((($J2819/60)/60)/24)+DATE(1970,1,1)</f>
        <v>42023.634976851856</v>
      </c>
      <c r="T2819" s="12">
        <f t="shared" ref="T2819:T2882" si="179">((($I2819/60)/60)/24)+DATE(1970,1,1)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2">
        <f t="shared" ref="S2883:S2946" si="182">((($J2883/60)/60)/24)+DATE(1970,1,1)</f>
        <v>41916.597638888888</v>
      </c>
      <c r="T2883" s="12">
        <f t="shared" ref="T2883:T2946" si="183">((($I2883/60)/60)/24)+DATE(1970,1,1)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2">
        <f t="shared" ref="S2947:S3010" si="186">((($J2947/60)/60)/24)+DATE(1970,1,1)</f>
        <v>42118.139583333337</v>
      </c>
      <c r="T2947" s="12">
        <f t="shared" ref="T2947:T3010" si="187">((($I2947/60)/60)/24)+DATE(1970,1,1)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2">
        <f t="shared" ref="S3011:S3074" si="190">((($J3011/60)/60)/24)+DATE(1970,1,1)</f>
        <v>41939.569907407407</v>
      </c>
      <c r="T3011" s="12">
        <f t="shared" ref="T3011:T3074" si="191">((($I3011/60)/60)/24)+DATE(1970,1,1)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2">
        <f t="shared" ref="S3075:S3138" si="194">((($J3075/60)/60)/24)+DATE(1970,1,1)</f>
        <v>42111.684027777781</v>
      </c>
      <c r="T3075" s="12">
        <f t="shared" ref="T3075:T3138" si="195">((($I3075/60)/60)/24)+DATE(1970,1,1)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2">
        <f t="shared" ref="S3139:S3202" si="198">((($J3139/60)/60)/24)+DATE(1970,1,1)</f>
        <v>42807.885057870371</v>
      </c>
      <c r="T3139" s="12">
        <f t="shared" ref="T3139:T3202" si="199">((($I3139/60)/60)/24)+DATE(1970,1,1)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2">
        <f t="shared" ref="S3203:S3266" si="202">((($J3203/60)/60)/24)+DATE(1970,1,1)</f>
        <v>41861.767094907409</v>
      </c>
      <c r="T3203" s="12">
        <f t="shared" ref="T3203:T3266" si="203">((($I3203/60)/60)/24)+DATE(1970,1,1)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2">
        <f t="shared" ref="S3267:S3330" si="206">((($J3267/60)/60)/24)+DATE(1970,1,1)</f>
        <v>42311.711979166663</v>
      </c>
      <c r="T3267" s="12">
        <f t="shared" ref="T3267:T3330" si="207">((($I3267/60)/60)/24)+DATE(1970,1,1)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2">
        <f t="shared" ref="S3331:S3394" si="210">((($J3331/60)/60)/24)+DATE(1970,1,1)</f>
        <v>41837.323009259257</v>
      </c>
      <c r="T3331" s="12">
        <f t="shared" ref="T3331:T3394" si="211">((($I3331/60)/60)/24)+DATE(1970,1,1)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2">
        <f t="shared" ref="S3395:S3458" si="214">((($J3395/60)/60)/24)+DATE(1970,1,1)</f>
        <v>41923.921643518523</v>
      </c>
      <c r="T3395" s="12">
        <f t="shared" ref="T3395:T3458" si="215">((($I3395/60)/60)/24)+DATE(1970,1,1)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2">
        <f t="shared" ref="S3459:S3522" si="218">((($J3459/60)/60)/24)+DATE(1970,1,1)</f>
        <v>42016.706678240742</v>
      </c>
      <c r="T3459" s="12">
        <f t="shared" ref="T3459:T3522" si="219">((($I3459/60)/60)/24)+DATE(1970,1,1)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2">
        <f t="shared" ref="S3523:S3586" si="222">((($J3523/60)/60)/24)+DATE(1970,1,1)</f>
        <v>41881.361342592594</v>
      </c>
      <c r="T3523" s="12">
        <f t="shared" ref="T3523:T3586" si="223">((($I3523/60)/60)/24)+DATE(1970,1,1)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2">
        <f t="shared" ref="S3587:S3650" si="226">((($J3587/60)/60)/24)+DATE(1970,1,1)</f>
        <v>41964.716319444444</v>
      </c>
      <c r="T3587" s="12">
        <f t="shared" ref="T3587:T3650" si="227">((($I3587/60)/60)/24)+DATE(1970,1,1)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2">
        <f t="shared" ref="S3651:S3714" si="230">((($J3651/60)/60)/24)+DATE(1970,1,1)</f>
        <v>41780.712893518517</v>
      </c>
      <c r="T3651" s="12">
        <f t="shared" ref="T3651:T3714" si="231">((($I3651/60)/60)/24)+DATE(1970,1,1)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2">
        <f t="shared" ref="S3715:S3778" si="234">((($J3715/60)/60)/24)+DATE(1970,1,1)</f>
        <v>42505.738032407404</v>
      </c>
      <c r="T3715" s="12">
        <f t="shared" ref="T3715:T3778" si="235">((($I3715/60)/60)/24)+DATE(1970,1,1)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2">
        <f t="shared" ref="S3779:S3842" si="238">((($J3779/60)/60)/24)+DATE(1970,1,1)</f>
        <v>41887.111354166671</v>
      </c>
      <c r="T3779" s="12">
        <f t="shared" ref="T3779:T3842" si="239">((($I3779/60)/60)/24)+DATE(1970,1,1)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2">
        <f t="shared" ref="S3843:S3906" si="242">((($J3843/60)/60)/24)+DATE(1970,1,1)</f>
        <v>41780.785729166666</v>
      </c>
      <c r="T3843" s="12">
        <f t="shared" ref="T3843:T3906" si="243">((($I3843/60)/60)/24)+DATE(1970,1,1)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2">
        <f t="shared" ref="S3907:S3970" si="246">((($J3907/60)/60)/24)+DATE(1970,1,1)</f>
        <v>42124.623877314814</v>
      </c>
      <c r="T3907" s="12">
        <f t="shared" ref="T3907:T3970" si="247">((($I3907/60)/60)/24)+DATE(1970,1,1)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2">
        <f t="shared" ref="S3971:S4034" si="250">((($J3971/60)/60)/24)+DATE(1970,1,1)</f>
        <v>42601.854699074072</v>
      </c>
      <c r="T3971" s="12">
        <f t="shared" ref="T3971:T4034" si="251">((($I3971/60)/60)/24)+DATE(1970,1,1)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2">
        <f t="shared" ref="S4035:S4098" si="254">((($J4035/60)/60)/24)+DATE(1970,1,1)</f>
        <v>42614.268796296295</v>
      </c>
      <c r="T4035" s="12">
        <f t="shared" ref="T4035:T4098" si="255">((($I4035/60)/60)/24)+DATE(1970,1,1)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2">
        <f t="shared" ref="S4099:S4115" si="258">((($J4099/60)/60)/24)+DATE(1970,1,1)</f>
        <v>42344.824502314819</v>
      </c>
      <c r="T4099" s="12">
        <f t="shared" ref="T4099:T4115" si="259">((($I4099/60)/60)/24)+DATE(1970,1,1)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N4115">
    <sortCondition descending="1" ref="D1:D4115"/>
  </sortState>
  <conditionalFormatting sqref="F1:F1048576">
    <cfRule type="cellIs" dxfId="15" priority="2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D97147"/>
        <color rgb="FFFCFCFF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EE5F1-B3A5-4E80-BCD0-10D0BAD2C7BC}">
  <dimension ref="A1:T27"/>
  <sheetViews>
    <sheetView workbookViewId="0">
      <pane ySplit="1" topLeftCell="A2" activePane="bottomLeft" state="frozen"/>
      <selection pane="bottomLeft" activeCell="D2" sqref="D1:E1048576"/>
    </sheetView>
  </sheetViews>
  <sheetFormatPr defaultRowHeight="14.4" x14ac:dyDescent="0.3"/>
  <cols>
    <col min="2" max="3" width="44.88671875" customWidth="1"/>
    <col min="4" max="4" width="11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t="s">
        <v>8315</v>
      </c>
      <c r="R2" t="s">
        <v>8357</v>
      </c>
      <c r="S2" s="12">
        <v>42097.874155092592</v>
      </c>
      <c r="T2" s="12">
        <v>42142.874155092592</v>
      </c>
    </row>
    <row r="3" spans="1:20" ht="43.2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t="s">
        <v>8315</v>
      </c>
      <c r="R3" t="s">
        <v>8357</v>
      </c>
      <c r="S3" s="12">
        <v>42101.584074074075</v>
      </c>
      <c r="T3" s="12">
        <v>42131.584074074075</v>
      </c>
    </row>
    <row r="4" spans="1:20" ht="28.8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t="s">
        <v>8315</v>
      </c>
      <c r="R4" t="s">
        <v>8357</v>
      </c>
      <c r="S4" s="12">
        <v>41803.457326388889</v>
      </c>
      <c r="T4" s="12">
        <v>41833.457326388889</v>
      </c>
    </row>
    <row r="5" spans="1:20" ht="43.2" x14ac:dyDescent="0.3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t="s">
        <v>8315</v>
      </c>
      <c r="R5" t="s">
        <v>8357</v>
      </c>
      <c r="S5" s="12">
        <v>42144.415532407409</v>
      </c>
      <c r="T5" s="12">
        <v>42165.415532407409</v>
      </c>
    </row>
    <row r="6" spans="1:20" ht="43.2" x14ac:dyDescent="0.3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t="s">
        <v>8315</v>
      </c>
      <c r="R6" t="s">
        <v>8357</v>
      </c>
      <c r="S6" s="12">
        <v>42018.94049768518</v>
      </c>
      <c r="T6" s="12">
        <v>42063.916666666672</v>
      </c>
    </row>
    <row r="7" spans="1:20" ht="43.2" x14ac:dyDescent="0.3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t="s">
        <v>8315</v>
      </c>
      <c r="R7" t="s">
        <v>8357</v>
      </c>
      <c r="S7" s="12">
        <v>42010.968240740738</v>
      </c>
      <c r="T7" s="12">
        <v>42055.968240740738</v>
      </c>
    </row>
    <row r="8" spans="1:20" ht="43.2" x14ac:dyDescent="0.3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t="s">
        <v>8315</v>
      </c>
      <c r="R8" t="s">
        <v>8357</v>
      </c>
      <c r="S8" s="12">
        <v>41861.767094907409</v>
      </c>
      <c r="T8" s="12">
        <v>41882.767094907409</v>
      </c>
    </row>
    <row r="9" spans="1:20" ht="43.2" x14ac:dyDescent="0.3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t="s">
        <v>8315</v>
      </c>
      <c r="R9" t="s">
        <v>8357</v>
      </c>
      <c r="S9" s="12">
        <v>42095.374675925923</v>
      </c>
      <c r="T9" s="12">
        <v>42125.374675925923</v>
      </c>
    </row>
    <row r="10" spans="1:20" ht="43.2" x14ac:dyDescent="0.3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t="s">
        <v>8315</v>
      </c>
      <c r="R10" t="s">
        <v>8357</v>
      </c>
      <c r="S10" s="12">
        <v>41942.84710648148</v>
      </c>
      <c r="T10" s="12">
        <v>41972.888773148152</v>
      </c>
    </row>
    <row r="11" spans="1:20" ht="43.2" x14ac:dyDescent="0.3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t="s">
        <v>8315</v>
      </c>
      <c r="R11" t="s">
        <v>8357</v>
      </c>
      <c r="S11" s="12">
        <v>41946.936909722222</v>
      </c>
      <c r="T11" s="12">
        <v>41966.936909722222</v>
      </c>
    </row>
    <row r="12" spans="1:20" ht="43.2" x14ac:dyDescent="0.3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t="s">
        <v>8315</v>
      </c>
      <c r="R12" t="s">
        <v>8357</v>
      </c>
      <c r="S12" s="12">
        <v>42598.749155092592</v>
      </c>
      <c r="T12" s="12">
        <v>42643.749155092592</v>
      </c>
    </row>
    <row r="13" spans="1:20" ht="57.6" x14ac:dyDescent="0.3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t="s">
        <v>8315</v>
      </c>
      <c r="R13" t="s">
        <v>8357</v>
      </c>
      <c r="S13" s="12">
        <v>42619.802488425921</v>
      </c>
      <c r="T13" s="12">
        <v>42659.875</v>
      </c>
    </row>
    <row r="14" spans="1:20" ht="43.2" x14ac:dyDescent="0.3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t="s">
        <v>8315</v>
      </c>
      <c r="R14" t="s">
        <v>8357</v>
      </c>
      <c r="S14" s="12">
        <v>42445.866979166662</v>
      </c>
      <c r="T14" s="12">
        <v>42475.866979166662</v>
      </c>
    </row>
    <row r="15" spans="1:20" ht="43.2" x14ac:dyDescent="0.3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t="s">
        <v>8315</v>
      </c>
      <c r="R15" t="s">
        <v>8357</v>
      </c>
      <c r="S15" s="12">
        <v>42173.466863425929</v>
      </c>
      <c r="T15" s="12">
        <v>42226.958333333328</v>
      </c>
    </row>
    <row r="16" spans="1:20" ht="43.2" x14ac:dyDescent="0.3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t="s">
        <v>8315</v>
      </c>
      <c r="R16" t="s">
        <v>8357</v>
      </c>
      <c r="S16" s="12">
        <v>42193.813530092593</v>
      </c>
      <c r="T16" s="12">
        <v>42218.813530092593</v>
      </c>
    </row>
    <row r="17" spans="1:20" ht="43.2" x14ac:dyDescent="0.3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t="s">
        <v>8315</v>
      </c>
      <c r="R17" t="s">
        <v>8357</v>
      </c>
      <c r="S17" s="12">
        <v>42138.930671296301</v>
      </c>
      <c r="T17" s="12">
        <v>42168.930671296301</v>
      </c>
    </row>
    <row r="18" spans="1:20" ht="43.2" x14ac:dyDescent="0.3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t="s">
        <v>8315</v>
      </c>
      <c r="R18" t="s">
        <v>8357</v>
      </c>
      <c r="S18" s="12">
        <v>42546.862233796302</v>
      </c>
      <c r="T18" s="12">
        <v>42575.958333333328</v>
      </c>
    </row>
    <row r="19" spans="1:20" ht="43.2" x14ac:dyDescent="0.3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t="s">
        <v>8315</v>
      </c>
      <c r="R19" t="s">
        <v>8357</v>
      </c>
      <c r="S19" s="12">
        <v>42548.63853009259</v>
      </c>
      <c r="T19" s="12">
        <v>42584.418749999997</v>
      </c>
    </row>
    <row r="20" spans="1:20" ht="43.2" x14ac:dyDescent="0.3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t="s">
        <v>8315</v>
      </c>
      <c r="R20" t="s">
        <v>8357</v>
      </c>
      <c r="S20" s="12">
        <v>42138.798819444448</v>
      </c>
      <c r="T20" s="12">
        <v>42170.798819444448</v>
      </c>
    </row>
    <row r="21" spans="1:20" ht="43.2" x14ac:dyDescent="0.3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t="s">
        <v>8315</v>
      </c>
      <c r="R21" t="s">
        <v>8357</v>
      </c>
      <c r="S21" s="12">
        <v>42132.58048611111</v>
      </c>
      <c r="T21" s="12">
        <v>42162.58048611111</v>
      </c>
    </row>
    <row r="22" spans="1:20" ht="43.2" x14ac:dyDescent="0.3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t="s">
        <v>8315</v>
      </c>
      <c r="R22" t="s">
        <v>8357</v>
      </c>
      <c r="S22" s="12">
        <v>42201.436226851853</v>
      </c>
      <c r="T22" s="12">
        <v>42244.9375</v>
      </c>
    </row>
    <row r="23" spans="1:20" x14ac:dyDescent="0.3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t="s">
        <v>8315</v>
      </c>
      <c r="R23" t="s">
        <v>8357</v>
      </c>
      <c r="S23" s="12">
        <v>41865.659780092588</v>
      </c>
      <c r="T23" s="12">
        <v>41890.659780092588</v>
      </c>
    </row>
    <row r="24" spans="1:20" ht="43.2" x14ac:dyDescent="0.3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t="s">
        <v>8315</v>
      </c>
      <c r="R24" t="s">
        <v>8357</v>
      </c>
      <c r="S24" s="12">
        <v>42372.624166666668</v>
      </c>
      <c r="T24" s="12">
        <v>42402.624166666668</v>
      </c>
    </row>
    <row r="25" spans="1:20" ht="43.2" x14ac:dyDescent="0.3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t="s">
        <v>8315</v>
      </c>
      <c r="R25" t="s">
        <v>8357</v>
      </c>
      <c r="S25" s="12">
        <v>41999.861064814817</v>
      </c>
      <c r="T25" s="12">
        <v>42029.861064814817</v>
      </c>
    </row>
    <row r="26" spans="1:20" ht="43.2" x14ac:dyDescent="0.3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t="s">
        <v>8315</v>
      </c>
      <c r="R26" t="s">
        <v>8357</v>
      </c>
      <c r="S26" s="12">
        <v>41815.815046296295</v>
      </c>
      <c r="T26" s="12">
        <v>41850.958333333336</v>
      </c>
    </row>
    <row r="27" spans="1:20" ht="43.2" x14ac:dyDescent="0.3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t="s">
        <v>8315</v>
      </c>
      <c r="R27" t="s">
        <v>8357</v>
      </c>
      <c r="S27" s="12">
        <v>41854.602650462963</v>
      </c>
      <c r="T27" s="12">
        <v>41884.602650462963</v>
      </c>
    </row>
  </sheetData>
  <autoFilter ref="A1:T27" xr:uid="{AC7EE5F1-B3A5-4E80-BCD0-10D0BAD2C7BC}"/>
  <conditionalFormatting sqref="F1:F27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7">
    <cfRule type="colorScale" priority="1">
      <colorScale>
        <cfvo type="min"/>
        <cfvo type="percentile" val="50"/>
        <cfvo type="percentile" val="90"/>
        <color rgb="FFD97147"/>
        <color rgb="FFFCFCFF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04AF8-5557-4CCA-84E8-D7566C00B0EA}">
  <dimension ref="A1:C14"/>
  <sheetViews>
    <sheetView workbookViewId="0"/>
  </sheetViews>
  <sheetFormatPr defaultRowHeight="14.4" x14ac:dyDescent="0.3"/>
  <cols>
    <col min="1" max="1" width="27.6640625" style="14" bestFit="1" customWidth="1"/>
    <col min="2" max="2" width="10.21875" customWidth="1"/>
    <col min="3" max="3" width="11.21875" bestFit="1" customWidth="1"/>
  </cols>
  <sheetData>
    <row r="1" spans="1:3" s="14" customFormat="1" x14ac:dyDescent="0.3">
      <c r="B1" s="14" t="s">
        <v>8388</v>
      </c>
      <c r="C1" s="14" t="s">
        <v>8389</v>
      </c>
    </row>
    <row r="2" spans="1:3" x14ac:dyDescent="0.3">
      <c r="A2" s="14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">
      <c r="A3" s="14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">
      <c r="A4" s="1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s="14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">
      <c r="A6" s="14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">
      <c r="A7" s="14" t="s">
        <v>8393</v>
      </c>
      <c r="B7" s="16">
        <f>B5-B6</f>
        <v>3500</v>
      </c>
      <c r="C7" s="16">
        <f>C5-C6</f>
        <v>8000</v>
      </c>
    </row>
    <row r="8" spans="1:3" x14ac:dyDescent="0.3">
      <c r="B8" s="16"/>
      <c r="C8" s="16"/>
    </row>
    <row r="9" spans="1:3" x14ac:dyDescent="0.3">
      <c r="A9" s="14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">
      <c r="A10" s="14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">
      <c r="A11" s="14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3">
      <c r="A12" s="14" t="s">
        <v>8395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">
      <c r="A13" s="14" t="s">
        <v>8396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">
      <c r="A14" s="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BC0C3-B7CC-451C-AC69-F24F684D7305}">
  <dimension ref="A1:T413"/>
  <sheetViews>
    <sheetView workbookViewId="0">
      <pane ySplit="1" topLeftCell="A2" activePane="bottomLeft" state="frozen"/>
      <selection pane="bottomLeft" activeCell="C1" sqref="C1"/>
    </sheetView>
  </sheetViews>
  <sheetFormatPr defaultRowHeight="14.4" x14ac:dyDescent="0.3"/>
  <cols>
    <col min="2" max="2" width="38.109375" customWidth="1"/>
    <col min="3" max="3" width="47.33203125" customWidth="1"/>
    <col min="4" max="4" width="12.21875" bestFit="1" customWidth="1"/>
    <col min="5" max="5" width="11" bestFit="1" customWidth="1"/>
    <col min="9" max="9" width="11" bestFit="1" customWidth="1"/>
    <col min="10" max="10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autoFilter ref="A1:T413" xr:uid="{080BC0C3-B7CC-451C-AC69-F24F684D7305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50"/>
        <cfvo type="percentile" val="90"/>
        <color rgb="FFD97147"/>
        <color rgb="FFFCFCFF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C5FBB-0A02-4E9F-BD1A-2951100DCAEA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2" max="3" width="4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autoFilter ref="A1:T251" xr:uid="{68EC5FBB-0A02-4E9F-BD1A-2951100DCAEA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50"/>
        <cfvo type="percentile" val="90"/>
        <color rgb="FFD97147"/>
        <color rgb="FFFCFCFF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2CCA4-247B-4CED-A402-C7BD8CE09687}">
  <dimension ref="A1:F6"/>
  <sheetViews>
    <sheetView zoomScaleNormal="10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30.5546875" bestFit="1" customWidth="1"/>
    <col min="2" max="2" width="34" customWidth="1"/>
    <col min="3" max="4" width="10.21875" bestFit="1" customWidth="1"/>
    <col min="5" max="5" width="16.6640625" bestFit="1" customWidth="1"/>
    <col min="6" max="6" width="17.44140625" bestFit="1" customWidth="1"/>
  </cols>
  <sheetData>
    <row r="1" spans="1:6" x14ac:dyDescent="0.3">
      <c r="A1" s="14" t="s">
        <v>8379</v>
      </c>
      <c r="B1" s="14" t="s">
        <v>8382</v>
      </c>
      <c r="C1" s="14" t="s">
        <v>8380</v>
      </c>
      <c r="D1" s="14" t="s">
        <v>8381</v>
      </c>
      <c r="E1" s="14" t="s">
        <v>8307</v>
      </c>
      <c r="F1" s="14" t="s">
        <v>8383</v>
      </c>
    </row>
    <row r="2" spans="1:6" x14ac:dyDescent="0.3">
      <c r="A2" t="s">
        <v>3473</v>
      </c>
      <c r="B2" t="str">
        <f>VLOOKUP($A2, Kickstarter!$B:$C, 2, FALSE)</f>
        <v>Help us get actor-writer Ian Bonar's debut play - a hilarious, heartbreaking story of grief and loss - to the 2016 Edinburgh Fringe.</v>
      </c>
      <c r="C2" s="16">
        <f>VLOOKUP($A2, Kickstarter!$B:$E, 3, FALSE)</f>
        <v>2000</v>
      </c>
      <c r="D2" s="16">
        <f>VLOOKUP($A2, Kickstarter!$B:$E, 4, FALSE)</f>
        <v>2020</v>
      </c>
      <c r="E2" s="15">
        <f>VLOOKUP($A2, Kickstarter!$B:$T, 15, FALSE)</f>
        <v>51.79</v>
      </c>
      <c r="F2">
        <f>VLOOKUP($A2, Kickstarter!$B:$T, 11, FALSE)</f>
        <v>39</v>
      </c>
    </row>
    <row r="3" spans="1:6" x14ac:dyDescent="0.3">
      <c r="A3" t="s">
        <v>3616</v>
      </c>
      <c r="B3" t="str">
        <f>VLOOKUP($A3, Kickstarter!$B:$C, 2, FALSE)</f>
        <v>The play yet to be described as "A surefire Edinburgh Fringe Festival Cult Hit". Coming to the Underbelly, Edinburgh, 5th-30th August.</v>
      </c>
      <c r="C3" s="16">
        <f>VLOOKUP($A3, Kickstarter!$B:$E, 3, FALSE)</f>
        <v>2000</v>
      </c>
      <c r="D3" s="16">
        <f>VLOOKUP($A3, Kickstarter!$B:$E, 4, FALSE)</f>
        <v>2020</v>
      </c>
      <c r="E3" s="15">
        <f>VLOOKUP($A3, Kickstarter!$B:$T, 15, FALSE)</f>
        <v>36.07</v>
      </c>
      <c r="F3">
        <f>VLOOKUP($A3, Kickstarter!$B:$T, 11, FALSE)</f>
        <v>56</v>
      </c>
    </row>
    <row r="4" spans="1:6" x14ac:dyDescent="0.3">
      <c r="A4" t="s">
        <v>3178</v>
      </c>
      <c r="B4" t="str">
        <f>VLOOKUP($A4, Kickstarter!$B:$C, 2, FALSE)</f>
        <v>Cutting Off Kate Bush is a one-woman show written &amp; performed by Lucy Benson-Brown, premiering at the Edinburgh Fringe Festival 2014</v>
      </c>
      <c r="C4" s="16">
        <f>VLOOKUP($A4, Kickstarter!$B:$E, 3, FALSE)</f>
        <v>1500</v>
      </c>
      <c r="D4" s="16">
        <f>VLOOKUP($A4, Kickstarter!$B:$E, 4, FALSE)</f>
        <v>2576</v>
      </c>
      <c r="E4" s="15">
        <f>VLOOKUP($A4, Kickstarter!$B:$T, 15, FALSE)</f>
        <v>33.03</v>
      </c>
      <c r="F4">
        <f>VLOOKUP($A4, Kickstarter!$B:$T, 11, FALSE)</f>
        <v>78</v>
      </c>
    </row>
    <row r="5" spans="1:6" x14ac:dyDescent="0.3">
      <c r="A5" t="s">
        <v>3329</v>
      </c>
      <c r="B5" t="str">
        <f>VLOOKUP($A5, Kickstarter!$B:$C, 2, FALSE)</f>
        <v>Jestia and Raedon is a brand new romantic comedy play going to the Edinburgh Fringe Festival this summer.</v>
      </c>
      <c r="C5" s="16">
        <f>VLOOKUP($A5, Kickstarter!$B:$E, 3, FALSE)</f>
        <v>1000</v>
      </c>
      <c r="D5" s="16">
        <f>VLOOKUP($A5, Kickstarter!$B:$E, 4, FALSE)</f>
        <v>1168</v>
      </c>
      <c r="E5" s="15">
        <f>VLOOKUP($A5, Kickstarter!$B:$T, 15, FALSE)</f>
        <v>44.92</v>
      </c>
      <c r="F5">
        <f>VLOOKUP($A5, Kickstarter!$B:$T, 11, FALSE)</f>
        <v>26</v>
      </c>
    </row>
    <row r="6" spans="1:6" x14ac:dyDescent="0.3">
      <c r="A6" t="s">
        <v>3221</v>
      </c>
      <c r="B6" t="str">
        <f>VLOOKUP($A6, Kickstarter!$B:$C, 2, FALSE)</f>
        <v>A one-man show about love, loss, and motorways, written &amp; performed by Ben Norris. Help us get to the 2015 Edinburgh Fringe and beyond!</v>
      </c>
      <c r="C6" s="16">
        <f>VLOOKUP($A6, Kickstarter!$B:$E, 3, FALSE)</f>
        <v>4000</v>
      </c>
      <c r="D6" s="16">
        <f>VLOOKUP($A6, Kickstarter!$B:$E, 4, FALSE)</f>
        <v>4137</v>
      </c>
      <c r="E6" s="15">
        <f>VLOOKUP($A6, Kickstarter!$B:$T, 15, FALSE)</f>
        <v>36.61</v>
      </c>
      <c r="F6">
        <f>VLOOKUP($A6, Kickstarter!$B:$T,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6D8B8-CF1D-406D-BF26-70385581F4D1}">
  <dimension ref="A1:K9"/>
  <sheetViews>
    <sheetView workbookViewId="0">
      <selection activeCell="C6" sqref="C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445" width="16.109375" bestFit="1" customWidth="1"/>
    <col min="446" max="446" width="12.109375" bestFit="1" customWidth="1"/>
  </cols>
  <sheetData>
    <row r="1" spans="1:11" x14ac:dyDescent="0.3">
      <c r="A1" s="9" t="s">
        <v>8222</v>
      </c>
      <c r="B1" t="s">
        <v>8223</v>
      </c>
    </row>
    <row r="3" spans="1:11" x14ac:dyDescent="0.3">
      <c r="A3" s="9" t="s">
        <v>8363</v>
      </c>
      <c r="B3" s="9" t="s">
        <v>8360</v>
      </c>
    </row>
    <row r="4" spans="1:11" x14ac:dyDescent="0.3">
      <c r="A4" s="9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0" t="s">
        <v>8219</v>
      </c>
      <c r="B5" s="11">
        <v>31</v>
      </c>
      <c r="C5" s="11">
        <v>15</v>
      </c>
      <c r="D5" s="11"/>
      <c r="E5" s="11">
        <v>23</v>
      </c>
      <c r="F5" s="11">
        <v>19</v>
      </c>
      <c r="G5" s="11"/>
      <c r="H5" s="11">
        <v>22</v>
      </c>
      <c r="I5" s="11">
        <v>121</v>
      </c>
      <c r="J5" s="11">
        <v>26</v>
      </c>
      <c r="K5" s="11">
        <v>257</v>
      </c>
    </row>
    <row r="6" spans="1:11" x14ac:dyDescent="0.3">
      <c r="A6" s="10" t="s">
        <v>8220</v>
      </c>
      <c r="B6" s="11">
        <v>130</v>
      </c>
      <c r="C6" s="11">
        <v>115</v>
      </c>
      <c r="D6" s="11">
        <v>96</v>
      </c>
      <c r="E6" s="11"/>
      <c r="F6" s="11">
        <v>110</v>
      </c>
      <c r="G6" s="11">
        <v>72</v>
      </c>
      <c r="H6" s="11">
        <v>87</v>
      </c>
      <c r="I6" s="11">
        <v>138</v>
      </c>
      <c r="J6" s="11">
        <v>349</v>
      </c>
      <c r="K6" s="11">
        <v>1097</v>
      </c>
    </row>
    <row r="7" spans="1:11" x14ac:dyDescent="0.3">
      <c r="A7" s="10" t="s">
        <v>8221</v>
      </c>
      <c r="B7" s="11"/>
      <c r="C7" s="11">
        <v>4</v>
      </c>
      <c r="D7" s="11"/>
      <c r="E7" s="11"/>
      <c r="F7" s="11">
        <v>17</v>
      </c>
      <c r="G7" s="11"/>
      <c r="H7" s="11"/>
      <c r="I7" s="11"/>
      <c r="J7" s="11">
        <v>12</v>
      </c>
      <c r="K7" s="11">
        <v>33</v>
      </c>
    </row>
    <row r="8" spans="1:11" x14ac:dyDescent="0.3">
      <c r="A8" s="10" t="s">
        <v>8218</v>
      </c>
      <c r="B8" s="11">
        <v>261</v>
      </c>
      <c r="C8" s="11">
        <v>34</v>
      </c>
      <c r="D8" s="11">
        <v>52</v>
      </c>
      <c r="E8" s="11"/>
      <c r="F8" s="11">
        <v>490</v>
      </c>
      <c r="G8" s="11">
        <v>62</v>
      </c>
      <c r="H8" s="11">
        <v>69</v>
      </c>
      <c r="I8" s="11">
        <v>158</v>
      </c>
      <c r="J8" s="11">
        <v>525</v>
      </c>
      <c r="K8" s="11">
        <v>1651</v>
      </c>
    </row>
    <row r="9" spans="1:11" x14ac:dyDescent="0.3">
      <c r="A9" s="10" t="s">
        <v>8361</v>
      </c>
      <c r="B9" s="11">
        <v>422</v>
      </c>
      <c r="C9" s="11">
        <v>168</v>
      </c>
      <c r="D9" s="11">
        <v>148</v>
      </c>
      <c r="E9" s="11">
        <v>23</v>
      </c>
      <c r="F9" s="11">
        <v>636</v>
      </c>
      <c r="G9" s="11">
        <v>134</v>
      </c>
      <c r="H9" s="11">
        <v>178</v>
      </c>
      <c r="I9" s="11">
        <v>417</v>
      </c>
      <c r="J9" s="11">
        <v>912</v>
      </c>
      <c r="K9" s="11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B5C46-54D1-4C07-9881-337035521687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8359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5969-E729-4FF6-8864-D20B4D92CD47}">
  <dimension ref="A1:F17"/>
  <sheetViews>
    <sheetView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8359</v>
      </c>
      <c r="B1" t="s">
        <v>8315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">
      <c r="A6" s="13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">
      <c r="A7" s="13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">
      <c r="A8" s="13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">
      <c r="A9" s="13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">
      <c r="A10" s="13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">
      <c r="A11" s="13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">
      <c r="A12" s="13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">
      <c r="A13" s="13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">
      <c r="A14" s="13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">
      <c r="A15" s="13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">
      <c r="A16" s="13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">
      <c r="A17" s="13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UK Musicals</vt:lpstr>
      <vt:lpstr>Descriptive Statistics</vt:lpstr>
      <vt:lpstr>Successful US Kickstarters</vt:lpstr>
      <vt:lpstr>Failed US Kickstarters</vt:lpstr>
      <vt:lpstr>Edinburg Research</vt:lpstr>
      <vt:lpstr>Category Statistics</vt:lpstr>
      <vt:lpstr>Subcategory Statistics</vt:lpstr>
      <vt:lpstr>Campaign Outcomes</vt:lpstr>
      <vt:lpstr>UK Musicals -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Rivas</cp:lastModifiedBy>
  <dcterms:created xsi:type="dcterms:W3CDTF">2017-04-20T15:17:24Z</dcterms:created>
  <dcterms:modified xsi:type="dcterms:W3CDTF">2022-03-01T19:13:45Z</dcterms:modified>
</cp:coreProperties>
</file>