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5"/>
  <workbookPr/>
  <mc:AlternateContent xmlns:mc="http://schemas.openxmlformats.org/markup-compatibility/2006">
    <mc:Choice Requires="x15">
      <x15ac:absPath xmlns:x15ac="http://schemas.microsoft.com/office/spreadsheetml/2010/11/ac" url="/Users/matiasrivas/Estudios/DisenoGraficoOrt/Ultimo Cuatrimestre/Plan de Negocios/"/>
    </mc:Choice>
  </mc:AlternateContent>
  <xr:revisionPtr revIDLastSave="0" documentId="13_ncr:1_{EDF47801-3A7B-1D43-AC8D-40EF4A00297A}" xr6:coauthVersionLast="47" xr6:coauthVersionMax="47" xr10:uidLastSave="{00000000-0000-0000-0000-000000000000}"/>
  <bookViews>
    <workbookView xWindow="0" yWindow="760" windowWidth="30240" windowHeight="18880" xr2:uid="{00000000-000D-0000-FFFF-FFFF00000000}"/>
  </bookViews>
  <sheets>
    <sheet name="Parcial"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0" i="1" l="1"/>
  <c r="C50" i="1"/>
  <c r="D50" i="1"/>
  <c r="D48" i="1"/>
  <c r="E46" i="1"/>
  <c r="C46" i="1"/>
  <c r="D46" i="1"/>
  <c r="K21" i="1"/>
  <c r="J21" i="1"/>
  <c r="I21" i="1"/>
  <c r="H36" i="1"/>
  <c r="I40" i="1"/>
  <c r="H40" i="1"/>
  <c r="J47" i="1"/>
  <c r="E48" i="1" s="1"/>
  <c r="E50" i="1" s="1"/>
  <c r="I47" i="1"/>
  <c r="H47" i="1"/>
  <c r="K28" i="1"/>
  <c r="J28" i="1"/>
  <c r="J27" i="1"/>
  <c r="I27" i="1"/>
  <c r="I26" i="1"/>
  <c r="H26" i="1"/>
  <c r="C48" i="1"/>
  <c r="J50" i="1"/>
  <c r="K40" i="1" s="1"/>
  <c r="I50" i="1"/>
  <c r="H50" i="1"/>
  <c r="K20" i="1"/>
  <c r="J20" i="1"/>
  <c r="I20" i="1"/>
  <c r="I38" i="1"/>
  <c r="J38" i="1"/>
  <c r="H38" i="1"/>
  <c r="J37" i="1"/>
  <c r="K37" i="1"/>
  <c r="I37" i="1"/>
  <c r="I36" i="1"/>
  <c r="J36" i="1"/>
  <c r="K31" i="1"/>
  <c r="J31" i="1"/>
  <c r="I31" i="1"/>
  <c r="I32" i="1"/>
  <c r="J32" i="1"/>
  <c r="K32" i="1"/>
  <c r="K33" i="1"/>
  <c r="J33" i="1"/>
  <c r="I33" i="1"/>
  <c r="E44" i="1"/>
  <c r="E39" i="1"/>
  <c r="D25" i="1"/>
  <c r="D28" i="1"/>
  <c r="C39" i="1"/>
  <c r="C43" i="1"/>
  <c r="D43" i="1"/>
  <c r="E43" i="1"/>
  <c r="D42" i="1"/>
  <c r="E42" i="1"/>
  <c r="C42" i="1"/>
  <c r="E30" i="1"/>
  <c r="D30" i="1"/>
  <c r="C30" i="1"/>
  <c r="E29" i="1"/>
  <c r="D29" i="1"/>
  <c r="C29" i="1"/>
  <c r="K47" i="1" l="1"/>
  <c r="K50" i="1" s="1"/>
  <c r="E28" i="1"/>
  <c r="C28" i="1"/>
  <c r="E25" i="1"/>
  <c r="C25" i="1"/>
  <c r="D39" i="1" l="1"/>
</calcChain>
</file>

<file path=xl/sharedStrings.xml><?xml version="1.0" encoding="utf-8"?>
<sst xmlns="http://schemas.openxmlformats.org/spreadsheetml/2006/main" count="94" uniqueCount="72">
  <si>
    <t>Trabajo Practico Nro 8</t>
  </si>
  <si>
    <t xml:space="preserve">Se pide: </t>
  </si>
  <si>
    <t>A) Elabore el presupuesto economico de la empresa para Mayo, Junio y julio</t>
  </si>
  <si>
    <t>B) Elabore el presupuesto financiero de la empresa con los meses necesarios para ver reflejada toda la cobranza y los pagos</t>
  </si>
  <si>
    <t>C) Analice (según tenga superavit y/o deficit) que hacer con el excedente o faltante de efectivo.</t>
  </si>
  <si>
    <t>D) Mencione una acción que pueda tomar para mejorar la rentabilidad de la empresa</t>
  </si>
  <si>
    <t xml:space="preserve">Mayo </t>
  </si>
  <si>
    <t xml:space="preserve">Junio </t>
  </si>
  <si>
    <t>Julio</t>
  </si>
  <si>
    <t>Datos Financieros</t>
  </si>
  <si>
    <t>Precio de venta</t>
  </si>
  <si>
    <t>se cobran 50% al contado y resto a 30 dias</t>
  </si>
  <si>
    <t xml:space="preserve">Cantidad vendida (unidades) </t>
  </si>
  <si>
    <t>Materia Prima directo x Unidad</t>
  </si>
  <si>
    <t>se pagan a 30 dias</t>
  </si>
  <si>
    <t>Gastos de Logistica y promoción</t>
  </si>
  <si>
    <t>10% del total de ventas</t>
  </si>
  <si>
    <t>15% del total de ventas</t>
  </si>
  <si>
    <t>20% del total de ventas</t>
  </si>
  <si>
    <t xml:space="preserve">se pagan a 30 dias </t>
  </si>
  <si>
    <t>Ingresos Brutos</t>
  </si>
  <si>
    <t>3,5 % del total de ventas</t>
  </si>
  <si>
    <t>3,5% del total de ventas</t>
  </si>
  <si>
    <t>Se pagan a 30 dias</t>
  </si>
  <si>
    <t>Sueldos Administrativos</t>
  </si>
  <si>
    <t>Se pagan en efctivo</t>
  </si>
  <si>
    <t>Cargas Sociales</t>
  </si>
  <si>
    <t>50% de los sueldos</t>
  </si>
  <si>
    <t>Alquiler Deposito</t>
  </si>
  <si>
    <t xml:space="preserve"> ´+80% igual que junio</t>
  </si>
  <si>
    <t>se pagan a contado</t>
  </si>
  <si>
    <t>TNA</t>
  </si>
  <si>
    <t>Tasa Activa</t>
  </si>
  <si>
    <t>Tasa Pasiva</t>
  </si>
  <si>
    <t>Economico</t>
  </si>
  <si>
    <t>Financiero</t>
  </si>
  <si>
    <t>Mayo</t>
  </si>
  <si>
    <t>Junio</t>
  </si>
  <si>
    <t>Agosto</t>
  </si>
  <si>
    <t>ventas</t>
  </si>
  <si>
    <t>cobros</t>
  </si>
  <si>
    <t>costos variables</t>
  </si>
  <si>
    <t>Materia Prima</t>
  </si>
  <si>
    <t>pagos</t>
  </si>
  <si>
    <t>costo variable</t>
  </si>
  <si>
    <t>Prima</t>
  </si>
  <si>
    <t>costo fijo</t>
  </si>
  <si>
    <t>Sueldo</t>
  </si>
  <si>
    <t>Cargas sociales</t>
  </si>
  <si>
    <t>Alquiler</t>
  </si>
  <si>
    <t>utilidad bruta</t>
  </si>
  <si>
    <t>superavit/deficit caja</t>
  </si>
  <si>
    <t>costos fijos</t>
  </si>
  <si>
    <t>TNA PASIVA</t>
  </si>
  <si>
    <t>x</t>
  </si>
  <si>
    <t>TNA ACTIVA</t>
  </si>
  <si>
    <t>utilidad neta</t>
  </si>
  <si>
    <t>Interes x financiacion</t>
  </si>
  <si>
    <t>Utilidad neta c/ financiacion</t>
  </si>
  <si>
    <t>Total</t>
  </si>
  <si>
    <t>Gastos de Logistica y promocion</t>
  </si>
  <si>
    <t>Ingresos brutos</t>
  </si>
  <si>
    <t>Alquiler deposito</t>
  </si>
  <si>
    <t>Logistica</t>
  </si>
  <si>
    <t>Intereses</t>
  </si>
  <si>
    <t>Devolucion</t>
  </si>
  <si>
    <t>INTEGRANTES</t>
  </si>
  <si>
    <t>Aylen Castro</t>
  </si>
  <si>
    <t>Marco Silvero</t>
  </si>
  <si>
    <t>Matias Rivas</t>
  </si>
  <si>
    <t>Cala Costantini</t>
  </si>
  <si>
    <t>D) Una de las acciones que se puede tomar para mejorar la rentabilidad de la empresa es buscar un acuerdo con algun provedor para administrar de manera distinta el pago, y dividirlo en 2 pagos separados, 50% a 30 dias y el resto a 60 dias, lo que daria una ganancia mayor en el interes recibido en caso de tener superavit ese mes, o un monto menor a devolver en caso de que haya deficit.
Otra seria buscar otro alquiler de depósito, ya que este aumentó un monto significativo en julio, lo cual se transmite en las ganancias de ese 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</si>
</sst>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 #,##0.00_ ;_ * \-#,##0.00_ ;_ * &quot;-&quot;??_ ;_ @_ "/>
    <numFmt numFmtId="165" formatCode="_ * #,##0_ ;_ * \-#,##0_ ;_ * &quot;-&quot;??_ ;_ @_ "/>
  </numFmts>
  <fonts count="22"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sz val="8"/>
      <color theme="1"/>
      <name val="Calibri"/>
      <family val="2"/>
      <scheme val="minor"/>
    </font>
    <font>
      <sz val="11"/>
      <name val="Calibri"/>
      <family val="2"/>
      <scheme val="minor"/>
    </font>
    <font>
      <b/>
      <sz val="11"/>
      <name val="Calibri"/>
      <family val="2"/>
      <scheme val="minor"/>
    </font>
    <font>
      <sz val="11"/>
      <color theme="1"/>
      <name val="Calibri"/>
      <family val="2"/>
    </font>
    <font>
      <b/>
      <sz val="11"/>
      <color theme="1"/>
      <name val="Calibri"/>
      <family val="2"/>
    </font>
    <font>
      <sz val="11"/>
      <color rgb="FFF2F2F2"/>
      <name val="Calibri"/>
      <family val="2"/>
    </font>
    <font>
      <b/>
      <sz val="11"/>
      <color rgb="FFFFFFFF"/>
      <name val="Calibri"/>
      <family val="2"/>
    </font>
    <font>
      <b/>
      <sz val="11"/>
      <color rgb="FF000000"/>
      <name val="Calibri"/>
      <family val="2"/>
    </font>
    <font>
      <sz val="11"/>
      <color rgb="FF000000"/>
      <name val="Calibri"/>
      <family val="2"/>
      <scheme val="minor"/>
    </font>
    <font>
      <sz val="11"/>
      <color rgb="FF000000"/>
      <name val="Calibri"/>
      <family val="2"/>
    </font>
    <font>
      <b/>
      <sz val="11"/>
      <color rgb="FF4472C4"/>
      <name val="Calibri"/>
      <family val="2"/>
    </font>
    <font>
      <sz val="11"/>
      <color rgb="FFFFFFFF"/>
      <name val="Calibri"/>
      <family val="2"/>
    </font>
    <font>
      <sz val="11"/>
      <color theme="1"/>
      <name val="Calibri (Cuerpo)"/>
    </font>
    <font>
      <b/>
      <sz val="11"/>
      <color theme="0"/>
      <name val="Calibri"/>
      <family val="2"/>
    </font>
    <font>
      <sz val="11"/>
      <color theme="8"/>
      <name val="Calibri"/>
      <family val="2"/>
    </font>
    <font>
      <b/>
      <sz val="11"/>
      <color theme="1"/>
      <name val="Calibri (Cuerpo)"/>
    </font>
    <font>
      <b/>
      <sz val="11"/>
      <color theme="8"/>
      <name val="Calibri"/>
      <family val="2"/>
    </font>
    <font>
      <sz val="9"/>
      <color theme="1"/>
      <name val="Calibri"/>
      <family val="2"/>
      <scheme val="minor"/>
    </font>
  </fonts>
  <fills count="15">
    <fill>
      <patternFill patternType="none"/>
    </fill>
    <fill>
      <patternFill patternType="gray125"/>
    </fill>
    <fill>
      <patternFill patternType="solid">
        <fgColor theme="0"/>
        <bgColor indexed="64"/>
      </patternFill>
    </fill>
    <fill>
      <patternFill patternType="solid">
        <fgColor rgb="FF3C78D8"/>
        <bgColor rgb="FF3C78D8"/>
      </patternFill>
    </fill>
    <fill>
      <patternFill patternType="solid">
        <fgColor rgb="FF000000"/>
        <bgColor rgb="FF000000"/>
      </patternFill>
    </fill>
    <fill>
      <patternFill patternType="solid">
        <fgColor rgb="FFFFFF00"/>
        <bgColor rgb="FFFFFF00"/>
      </patternFill>
    </fill>
    <fill>
      <patternFill patternType="solid">
        <fgColor theme="5" tint="0.39997558519241921"/>
        <bgColor indexed="64"/>
      </patternFill>
    </fill>
    <fill>
      <patternFill patternType="solid">
        <fgColor theme="4" tint="-0.249977111117893"/>
        <bgColor indexed="64"/>
      </patternFill>
    </fill>
    <fill>
      <patternFill patternType="solid">
        <fgColor theme="1"/>
        <bgColor rgb="FF000000"/>
      </patternFill>
    </fill>
    <fill>
      <patternFill patternType="solid">
        <fgColor theme="1"/>
        <bgColor indexed="64"/>
      </patternFill>
    </fill>
    <fill>
      <patternFill patternType="solid">
        <fgColor theme="0"/>
        <bgColor rgb="FFB6D7A8"/>
      </patternFill>
    </fill>
    <fill>
      <patternFill patternType="solid">
        <fgColor theme="9" tint="0.39997558519241921"/>
        <bgColor rgb="FFB6D7A8"/>
      </patternFill>
    </fill>
    <fill>
      <patternFill patternType="solid">
        <fgColor theme="9" tint="0.39997558519241921"/>
        <bgColor indexed="64"/>
      </patternFill>
    </fill>
    <fill>
      <patternFill patternType="solid">
        <fgColor rgb="FFFF586A"/>
        <bgColor indexed="64"/>
      </patternFill>
    </fill>
    <fill>
      <patternFill patternType="solid">
        <fgColor rgb="FFEE3CFF"/>
        <bgColor indexed="64"/>
      </patternFill>
    </fill>
  </fills>
  <borders count="2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diagonal/>
    </border>
    <border>
      <left/>
      <right/>
      <top style="thin">
        <color indexed="64"/>
      </top>
      <bottom/>
      <diagonal/>
    </border>
    <border>
      <left style="thin">
        <color indexed="64"/>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top style="thin">
        <color rgb="FF000000"/>
      </top>
      <bottom style="thin">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129">
    <xf numFmtId="0" fontId="0" fillId="0" borderId="0" xfId="0"/>
    <xf numFmtId="0" fontId="0" fillId="2" borderId="0" xfId="0" applyFill="1"/>
    <xf numFmtId="165" fontId="0" fillId="2" borderId="0" xfId="1" applyNumberFormat="1" applyFont="1" applyFill="1" applyAlignment="1">
      <alignment horizontal="center"/>
    </xf>
    <xf numFmtId="0" fontId="4" fillId="2" borderId="0" xfId="0" applyFont="1" applyFill="1"/>
    <xf numFmtId="0" fontId="2" fillId="2" borderId="4" xfId="0" applyFont="1" applyFill="1" applyBorder="1" applyAlignment="1">
      <alignment horizontal="center"/>
    </xf>
    <xf numFmtId="0" fontId="2" fillId="2" borderId="5" xfId="0" applyFont="1" applyFill="1" applyBorder="1" applyAlignment="1">
      <alignment horizontal="center"/>
    </xf>
    <xf numFmtId="0" fontId="2" fillId="2" borderId="6" xfId="0" applyFont="1" applyFill="1" applyBorder="1" applyAlignment="1">
      <alignment horizontal="center"/>
    </xf>
    <xf numFmtId="0" fontId="0" fillId="2" borderId="9" xfId="0" applyFill="1" applyBorder="1" applyAlignment="1">
      <alignment horizontal="center"/>
    </xf>
    <xf numFmtId="0" fontId="0" fillId="2" borderId="10" xfId="0" applyFill="1" applyBorder="1" applyAlignment="1">
      <alignment horizontal="center"/>
    </xf>
    <xf numFmtId="0" fontId="0" fillId="2" borderId="11" xfId="0" applyFill="1" applyBorder="1" applyAlignment="1">
      <alignment horizontal="center"/>
    </xf>
    <xf numFmtId="0" fontId="0" fillId="2" borderId="14" xfId="0" applyFill="1" applyBorder="1" applyAlignment="1">
      <alignment horizontal="center"/>
    </xf>
    <xf numFmtId="0" fontId="0" fillId="2" borderId="0" xfId="0" applyFill="1" applyAlignment="1">
      <alignment horizontal="center"/>
    </xf>
    <xf numFmtId="0" fontId="0" fillId="2" borderId="15" xfId="0" applyFill="1" applyBorder="1" applyAlignment="1">
      <alignment horizontal="center"/>
    </xf>
    <xf numFmtId="0" fontId="0" fillId="2" borderId="12" xfId="0" applyFill="1" applyBorder="1"/>
    <xf numFmtId="0" fontId="0" fillId="2" borderId="13" xfId="0" applyFill="1" applyBorder="1"/>
    <xf numFmtId="0" fontId="0" fillId="2" borderId="0" xfId="0" applyFill="1" applyAlignment="1">
      <alignment horizontal="left" vertical="center"/>
    </xf>
    <xf numFmtId="165" fontId="0" fillId="2" borderId="0" xfId="1" applyNumberFormat="1" applyFont="1" applyFill="1" applyAlignment="1">
      <alignment horizontal="center" vertical="center"/>
    </xf>
    <xf numFmtId="0" fontId="0" fillId="2" borderId="14" xfId="0" applyFill="1" applyBorder="1" applyAlignment="1">
      <alignment horizontal="center" vertical="center" wrapText="1"/>
    </xf>
    <xf numFmtId="0" fontId="0" fillId="2" borderId="0" xfId="0" applyFill="1" applyAlignment="1">
      <alignment horizontal="center" vertical="center" wrapText="1"/>
    </xf>
    <xf numFmtId="0" fontId="0" fillId="2" borderId="15" xfId="0" applyFill="1" applyBorder="1" applyAlignment="1">
      <alignment horizontal="center" vertical="center" wrapText="1"/>
    </xf>
    <xf numFmtId="0" fontId="0" fillId="2" borderId="12" xfId="0" applyFill="1" applyBorder="1" applyAlignment="1">
      <alignment vertical="center"/>
    </xf>
    <xf numFmtId="0" fontId="0" fillId="2" borderId="14" xfId="0" applyFill="1" applyBorder="1" applyAlignment="1">
      <alignment horizontal="left" vertical="center"/>
    </xf>
    <xf numFmtId="0" fontId="0" fillId="2" borderId="0" xfId="0" applyFill="1" applyAlignment="1">
      <alignment vertical="top"/>
    </xf>
    <xf numFmtId="0" fontId="0" fillId="2" borderId="14" xfId="0" applyFill="1" applyBorder="1" applyAlignment="1">
      <alignment horizontal="center" wrapText="1"/>
    </xf>
    <xf numFmtId="0" fontId="0" fillId="2" borderId="0" xfId="0" applyFill="1" applyAlignment="1">
      <alignment horizontal="center" wrapText="1"/>
    </xf>
    <xf numFmtId="0" fontId="0" fillId="2" borderId="15" xfId="0" applyFill="1" applyBorder="1" applyAlignment="1">
      <alignment horizontal="center" wrapText="1"/>
    </xf>
    <xf numFmtId="0" fontId="0" fillId="2" borderId="16" xfId="0" applyFill="1" applyBorder="1" applyAlignment="1">
      <alignment horizontal="center"/>
    </xf>
    <xf numFmtId="0" fontId="0" fillId="2" borderId="17" xfId="0" applyFill="1" applyBorder="1" applyAlignment="1">
      <alignment horizontal="center"/>
    </xf>
    <xf numFmtId="0" fontId="0" fillId="2" borderId="18" xfId="0" applyFill="1" applyBorder="1" applyAlignment="1">
      <alignment horizontal="center"/>
    </xf>
    <xf numFmtId="0" fontId="0" fillId="2" borderId="19" xfId="0" applyFill="1" applyBorder="1"/>
    <xf numFmtId="0" fontId="2" fillId="2" borderId="7" xfId="0" applyFont="1" applyFill="1" applyBorder="1"/>
    <xf numFmtId="165" fontId="0" fillId="2" borderId="21" xfId="1" applyNumberFormat="1" applyFont="1" applyFill="1" applyBorder="1" applyAlignment="1">
      <alignment horizontal="center"/>
    </xf>
    <xf numFmtId="0" fontId="0" fillId="2" borderId="21" xfId="0" applyFill="1" applyBorder="1"/>
    <xf numFmtId="0" fontId="0" fillId="2" borderId="8" xfId="0" applyFill="1" applyBorder="1"/>
    <xf numFmtId="165" fontId="0" fillId="2" borderId="0" xfId="1" applyNumberFormat="1" applyFont="1" applyFill="1" applyBorder="1" applyAlignment="1">
      <alignment horizontal="center"/>
    </xf>
    <xf numFmtId="9" fontId="0" fillId="2" borderId="0" xfId="0" applyNumberFormat="1" applyFill="1" applyAlignment="1">
      <alignment horizontal="center"/>
    </xf>
    <xf numFmtId="9" fontId="0" fillId="2" borderId="13" xfId="0" applyNumberFormat="1" applyFill="1" applyBorder="1" applyAlignment="1">
      <alignment horizontal="center"/>
    </xf>
    <xf numFmtId="165" fontId="0" fillId="2" borderId="17" xfId="1" applyNumberFormat="1" applyFont="1" applyFill="1" applyBorder="1" applyAlignment="1">
      <alignment horizontal="center"/>
    </xf>
    <xf numFmtId="9" fontId="0" fillId="2" borderId="17" xfId="0" applyNumberFormat="1" applyFill="1" applyBorder="1" applyAlignment="1">
      <alignment horizontal="center"/>
    </xf>
    <xf numFmtId="9" fontId="0" fillId="2" borderId="20" xfId="0" applyNumberFormat="1" applyFill="1" applyBorder="1" applyAlignment="1">
      <alignment horizontal="center"/>
    </xf>
    <xf numFmtId="0" fontId="2" fillId="2" borderId="0" xfId="0" applyFont="1" applyFill="1" applyAlignment="1">
      <alignment horizontal="center"/>
    </xf>
    <xf numFmtId="0" fontId="2" fillId="2" borderId="0" xfId="0" applyFont="1" applyFill="1"/>
    <xf numFmtId="165" fontId="5" fillId="2" borderId="0" xfId="1" applyNumberFormat="1" applyFont="1" applyFill="1" applyBorder="1" applyAlignment="1">
      <alignment horizontal="center"/>
    </xf>
    <xf numFmtId="164" fontId="6" fillId="2" borderId="0" xfId="1" applyFont="1" applyFill="1" applyBorder="1" applyAlignment="1">
      <alignment horizontal="center"/>
    </xf>
    <xf numFmtId="0" fontId="5" fillId="2" borderId="0" xfId="0" applyFont="1" applyFill="1"/>
    <xf numFmtId="165" fontId="6" fillId="2" borderId="0" xfId="1" applyNumberFormat="1" applyFont="1" applyFill="1" applyBorder="1" applyAlignment="1">
      <alignment horizontal="center"/>
    </xf>
    <xf numFmtId="0" fontId="0" fillId="2" borderId="0" xfId="0" applyFill="1" applyAlignment="1">
      <alignment horizontal="left"/>
    </xf>
    <xf numFmtId="165" fontId="6" fillId="2" borderId="0" xfId="0" applyNumberFormat="1" applyFont="1" applyFill="1" applyAlignment="1">
      <alignment horizontal="center"/>
    </xf>
    <xf numFmtId="165" fontId="6" fillId="2" borderId="0" xfId="0" applyNumberFormat="1" applyFont="1" applyFill="1"/>
    <xf numFmtId="0" fontId="4" fillId="2" borderId="0" xfId="0" applyFont="1" applyFill="1" applyAlignment="1">
      <alignment horizontal="center"/>
    </xf>
    <xf numFmtId="0" fontId="6" fillId="2" borderId="0" xfId="0" applyFont="1" applyFill="1"/>
    <xf numFmtId="165" fontId="5" fillId="2" borderId="0" xfId="0" applyNumberFormat="1" applyFont="1" applyFill="1"/>
    <xf numFmtId="165" fontId="0" fillId="2" borderId="0" xfId="1" applyNumberFormat="1" applyFont="1" applyFill="1" applyBorder="1"/>
    <xf numFmtId="165" fontId="0" fillId="2" borderId="0" xfId="0" applyNumberFormat="1" applyFill="1"/>
    <xf numFmtId="165" fontId="4" fillId="2" borderId="0" xfId="1" applyNumberFormat="1" applyFont="1" applyFill="1" applyBorder="1"/>
    <xf numFmtId="0" fontId="3"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2" fillId="2" borderId="7" xfId="0" applyFont="1" applyFill="1" applyBorder="1" applyAlignment="1">
      <alignment horizontal="center"/>
    </xf>
    <xf numFmtId="0" fontId="2" fillId="2" borderId="8" xfId="0" applyFont="1" applyFill="1" applyBorder="1" applyAlignment="1">
      <alignment horizontal="center"/>
    </xf>
    <xf numFmtId="0" fontId="0" fillId="2" borderId="12" xfId="0" applyFill="1" applyBorder="1" applyAlignment="1">
      <alignment horizontal="left" wrapText="1"/>
    </xf>
    <xf numFmtId="0" fontId="0" fillId="2" borderId="13" xfId="0" applyFill="1" applyBorder="1" applyAlignment="1">
      <alignment horizontal="left" wrapText="1"/>
    </xf>
    <xf numFmtId="0" fontId="8" fillId="3" borderId="22" xfId="0" applyFont="1" applyFill="1" applyBorder="1"/>
    <xf numFmtId="165" fontId="9" fillId="3" borderId="22" xfId="0" applyNumberFormat="1" applyFont="1" applyFill="1" applyBorder="1"/>
    <xf numFmtId="165" fontId="10" fillId="4" borderId="23" xfId="0" applyNumberFormat="1" applyFont="1" applyFill="1" applyBorder="1" applyAlignment="1">
      <alignment horizontal="center"/>
    </xf>
    <xf numFmtId="165" fontId="11" fillId="5" borderId="24" xfId="0" applyNumberFormat="1" applyFont="1" applyFill="1" applyBorder="1"/>
    <xf numFmtId="0" fontId="12" fillId="5" borderId="24" xfId="0" applyFont="1" applyFill="1" applyBorder="1"/>
    <xf numFmtId="0" fontId="13" fillId="5" borderId="24" xfId="0" applyFont="1" applyFill="1" applyBorder="1"/>
    <xf numFmtId="0" fontId="7" fillId="0" borderId="24" xfId="0" applyFont="1" applyBorder="1"/>
    <xf numFmtId="0" fontId="14" fillId="0" borderId="24" xfId="0" applyFont="1" applyBorder="1"/>
    <xf numFmtId="165" fontId="15" fillId="4" borderId="25" xfId="0" applyNumberFormat="1" applyFont="1" applyFill="1" applyBorder="1"/>
    <xf numFmtId="165" fontId="13" fillId="0" borderId="24" xfId="0" applyNumberFormat="1" applyFont="1" applyBorder="1"/>
    <xf numFmtId="0" fontId="13" fillId="0" borderId="24" xfId="0" applyFont="1" applyBorder="1"/>
    <xf numFmtId="0" fontId="8" fillId="0" borderId="24" xfId="0" applyFont="1" applyBorder="1"/>
    <xf numFmtId="2" fontId="8" fillId="0" borderId="24" xfId="0" applyNumberFormat="1" applyFont="1" applyBorder="1" applyAlignment="1">
      <alignment horizontal="right"/>
    </xf>
    <xf numFmtId="165" fontId="7" fillId="4" borderId="25" xfId="0" applyNumberFormat="1" applyFont="1" applyFill="1" applyBorder="1"/>
    <xf numFmtId="165" fontId="11" fillId="6" borderId="24" xfId="0" applyNumberFormat="1" applyFont="1" applyFill="1" applyBorder="1" applyAlignment="1">
      <alignment horizontal="center"/>
    </xf>
    <xf numFmtId="0" fontId="1" fillId="0" borderId="24" xfId="0" applyFont="1" applyBorder="1"/>
    <xf numFmtId="9" fontId="7" fillId="4" borderId="25" xfId="0" applyNumberFormat="1" applyFont="1" applyFill="1" applyBorder="1"/>
    <xf numFmtId="2" fontId="1" fillId="0" borderId="24" xfId="0" applyNumberFormat="1" applyFont="1" applyBorder="1"/>
    <xf numFmtId="2" fontId="13" fillId="0" borderId="24" xfId="0" applyNumberFormat="1" applyFont="1" applyBorder="1"/>
    <xf numFmtId="2" fontId="7" fillId="0" borderId="24" xfId="0" applyNumberFormat="1" applyFont="1" applyBorder="1" applyAlignment="1">
      <alignment horizontal="right"/>
    </xf>
    <xf numFmtId="2" fontId="0" fillId="0" borderId="24" xfId="0" applyNumberFormat="1" applyBorder="1" applyAlignment="1">
      <alignment horizontal="right"/>
    </xf>
    <xf numFmtId="0" fontId="7" fillId="4" borderId="25" xfId="0" applyFont="1" applyFill="1" applyBorder="1"/>
    <xf numFmtId="0" fontId="0" fillId="0" borderId="24" xfId="0" applyBorder="1"/>
    <xf numFmtId="2" fontId="0" fillId="0" borderId="24" xfId="0" applyNumberFormat="1" applyBorder="1"/>
    <xf numFmtId="2" fontId="16" fillId="0" borderId="24" xfId="0" applyNumberFormat="1" applyFont="1" applyBorder="1" applyAlignment="1">
      <alignment horizontal="right"/>
    </xf>
    <xf numFmtId="0" fontId="17" fillId="4" borderId="25" xfId="0" applyFont="1" applyFill="1" applyBorder="1" applyAlignment="1">
      <alignment horizontal="center"/>
    </xf>
    <xf numFmtId="0" fontId="11" fillId="6" borderId="24" xfId="0" applyFont="1" applyFill="1" applyBorder="1" applyAlignment="1">
      <alignment horizontal="center"/>
    </xf>
    <xf numFmtId="0" fontId="0" fillId="2" borderId="24" xfId="0" applyFill="1" applyBorder="1"/>
    <xf numFmtId="2" fontId="16" fillId="2" borderId="24" xfId="0" applyNumberFormat="1" applyFont="1" applyFill="1" applyBorder="1" applyAlignment="1">
      <alignment horizontal="right"/>
    </xf>
    <xf numFmtId="165" fontId="18" fillId="4" borderId="25" xfId="0" applyNumberFormat="1" applyFont="1" applyFill="1" applyBorder="1"/>
    <xf numFmtId="165" fontId="11" fillId="0" borderId="24" xfId="0" applyNumberFormat="1" applyFont="1" applyBorder="1"/>
    <xf numFmtId="2" fontId="0" fillId="2" borderId="24" xfId="0" applyNumberFormat="1" applyFill="1" applyBorder="1"/>
    <xf numFmtId="2" fontId="19" fillId="0" borderId="24" xfId="0" applyNumberFormat="1" applyFont="1" applyBorder="1" applyAlignment="1">
      <alignment horizontal="right"/>
    </xf>
    <xf numFmtId="2" fontId="20" fillId="0" borderId="24" xfId="0" applyNumberFormat="1" applyFont="1" applyBorder="1" applyAlignment="1">
      <alignment horizontal="right"/>
    </xf>
    <xf numFmtId="0" fontId="2" fillId="0" borderId="24" xfId="0" applyFont="1" applyBorder="1"/>
    <xf numFmtId="2" fontId="8" fillId="0" borderId="24" xfId="0" applyNumberFormat="1" applyFont="1" applyBorder="1"/>
    <xf numFmtId="2" fontId="7" fillId="0" borderId="24" xfId="0" applyNumberFormat="1" applyFont="1" applyBorder="1"/>
    <xf numFmtId="9" fontId="15" fillId="4" borderId="25" xfId="0" applyNumberFormat="1" applyFont="1" applyFill="1" applyBorder="1"/>
    <xf numFmtId="165" fontId="11" fillId="7" borderId="24" xfId="0" applyNumberFormat="1" applyFont="1" applyFill="1" applyBorder="1" applyAlignment="1">
      <alignment horizontal="center"/>
    </xf>
    <xf numFmtId="0" fontId="11" fillId="7" borderId="24" xfId="0" applyFont="1" applyFill="1" applyBorder="1" applyAlignment="1">
      <alignment horizontal="center"/>
    </xf>
    <xf numFmtId="9" fontId="15" fillId="8" borderId="25" xfId="0" applyNumberFormat="1" applyFont="1" applyFill="1" applyBorder="1"/>
    <xf numFmtId="0" fontId="0" fillId="9" borderId="0" xfId="0" applyFill="1"/>
    <xf numFmtId="165" fontId="15" fillId="8" borderId="25" xfId="0" applyNumberFormat="1" applyFont="1" applyFill="1" applyBorder="1"/>
    <xf numFmtId="2" fontId="1" fillId="10" borderId="24" xfId="0" applyNumberFormat="1" applyFont="1" applyFill="1" applyBorder="1"/>
    <xf numFmtId="2" fontId="13" fillId="2" borderId="24" xfId="0" applyNumberFormat="1" applyFont="1" applyFill="1" applyBorder="1"/>
    <xf numFmtId="2" fontId="13" fillId="10" borderId="24" xfId="0" applyNumberFormat="1" applyFont="1" applyFill="1" applyBorder="1"/>
    <xf numFmtId="2" fontId="11" fillId="2" borderId="24" xfId="0" applyNumberFormat="1" applyFont="1" applyFill="1" applyBorder="1" applyAlignment="1">
      <alignment horizontal="center"/>
    </xf>
    <xf numFmtId="165" fontId="11" fillId="2" borderId="24" xfId="0" applyNumberFormat="1" applyFont="1" applyFill="1" applyBorder="1" applyAlignment="1">
      <alignment horizontal="center"/>
    </xf>
    <xf numFmtId="0" fontId="11" fillId="2" borderId="24" xfId="0" applyFont="1" applyFill="1" applyBorder="1" applyAlignment="1">
      <alignment horizontal="center"/>
    </xf>
    <xf numFmtId="2" fontId="1" fillId="11" borderId="24" xfId="0" applyNumberFormat="1" applyFont="1" applyFill="1" applyBorder="1"/>
    <xf numFmtId="2" fontId="13" fillId="11" borderId="24" xfId="0" applyNumberFormat="1" applyFont="1" applyFill="1" applyBorder="1"/>
    <xf numFmtId="2" fontId="0" fillId="12" borderId="24" xfId="0" applyNumberFormat="1" applyFill="1" applyBorder="1"/>
    <xf numFmtId="2" fontId="13" fillId="13" borderId="24" xfId="0" applyNumberFormat="1" applyFont="1" applyFill="1" applyBorder="1"/>
    <xf numFmtId="0" fontId="13" fillId="0" borderId="0" xfId="0" applyFont="1" applyFill="1" applyBorder="1"/>
    <xf numFmtId="2" fontId="13" fillId="0" borderId="0" xfId="0" applyNumberFormat="1" applyFont="1" applyFill="1" applyBorder="1"/>
    <xf numFmtId="2" fontId="0" fillId="0" borderId="0" xfId="0" applyNumberFormat="1" applyFill="1" applyBorder="1"/>
    <xf numFmtId="0" fontId="11" fillId="0" borderId="0" xfId="0" applyFont="1" applyFill="1" applyBorder="1" applyAlignment="1">
      <alignment horizontal="center"/>
    </xf>
    <xf numFmtId="2" fontId="7" fillId="0" borderId="0" xfId="0" applyNumberFormat="1" applyFont="1" applyFill="1" applyBorder="1"/>
    <xf numFmtId="0" fontId="0" fillId="2" borderId="7" xfId="0" applyFill="1" applyBorder="1"/>
    <xf numFmtId="9" fontId="0" fillId="2" borderId="0" xfId="2" applyFont="1" applyFill="1" applyBorder="1"/>
    <xf numFmtId="9" fontId="0" fillId="2" borderId="13" xfId="2" applyFont="1" applyFill="1" applyBorder="1"/>
    <xf numFmtId="9" fontId="0" fillId="2" borderId="17" xfId="2" applyFont="1" applyFill="1" applyBorder="1"/>
    <xf numFmtId="9" fontId="0" fillId="2" borderId="20" xfId="2" applyFont="1" applyFill="1" applyBorder="1"/>
    <xf numFmtId="0" fontId="21" fillId="2" borderId="0" xfId="0" applyFont="1" applyFill="1" applyAlignment="1">
      <alignment horizontal="left" vertical="top" wrapText="1"/>
    </xf>
    <xf numFmtId="0" fontId="0" fillId="2" borderId="27" xfId="0" applyFill="1" applyBorder="1"/>
    <xf numFmtId="0" fontId="0" fillId="2" borderId="28" xfId="0" applyFill="1" applyBorder="1"/>
    <xf numFmtId="0" fontId="2" fillId="14" borderId="26" xfId="0" applyFont="1" applyFill="1" applyBorder="1"/>
  </cellXfs>
  <cellStyles count="3">
    <cellStyle name="Millares" xfId="1" builtinId="3"/>
    <cellStyle name="Normal" xfId="0" builtinId="0"/>
    <cellStyle name="Porcentaje" xfId="2" builtinId="5"/>
  </cellStyles>
  <dxfs count="0"/>
  <tableStyles count="0" defaultTableStyle="TableStyleMedium2" defaultPivotStyle="PivotStyleLight16"/>
  <colors>
    <mruColors>
      <color rgb="FFEE3CFF"/>
      <color rgb="FFFF586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L73"/>
  <sheetViews>
    <sheetView tabSelected="1" zoomScale="112" zoomScaleNormal="112" workbookViewId="0">
      <selection activeCell="G8" sqref="G8"/>
    </sheetView>
  </sheetViews>
  <sheetFormatPr baseColWidth="10" defaultColWidth="11.5" defaultRowHeight="15" x14ac:dyDescent="0.2"/>
  <cols>
    <col min="1" max="1" width="5" style="1" customWidth="1"/>
    <col min="2" max="2" width="30" style="1" bestFit="1" customWidth="1"/>
    <col min="3" max="3" width="21.1640625" style="2" customWidth="1"/>
    <col min="4" max="5" width="21.1640625" style="1" customWidth="1"/>
    <col min="6" max="6" width="20.83203125" style="1" customWidth="1"/>
    <col min="7" max="7" width="19" style="3" customWidth="1"/>
    <col min="8" max="12" width="15.5" style="1" customWidth="1"/>
    <col min="13" max="16384" width="11.5" style="1"/>
  </cols>
  <sheetData>
    <row r="1" spans="2:12" ht="20" thickBot="1" x14ac:dyDescent="0.3">
      <c r="B1" s="55" t="s">
        <v>0</v>
      </c>
      <c r="C1" s="56"/>
      <c r="D1" s="56"/>
      <c r="E1" s="56"/>
      <c r="F1" s="56"/>
      <c r="G1" s="56"/>
      <c r="H1" s="56"/>
      <c r="I1" s="57"/>
      <c r="L1" s="128" t="s">
        <v>66</v>
      </c>
    </row>
    <row r="2" spans="2:12" x14ac:dyDescent="0.2">
      <c r="L2" s="126" t="s">
        <v>67</v>
      </c>
    </row>
    <row r="3" spans="2:12" ht="15" customHeight="1" x14ac:dyDescent="0.2">
      <c r="B3" s="1" t="s">
        <v>1</v>
      </c>
      <c r="G3" s="125" t="s">
        <v>71</v>
      </c>
      <c r="H3" s="125"/>
      <c r="I3" s="125"/>
      <c r="J3" s="125"/>
      <c r="L3" s="126" t="s">
        <v>70</v>
      </c>
    </row>
    <row r="4" spans="2:12" x14ac:dyDescent="0.2">
      <c r="B4" s="41" t="s">
        <v>2</v>
      </c>
      <c r="G4" s="125"/>
      <c r="H4" s="125"/>
      <c r="I4" s="125"/>
      <c r="J4" s="125"/>
      <c r="L4" s="126" t="s">
        <v>68</v>
      </c>
    </row>
    <row r="5" spans="2:12" ht="16" thickBot="1" x14ac:dyDescent="0.25">
      <c r="B5" s="41" t="s">
        <v>3</v>
      </c>
      <c r="G5" s="125"/>
      <c r="H5" s="125"/>
      <c r="I5" s="125"/>
      <c r="J5" s="125"/>
      <c r="L5" s="127" t="s">
        <v>69</v>
      </c>
    </row>
    <row r="6" spans="2:12" x14ac:dyDescent="0.2">
      <c r="B6" s="41" t="s">
        <v>4</v>
      </c>
      <c r="G6" s="125"/>
      <c r="H6" s="125"/>
      <c r="I6" s="125"/>
      <c r="J6" s="125"/>
    </row>
    <row r="7" spans="2:12" x14ac:dyDescent="0.2">
      <c r="B7" s="41" t="s">
        <v>5</v>
      </c>
      <c r="G7" s="125"/>
      <c r="H7" s="125"/>
      <c r="I7" s="125"/>
      <c r="J7" s="125"/>
    </row>
    <row r="8" spans="2:12" ht="16" thickBot="1" x14ac:dyDescent="0.25"/>
    <row r="9" spans="2:12" x14ac:dyDescent="0.2">
      <c r="D9" s="4" t="s">
        <v>6</v>
      </c>
      <c r="E9" s="5" t="s">
        <v>7</v>
      </c>
      <c r="F9" s="6" t="s">
        <v>8</v>
      </c>
      <c r="H9" s="58" t="s">
        <v>9</v>
      </c>
      <c r="I9" s="59"/>
    </row>
    <row r="10" spans="2:12" ht="25.5" customHeight="1" x14ac:dyDescent="0.2">
      <c r="B10" s="1" t="s">
        <v>10</v>
      </c>
      <c r="D10" s="7">
        <v>3000</v>
      </c>
      <c r="E10" s="8">
        <v>3500</v>
      </c>
      <c r="F10" s="9">
        <v>5000</v>
      </c>
      <c r="H10" s="60" t="s">
        <v>11</v>
      </c>
      <c r="I10" s="61"/>
    </row>
    <row r="11" spans="2:12" x14ac:dyDescent="0.2">
      <c r="B11" s="1" t="s">
        <v>12</v>
      </c>
      <c r="D11" s="10">
        <v>900</v>
      </c>
      <c r="E11" s="11">
        <v>800</v>
      </c>
      <c r="F11" s="12">
        <v>700</v>
      </c>
      <c r="H11" s="60"/>
      <c r="I11" s="61"/>
    </row>
    <row r="12" spans="2:12" x14ac:dyDescent="0.2">
      <c r="B12" s="1" t="s">
        <v>13</v>
      </c>
      <c r="D12" s="10">
        <v>2500</v>
      </c>
      <c r="E12" s="11">
        <v>3000</v>
      </c>
      <c r="F12" s="12">
        <v>3500</v>
      </c>
      <c r="H12" s="13" t="s">
        <v>14</v>
      </c>
      <c r="I12" s="14"/>
    </row>
    <row r="13" spans="2:12" ht="13" customHeight="1" x14ac:dyDescent="0.2">
      <c r="B13" s="15" t="s">
        <v>15</v>
      </c>
      <c r="C13" s="16"/>
      <c r="D13" s="17" t="s">
        <v>16</v>
      </c>
      <c r="E13" s="18" t="s">
        <v>17</v>
      </c>
      <c r="F13" s="19" t="s">
        <v>18</v>
      </c>
      <c r="H13" s="20" t="s">
        <v>19</v>
      </c>
      <c r="I13" s="14"/>
    </row>
    <row r="14" spans="2:12" ht="14.25" customHeight="1" x14ac:dyDescent="0.2">
      <c r="B14" s="15" t="s">
        <v>20</v>
      </c>
      <c r="C14" s="16"/>
      <c r="D14" s="21" t="s">
        <v>21</v>
      </c>
      <c r="E14" s="18" t="s">
        <v>22</v>
      </c>
      <c r="F14" s="19" t="s">
        <v>22</v>
      </c>
      <c r="H14" s="20" t="s">
        <v>23</v>
      </c>
      <c r="I14" s="14"/>
    </row>
    <row r="15" spans="2:12" x14ac:dyDescent="0.2">
      <c r="B15" s="1" t="s">
        <v>24</v>
      </c>
      <c r="D15" s="10">
        <v>15000</v>
      </c>
      <c r="E15" s="11">
        <v>20000</v>
      </c>
      <c r="F15" s="12">
        <v>30000</v>
      </c>
      <c r="H15" s="13" t="s">
        <v>25</v>
      </c>
      <c r="I15" s="14"/>
    </row>
    <row r="16" spans="2:12" ht="18.75" customHeight="1" x14ac:dyDescent="0.2">
      <c r="B16" s="22" t="s">
        <v>26</v>
      </c>
      <c r="D16" s="23" t="s">
        <v>27</v>
      </c>
      <c r="E16" s="24" t="s">
        <v>27</v>
      </c>
      <c r="F16" s="25" t="s">
        <v>27</v>
      </c>
      <c r="H16" s="13" t="s">
        <v>19</v>
      </c>
      <c r="I16" s="14"/>
    </row>
    <row r="17" spans="2:12" ht="16" thickBot="1" x14ac:dyDescent="0.25">
      <c r="B17" s="1" t="s">
        <v>28</v>
      </c>
      <c r="D17" s="26">
        <v>5000</v>
      </c>
      <c r="E17" s="27">
        <v>5000</v>
      </c>
      <c r="F17" s="28" t="s">
        <v>29</v>
      </c>
      <c r="H17" s="13" t="s">
        <v>30</v>
      </c>
      <c r="I17" s="14"/>
    </row>
    <row r="18" spans="2:12" ht="16" thickBot="1" x14ac:dyDescent="0.25">
      <c r="H18" s="13"/>
      <c r="I18" s="14"/>
    </row>
    <row r="19" spans="2:12" x14ac:dyDescent="0.2">
      <c r="B19" s="30" t="s">
        <v>31</v>
      </c>
      <c r="C19" s="31"/>
      <c r="D19" s="32"/>
      <c r="E19" s="32"/>
      <c r="F19" s="33"/>
      <c r="H19" s="120"/>
      <c r="I19" s="32" t="s">
        <v>36</v>
      </c>
      <c r="J19" s="32" t="s">
        <v>7</v>
      </c>
      <c r="K19" s="33" t="s">
        <v>8</v>
      </c>
    </row>
    <row r="20" spans="2:12" x14ac:dyDescent="0.2">
      <c r="B20" s="13" t="s">
        <v>32</v>
      </c>
      <c r="C20" s="34"/>
      <c r="D20" s="35">
        <v>0.6</v>
      </c>
      <c r="E20" s="35">
        <v>0.68</v>
      </c>
      <c r="F20" s="36">
        <v>0.6</v>
      </c>
      <c r="H20" s="13" t="s">
        <v>32</v>
      </c>
      <c r="I20" s="121">
        <f>D20/12</f>
        <v>4.9999999999999996E-2</v>
      </c>
      <c r="J20" s="121">
        <f>E20/12</f>
        <v>5.6666666666666671E-2</v>
      </c>
      <c r="K20" s="122">
        <f>F20/12</f>
        <v>4.9999999999999996E-2</v>
      </c>
    </row>
    <row r="21" spans="2:12" ht="16" thickBot="1" x14ac:dyDescent="0.25">
      <c r="B21" s="29" t="s">
        <v>33</v>
      </c>
      <c r="C21" s="37"/>
      <c r="D21" s="38">
        <v>0.24</v>
      </c>
      <c r="E21" s="38">
        <v>0.18</v>
      </c>
      <c r="F21" s="39">
        <v>0.12</v>
      </c>
      <c r="H21" s="29" t="s">
        <v>33</v>
      </c>
      <c r="I21" s="123">
        <f>D21/12</f>
        <v>0.02</v>
      </c>
      <c r="J21" s="123">
        <f>E21/12</f>
        <v>1.4999999999999999E-2</v>
      </c>
      <c r="K21" s="124">
        <f>F21/12</f>
        <v>0.01</v>
      </c>
    </row>
    <row r="22" spans="2:12" x14ac:dyDescent="0.2">
      <c r="D22" s="40"/>
      <c r="E22" s="40"/>
      <c r="F22" s="40"/>
    </row>
    <row r="23" spans="2:12" x14ac:dyDescent="0.2">
      <c r="B23" s="62" t="s">
        <v>34</v>
      </c>
      <c r="C23" s="62"/>
      <c r="D23" s="62"/>
      <c r="E23" s="63"/>
      <c r="F23" s="64"/>
      <c r="G23" s="65" t="s">
        <v>35</v>
      </c>
      <c r="H23" s="66"/>
      <c r="I23" s="66"/>
      <c r="J23" s="66"/>
      <c r="K23" s="67"/>
      <c r="L23" s="115"/>
    </row>
    <row r="24" spans="2:12" x14ac:dyDescent="0.2">
      <c r="B24" s="68"/>
      <c r="C24" s="69" t="s">
        <v>36</v>
      </c>
      <c r="D24" s="69" t="s">
        <v>37</v>
      </c>
      <c r="E24" s="69" t="s">
        <v>8</v>
      </c>
      <c r="F24" s="70"/>
      <c r="G24" s="71"/>
      <c r="H24" s="72" t="s">
        <v>36</v>
      </c>
      <c r="I24" s="72" t="s">
        <v>37</v>
      </c>
      <c r="J24" s="72" t="s">
        <v>8</v>
      </c>
      <c r="K24" s="72" t="s">
        <v>38</v>
      </c>
      <c r="L24" s="115"/>
    </row>
    <row r="25" spans="2:12" x14ac:dyDescent="0.2">
      <c r="B25" s="73" t="s">
        <v>39</v>
      </c>
      <c r="C25" s="74">
        <f>D10*D11</f>
        <v>2700000</v>
      </c>
      <c r="D25" s="74">
        <f>E10*E11</f>
        <v>2800000</v>
      </c>
      <c r="E25" s="74">
        <f>F10*F11</f>
        <v>3500000</v>
      </c>
      <c r="F25" s="75"/>
      <c r="G25" s="76" t="s">
        <v>40</v>
      </c>
      <c r="H25" s="77"/>
      <c r="I25" s="77"/>
      <c r="J25" s="72"/>
      <c r="K25" s="72"/>
      <c r="L25" s="115"/>
    </row>
    <row r="26" spans="2:12" x14ac:dyDescent="0.2">
      <c r="B26" s="77"/>
      <c r="C26" s="74"/>
      <c r="D26" s="74"/>
      <c r="E26" s="74"/>
      <c r="F26" s="78"/>
      <c r="G26" s="72" t="s">
        <v>36</v>
      </c>
      <c r="H26" s="111">
        <f>C25/2</f>
        <v>1350000</v>
      </c>
      <c r="I26" s="111">
        <f>C25/2</f>
        <v>1350000</v>
      </c>
      <c r="J26" s="105"/>
      <c r="K26" s="106"/>
      <c r="L26" s="116"/>
    </row>
    <row r="27" spans="2:12" x14ac:dyDescent="0.2">
      <c r="B27" s="73" t="s">
        <v>41</v>
      </c>
      <c r="C27" s="74"/>
      <c r="D27" s="81"/>
      <c r="E27" s="82"/>
      <c r="F27" s="78"/>
      <c r="G27" s="72" t="s">
        <v>37</v>
      </c>
      <c r="H27" s="106"/>
      <c r="I27" s="112">
        <f>D25/2</f>
        <v>1400000</v>
      </c>
      <c r="J27" s="112">
        <f>D25/2</f>
        <v>1400000</v>
      </c>
      <c r="K27" s="107"/>
      <c r="L27" s="116"/>
    </row>
    <row r="28" spans="2:12" x14ac:dyDescent="0.2">
      <c r="B28" s="77" t="s">
        <v>42</v>
      </c>
      <c r="C28" s="81">
        <f>D12*D11</f>
        <v>2250000</v>
      </c>
      <c r="D28" s="81">
        <f>E12*E11</f>
        <v>2400000</v>
      </c>
      <c r="E28" s="81">
        <f t="shared" ref="D28:E28" si="0">F12*F11</f>
        <v>2450000</v>
      </c>
      <c r="F28" s="83"/>
      <c r="G28" s="84" t="s">
        <v>8</v>
      </c>
      <c r="H28" s="93"/>
      <c r="I28" s="93"/>
      <c r="J28" s="113">
        <f>E25/2</f>
        <v>1750000</v>
      </c>
      <c r="K28" s="113">
        <f>E25/2</f>
        <v>1750000</v>
      </c>
      <c r="L28" s="117"/>
    </row>
    <row r="29" spans="2:12" x14ac:dyDescent="0.2">
      <c r="B29" s="68" t="s">
        <v>60</v>
      </c>
      <c r="C29" s="86">
        <f>C25*0.1</f>
        <v>270000</v>
      </c>
      <c r="D29" s="86">
        <f>D25*0.15</f>
        <v>420000</v>
      </c>
      <c r="E29" s="86">
        <f>E25*0.2</f>
        <v>700000</v>
      </c>
      <c r="F29" s="87"/>
      <c r="G29" s="88" t="s">
        <v>43</v>
      </c>
      <c r="H29" s="108"/>
      <c r="I29" s="108"/>
      <c r="J29" s="108"/>
      <c r="K29" s="106"/>
      <c r="L29" s="116"/>
    </row>
    <row r="30" spans="2:12" x14ac:dyDescent="0.2">
      <c r="B30" s="89" t="s">
        <v>61</v>
      </c>
      <c r="C30" s="90">
        <f>C25*3.5%</f>
        <v>94500.000000000015</v>
      </c>
      <c r="D30" s="90">
        <f>D25*3.5%</f>
        <v>98000.000000000015</v>
      </c>
      <c r="E30" s="90">
        <f>E25*3.5%</f>
        <v>122500.00000000001</v>
      </c>
      <c r="F30" s="91"/>
      <c r="G30" s="92" t="s">
        <v>44</v>
      </c>
      <c r="H30" s="93"/>
      <c r="I30" s="93"/>
      <c r="J30" s="93"/>
      <c r="K30" s="106"/>
      <c r="L30" s="116"/>
    </row>
    <row r="31" spans="2:12" x14ac:dyDescent="0.2">
      <c r="B31" s="89"/>
      <c r="C31" s="90"/>
      <c r="D31" s="90"/>
      <c r="E31" s="90"/>
      <c r="F31" s="91"/>
      <c r="G31" s="71" t="s">
        <v>45</v>
      </c>
      <c r="H31" s="106"/>
      <c r="I31" s="114">
        <f>C28</f>
        <v>2250000</v>
      </c>
      <c r="J31" s="114">
        <f>D28</f>
        <v>2400000</v>
      </c>
      <c r="K31" s="114">
        <f>E28</f>
        <v>2450000</v>
      </c>
      <c r="L31" s="116"/>
    </row>
    <row r="32" spans="2:12" x14ac:dyDescent="0.2">
      <c r="B32" s="89"/>
      <c r="C32" s="90"/>
      <c r="D32" s="90"/>
      <c r="E32" s="90"/>
      <c r="F32" s="91"/>
      <c r="G32" s="71" t="s">
        <v>63</v>
      </c>
      <c r="H32" s="106"/>
      <c r="I32" s="114">
        <f>C29</f>
        <v>270000</v>
      </c>
      <c r="J32" s="114">
        <f>D29</f>
        <v>420000</v>
      </c>
      <c r="K32" s="114">
        <f>E29</f>
        <v>700000</v>
      </c>
      <c r="L32" s="116"/>
    </row>
    <row r="33" spans="2:12" x14ac:dyDescent="0.2">
      <c r="B33" s="89"/>
      <c r="C33" s="90"/>
      <c r="D33" s="90"/>
      <c r="E33" s="90"/>
      <c r="F33" s="91"/>
      <c r="G33" s="71" t="s">
        <v>20</v>
      </c>
      <c r="H33" s="106"/>
      <c r="I33" s="114">
        <f>C30</f>
        <v>94500.000000000015</v>
      </c>
      <c r="J33" s="114">
        <f>D30</f>
        <v>98000.000000000015</v>
      </c>
      <c r="K33" s="114">
        <f>E30</f>
        <v>122500.00000000001</v>
      </c>
      <c r="L33" s="116"/>
    </row>
    <row r="34" spans="2:12" x14ac:dyDescent="0.2">
      <c r="B34" s="89"/>
      <c r="C34" s="90"/>
      <c r="D34" s="90"/>
      <c r="E34" s="90"/>
      <c r="F34" s="91"/>
      <c r="G34" s="71"/>
      <c r="H34" s="106"/>
      <c r="I34" s="106"/>
      <c r="J34" s="106"/>
      <c r="K34" s="106"/>
      <c r="L34" s="116"/>
    </row>
    <row r="35" spans="2:12" x14ac:dyDescent="0.2">
      <c r="B35" s="68"/>
      <c r="C35" s="94"/>
      <c r="D35" s="94"/>
      <c r="E35" s="94"/>
      <c r="F35" s="91"/>
      <c r="G35" s="92" t="s">
        <v>46</v>
      </c>
      <c r="H35" s="106"/>
      <c r="I35" s="106"/>
      <c r="J35" s="106"/>
      <c r="K35" s="106"/>
      <c r="L35" s="116"/>
    </row>
    <row r="36" spans="2:12" x14ac:dyDescent="0.2">
      <c r="B36" s="68"/>
      <c r="C36" s="94"/>
      <c r="D36" s="94"/>
      <c r="E36" s="94"/>
      <c r="F36" s="91"/>
      <c r="G36" s="71" t="s">
        <v>47</v>
      </c>
      <c r="H36" s="114">
        <f>C42</f>
        <v>15000</v>
      </c>
      <c r="I36" s="114">
        <f t="shared" ref="I36:J36" si="1">D42</f>
        <v>20000</v>
      </c>
      <c r="J36" s="114">
        <f t="shared" si="1"/>
        <v>30000</v>
      </c>
      <c r="K36" s="106"/>
      <c r="L36" s="116"/>
    </row>
    <row r="37" spans="2:12" x14ac:dyDescent="0.2">
      <c r="B37" s="68"/>
      <c r="C37" s="94"/>
      <c r="D37" s="94"/>
      <c r="E37" s="94"/>
      <c r="F37" s="91"/>
      <c r="G37" s="89" t="s">
        <v>48</v>
      </c>
      <c r="H37" s="106"/>
      <c r="I37" s="114">
        <f>C43</f>
        <v>7500</v>
      </c>
      <c r="J37" s="114">
        <f t="shared" ref="J37:K37" si="2">D43</f>
        <v>10000</v>
      </c>
      <c r="K37" s="114">
        <f t="shared" si="2"/>
        <v>15000</v>
      </c>
      <c r="L37" s="116"/>
    </row>
    <row r="38" spans="2:12" x14ac:dyDescent="0.2">
      <c r="B38" s="68"/>
      <c r="C38" s="94"/>
      <c r="D38" s="94"/>
      <c r="E38" s="94"/>
      <c r="F38" s="91"/>
      <c r="G38" s="71" t="s">
        <v>49</v>
      </c>
      <c r="H38" s="114">
        <f>C44</f>
        <v>5000</v>
      </c>
      <c r="I38" s="114">
        <f t="shared" ref="I38:J38" si="3">D44</f>
        <v>5000</v>
      </c>
      <c r="J38" s="114">
        <f t="shared" si="3"/>
        <v>9000</v>
      </c>
      <c r="K38" s="106"/>
      <c r="L38" s="116"/>
    </row>
    <row r="39" spans="2:12" x14ac:dyDescent="0.2">
      <c r="B39" s="73" t="s">
        <v>50</v>
      </c>
      <c r="C39" s="95">
        <f>C25-C28-C29-C30</f>
        <v>85499.999999999985</v>
      </c>
      <c r="D39" s="95">
        <f>D25-D28-D29-D30</f>
        <v>-118000.00000000001</v>
      </c>
      <c r="E39" s="95">
        <f>E25-E28-E29-E30</f>
        <v>227500</v>
      </c>
      <c r="F39" s="91"/>
      <c r="G39" s="71"/>
      <c r="H39" s="72"/>
      <c r="I39" s="72"/>
      <c r="J39" s="72"/>
      <c r="K39" s="72"/>
      <c r="L39" s="115"/>
    </row>
    <row r="40" spans="2:12" x14ac:dyDescent="0.2">
      <c r="B40" s="96"/>
      <c r="C40" s="79"/>
      <c r="D40" s="79"/>
      <c r="E40" s="85"/>
      <c r="F40" s="70"/>
      <c r="G40" s="88" t="s">
        <v>51</v>
      </c>
      <c r="H40" s="80">
        <f>H26+H27+H28-H31-H32-H33-H36-H37-H38</f>
        <v>1330000</v>
      </c>
      <c r="I40" s="80">
        <f>I26+I27+I28-I31-I32-I33-I36-I37-I38+H50</f>
        <v>1459600</v>
      </c>
      <c r="J40" s="80">
        <f>J26+J27+J28-J31-J32-J33-J36-J37-J38+I50</f>
        <v>1664494</v>
      </c>
      <c r="K40" s="80">
        <f>K26+K27+K28-K31-K32-K33-K36-K37-K38+J50</f>
        <v>143638.93999999994</v>
      </c>
      <c r="L40" s="116"/>
    </row>
    <row r="41" spans="2:12" x14ac:dyDescent="0.2">
      <c r="B41" s="73" t="s">
        <v>52</v>
      </c>
      <c r="C41" s="97"/>
      <c r="D41" s="98"/>
      <c r="E41" s="85"/>
      <c r="F41" s="70"/>
      <c r="G41" s="71"/>
      <c r="H41" s="71"/>
      <c r="I41" s="71"/>
      <c r="J41" s="71"/>
      <c r="K41" s="72"/>
      <c r="L41" s="115"/>
    </row>
    <row r="42" spans="2:12" x14ac:dyDescent="0.2">
      <c r="B42" s="89" t="s">
        <v>24</v>
      </c>
      <c r="C42" s="98">
        <f>D15</f>
        <v>15000</v>
      </c>
      <c r="D42" s="98">
        <f t="shared" ref="D42:E42" si="4">E15</f>
        <v>20000</v>
      </c>
      <c r="E42" s="98">
        <f t="shared" si="4"/>
        <v>30000</v>
      </c>
      <c r="F42" s="99"/>
      <c r="G42" s="71" t="s">
        <v>53</v>
      </c>
      <c r="H42" s="100" t="s">
        <v>54</v>
      </c>
      <c r="I42" s="100" t="s">
        <v>54</v>
      </c>
      <c r="J42" s="100" t="s">
        <v>54</v>
      </c>
      <c r="K42" s="101" t="s">
        <v>54</v>
      </c>
      <c r="L42" s="118"/>
    </row>
    <row r="43" spans="2:12" x14ac:dyDescent="0.2">
      <c r="B43" s="89" t="s">
        <v>26</v>
      </c>
      <c r="C43" s="98">
        <f>C42*0.5</f>
        <v>7500</v>
      </c>
      <c r="D43" s="98">
        <f>D42*0.5</f>
        <v>10000</v>
      </c>
      <c r="E43" s="98">
        <f>E42*0.5</f>
        <v>15000</v>
      </c>
      <c r="F43" s="99"/>
      <c r="G43" s="71"/>
      <c r="H43" s="109"/>
      <c r="I43" s="109"/>
      <c r="J43" s="109"/>
      <c r="K43" s="109"/>
      <c r="L43" s="118"/>
    </row>
    <row r="44" spans="2:12" x14ac:dyDescent="0.2">
      <c r="B44" s="89" t="s">
        <v>62</v>
      </c>
      <c r="C44" s="98">
        <v>5000</v>
      </c>
      <c r="D44" s="98">
        <v>5000</v>
      </c>
      <c r="E44" s="98">
        <f>5000*1.8</f>
        <v>9000</v>
      </c>
      <c r="F44" s="102"/>
      <c r="G44" s="71" t="s">
        <v>55</v>
      </c>
      <c r="H44" s="109"/>
      <c r="I44" s="109"/>
      <c r="J44" s="109"/>
      <c r="K44" s="110"/>
      <c r="L44" s="118"/>
    </row>
    <row r="45" spans="2:12" x14ac:dyDescent="0.2">
      <c r="B45" s="96"/>
      <c r="C45" s="97"/>
      <c r="D45" s="97"/>
      <c r="E45" s="97"/>
      <c r="F45" s="103"/>
      <c r="G45" s="89"/>
      <c r="H45" s="71"/>
      <c r="I45" s="71"/>
      <c r="J45" s="71"/>
      <c r="K45" s="72"/>
      <c r="L45" s="115"/>
    </row>
    <row r="46" spans="2:12" x14ac:dyDescent="0.2">
      <c r="B46" s="73" t="s">
        <v>56</v>
      </c>
      <c r="C46" s="95">
        <f>C39-C42-C44-C43</f>
        <v>57999.999999999985</v>
      </c>
      <c r="D46" s="95">
        <f>D39-D42-D44-D43</f>
        <v>-153000</v>
      </c>
      <c r="E46" s="95">
        <f>E39-E42-E44-E43</f>
        <v>173500</v>
      </c>
      <c r="F46" s="104"/>
      <c r="G46" s="71"/>
      <c r="H46" s="71"/>
      <c r="I46" s="71"/>
      <c r="J46" s="71"/>
      <c r="K46" s="72"/>
      <c r="L46" s="115"/>
    </row>
    <row r="47" spans="2:12" x14ac:dyDescent="0.2">
      <c r="B47" s="73"/>
      <c r="C47" s="97"/>
      <c r="D47" s="85"/>
      <c r="E47" s="85"/>
      <c r="F47" s="70"/>
      <c r="G47" s="71" t="s">
        <v>64</v>
      </c>
      <c r="H47" s="80">
        <f>H40*I21</f>
        <v>26600</v>
      </c>
      <c r="I47" s="80">
        <f>I40*J21</f>
        <v>21894</v>
      </c>
      <c r="J47" s="80">
        <f>J40*K21</f>
        <v>16644.939999999999</v>
      </c>
      <c r="K47" s="80">
        <f>K40*K21</f>
        <v>1436.3893999999996</v>
      </c>
      <c r="L47" s="116"/>
    </row>
    <row r="48" spans="2:12" x14ac:dyDescent="0.2">
      <c r="B48" s="73" t="s">
        <v>57</v>
      </c>
      <c r="C48" s="98">
        <f>H47</f>
        <v>26600</v>
      </c>
      <c r="D48" s="98">
        <f>I47</f>
        <v>21894</v>
      </c>
      <c r="E48" s="98">
        <f>J47</f>
        <v>16644.939999999999</v>
      </c>
      <c r="F48" s="78"/>
      <c r="G48" s="72" t="s">
        <v>65</v>
      </c>
      <c r="H48" s="80"/>
      <c r="I48" s="80"/>
      <c r="J48" s="80"/>
      <c r="K48" s="80"/>
      <c r="L48" s="116"/>
    </row>
    <row r="49" spans="2:12" x14ac:dyDescent="0.2">
      <c r="B49" s="96"/>
      <c r="C49" s="79"/>
      <c r="D49" s="98"/>
      <c r="E49" s="98"/>
      <c r="F49" s="83"/>
      <c r="G49" s="72"/>
      <c r="H49" s="80"/>
      <c r="I49" s="80"/>
      <c r="J49" s="80"/>
      <c r="K49" s="80"/>
      <c r="L49" s="116"/>
    </row>
    <row r="50" spans="2:12" x14ac:dyDescent="0.2">
      <c r="B50" s="73" t="s">
        <v>58</v>
      </c>
      <c r="C50" s="95">
        <f>C46+C48</f>
        <v>84599.999999999985</v>
      </c>
      <c r="D50" s="95">
        <f>D46+D48</f>
        <v>-131106</v>
      </c>
      <c r="E50" s="95">
        <f>E46+E48</f>
        <v>190144.94</v>
      </c>
      <c r="F50" s="75"/>
      <c r="G50" s="88" t="s">
        <v>59</v>
      </c>
      <c r="H50" s="98">
        <f>H40+H47+H48</f>
        <v>1356600</v>
      </c>
      <c r="I50" s="98">
        <f>I40+I47+I48</f>
        <v>1481494</v>
      </c>
      <c r="J50" s="98">
        <f>J40+J47+J48</f>
        <v>1681138.94</v>
      </c>
      <c r="K50" s="98">
        <f>K40+K47+K48</f>
        <v>145075.32939999993</v>
      </c>
      <c r="L50" s="119"/>
    </row>
    <row r="51" spans="2:12" x14ac:dyDescent="0.2">
      <c r="B51" s="46"/>
      <c r="C51" s="42"/>
      <c r="D51" s="42"/>
      <c r="E51" s="42"/>
      <c r="F51" s="42"/>
      <c r="G51" s="42"/>
      <c r="H51" s="42"/>
      <c r="I51" s="45"/>
      <c r="J51" s="44"/>
      <c r="K51" s="44"/>
      <c r="L51" s="44"/>
    </row>
    <row r="52" spans="2:12" x14ac:dyDescent="0.2">
      <c r="B52" s="46"/>
      <c r="C52" s="42"/>
      <c r="D52" s="42"/>
      <c r="E52" s="42"/>
      <c r="F52" s="42"/>
      <c r="G52" s="42"/>
      <c r="H52" s="42"/>
      <c r="I52" s="45"/>
      <c r="J52" s="44"/>
      <c r="K52" s="44"/>
      <c r="L52" s="44"/>
    </row>
    <row r="53" spans="2:12" x14ac:dyDescent="0.2">
      <c r="B53" s="46"/>
      <c r="C53" s="42"/>
      <c r="D53" s="42"/>
      <c r="E53" s="42"/>
      <c r="F53" s="42"/>
      <c r="G53" s="42"/>
      <c r="H53" s="42"/>
      <c r="I53" s="45"/>
      <c r="J53" s="44"/>
      <c r="K53" s="44"/>
      <c r="L53" s="44"/>
    </row>
    <row r="54" spans="2:12" x14ac:dyDescent="0.2">
      <c r="B54" s="46"/>
      <c r="C54" s="42"/>
      <c r="D54" s="42"/>
      <c r="E54" s="42"/>
      <c r="F54" s="42"/>
      <c r="G54" s="42"/>
      <c r="H54" s="42"/>
      <c r="I54" s="45"/>
      <c r="J54" s="44"/>
      <c r="K54" s="44"/>
      <c r="L54" s="44"/>
    </row>
    <row r="55" spans="2:12" x14ac:dyDescent="0.2">
      <c r="B55" s="46"/>
      <c r="C55" s="42"/>
      <c r="D55" s="42"/>
      <c r="E55" s="42"/>
      <c r="F55" s="42"/>
      <c r="G55" s="42"/>
      <c r="H55" s="42"/>
      <c r="I55" s="45"/>
      <c r="J55" s="44"/>
      <c r="K55" s="44"/>
      <c r="L55" s="44"/>
    </row>
    <row r="56" spans="2:12" x14ac:dyDescent="0.2">
      <c r="C56" s="42"/>
      <c r="D56" s="45"/>
      <c r="E56" s="45"/>
      <c r="F56" s="45"/>
      <c r="G56" s="45"/>
      <c r="H56" s="45"/>
      <c r="I56" s="45"/>
      <c r="J56" s="44"/>
      <c r="K56" s="44"/>
      <c r="L56" s="44"/>
    </row>
    <row r="57" spans="2:12" x14ac:dyDescent="0.2">
      <c r="C57" s="42"/>
      <c r="D57" s="43"/>
      <c r="E57" s="43"/>
      <c r="F57" s="43"/>
      <c r="G57" s="43"/>
      <c r="H57" s="43"/>
      <c r="I57" s="43"/>
      <c r="J57" s="44"/>
      <c r="K57" s="44"/>
      <c r="L57" s="44"/>
    </row>
    <row r="58" spans="2:12" x14ac:dyDescent="0.2">
      <c r="C58" s="42"/>
      <c r="D58" s="47"/>
      <c r="E58" s="47"/>
      <c r="F58" s="47"/>
      <c r="G58" s="47"/>
      <c r="H58" s="47"/>
      <c r="I58" s="48"/>
      <c r="J58" s="48"/>
      <c r="K58" s="44"/>
      <c r="L58" s="44"/>
    </row>
    <row r="59" spans="2:12" x14ac:dyDescent="0.2">
      <c r="C59" s="42"/>
      <c r="D59" s="49"/>
      <c r="E59" s="49"/>
      <c r="F59" s="49"/>
      <c r="G59" s="49"/>
      <c r="H59" s="49"/>
      <c r="I59" s="43"/>
      <c r="J59" s="50"/>
      <c r="K59" s="44"/>
      <c r="L59" s="44"/>
    </row>
    <row r="60" spans="2:12" x14ac:dyDescent="0.2">
      <c r="C60" s="34"/>
      <c r="D60" s="45"/>
      <c r="E60" s="45"/>
      <c r="F60" s="45"/>
      <c r="G60" s="45"/>
      <c r="H60" s="45"/>
      <c r="I60" s="43"/>
      <c r="J60" s="51"/>
      <c r="K60" s="44"/>
      <c r="L60" s="51"/>
    </row>
    <row r="61" spans="2:12" x14ac:dyDescent="0.2">
      <c r="C61" s="34"/>
      <c r="D61" s="52"/>
      <c r="E61" s="52"/>
      <c r="F61" s="52"/>
      <c r="G61" s="52"/>
      <c r="H61" s="52"/>
      <c r="J61" s="53"/>
      <c r="L61" s="51"/>
    </row>
    <row r="62" spans="2:12" x14ac:dyDescent="0.2">
      <c r="C62" s="34"/>
      <c r="D62" s="52"/>
      <c r="E62" s="52"/>
      <c r="F62" s="52"/>
      <c r="G62" s="52"/>
      <c r="H62" s="52"/>
      <c r="J62" s="53"/>
      <c r="L62" s="51"/>
    </row>
    <row r="63" spans="2:12" x14ac:dyDescent="0.2">
      <c r="C63" s="34"/>
      <c r="D63" s="52"/>
      <c r="E63" s="52"/>
      <c r="F63" s="52"/>
      <c r="G63" s="54"/>
      <c r="H63" s="52"/>
      <c r="J63" s="53"/>
      <c r="L63" s="53"/>
    </row>
    <row r="64" spans="2:12" x14ac:dyDescent="0.2">
      <c r="C64" s="34"/>
      <c r="D64" s="52"/>
      <c r="E64" s="52"/>
      <c r="F64" s="52"/>
      <c r="G64" s="54"/>
      <c r="H64" s="52"/>
    </row>
    <row r="65" spans="3:8" x14ac:dyDescent="0.2">
      <c r="C65" s="34"/>
      <c r="D65" s="52"/>
      <c r="E65" s="52"/>
      <c r="F65" s="52"/>
      <c r="G65" s="52"/>
      <c r="H65" s="52"/>
    </row>
    <row r="66" spans="3:8" x14ac:dyDescent="0.2">
      <c r="C66" s="34"/>
      <c r="D66" s="52"/>
      <c r="E66" s="52"/>
      <c r="F66" s="52"/>
      <c r="G66" s="54"/>
      <c r="H66" s="52"/>
    </row>
    <row r="67" spans="3:8" x14ac:dyDescent="0.2">
      <c r="C67" s="34"/>
    </row>
    <row r="68" spans="3:8" x14ac:dyDescent="0.2">
      <c r="C68" s="34"/>
    </row>
    <row r="69" spans="3:8" x14ac:dyDescent="0.2">
      <c r="C69" s="34"/>
    </row>
    <row r="70" spans="3:8" x14ac:dyDescent="0.2">
      <c r="C70" s="34"/>
      <c r="E70" s="53"/>
    </row>
    <row r="71" spans="3:8" x14ac:dyDescent="0.2">
      <c r="C71" s="34"/>
      <c r="E71" s="53"/>
    </row>
    <row r="72" spans="3:8" x14ac:dyDescent="0.2">
      <c r="C72" s="34"/>
    </row>
    <row r="73" spans="3:8" x14ac:dyDescent="0.2">
      <c r="C73" s="34"/>
    </row>
  </sheetData>
  <mergeCells count="4">
    <mergeCell ref="B1:I1"/>
    <mergeCell ref="H9:I9"/>
    <mergeCell ref="H10:I11"/>
    <mergeCell ref="G3:J7"/>
  </mergeCells>
  <pageMargins left="0.70866141732283472" right="0.70866141732283472" top="0.74803149606299213" bottom="0.74803149606299213" header="0.31496062992125984" footer="0.31496062992125984"/>
  <pageSetup scale="56"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Parcial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Rita</dc:creator>
  <cp:lastModifiedBy>Matias Agustin Rivas</cp:lastModifiedBy>
  <dcterms:created xsi:type="dcterms:W3CDTF">2025-05-22T21:57:11Z</dcterms:created>
  <dcterms:modified xsi:type="dcterms:W3CDTF">2025-05-22T23:01:50Z</dcterms:modified>
</cp:coreProperties>
</file>