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c05105a1ab0e97/Documents/GitHub/rcsfa-RC3-BSLE-DIT-degradation/Sample Preparation/"/>
    </mc:Choice>
  </mc:AlternateContent>
  <xr:revisionPtr revIDLastSave="256" documentId="8_{255295A2-D13C-498F-95CC-ACF69291B11E}" xr6:coauthVersionLast="47" xr6:coauthVersionMax="47" xr10:uidLastSave="{EFC303EE-C247-45B7-818C-181EF1E5D24F}"/>
  <bookViews>
    <workbookView xWindow="-108" yWindow="-108" windowWidth="23256" windowHeight="12456" xr2:uid="{00000000-000D-0000-FFFF-FFFF00000000}"/>
  </bookViews>
  <sheets>
    <sheet name="Summary" sheetId="3" r:id="rId1"/>
    <sheet name="PP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L114" i="1"/>
  <c r="M114" i="1" s="1"/>
  <c r="E114" i="1"/>
  <c r="G114" i="1" s="1"/>
  <c r="L113" i="1"/>
  <c r="M113" i="1" s="1"/>
  <c r="E113" i="1"/>
  <c r="G113" i="1" s="1"/>
  <c r="L112" i="1"/>
  <c r="E112" i="1"/>
  <c r="H112" i="1" s="1"/>
  <c r="L111" i="1"/>
  <c r="M111" i="1" s="1"/>
  <c r="G111" i="1"/>
  <c r="E111" i="1"/>
  <c r="L110" i="1"/>
  <c r="M110" i="1" s="1"/>
  <c r="E110" i="1"/>
  <c r="G110" i="1" s="1"/>
  <c r="L109" i="1"/>
  <c r="E109" i="1"/>
  <c r="G109" i="1" s="1"/>
  <c r="L108" i="1"/>
  <c r="M108" i="1" s="1"/>
  <c r="E108" i="1"/>
  <c r="G108" i="1" s="1"/>
  <c r="L107" i="1"/>
  <c r="M107" i="1" s="1"/>
  <c r="E107" i="1"/>
  <c r="G107" i="1" s="1"/>
  <c r="L106" i="1"/>
  <c r="E106" i="1"/>
  <c r="L105" i="1"/>
  <c r="M105" i="1" s="1"/>
  <c r="E105" i="1"/>
  <c r="G105" i="1" s="1"/>
  <c r="L104" i="1"/>
  <c r="M104" i="1" s="1"/>
  <c r="E104" i="1"/>
  <c r="G104" i="1" s="1"/>
  <c r="L103" i="1"/>
  <c r="E103" i="1"/>
  <c r="L102" i="1"/>
  <c r="M102" i="1" s="1"/>
  <c r="E102" i="1"/>
  <c r="G102" i="1" s="1"/>
  <c r="L101" i="1"/>
  <c r="M101" i="1" s="1"/>
  <c r="E101" i="1"/>
  <c r="G101" i="1" s="1"/>
  <c r="L100" i="1"/>
  <c r="E100" i="1"/>
  <c r="L99" i="1"/>
  <c r="M99" i="1" s="1"/>
  <c r="E99" i="1"/>
  <c r="G99" i="1" s="1"/>
  <c r="L98" i="1"/>
  <c r="M98" i="1" s="1"/>
  <c r="E98" i="1"/>
  <c r="G98" i="1" s="1"/>
  <c r="L97" i="1"/>
  <c r="E97" i="1"/>
  <c r="G97" i="1" s="1"/>
  <c r="L96" i="1"/>
  <c r="M96" i="1" s="1"/>
  <c r="E96" i="1"/>
  <c r="G96" i="1" s="1"/>
  <c r="L95" i="1"/>
  <c r="M95" i="1" s="1"/>
  <c r="E95" i="1"/>
  <c r="G95" i="1" s="1"/>
  <c r="L94" i="1"/>
  <c r="E94" i="1"/>
  <c r="H94" i="1" s="1"/>
  <c r="L93" i="1"/>
  <c r="M93" i="1" s="1"/>
  <c r="E93" i="1"/>
  <c r="G93" i="1" s="1"/>
  <c r="L92" i="1"/>
  <c r="M92" i="1" s="1"/>
  <c r="E92" i="1"/>
  <c r="G92" i="1" s="1"/>
  <c r="L91" i="1"/>
  <c r="E91" i="1"/>
  <c r="L90" i="1"/>
  <c r="M90" i="1" s="1"/>
  <c r="E90" i="1"/>
  <c r="G90" i="1" s="1"/>
  <c r="L89" i="1"/>
  <c r="M89" i="1" s="1"/>
  <c r="E89" i="1"/>
  <c r="G89" i="1" s="1"/>
  <c r="L88" i="1"/>
  <c r="E88" i="1"/>
  <c r="L87" i="1"/>
  <c r="M87" i="1" s="1"/>
  <c r="E87" i="1"/>
  <c r="G87" i="1" s="1"/>
  <c r="L86" i="1"/>
  <c r="M86" i="1" s="1"/>
  <c r="E86" i="1"/>
  <c r="G86" i="1" s="1"/>
  <c r="L85" i="1"/>
  <c r="E85" i="1"/>
  <c r="G85" i="1" s="1"/>
  <c r="L84" i="1"/>
  <c r="M84" i="1" s="1"/>
  <c r="E84" i="1"/>
  <c r="G84" i="1" s="1"/>
  <c r="L83" i="1"/>
  <c r="M83" i="1" s="1"/>
  <c r="E83" i="1"/>
  <c r="G83" i="1" s="1"/>
  <c r="L82" i="1"/>
  <c r="E82" i="1"/>
  <c r="H82" i="1" s="1"/>
  <c r="L81" i="1"/>
  <c r="M81" i="1" s="1"/>
  <c r="E81" i="1"/>
  <c r="G81" i="1" s="1"/>
  <c r="L80" i="1"/>
  <c r="M80" i="1" s="1"/>
  <c r="E80" i="1"/>
  <c r="L79" i="1"/>
  <c r="E79" i="1"/>
  <c r="G79" i="1" s="1"/>
  <c r="L78" i="1"/>
  <c r="M78" i="1" s="1"/>
  <c r="E78" i="1"/>
  <c r="G78" i="1" s="1"/>
  <c r="L77" i="1"/>
  <c r="M77" i="1" s="1"/>
  <c r="E77" i="1"/>
  <c r="G77" i="1" s="1"/>
  <c r="L76" i="1"/>
  <c r="E76" i="1"/>
  <c r="L75" i="1"/>
  <c r="M75" i="1" s="1"/>
  <c r="E75" i="1"/>
  <c r="G75" i="1" s="1"/>
  <c r="L74" i="1"/>
  <c r="M74" i="1" s="1"/>
  <c r="E74" i="1"/>
  <c r="G74" i="1" s="1"/>
  <c r="L73" i="1"/>
  <c r="E73" i="1"/>
  <c r="G73" i="1" s="1"/>
  <c r="L72" i="1"/>
  <c r="M72" i="1" s="1"/>
  <c r="E72" i="1"/>
  <c r="G72" i="1" s="1"/>
  <c r="L71" i="1"/>
  <c r="M71" i="1" s="1"/>
  <c r="E71" i="1"/>
  <c r="G71" i="1" s="1"/>
  <c r="L70" i="1"/>
  <c r="E70" i="1"/>
  <c r="H70" i="1" s="1"/>
  <c r="L69" i="1"/>
  <c r="M69" i="1" s="1"/>
  <c r="E69" i="1"/>
  <c r="G69" i="1" s="1"/>
  <c r="L68" i="1"/>
  <c r="M68" i="1" s="1"/>
  <c r="E68" i="1"/>
  <c r="G68" i="1" s="1"/>
  <c r="L67" i="1"/>
  <c r="E67" i="1"/>
  <c r="H67" i="1" s="1"/>
  <c r="L66" i="1"/>
  <c r="M66" i="1" s="1"/>
  <c r="E66" i="1"/>
  <c r="G66" i="1" s="1"/>
  <c r="L65" i="1"/>
  <c r="M65" i="1" s="1"/>
  <c r="E65" i="1"/>
  <c r="G65" i="1" s="1"/>
  <c r="L64" i="1"/>
  <c r="E64" i="1"/>
  <c r="L63" i="1"/>
  <c r="M63" i="1" s="1"/>
  <c r="E63" i="1"/>
  <c r="G63" i="1" s="1"/>
  <c r="L62" i="1"/>
  <c r="M62" i="1" s="1"/>
  <c r="E62" i="1"/>
  <c r="G62" i="1" s="1"/>
  <c r="L61" i="1"/>
  <c r="E61" i="1"/>
  <c r="G61" i="1" s="1"/>
  <c r="L60" i="1"/>
  <c r="M60" i="1" s="1"/>
  <c r="E60" i="1"/>
  <c r="G60" i="1" s="1"/>
  <c r="L59" i="1"/>
  <c r="M59" i="1" s="1"/>
  <c r="E59" i="1"/>
  <c r="G59" i="1" s="1"/>
  <c r="L58" i="1"/>
  <c r="E58" i="1"/>
  <c r="L57" i="1"/>
  <c r="M57" i="1" s="1"/>
  <c r="E57" i="1"/>
  <c r="G57" i="1" s="1"/>
  <c r="L56" i="1"/>
  <c r="M56" i="1" s="1"/>
  <c r="E56" i="1"/>
  <c r="L55" i="1"/>
  <c r="E55" i="1"/>
  <c r="G55" i="1" s="1"/>
  <c r="L54" i="1"/>
  <c r="M54" i="1" s="1"/>
  <c r="E54" i="1"/>
  <c r="G54" i="1" s="1"/>
  <c r="L53" i="1"/>
  <c r="M53" i="1" s="1"/>
  <c r="E53" i="1"/>
  <c r="G53" i="1" s="1"/>
  <c r="L52" i="1"/>
  <c r="E52" i="1"/>
  <c r="L51" i="1"/>
  <c r="M51" i="1" s="1"/>
  <c r="E51" i="1"/>
  <c r="G51" i="1" s="1"/>
  <c r="M50" i="1"/>
  <c r="L50" i="1"/>
  <c r="G50" i="1"/>
  <c r="E50" i="1"/>
  <c r="L49" i="1"/>
  <c r="E49" i="1"/>
  <c r="G49" i="1" s="1"/>
  <c r="L48" i="1"/>
  <c r="M48" i="1" s="1"/>
  <c r="E48" i="1"/>
  <c r="G48" i="1" s="1"/>
  <c r="L47" i="1"/>
  <c r="M47" i="1" s="1"/>
  <c r="E47" i="1"/>
  <c r="G47" i="1" s="1"/>
  <c r="L46" i="1"/>
  <c r="E46" i="1"/>
  <c r="H46" i="1" s="1"/>
  <c r="L45" i="1"/>
  <c r="M45" i="1" s="1"/>
  <c r="E45" i="1"/>
  <c r="G45" i="1" s="1"/>
  <c r="L44" i="1"/>
  <c r="M44" i="1" s="1"/>
  <c r="E44" i="1"/>
  <c r="G44" i="1" s="1"/>
  <c r="L43" i="1"/>
  <c r="E43" i="1"/>
  <c r="L42" i="1"/>
  <c r="M42" i="1" s="1"/>
  <c r="E42" i="1"/>
  <c r="G42" i="1" s="1"/>
  <c r="L41" i="1"/>
  <c r="M41" i="1" s="1"/>
  <c r="E41" i="1"/>
  <c r="G41" i="1" s="1"/>
  <c r="L40" i="1"/>
  <c r="E40" i="1"/>
  <c r="L39" i="1"/>
  <c r="M39" i="1" s="1"/>
  <c r="E39" i="1"/>
  <c r="G39" i="1" s="1"/>
  <c r="L38" i="1"/>
  <c r="M38" i="1" s="1"/>
  <c r="E38" i="1"/>
  <c r="G38" i="1" s="1"/>
  <c r="L37" i="1"/>
  <c r="E37" i="1"/>
  <c r="G37" i="1" s="1"/>
  <c r="L36" i="1"/>
  <c r="M36" i="1" s="1"/>
  <c r="E36" i="1"/>
  <c r="G36" i="1" s="1"/>
  <c r="L35" i="1"/>
  <c r="M35" i="1" s="1"/>
  <c r="E35" i="1"/>
  <c r="G35" i="1" s="1"/>
  <c r="L34" i="1"/>
  <c r="E34" i="1"/>
  <c r="L33" i="1"/>
  <c r="M33" i="1" s="1"/>
  <c r="E33" i="1"/>
  <c r="G33" i="1" s="1"/>
  <c r="L32" i="1"/>
  <c r="M32" i="1" s="1"/>
  <c r="E32" i="1"/>
  <c r="L31" i="1"/>
  <c r="E31" i="1"/>
  <c r="G31" i="1" s="1"/>
  <c r="L30" i="1"/>
  <c r="M30" i="1" s="1"/>
  <c r="E30" i="1"/>
  <c r="G30" i="1" s="1"/>
  <c r="L29" i="1"/>
  <c r="M29" i="1" s="1"/>
  <c r="G29" i="1"/>
  <c r="E29" i="1"/>
  <c r="L28" i="1"/>
  <c r="E28" i="1"/>
  <c r="G28" i="1" s="1"/>
  <c r="L27" i="1"/>
  <c r="M27" i="1" s="1"/>
  <c r="E27" i="1"/>
  <c r="G27" i="1" s="1"/>
  <c r="L26" i="1"/>
  <c r="M26" i="1" s="1"/>
  <c r="E26" i="1"/>
  <c r="G26" i="1" s="1"/>
  <c r="L25" i="1"/>
  <c r="E25" i="1"/>
  <c r="G25" i="1" s="1"/>
  <c r="L24" i="1"/>
  <c r="M24" i="1" s="1"/>
  <c r="E24" i="1"/>
  <c r="G24" i="1" s="1"/>
  <c r="L23" i="1"/>
  <c r="M23" i="1" s="1"/>
  <c r="E23" i="1"/>
  <c r="G23" i="1" s="1"/>
  <c r="L22" i="1"/>
  <c r="E22" i="1"/>
  <c r="L21" i="1"/>
  <c r="M21" i="1" s="1"/>
  <c r="E21" i="1"/>
  <c r="G21" i="1" s="1"/>
  <c r="L20" i="1"/>
  <c r="M20" i="1" s="1"/>
  <c r="E20" i="1"/>
  <c r="G20" i="1" s="1"/>
  <c r="L19" i="1"/>
  <c r="E19" i="1"/>
  <c r="L18" i="1"/>
  <c r="M18" i="1" s="1"/>
  <c r="E18" i="1"/>
  <c r="G18" i="1" s="1"/>
  <c r="L17" i="1"/>
  <c r="M17" i="1" s="1"/>
  <c r="E17" i="1"/>
  <c r="G17" i="1" s="1"/>
  <c r="L16" i="1"/>
  <c r="E16" i="1"/>
  <c r="L15" i="1"/>
  <c r="M15" i="1" s="1"/>
  <c r="E15" i="1"/>
  <c r="G15" i="1" s="1"/>
  <c r="L14" i="1"/>
  <c r="M14" i="1" s="1"/>
  <c r="E14" i="1"/>
  <c r="G14" i="1" s="1"/>
  <c r="L13" i="1"/>
  <c r="E13" i="1"/>
  <c r="G13" i="1" s="1"/>
  <c r="L12" i="1"/>
  <c r="M12" i="1" s="1"/>
  <c r="E12" i="1"/>
  <c r="G12" i="1" s="1"/>
  <c r="L11" i="1"/>
  <c r="M11" i="1" s="1"/>
  <c r="E11" i="1"/>
  <c r="G11" i="1" s="1"/>
  <c r="L10" i="1"/>
  <c r="E10" i="1"/>
  <c r="L9" i="1"/>
  <c r="M9" i="1" s="1"/>
  <c r="E9" i="1"/>
  <c r="G9" i="1" s="1"/>
  <c r="L8" i="1"/>
  <c r="M8" i="1" s="1"/>
  <c r="E8" i="1"/>
  <c r="L7" i="1"/>
  <c r="E7" i="1"/>
  <c r="G7" i="1" s="1"/>
  <c r="L6" i="1"/>
  <c r="M6" i="1" s="1"/>
  <c r="O6" i="1" s="1"/>
  <c r="E6" i="1"/>
  <c r="G6" i="1" s="1"/>
  <c r="L5" i="1"/>
  <c r="M5" i="1" s="1"/>
  <c r="E5" i="1"/>
  <c r="G5" i="1" s="1"/>
  <c r="L4" i="1"/>
  <c r="M4" i="1" s="1"/>
  <c r="O4" i="1" s="1"/>
  <c r="E4" i="1"/>
  <c r="G4" i="1" s="1"/>
  <c r="L3" i="1"/>
  <c r="E3" i="1"/>
  <c r="H3" i="1" s="1"/>
  <c r="L2" i="1"/>
  <c r="M2" i="1" s="1"/>
  <c r="O2" i="1" s="1"/>
  <c r="E2" i="1"/>
  <c r="G94" i="1" l="1"/>
  <c r="H97" i="1"/>
  <c r="I97" i="1" s="1"/>
  <c r="M97" i="1" s="1"/>
  <c r="O97" i="1" s="1"/>
  <c r="H64" i="1"/>
  <c r="H43" i="1"/>
  <c r="H22" i="1"/>
  <c r="H40" i="1"/>
  <c r="H88" i="1"/>
  <c r="H7" i="1"/>
  <c r="G46" i="1"/>
  <c r="I46" i="1" s="1"/>
  <c r="M46" i="1" s="1"/>
  <c r="O46" i="1" s="1"/>
  <c r="H52" i="1"/>
  <c r="G70" i="1"/>
  <c r="G3" i="1"/>
  <c r="M3" i="1" s="1"/>
  <c r="O3" i="1" s="1"/>
  <c r="H16" i="1"/>
  <c r="G22" i="1"/>
  <c r="I22" i="1" s="1"/>
  <c r="M22" i="1" s="1"/>
  <c r="O22" i="1" s="1"/>
  <c r="H34" i="1"/>
  <c r="G52" i="1"/>
  <c r="I52" i="1" s="1"/>
  <c r="M52" i="1" s="1"/>
  <c r="O52" i="1" s="1"/>
  <c r="H58" i="1"/>
  <c r="H73" i="1"/>
  <c r="H76" i="1"/>
  <c r="H106" i="1"/>
  <c r="H25" i="1"/>
  <c r="I25" i="1" s="1"/>
  <c r="M25" i="1" s="1"/>
  <c r="O25" i="1" s="1"/>
  <c r="G76" i="1"/>
  <c r="I76" i="1" s="1"/>
  <c r="M76" i="1" s="1"/>
  <c r="O76" i="1" s="1"/>
  <c r="H79" i="1"/>
  <c r="H103" i="1"/>
  <c r="H49" i="1"/>
  <c r="H10" i="1"/>
  <c r="H55" i="1"/>
  <c r="I94" i="1"/>
  <c r="M94" i="1" s="1"/>
  <c r="O94" i="1" s="1"/>
  <c r="H31" i="1"/>
  <c r="H91" i="1"/>
  <c r="H100" i="1"/>
  <c r="H19" i="1"/>
  <c r="G19" i="1"/>
  <c r="I67" i="1"/>
  <c r="M67" i="1" s="1"/>
  <c r="O67" i="1" s="1"/>
  <c r="I70" i="1"/>
  <c r="M70" i="1" s="1"/>
  <c r="O70" i="1" s="1"/>
  <c r="I73" i="1"/>
  <c r="M73" i="1" s="1"/>
  <c r="O73" i="1" s="1"/>
  <c r="I55" i="1"/>
  <c r="M55" i="1" s="1"/>
  <c r="O55" i="1" s="1"/>
  <c r="H28" i="1"/>
  <c r="I28" i="1" s="1"/>
  <c r="M28" i="1" s="1"/>
  <c r="O28" i="1" s="1"/>
  <c r="I49" i="1"/>
  <c r="M49" i="1" s="1"/>
  <c r="O49" i="1" s="1"/>
  <c r="G43" i="1"/>
  <c r="G67" i="1"/>
  <c r="G16" i="1"/>
  <c r="G40" i="1"/>
  <c r="G88" i="1"/>
  <c r="G112" i="1"/>
  <c r="I112" i="1" s="1"/>
  <c r="M112" i="1" s="1"/>
  <c r="O112" i="1" s="1"/>
  <c r="G8" i="1"/>
  <c r="I7" i="1" s="1"/>
  <c r="M7" i="1" s="1"/>
  <c r="O7" i="1" s="1"/>
  <c r="G10" i="1"/>
  <c r="H13" i="1"/>
  <c r="I13" i="1" s="1"/>
  <c r="M13" i="1" s="1"/>
  <c r="O13" i="1" s="1"/>
  <c r="G32" i="1"/>
  <c r="G34" i="1"/>
  <c r="I34" i="1" s="1"/>
  <c r="M34" i="1" s="1"/>
  <c r="O34" i="1" s="1"/>
  <c r="H37" i="1"/>
  <c r="I37" i="1" s="1"/>
  <c r="M37" i="1" s="1"/>
  <c r="O37" i="1" s="1"/>
  <c r="G56" i="1"/>
  <c r="G58" i="1"/>
  <c r="I58" i="1" s="1"/>
  <c r="M58" i="1" s="1"/>
  <c r="O58" i="1" s="1"/>
  <c r="H61" i="1"/>
  <c r="I61" i="1" s="1"/>
  <c r="M61" i="1" s="1"/>
  <c r="O61" i="1" s="1"/>
  <c r="G80" i="1"/>
  <c r="G82" i="1"/>
  <c r="I82" i="1" s="1"/>
  <c r="M82" i="1" s="1"/>
  <c r="O82" i="1" s="1"/>
  <c r="H85" i="1"/>
  <c r="I85" i="1" s="1"/>
  <c r="M85" i="1" s="1"/>
  <c r="O85" i="1" s="1"/>
  <c r="G106" i="1"/>
  <c r="I106" i="1" s="1"/>
  <c r="M106" i="1" s="1"/>
  <c r="O106" i="1" s="1"/>
  <c r="H109" i="1"/>
  <c r="I109" i="1" s="1"/>
  <c r="M109" i="1" s="1"/>
  <c r="O109" i="1" s="1"/>
  <c r="G91" i="1"/>
  <c r="G64" i="1"/>
  <c r="I64" i="1" s="1"/>
  <c r="M64" i="1" s="1"/>
  <c r="O64" i="1" s="1"/>
  <c r="G103" i="1"/>
  <c r="I103" i="1" s="1"/>
  <c r="M103" i="1" s="1"/>
  <c r="O103" i="1" s="1"/>
  <c r="G100" i="1"/>
  <c r="I88" i="1" l="1"/>
  <c r="M88" i="1" s="1"/>
  <c r="O88" i="1" s="1"/>
  <c r="I40" i="1"/>
  <c r="M40" i="1" s="1"/>
  <c r="O40" i="1" s="1"/>
  <c r="I43" i="1"/>
  <c r="M43" i="1" s="1"/>
  <c r="O43" i="1" s="1"/>
  <c r="I100" i="1"/>
  <c r="M100" i="1" s="1"/>
  <c r="O100" i="1" s="1"/>
  <c r="I79" i="1"/>
  <c r="M79" i="1" s="1"/>
  <c r="O79" i="1" s="1"/>
  <c r="I10" i="1"/>
  <c r="M10" i="1" s="1"/>
  <c r="O10" i="1" s="1"/>
  <c r="I91" i="1"/>
  <c r="M91" i="1" s="1"/>
  <c r="O91" i="1" s="1"/>
  <c r="I16" i="1"/>
  <c r="M16" i="1" s="1"/>
  <c r="O16" i="1" s="1"/>
  <c r="I31" i="1"/>
  <c r="M31" i="1" s="1"/>
  <c r="O31" i="1" s="1"/>
  <c r="I19" i="1"/>
  <c r="M19" i="1" s="1"/>
  <c r="O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Barton, Riley B</author>
  </authors>
  <commentList>
    <comment ref="N4" authorId="0" shapeId="0" xr:uid="{850E278C-E040-4FFD-99BB-7A3FA1269C75}">
      <text/>
    </comment>
    <comment ref="N6" authorId="0" shapeId="0" xr:uid="{3D34E48D-A63A-4FAF-90E4-7A23E47FBA23}">
      <text/>
    </comment>
  </commentList>
</comments>
</file>

<file path=xl/sharedStrings.xml><?xml version="1.0" encoding="utf-8"?>
<sst xmlns="http://schemas.openxmlformats.org/spreadsheetml/2006/main" count="216" uniqueCount="160">
  <si>
    <t>Sample ID</t>
  </si>
  <si>
    <t>Bottle + Sample (g)</t>
  </si>
  <si>
    <t>Bottle (g)</t>
  </si>
  <si>
    <t>Alteration (g)</t>
  </si>
  <si>
    <t>Sample V (mL)</t>
  </si>
  <si>
    <t>Empty Vial (g)</t>
  </si>
  <si>
    <t>Full Vial   (g)</t>
  </si>
  <si>
    <t>V MeOH (mL)</t>
  </si>
  <si>
    <t>DOC-PPL (uM)</t>
  </si>
  <si>
    <t>mg-DOC ox</t>
  </si>
  <si>
    <t>V MeOH to dry</t>
  </si>
  <si>
    <t>V mobile (uL)</t>
  </si>
  <si>
    <t>Scott Creek</t>
  </si>
  <si>
    <t>sample identifier</t>
  </si>
  <si>
    <t>Sequim Bay</t>
  </si>
  <si>
    <t>volume of sample passed through SPE cartridge; volume of filtered water extracted (MEASURED)</t>
  </si>
  <si>
    <t>Sample DOC (uM)</t>
  </si>
  <si>
    <t>concentration of DOC in filtered sample water (MEASURED)</t>
  </si>
  <si>
    <t>volume of methanol used to elute DOC from SPE cartridge (MEASURED)</t>
  </si>
  <si>
    <t>Leachate</t>
  </si>
  <si>
    <t>concentration of DOC in methanol eluate (CALCULATED) Assumes 60% recovery (40% loss) this may need to be adjusted depending on sample type. Riverine samples can have 60-80% recovery whereas highly photodegraded samples or oceanic samples can have ~45% recovery. For unknown samples, we recommend estimating a 50% SPE recovery.</t>
  </si>
  <si>
    <t>DIT_01_BC1</t>
  </si>
  <si>
    <t>target amount of DOC that needs to be oxidized for BPCA analysis (USUALLY 0.5 mg-C; can be modified based on expected sample composition; best practice is to keep this mass as consistent as possible throughout a given sample set)</t>
  </si>
  <si>
    <t>DIT_01_BC2</t>
  </si>
  <si>
    <t>volume of methanol eluate that needs to be transferred to glass ampule; based on DOC-PPL concentration (CALCULATED)</t>
  </si>
  <si>
    <t>DIT_01_BC3</t>
  </si>
  <si>
    <t>volume of mobile phase used to re-dissolve BPCAs in vial for HPLC analysis (USUALLY 200uL; volume can be decreased if C concentration is low or increased if C concentration is extremely high)</t>
  </si>
  <si>
    <t>DIT_01_BL1</t>
  </si>
  <si>
    <t>DIT_01_BL2</t>
  </si>
  <si>
    <t>Est. Extraction Efficiency</t>
  </si>
  <si>
    <t>extraction efficiency estimate for your particular sample which is subject to change (see DOC-PPL)</t>
  </si>
  <si>
    <t>DIT_01_BL3</t>
  </si>
  <si>
    <r>
      <t>r</t>
    </r>
    <r>
      <rPr>
        <b/>
        <sz val="13.4"/>
        <color rgb="FF000000"/>
        <rFont val="Calibri"/>
        <family val="2"/>
      </rPr>
      <t>MeOH (g/mL)</t>
    </r>
  </si>
  <si>
    <t>denisty of methanol at 25 degrees Celcius</t>
  </si>
  <si>
    <t>DIT_01_FC1</t>
  </si>
  <si>
    <t> </t>
  </si>
  <si>
    <t>Fill in with your own values</t>
  </si>
  <si>
    <t>DIT_01_FC2</t>
  </si>
  <si>
    <t>V MeOH to dry is highlighted for emphasis</t>
  </si>
  <si>
    <t>DIT_01_FC3</t>
  </si>
  <si>
    <t>DIT_01_FL1</t>
  </si>
  <si>
    <t>0.5 mg DOC</t>
  </si>
  <si>
    <t>1 g</t>
  </si>
  <si>
    <t>mol-C</t>
  </si>
  <si>
    <t>1000 mmol</t>
  </si>
  <si>
    <t>1000 umol</t>
  </si>
  <si>
    <t>L</t>
  </si>
  <si>
    <t>1000 mL</t>
  </si>
  <si>
    <t>=</t>
  </si>
  <si>
    <t>1.35 mL</t>
  </si>
  <si>
    <t>DIT_01_FL2</t>
  </si>
  <si>
    <t>1000 mg</t>
  </si>
  <si>
    <t>12 g</t>
  </si>
  <si>
    <t>mol</t>
  </si>
  <si>
    <t>mmol</t>
  </si>
  <si>
    <t>30830 umol</t>
  </si>
  <si>
    <t>DIT_01_FL3</t>
  </si>
  <si>
    <t>DOCppl</t>
  </si>
  <si>
    <t>DIT_01_SC1</t>
  </si>
  <si>
    <t>DIT_01_SC2</t>
  </si>
  <si>
    <t>DIT_01_SC3</t>
  </si>
  <si>
    <t>DIT_01_SL1</t>
  </si>
  <si>
    <t>DIT_01_SL2</t>
  </si>
  <si>
    <t>DIT_01_SL3</t>
  </si>
  <si>
    <t>DIT_02_BC1</t>
  </si>
  <si>
    <t>DIT_02_BC2</t>
  </si>
  <si>
    <t>DIT_02_BC3</t>
  </si>
  <si>
    <t>DIT_02_BL1</t>
  </si>
  <si>
    <t>DIT_02_BL2</t>
  </si>
  <si>
    <t>DIT_02_BL3</t>
  </si>
  <si>
    <t>DIT_02_FC1</t>
  </si>
  <si>
    <t>DIT_02_FC2</t>
  </si>
  <si>
    <t>DIT_02_FC3</t>
  </si>
  <si>
    <t>DIT_02_FL1</t>
  </si>
  <si>
    <t>DIT_02_FL2</t>
  </si>
  <si>
    <t>DIT_02_FL3</t>
  </si>
  <si>
    <t>DIT_02_SC1</t>
  </si>
  <si>
    <t>DIT_02_SC2</t>
  </si>
  <si>
    <t>DIT_02_SC3</t>
  </si>
  <si>
    <t>DIT_02_SL1</t>
  </si>
  <si>
    <t>DIT_02_SL2</t>
  </si>
  <si>
    <t>DIT_02_SL3</t>
  </si>
  <si>
    <t>DIT_03_BC1</t>
  </si>
  <si>
    <t>DIT_03_BC2</t>
  </si>
  <si>
    <t>DIT_03_BC3</t>
  </si>
  <si>
    <t>DIT_03_BL1</t>
  </si>
  <si>
    <t>DIT_03_BL2</t>
  </si>
  <si>
    <t>DIT_03_BL3</t>
  </si>
  <si>
    <t>DIT_03_FC1</t>
  </si>
  <si>
    <t>DIT_03_FC2</t>
  </si>
  <si>
    <t>DIT_03_FC3</t>
  </si>
  <si>
    <t>DIT_03_FL1</t>
  </si>
  <si>
    <t>DIT_03_FL2</t>
  </si>
  <si>
    <t>DIT_03_FL3</t>
  </si>
  <si>
    <t>DIT_03_SC1</t>
  </si>
  <si>
    <t>DIT_03_SC2</t>
  </si>
  <si>
    <t>DIT_03_SC3</t>
  </si>
  <si>
    <t>DIT_03_SL1</t>
  </si>
  <si>
    <t>DIT_03_SL2</t>
  </si>
  <si>
    <t>DIT_03_SL3</t>
  </si>
  <si>
    <t>DIT_04_BC1</t>
  </si>
  <si>
    <t>DIT_04_BC2</t>
  </si>
  <si>
    <t>DIT_04_BC3</t>
  </si>
  <si>
    <t>DIT_04_BL1</t>
  </si>
  <si>
    <t>DIT_04_BL2</t>
  </si>
  <si>
    <t>DIT_04_BL3</t>
  </si>
  <si>
    <t>DIT_04_FC1</t>
  </si>
  <si>
    <t>DIT_04_FC2</t>
  </si>
  <si>
    <t>DIT_04_FC3</t>
  </si>
  <si>
    <t>DIT_04_FL1</t>
  </si>
  <si>
    <t>DIT_04_FL2</t>
  </si>
  <si>
    <t>DIT_04_FL3</t>
  </si>
  <si>
    <t>DIT_04_SC1</t>
  </si>
  <si>
    <t>DIT_04_SC2</t>
  </si>
  <si>
    <t>DIT_04_SC3</t>
  </si>
  <si>
    <t>DIT_04_SL1</t>
  </si>
  <si>
    <t>DIT_04_SL2</t>
  </si>
  <si>
    <t>DIT_04_SL3</t>
  </si>
  <si>
    <t>DIT_05_BC1</t>
  </si>
  <si>
    <t>DIT_05_BC2</t>
  </si>
  <si>
    <t>DIT_05_BC3</t>
  </si>
  <si>
    <t>DIT_05_BL1</t>
  </si>
  <si>
    <t>DIT_05_BL2</t>
  </si>
  <si>
    <t>DIT_05_BL3</t>
  </si>
  <si>
    <t>DIT_05_FC1</t>
  </si>
  <si>
    <t>DIT_05_FC2</t>
  </si>
  <si>
    <t>DIT_05_FC3</t>
  </si>
  <si>
    <t>DIT_05_FL1</t>
  </si>
  <si>
    <t>DIT_05_FL2</t>
  </si>
  <si>
    <t>DIT_05_FL3</t>
  </si>
  <si>
    <t>DIT_05_SC1</t>
  </si>
  <si>
    <t>DIT_05_SC2</t>
  </si>
  <si>
    <t>DIT_05_SC3</t>
  </si>
  <si>
    <t>DIT_05_SL1</t>
  </si>
  <si>
    <t>DIT_05_SL2</t>
  </si>
  <si>
    <t>DIT_05_SL3</t>
  </si>
  <si>
    <t>DIT_06_BC1</t>
  </si>
  <si>
    <t>DIT_06_BC2</t>
  </si>
  <si>
    <t>DIT_06_BC3</t>
  </si>
  <si>
    <t>DIT_06_BL1</t>
  </si>
  <si>
    <t>DIT_06_BL2</t>
  </si>
  <si>
    <t>DIT_06_BL3</t>
  </si>
  <si>
    <t>DIT_06_FC1</t>
  </si>
  <si>
    <t>DIT_06_FC2</t>
  </si>
  <si>
    <t>DIT_06_FC3</t>
  </si>
  <si>
    <t>DIT_06_FL1</t>
  </si>
  <si>
    <t>DIT_06_FL2</t>
  </si>
  <si>
    <t>DIT_06_FL3</t>
  </si>
  <si>
    <t>DIT_06_SC1</t>
  </si>
  <si>
    <t>DIT_06_SC2</t>
  </si>
  <si>
    <t>DIT_06_SC3</t>
  </si>
  <si>
    <t>DIT_06_SL1</t>
  </si>
  <si>
    <t>DIT_06_SL2</t>
  </si>
  <si>
    <t>DIT_06_SL3</t>
  </si>
  <si>
    <t>V MeOH Dried (240720)</t>
  </si>
  <si>
    <t>Individual Sample Vol (mL)</t>
  </si>
  <si>
    <t>Individual Sample DOC (mg-C/L)</t>
  </si>
  <si>
    <t>Combined DOC (mg)</t>
  </si>
  <si>
    <t>Combined DOC (mgC/L)</t>
  </si>
  <si>
    <t>Combined Total 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</si>
</sst>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b/>
      <sz val="13.4"/>
      <color rgb="FF000000"/>
      <name val="Calibri"/>
      <family val="2"/>
    </font>
    <font>
      <b/>
      <sz val="11"/>
      <color rgb="FF00000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1" fillId="0" borderId="0" xfId="0" applyNumberFormat="1" applyFont="1"/>
    <xf numFmtId="0" fontId="7" fillId="0" borderId="0" xfId="0" applyFont="1"/>
    <xf numFmtId="0" fontId="3" fillId="3" borderId="0" xfId="0" applyFont="1" applyFill="1"/>
    <xf numFmtId="0" fontId="1" fillId="0" borderId="6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8" xfId="0" quotePrefix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CC"/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5D1D-5F50-4EA4-BA2E-51373631225B}">
  <dimension ref="A1:O40"/>
  <sheetViews>
    <sheetView tabSelected="1" workbookViewId="0">
      <selection activeCell="C2" sqref="C2"/>
    </sheetView>
  </sheetViews>
  <sheetFormatPr defaultRowHeight="14.4" x14ac:dyDescent="0.3"/>
  <cols>
    <col min="1" max="1" width="14.88671875" style="19" customWidth="1"/>
    <col min="2" max="4" width="16" style="41" customWidth="1"/>
    <col min="5" max="6" width="16" style="19" customWidth="1"/>
  </cols>
  <sheetData>
    <row r="1" spans="1:15" ht="40.799999999999997" customHeight="1" thickBot="1" x14ac:dyDescent="0.35">
      <c r="A1" s="13" t="s">
        <v>0</v>
      </c>
      <c r="B1" s="36" t="s">
        <v>159</v>
      </c>
      <c r="C1" s="36" t="s">
        <v>158</v>
      </c>
      <c r="D1" s="37" t="s">
        <v>7</v>
      </c>
      <c r="E1" s="15" t="s">
        <v>154</v>
      </c>
      <c r="F1" s="16" t="s">
        <v>11</v>
      </c>
      <c r="G1" s="1"/>
      <c r="H1" s="1"/>
      <c r="I1" s="1"/>
      <c r="J1" s="1"/>
      <c r="K1" s="1"/>
      <c r="L1" s="1"/>
      <c r="M1" s="1"/>
      <c r="N1" s="1"/>
      <c r="O1" s="1"/>
    </row>
    <row r="2" spans="1:15" ht="22.5" customHeight="1" x14ac:dyDescent="0.3">
      <c r="A2" s="25" t="s">
        <v>12</v>
      </c>
      <c r="B2" s="44">
        <v>981.59999999999991</v>
      </c>
      <c r="C2" s="43">
        <v>1.1599999999999999</v>
      </c>
      <c r="D2" s="42">
        <v>8.421338383838382</v>
      </c>
      <c r="E2" s="33">
        <v>2</v>
      </c>
      <c r="F2" s="22">
        <v>200</v>
      </c>
      <c r="G2" s="1"/>
      <c r="H2" s="1"/>
      <c r="I2" s="1"/>
      <c r="J2" s="1"/>
      <c r="K2" s="1"/>
      <c r="L2" s="1"/>
      <c r="M2" s="1"/>
      <c r="N2" s="1"/>
      <c r="O2" s="1"/>
    </row>
    <row r="3" spans="1:15" ht="22.5" customHeight="1" x14ac:dyDescent="0.3">
      <c r="A3" s="25" t="s">
        <v>14</v>
      </c>
      <c r="B3" s="45">
        <v>1553.6</v>
      </c>
      <c r="C3" s="46">
        <v>0.85040000000000004</v>
      </c>
      <c r="D3" s="42">
        <v>7.8438131313131301</v>
      </c>
      <c r="E3" s="33">
        <v>2</v>
      </c>
      <c r="F3" s="22">
        <v>200</v>
      </c>
      <c r="G3" s="1"/>
      <c r="H3" s="1"/>
      <c r="I3" s="1"/>
      <c r="J3" s="1"/>
      <c r="K3" s="1"/>
      <c r="L3" s="1"/>
      <c r="M3" s="1"/>
      <c r="N3" s="1"/>
      <c r="O3" s="1"/>
    </row>
    <row r="4" spans="1:15" ht="22.5" customHeight="1" x14ac:dyDescent="0.3">
      <c r="A4" s="25" t="s">
        <v>19</v>
      </c>
      <c r="B4" s="45">
        <v>39.599999999999994</v>
      </c>
      <c r="C4" s="46">
        <v>68.34</v>
      </c>
      <c r="D4" s="42">
        <v>7.293686868686871</v>
      </c>
      <c r="E4" s="33">
        <v>2</v>
      </c>
      <c r="F4" s="22">
        <v>200</v>
      </c>
      <c r="G4" s="1"/>
      <c r="H4" s="1"/>
      <c r="I4" s="1"/>
      <c r="J4" s="1"/>
      <c r="K4" s="1"/>
      <c r="L4" s="1"/>
      <c r="M4" s="1"/>
      <c r="N4" s="1"/>
      <c r="O4" s="1"/>
    </row>
    <row r="5" spans="1:15" ht="22.5" customHeight="1" x14ac:dyDescent="0.3">
      <c r="A5" s="18" t="s">
        <v>21</v>
      </c>
      <c r="B5" s="45">
        <v>300.90000000000003</v>
      </c>
      <c r="C5" s="46">
        <v>5.3803539381854435</v>
      </c>
      <c r="D5" s="42">
        <v>7.4467171717171716</v>
      </c>
      <c r="E5" s="33">
        <v>2</v>
      </c>
      <c r="F5" s="22">
        <v>200</v>
      </c>
      <c r="G5" s="1"/>
      <c r="H5" s="1"/>
      <c r="I5" s="1"/>
      <c r="J5" s="1"/>
      <c r="K5" s="1"/>
      <c r="L5" s="1"/>
      <c r="M5" s="1"/>
      <c r="N5" s="1"/>
      <c r="O5" s="1"/>
    </row>
    <row r="6" spans="1:15" ht="18.75" customHeight="1" x14ac:dyDescent="0.3">
      <c r="A6" s="18" t="s">
        <v>27</v>
      </c>
      <c r="B6" s="45">
        <v>202.60000000000002</v>
      </c>
      <c r="C6" s="46">
        <v>5.3798608094768001</v>
      </c>
      <c r="D6" s="42">
        <v>7.7454545454545443</v>
      </c>
      <c r="E6" s="33">
        <v>2</v>
      </c>
      <c r="F6" s="22">
        <v>200</v>
      </c>
      <c r="G6" s="1"/>
      <c r="H6" s="1"/>
      <c r="I6" s="1"/>
      <c r="J6" s="1"/>
      <c r="K6" s="1"/>
      <c r="L6" s="1"/>
      <c r="M6" s="1"/>
      <c r="N6" s="1"/>
      <c r="O6" s="1"/>
    </row>
    <row r="7" spans="1:15" ht="18.75" customHeight="1" x14ac:dyDescent="0.3">
      <c r="A7" s="18" t="s">
        <v>34</v>
      </c>
      <c r="B7" s="45">
        <v>315.7</v>
      </c>
      <c r="C7" s="46">
        <v>5.3093278428888189</v>
      </c>
      <c r="D7" s="42">
        <v>7.6838383838383848</v>
      </c>
      <c r="E7" s="33">
        <v>2</v>
      </c>
      <c r="F7" s="22">
        <v>200</v>
      </c>
      <c r="G7" s="1"/>
      <c r="H7" s="1"/>
    </row>
    <row r="8" spans="1:15" ht="18.75" customHeight="1" x14ac:dyDescent="0.3">
      <c r="A8" s="18" t="s">
        <v>40</v>
      </c>
      <c r="B8" s="45">
        <v>242.2</v>
      </c>
      <c r="C8" s="46">
        <v>4.3603154417836496</v>
      </c>
      <c r="D8" s="42">
        <v>6.7060606060606052</v>
      </c>
      <c r="E8" s="33">
        <v>2</v>
      </c>
      <c r="F8" s="22">
        <v>200</v>
      </c>
      <c r="G8" s="1"/>
      <c r="H8" s="1"/>
    </row>
    <row r="9" spans="1:15" ht="18.75" customHeight="1" x14ac:dyDescent="0.3">
      <c r="A9" s="18" t="s">
        <v>58</v>
      </c>
      <c r="B9" s="45">
        <v>319.19999999999993</v>
      </c>
      <c r="C9" s="46">
        <v>5.0670570175438598</v>
      </c>
      <c r="D9" s="42">
        <v>7.1386363636363637</v>
      </c>
      <c r="E9" s="33">
        <v>2</v>
      </c>
      <c r="F9" s="22">
        <v>200</v>
      </c>
      <c r="G9" s="1"/>
      <c r="O9" s="1"/>
    </row>
    <row r="10" spans="1:15" ht="18.75" customHeight="1" x14ac:dyDescent="0.3">
      <c r="A10" s="18" t="s">
        <v>61</v>
      </c>
      <c r="B10" s="45">
        <v>293</v>
      </c>
      <c r="C10" s="46">
        <v>5.2380897610921497</v>
      </c>
      <c r="D10" s="42">
        <v>6.7260101010101003</v>
      </c>
      <c r="E10" s="33">
        <v>2</v>
      </c>
      <c r="F10" s="22">
        <v>200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8.75" customHeight="1" x14ac:dyDescent="0.3">
      <c r="A11" s="18" t="s">
        <v>64</v>
      </c>
      <c r="B11" s="45">
        <v>381</v>
      </c>
      <c r="C11" s="46">
        <v>4.8025081364829392</v>
      </c>
      <c r="D11" s="42">
        <v>7.1785353535353549</v>
      </c>
      <c r="E11" s="33">
        <v>2</v>
      </c>
      <c r="F11" s="22">
        <v>200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8" t="s">
        <v>67</v>
      </c>
      <c r="B12" s="45">
        <v>385</v>
      </c>
      <c r="C12" s="46">
        <v>3.3464301298701304</v>
      </c>
      <c r="D12" s="42">
        <v>6.7978535353535356</v>
      </c>
      <c r="E12" s="33">
        <v>2</v>
      </c>
      <c r="F12" s="22">
        <v>200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8" t="s">
        <v>70</v>
      </c>
      <c r="B13" s="45">
        <v>334.30000000000007</v>
      </c>
      <c r="C13" s="46">
        <v>3.6358271014059231</v>
      </c>
      <c r="D13" s="42">
        <v>7.5424242424242394</v>
      </c>
      <c r="E13" s="33">
        <v>2</v>
      </c>
      <c r="F13" s="22">
        <v>200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18" t="s">
        <v>73</v>
      </c>
      <c r="B14" s="45">
        <v>411.5</v>
      </c>
      <c r="C14" s="46">
        <v>2.0782017010935605</v>
      </c>
      <c r="D14" s="42">
        <v>7.3505050505050482</v>
      </c>
      <c r="E14" s="33">
        <v>2</v>
      </c>
      <c r="F14" s="22">
        <v>200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8" t="s">
        <v>76</v>
      </c>
      <c r="B15" s="45">
        <v>366.2</v>
      </c>
      <c r="C15" s="46">
        <v>3.7587140906608414</v>
      </c>
      <c r="D15" s="42">
        <v>7.133333333333332</v>
      </c>
      <c r="E15" s="33">
        <v>2</v>
      </c>
      <c r="F15" s="22">
        <v>200</v>
      </c>
      <c r="G15" s="1"/>
      <c r="O15" s="1"/>
    </row>
    <row r="16" spans="1:15" x14ac:dyDescent="0.3">
      <c r="A16" s="18" t="s">
        <v>79</v>
      </c>
      <c r="B16" s="45">
        <v>405.4</v>
      </c>
      <c r="C16" s="46">
        <v>3.9037331031080411</v>
      </c>
      <c r="D16" s="42">
        <v>7.6672979797979766</v>
      </c>
      <c r="E16" s="33">
        <v>2</v>
      </c>
      <c r="F16" s="22">
        <v>200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8" t="s">
        <v>82</v>
      </c>
      <c r="B17" s="45">
        <v>406.9</v>
      </c>
      <c r="C17" s="46">
        <v>3.8246099778815434</v>
      </c>
      <c r="D17" s="42">
        <v>8.4973484848484855</v>
      </c>
      <c r="E17" s="33">
        <v>2</v>
      </c>
      <c r="F17" s="22">
        <v>200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8" t="s">
        <v>85</v>
      </c>
      <c r="B18" s="45">
        <v>384.20000000000005</v>
      </c>
      <c r="C18" s="46">
        <v>2.6779849036959917</v>
      </c>
      <c r="D18" s="42">
        <v>8.1287878787878789</v>
      </c>
      <c r="E18" s="33">
        <v>2</v>
      </c>
      <c r="F18" s="22">
        <v>200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8" t="s">
        <v>88</v>
      </c>
      <c r="B19" s="45">
        <v>401</v>
      </c>
      <c r="C19" s="46">
        <v>2.8199461346633417</v>
      </c>
      <c r="D19" s="42">
        <v>8.8131313131313149</v>
      </c>
      <c r="E19" s="33">
        <v>2</v>
      </c>
      <c r="F19" s="22">
        <v>200</v>
      </c>
    </row>
    <row r="20" spans="1:15" x14ac:dyDescent="0.3">
      <c r="A20" s="18" t="s">
        <v>91</v>
      </c>
      <c r="B20" s="45">
        <v>382.59999999999997</v>
      </c>
      <c r="C20" s="46">
        <v>1.7180418191322533</v>
      </c>
      <c r="D20" s="42">
        <v>7.3420454545454534</v>
      </c>
      <c r="E20" s="33">
        <v>2</v>
      </c>
      <c r="F20" s="22">
        <v>200</v>
      </c>
    </row>
    <row r="21" spans="1:15" x14ac:dyDescent="0.3">
      <c r="A21" s="18" t="s">
        <v>94</v>
      </c>
      <c r="B21" s="45">
        <v>391.09999999999997</v>
      </c>
      <c r="C21" s="46">
        <v>2.9079166453592435</v>
      </c>
      <c r="D21" s="42">
        <v>7.3435606060606062</v>
      </c>
      <c r="E21" s="33">
        <v>2</v>
      </c>
      <c r="F21" s="22">
        <v>200</v>
      </c>
    </row>
    <row r="22" spans="1:15" x14ac:dyDescent="0.3">
      <c r="A22" s="18" t="s">
        <v>97</v>
      </c>
      <c r="B22" s="45">
        <v>388.29999999999995</v>
      </c>
      <c r="C22" s="46">
        <v>3.1583399433427766</v>
      </c>
      <c r="D22" s="42">
        <v>11.458712121212121</v>
      </c>
      <c r="E22" s="33">
        <v>2</v>
      </c>
      <c r="F22" s="22">
        <v>200</v>
      </c>
    </row>
    <row r="23" spans="1:15" x14ac:dyDescent="0.3">
      <c r="A23" s="18" t="s">
        <v>100</v>
      </c>
      <c r="B23" s="45">
        <v>359</v>
      </c>
      <c r="C23" s="46">
        <v>2.8232986072423398</v>
      </c>
      <c r="D23" s="42">
        <v>8.4369949494949488</v>
      </c>
      <c r="E23" s="33">
        <v>2</v>
      </c>
      <c r="F23" s="22">
        <v>200</v>
      </c>
    </row>
    <row r="24" spans="1:15" x14ac:dyDescent="0.3">
      <c r="A24" s="18" t="s">
        <v>103</v>
      </c>
      <c r="B24" s="45">
        <v>280.59999999999997</v>
      </c>
      <c r="C24" s="46">
        <v>2.4235473984319316</v>
      </c>
      <c r="D24" s="42">
        <v>9.7279040404040398</v>
      </c>
      <c r="E24" s="33">
        <v>2</v>
      </c>
      <c r="F24" s="22">
        <v>200</v>
      </c>
    </row>
    <row r="25" spans="1:15" x14ac:dyDescent="0.3">
      <c r="A25" s="18" t="s">
        <v>106</v>
      </c>
      <c r="B25" s="45">
        <v>364.69999999999993</v>
      </c>
      <c r="C25" s="46">
        <v>2.6575187825610094</v>
      </c>
      <c r="D25" s="42">
        <v>8.9989898989898958</v>
      </c>
      <c r="E25" s="33">
        <v>2</v>
      </c>
      <c r="F25" s="22">
        <v>200</v>
      </c>
    </row>
    <row r="26" spans="1:15" x14ac:dyDescent="0.3">
      <c r="A26" s="18" t="s">
        <v>109</v>
      </c>
      <c r="B26" s="45">
        <v>343.59999999999997</v>
      </c>
      <c r="C26" s="46">
        <v>1.7085369615832362</v>
      </c>
      <c r="D26" s="42">
        <v>8.4337121212121193</v>
      </c>
      <c r="E26" s="33">
        <v>2</v>
      </c>
      <c r="F26" s="22">
        <v>200</v>
      </c>
    </row>
    <row r="27" spans="1:15" x14ac:dyDescent="0.3">
      <c r="A27" s="18" t="s">
        <v>112</v>
      </c>
      <c r="B27" s="45">
        <v>336</v>
      </c>
      <c r="C27" s="46">
        <v>3.1449247023809521</v>
      </c>
      <c r="D27" s="42">
        <v>8.1545454545454561</v>
      </c>
      <c r="E27" s="33">
        <v>2</v>
      </c>
      <c r="F27" s="22">
        <v>200</v>
      </c>
    </row>
    <row r="28" spans="1:15" x14ac:dyDescent="0.3">
      <c r="A28" s="18" t="s">
        <v>115</v>
      </c>
      <c r="B28" s="45">
        <v>352.1</v>
      </c>
      <c r="C28" s="46">
        <v>2.5419877875603523</v>
      </c>
      <c r="D28" s="42">
        <v>8.5474747474747499</v>
      </c>
      <c r="E28" s="33">
        <v>2</v>
      </c>
      <c r="F28" s="22">
        <v>200</v>
      </c>
    </row>
    <row r="29" spans="1:15" x14ac:dyDescent="0.3">
      <c r="A29" s="18" t="s">
        <v>118</v>
      </c>
      <c r="B29" s="45">
        <v>337.9</v>
      </c>
      <c r="C29" s="46">
        <v>2.1781973956791951</v>
      </c>
      <c r="D29" s="42">
        <v>7.7654040404040376</v>
      </c>
      <c r="E29" s="33">
        <v>2</v>
      </c>
      <c r="F29" s="22">
        <v>200</v>
      </c>
    </row>
    <row r="30" spans="1:15" x14ac:dyDescent="0.3">
      <c r="A30" s="18" t="s">
        <v>121</v>
      </c>
      <c r="B30" s="45">
        <v>340.6</v>
      </c>
      <c r="C30" s="46">
        <v>1.9152034644744564</v>
      </c>
      <c r="D30" s="42">
        <v>6.7789141414141412</v>
      </c>
      <c r="E30" s="33">
        <v>2</v>
      </c>
      <c r="F30" s="22">
        <v>200</v>
      </c>
    </row>
    <row r="31" spans="1:15" x14ac:dyDescent="0.3">
      <c r="A31" s="18" t="s">
        <v>124</v>
      </c>
      <c r="B31" s="45">
        <v>366.1</v>
      </c>
      <c r="C31" s="46">
        <v>2.200452335427479</v>
      </c>
      <c r="D31" s="42">
        <v>6.7438131313131295</v>
      </c>
      <c r="E31" s="33">
        <v>2</v>
      </c>
      <c r="F31" s="22">
        <v>200</v>
      </c>
    </row>
    <row r="32" spans="1:15" x14ac:dyDescent="0.3">
      <c r="A32" s="18" t="s">
        <v>127</v>
      </c>
      <c r="B32" s="45">
        <v>361.30000000000007</v>
      </c>
      <c r="C32" s="46">
        <v>1.2284090783282589</v>
      </c>
      <c r="D32" s="42">
        <v>6.3964646464646471</v>
      </c>
      <c r="E32" s="33">
        <v>2</v>
      </c>
      <c r="F32" s="22">
        <v>200</v>
      </c>
    </row>
    <row r="33" spans="1:6" x14ac:dyDescent="0.3">
      <c r="A33" s="18" t="s">
        <v>130</v>
      </c>
      <c r="B33" s="45">
        <v>357.70000000000005</v>
      </c>
      <c r="C33" s="46">
        <v>2.1971012021246854</v>
      </c>
      <c r="D33" s="42">
        <v>7.1827020202020204</v>
      </c>
      <c r="E33" s="33">
        <v>2</v>
      </c>
      <c r="F33" s="22">
        <v>200</v>
      </c>
    </row>
    <row r="34" spans="1:6" x14ac:dyDescent="0.3">
      <c r="A34" s="18" t="s">
        <v>133</v>
      </c>
      <c r="B34" s="45">
        <v>366.59999999999991</v>
      </c>
      <c r="C34" s="46">
        <v>2.3239078014184402</v>
      </c>
      <c r="D34" s="42">
        <v>6.5330808080808067</v>
      </c>
      <c r="E34" s="33">
        <v>2</v>
      </c>
      <c r="F34" s="22">
        <v>200</v>
      </c>
    </row>
    <row r="35" spans="1:6" x14ac:dyDescent="0.3">
      <c r="A35" s="18" t="s">
        <v>136</v>
      </c>
      <c r="B35" s="45">
        <v>238.50000000000003</v>
      </c>
      <c r="C35" s="46">
        <v>2.1466192872117404</v>
      </c>
      <c r="D35" s="42">
        <v>6.8707070707070717</v>
      </c>
      <c r="E35" s="33">
        <v>2</v>
      </c>
      <c r="F35" s="22">
        <v>200</v>
      </c>
    </row>
    <row r="36" spans="1:6" x14ac:dyDescent="0.3">
      <c r="A36" s="18" t="s">
        <v>139</v>
      </c>
      <c r="B36" s="45">
        <v>362.90000000000003</v>
      </c>
      <c r="C36" s="46">
        <v>1.7985067511711212</v>
      </c>
      <c r="D36" s="42">
        <v>7.6789141414141433</v>
      </c>
      <c r="E36" s="33">
        <v>2</v>
      </c>
      <c r="F36" s="22">
        <v>200</v>
      </c>
    </row>
    <row r="37" spans="1:6" x14ac:dyDescent="0.3">
      <c r="A37" s="18" t="s">
        <v>142</v>
      </c>
      <c r="B37" s="45">
        <v>230.10000000000002</v>
      </c>
      <c r="C37" s="46">
        <v>2.170509778357236</v>
      </c>
      <c r="D37" s="42">
        <v>8.0982323232323239</v>
      </c>
      <c r="E37" s="33">
        <v>2</v>
      </c>
      <c r="F37" s="22">
        <v>200</v>
      </c>
    </row>
    <row r="38" spans="1:6" x14ac:dyDescent="0.3">
      <c r="A38" s="18" t="s">
        <v>145</v>
      </c>
      <c r="B38" s="45">
        <v>241.20000000000005</v>
      </c>
      <c r="C38" s="46">
        <v>1.3047960199004973</v>
      </c>
      <c r="D38" s="42">
        <v>7.4827020202020211</v>
      </c>
      <c r="E38" s="33">
        <v>2</v>
      </c>
      <c r="F38" s="22">
        <v>200</v>
      </c>
    </row>
    <row r="39" spans="1:6" x14ac:dyDescent="0.3">
      <c r="A39" s="18" t="s">
        <v>148</v>
      </c>
      <c r="B39" s="45">
        <v>237.90000000000003</v>
      </c>
      <c r="C39" s="46">
        <v>2.2124670029424132</v>
      </c>
      <c r="D39" s="42">
        <v>7.5287878787878757</v>
      </c>
      <c r="E39" s="33">
        <v>2</v>
      </c>
      <c r="F39" s="22">
        <v>200</v>
      </c>
    </row>
    <row r="40" spans="1:6" x14ac:dyDescent="0.3">
      <c r="A40" s="18" t="s">
        <v>151</v>
      </c>
      <c r="B40" s="45">
        <v>243.8</v>
      </c>
      <c r="C40" s="46">
        <v>2.276884331419196</v>
      </c>
      <c r="D40" s="42">
        <v>7.0376262626262625</v>
      </c>
      <c r="E40" s="33">
        <v>2</v>
      </c>
      <c r="F40" s="2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4"/>
  <sheetViews>
    <sheetView workbookViewId="0">
      <selection activeCell="I4" sqref="I4"/>
    </sheetView>
  </sheetViews>
  <sheetFormatPr defaultRowHeight="14.4" x14ac:dyDescent="0.3"/>
  <cols>
    <col min="1" max="1" width="14.88671875" style="19" customWidth="1"/>
    <col min="2" max="4" width="11.44140625" style="19" customWidth="1"/>
    <col min="5" max="6" width="11.44140625" style="41" customWidth="1"/>
    <col min="7" max="7" width="8.88671875" style="39"/>
    <col min="10" max="17" width="11.44140625" style="19" customWidth="1"/>
    <col min="19" max="19" width="22.109375" customWidth="1"/>
  </cols>
  <sheetData>
    <row r="1" spans="1:28" ht="36.75" customHeight="1" thickBo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37" t="s">
        <v>155</v>
      </c>
      <c r="F1" s="37" t="s">
        <v>156</v>
      </c>
      <c r="G1" s="36" t="s">
        <v>157</v>
      </c>
      <c r="H1" s="36" t="s">
        <v>159</v>
      </c>
      <c r="I1" s="36" t="s">
        <v>158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5" t="s">
        <v>10</v>
      </c>
      <c r="P1" s="15" t="s">
        <v>154</v>
      </c>
      <c r="Q1" s="16" t="s">
        <v>11</v>
      </c>
      <c r="R1" s="1"/>
      <c r="S1" s="2"/>
      <c r="T1" s="1"/>
      <c r="U1" s="1"/>
      <c r="V1" s="1"/>
      <c r="W1" s="1"/>
      <c r="X1" s="1"/>
      <c r="Y1" s="1"/>
      <c r="Z1" s="1"/>
      <c r="AA1" s="1"/>
      <c r="AB1" s="1"/>
    </row>
    <row r="2" spans="1:28" ht="22.5" customHeight="1" x14ac:dyDescent="0.3">
      <c r="A2" s="25" t="s">
        <v>12</v>
      </c>
      <c r="B2" s="26">
        <v>1547.6</v>
      </c>
      <c r="C2" s="26">
        <v>566</v>
      </c>
      <c r="D2" s="26"/>
      <c r="E2" s="38">
        <f>B2-C2+D2</f>
        <v>981.59999999999991</v>
      </c>
      <c r="F2" s="38">
        <v>1.1599999999999999</v>
      </c>
      <c r="H2" s="26">
        <v>981.59999999999991</v>
      </c>
      <c r="I2" s="26">
        <v>1.1599999999999999</v>
      </c>
      <c r="J2" s="26">
        <v>11.3279</v>
      </c>
      <c r="K2" s="26">
        <v>17.997599999999998</v>
      </c>
      <c r="L2" s="32">
        <f>(K2-J2)/0.792</f>
        <v>8.421338383838382</v>
      </c>
      <c r="M2" s="17">
        <f>I2*H2/L2*0.65</f>
        <v>87.887027722386307</v>
      </c>
      <c r="N2" s="17">
        <v>0.5</v>
      </c>
      <c r="O2" s="33">
        <f>N2/M2*1000</f>
        <v>5.6891217390964464</v>
      </c>
      <c r="P2" s="33">
        <v>2</v>
      </c>
      <c r="Q2" s="22">
        <v>200</v>
      </c>
      <c r="R2" s="1"/>
      <c r="S2" s="4" t="s">
        <v>0</v>
      </c>
      <c r="T2" s="1" t="s">
        <v>13</v>
      </c>
      <c r="U2" s="1"/>
      <c r="V2" s="1"/>
      <c r="W2" s="1"/>
      <c r="X2" s="1"/>
      <c r="Y2" s="1"/>
      <c r="Z2" s="1"/>
      <c r="AA2" s="1"/>
      <c r="AB2" s="1"/>
    </row>
    <row r="3" spans="1:28" ht="22.5" customHeight="1" x14ac:dyDescent="0.3">
      <c r="A3" s="25" t="s">
        <v>14</v>
      </c>
      <c r="B3" s="26">
        <v>1106.0999999999999</v>
      </c>
      <c r="C3" s="26">
        <v>820.2</v>
      </c>
      <c r="D3" s="26"/>
      <c r="E3" s="38">
        <f t="shared" ref="E3:E66" si="0">B3-C3+D3</f>
        <v>285.89999999999986</v>
      </c>
      <c r="F3" s="38">
        <v>0.85040000000000004</v>
      </c>
      <c r="G3" s="39">
        <f>(E3/1000)*F3</f>
        <v>0.24312935999999991</v>
      </c>
      <c r="H3">
        <f>SUM(E3:E5)</f>
        <v>1553.6</v>
      </c>
      <c r="I3">
        <f>(SUM(G3:G5))/(H3/1000)</f>
        <v>0.85040000000000004</v>
      </c>
      <c r="J3" s="26">
        <v>11.4513</v>
      </c>
      <c r="K3" s="26">
        <v>17.663599999999999</v>
      </c>
      <c r="L3" s="32">
        <f t="shared" ref="L3:L66" si="1">(K3-J3)/0.792</f>
        <v>7.8438131313131301</v>
      </c>
      <c r="M3" s="17">
        <f t="shared" ref="M3:M66" si="2">I3*H3/L3*0.65</f>
        <v>109.48347718429569</v>
      </c>
      <c r="N3" s="17">
        <v>0.5</v>
      </c>
      <c r="O3" s="33">
        <f>N3/M3*1000</f>
        <v>4.566899160120208</v>
      </c>
      <c r="P3" s="33">
        <v>2</v>
      </c>
      <c r="Q3" s="22">
        <v>200</v>
      </c>
      <c r="R3" s="1"/>
      <c r="S3" s="4" t="s">
        <v>4</v>
      </c>
      <c r="T3" s="1" t="s">
        <v>15</v>
      </c>
      <c r="U3" s="1"/>
      <c r="V3" s="1"/>
      <c r="W3" s="1"/>
      <c r="X3" s="1"/>
      <c r="Y3" s="1"/>
      <c r="Z3" s="1"/>
      <c r="AA3" s="1"/>
      <c r="AB3" s="1"/>
    </row>
    <row r="4" spans="1:28" ht="22.5" customHeight="1" x14ac:dyDescent="0.3">
      <c r="A4" s="25" t="s">
        <v>14</v>
      </c>
      <c r="B4" s="26">
        <v>1077.8</v>
      </c>
      <c r="C4" s="26">
        <v>107.5</v>
      </c>
      <c r="D4" s="26"/>
      <c r="E4" s="38">
        <f t="shared" si="0"/>
        <v>970.3</v>
      </c>
      <c r="F4" s="38">
        <v>0.85040000000000004</v>
      </c>
      <c r="G4" s="39">
        <f t="shared" ref="G4:G67" si="3">(E4/1000)*F4</f>
        <v>0.82514312000000001</v>
      </c>
      <c r="J4" s="31"/>
      <c r="K4" s="31"/>
      <c r="L4" s="32">
        <f t="shared" si="1"/>
        <v>0</v>
      </c>
      <c r="M4" s="17" t="e">
        <f t="shared" si="2"/>
        <v>#DIV/0!</v>
      </c>
      <c r="N4" s="23">
        <v>0.5</v>
      </c>
      <c r="O4" s="34" t="e">
        <f>N4/M4*1000</f>
        <v>#DIV/0!</v>
      </c>
      <c r="P4" s="34">
        <v>2</v>
      </c>
      <c r="Q4" s="24">
        <v>200</v>
      </c>
      <c r="R4" s="1"/>
      <c r="S4" s="4" t="s">
        <v>16</v>
      </c>
      <c r="T4" s="1" t="s">
        <v>17</v>
      </c>
      <c r="U4" s="1"/>
      <c r="V4" s="1"/>
      <c r="W4" s="1"/>
      <c r="X4" s="1"/>
      <c r="Y4" s="1"/>
      <c r="Z4" s="1"/>
      <c r="AA4" s="1"/>
      <c r="AB4" s="1"/>
    </row>
    <row r="5" spans="1:28" ht="22.5" customHeight="1" x14ac:dyDescent="0.3">
      <c r="A5" s="25" t="s">
        <v>14</v>
      </c>
      <c r="B5" s="26">
        <v>406</v>
      </c>
      <c r="C5" s="26">
        <v>108.6</v>
      </c>
      <c r="D5" s="26"/>
      <c r="E5" s="38">
        <f t="shared" si="0"/>
        <v>297.39999999999998</v>
      </c>
      <c r="F5" s="38">
        <v>0.85040000000000004</v>
      </c>
      <c r="G5" s="39">
        <f t="shared" si="3"/>
        <v>0.25290896000000002</v>
      </c>
      <c r="J5" s="31"/>
      <c r="K5" s="31"/>
      <c r="L5" s="32">
        <f t="shared" si="1"/>
        <v>0</v>
      </c>
      <c r="M5" s="17" t="e">
        <f t="shared" si="2"/>
        <v>#DIV/0!</v>
      </c>
      <c r="N5" s="23"/>
      <c r="O5" s="35"/>
      <c r="P5" s="35">
        <v>2</v>
      </c>
      <c r="Q5" s="24"/>
      <c r="R5" s="1"/>
      <c r="S5" s="4" t="s">
        <v>7</v>
      </c>
      <c r="T5" s="1" t="s">
        <v>18</v>
      </c>
      <c r="U5" s="1"/>
      <c r="V5" s="1"/>
      <c r="W5" s="1"/>
      <c r="X5" s="1"/>
      <c r="Y5" s="1"/>
      <c r="Z5" s="1"/>
      <c r="AA5" s="1"/>
      <c r="AB5" s="1"/>
    </row>
    <row r="6" spans="1:28" ht="22.5" customHeight="1" x14ac:dyDescent="0.3">
      <c r="A6" s="25" t="s">
        <v>19</v>
      </c>
      <c r="B6" s="26">
        <v>139.6</v>
      </c>
      <c r="C6" s="26">
        <v>100</v>
      </c>
      <c r="D6" s="26"/>
      <c r="E6" s="38">
        <f t="shared" si="0"/>
        <v>39.599999999999994</v>
      </c>
      <c r="F6" s="38">
        <v>68.34</v>
      </c>
      <c r="G6" s="39">
        <f t="shared" si="3"/>
        <v>2.706264</v>
      </c>
      <c r="H6">
        <v>39.599999999999994</v>
      </c>
      <c r="I6">
        <v>68.34</v>
      </c>
      <c r="J6" s="26">
        <v>11.4193</v>
      </c>
      <c r="K6" s="26">
        <v>17.195900000000002</v>
      </c>
      <c r="L6" s="32">
        <f t="shared" si="1"/>
        <v>7.293686868686871</v>
      </c>
      <c r="M6" s="17">
        <f t="shared" si="2"/>
        <v>241.17728546203639</v>
      </c>
      <c r="N6" s="17">
        <v>0.5</v>
      </c>
      <c r="O6" s="33">
        <f>N6/M6*1000</f>
        <v>2.0731637270156802</v>
      </c>
      <c r="P6" s="33">
        <v>2</v>
      </c>
      <c r="Q6" s="22">
        <v>200</v>
      </c>
      <c r="R6" s="1"/>
      <c r="S6" s="4" t="s">
        <v>8</v>
      </c>
      <c r="T6" s="1" t="s">
        <v>20</v>
      </c>
      <c r="U6" s="1"/>
      <c r="V6" s="1"/>
      <c r="W6" s="1"/>
      <c r="X6" s="1"/>
      <c r="Y6" s="1"/>
      <c r="Z6" s="1"/>
      <c r="AA6" s="1"/>
      <c r="AB6" s="1"/>
    </row>
    <row r="7" spans="1:28" ht="22.5" customHeight="1" x14ac:dyDescent="0.3">
      <c r="A7" s="18" t="s">
        <v>21</v>
      </c>
      <c r="B7" s="20">
        <v>247.8</v>
      </c>
      <c r="C7" s="20">
        <v>194.6</v>
      </c>
      <c r="D7" s="20"/>
      <c r="E7" s="38">
        <f t="shared" si="0"/>
        <v>53.200000000000017</v>
      </c>
      <c r="F7" s="40">
        <v>5.1920000000000002</v>
      </c>
      <c r="G7" s="39">
        <f t="shared" si="3"/>
        <v>0.27621440000000008</v>
      </c>
      <c r="H7">
        <f>SUM(E7:E9)</f>
        <v>300.90000000000003</v>
      </c>
      <c r="I7">
        <f>(SUM(G7:G9))/(H7/1000)</f>
        <v>5.3803539381854435</v>
      </c>
      <c r="J7" s="21">
        <v>11.4559</v>
      </c>
      <c r="K7" s="21">
        <v>17.3537</v>
      </c>
      <c r="L7" s="32">
        <f t="shared" si="1"/>
        <v>7.4467171717171716</v>
      </c>
      <c r="M7" s="17">
        <f t="shared" si="2"/>
        <v>141.31280948828379</v>
      </c>
      <c r="N7" s="17">
        <v>0.5</v>
      </c>
      <c r="O7" s="33">
        <f>N7/M7*1000</f>
        <v>3.5382496591114401</v>
      </c>
      <c r="P7" s="33">
        <v>2</v>
      </c>
      <c r="Q7" s="22">
        <v>200</v>
      </c>
      <c r="R7" s="1"/>
      <c r="S7" s="4" t="s">
        <v>9</v>
      </c>
      <c r="T7" s="1" t="s">
        <v>22</v>
      </c>
      <c r="U7" s="1"/>
      <c r="V7" s="1"/>
      <c r="W7" s="1"/>
      <c r="X7" s="1"/>
      <c r="Y7" s="1"/>
      <c r="Z7" s="1"/>
      <c r="AA7" s="1"/>
      <c r="AB7" s="1"/>
    </row>
    <row r="8" spans="1:28" ht="18.75" customHeight="1" x14ac:dyDescent="0.3">
      <c r="A8" s="18" t="s">
        <v>23</v>
      </c>
      <c r="B8" s="20">
        <v>313.8</v>
      </c>
      <c r="C8" s="20">
        <v>197</v>
      </c>
      <c r="D8" s="20"/>
      <c r="E8" s="38">
        <f t="shared" si="0"/>
        <v>116.80000000000001</v>
      </c>
      <c r="F8" s="40">
        <v>5.1829999999999998</v>
      </c>
      <c r="G8" s="39">
        <f t="shared" si="3"/>
        <v>0.60537440000000009</v>
      </c>
      <c r="J8" s="23"/>
      <c r="K8" s="23"/>
      <c r="L8" s="32">
        <f t="shared" si="1"/>
        <v>0</v>
      </c>
      <c r="M8" s="17" t="e">
        <f t="shared" si="2"/>
        <v>#DIV/0!</v>
      </c>
      <c r="N8" s="23"/>
      <c r="O8" s="35"/>
      <c r="P8" s="35">
        <v>2</v>
      </c>
      <c r="Q8" s="24"/>
      <c r="R8" s="1"/>
      <c r="S8" s="5" t="s">
        <v>10</v>
      </c>
      <c r="T8" s="1" t="s">
        <v>24</v>
      </c>
      <c r="U8" s="1"/>
      <c r="V8" s="1"/>
      <c r="W8" s="1"/>
      <c r="X8" s="1"/>
      <c r="Y8" s="1"/>
      <c r="Z8" s="1"/>
      <c r="AA8" s="1"/>
      <c r="AB8" s="1"/>
    </row>
    <row r="9" spans="1:28" ht="18.75" customHeight="1" x14ac:dyDescent="0.3">
      <c r="A9" s="18" t="s">
        <v>25</v>
      </c>
      <c r="B9" s="20">
        <v>327</v>
      </c>
      <c r="C9" s="20">
        <v>196.1</v>
      </c>
      <c r="D9" s="20"/>
      <c r="E9" s="38">
        <f t="shared" si="0"/>
        <v>130.9</v>
      </c>
      <c r="F9" s="40">
        <v>5.633</v>
      </c>
      <c r="G9" s="39">
        <f t="shared" si="3"/>
        <v>0.73735970000000006</v>
      </c>
      <c r="J9" s="23"/>
      <c r="K9" s="23"/>
      <c r="L9" s="32">
        <f t="shared" si="1"/>
        <v>0</v>
      </c>
      <c r="M9" s="17" t="e">
        <f t="shared" si="2"/>
        <v>#DIV/0!</v>
      </c>
      <c r="N9" s="23"/>
      <c r="O9" s="35"/>
      <c r="P9" s="35">
        <v>2</v>
      </c>
      <c r="Q9" s="24"/>
      <c r="R9" s="1"/>
      <c r="S9" s="4" t="s">
        <v>11</v>
      </c>
      <c r="T9" s="1" t="s">
        <v>26</v>
      </c>
      <c r="U9" s="1"/>
      <c r="V9" s="1"/>
      <c r="W9" s="1"/>
      <c r="X9" s="1"/>
      <c r="Y9" s="1"/>
      <c r="Z9" s="1"/>
      <c r="AA9" s="1"/>
      <c r="AB9" s="1"/>
    </row>
    <row r="10" spans="1:28" ht="18.75" customHeight="1" x14ac:dyDescent="0.3">
      <c r="A10" s="18" t="s">
        <v>27</v>
      </c>
      <c r="B10" s="20">
        <v>323.8</v>
      </c>
      <c r="C10" s="20">
        <v>195.6</v>
      </c>
      <c r="D10" s="20"/>
      <c r="E10" s="38">
        <f t="shared" si="0"/>
        <v>128.20000000000002</v>
      </c>
      <c r="F10" s="40">
        <v>5.5149999999999997</v>
      </c>
      <c r="G10" s="39">
        <f t="shared" si="3"/>
        <v>0.70702299999999996</v>
      </c>
      <c r="H10">
        <f t="shared" ref="H10" si="4">SUM(E10:E12)</f>
        <v>202.60000000000002</v>
      </c>
      <c r="I10">
        <f t="shared" ref="I10" si="5">(SUM(G10:G12))/(H10/1000)</f>
        <v>5.3798608094768001</v>
      </c>
      <c r="J10" s="21">
        <v>11.3826</v>
      </c>
      <c r="K10" s="21">
        <v>17.516999999999999</v>
      </c>
      <c r="L10" s="32">
        <f t="shared" si="1"/>
        <v>7.7454545454545443</v>
      </c>
      <c r="M10" s="17">
        <f t="shared" si="2"/>
        <v>91.469631103286389</v>
      </c>
      <c r="N10" s="17">
        <v>0.5</v>
      </c>
      <c r="O10" s="33">
        <f t="shared" ref="O10:O70" si="6">N10/M10*1000</f>
        <v>5.4662951404647746</v>
      </c>
      <c r="P10" s="33">
        <v>2</v>
      </c>
      <c r="Q10" s="22">
        <v>200</v>
      </c>
      <c r="R10" s="1"/>
      <c r="S10" s="4"/>
      <c r="T10" s="1"/>
      <c r="U10" s="1"/>
      <c r="V10" s="1"/>
      <c r="W10" s="1"/>
      <c r="X10" s="1"/>
      <c r="Y10" s="1"/>
      <c r="Z10" s="1"/>
      <c r="AA10" s="1"/>
      <c r="AB10" s="1"/>
    </row>
    <row r="11" spans="1:28" ht="18.75" customHeight="1" x14ac:dyDescent="0.3">
      <c r="A11" s="18" t="s">
        <v>28</v>
      </c>
      <c r="B11" s="20">
        <v>271.3</v>
      </c>
      <c r="C11" s="20">
        <v>196.9</v>
      </c>
      <c r="D11" s="20"/>
      <c r="E11" s="38">
        <f t="shared" si="0"/>
        <v>74.400000000000006</v>
      </c>
      <c r="F11" s="40">
        <v>5.1470000000000002</v>
      </c>
      <c r="G11" s="39">
        <f t="shared" si="3"/>
        <v>0.38293680000000008</v>
      </c>
      <c r="J11" s="23"/>
      <c r="K11" s="23"/>
      <c r="L11" s="32">
        <f t="shared" si="1"/>
        <v>0</v>
      </c>
      <c r="M11" s="17" t="e">
        <f t="shared" si="2"/>
        <v>#DIV/0!</v>
      </c>
      <c r="N11" s="23"/>
      <c r="O11" s="35"/>
      <c r="P11" s="35">
        <v>2</v>
      </c>
      <c r="Q11" s="24"/>
      <c r="R11" s="1"/>
      <c r="S11" s="2" t="s">
        <v>29</v>
      </c>
      <c r="T11" s="6">
        <v>0.65</v>
      </c>
      <c r="U11" s="1" t="s">
        <v>30</v>
      </c>
      <c r="V11" s="1"/>
      <c r="W11" s="1"/>
      <c r="X11" s="1"/>
      <c r="Y11" s="1"/>
      <c r="Z11" s="1"/>
      <c r="AA11" s="1"/>
      <c r="AB11" s="1"/>
    </row>
    <row r="12" spans="1:28" ht="18.75" customHeight="1" x14ac:dyDescent="0.35">
      <c r="A12" s="18" t="s">
        <v>31</v>
      </c>
      <c r="B12" s="20">
        <v>0</v>
      </c>
      <c r="C12" s="20">
        <v>0</v>
      </c>
      <c r="D12" s="20"/>
      <c r="E12" s="38">
        <f t="shared" si="0"/>
        <v>0</v>
      </c>
      <c r="F12" s="40">
        <v>4.9740000000000002</v>
      </c>
      <c r="G12" s="39">
        <f t="shared" si="3"/>
        <v>0</v>
      </c>
      <c r="J12" s="23"/>
      <c r="K12" s="23"/>
      <c r="L12" s="32">
        <f t="shared" si="1"/>
        <v>0</v>
      </c>
      <c r="M12" s="17" t="e">
        <f t="shared" si="2"/>
        <v>#DIV/0!</v>
      </c>
      <c r="N12" s="23"/>
      <c r="O12" s="35"/>
      <c r="P12" s="35">
        <v>2</v>
      </c>
      <c r="Q12" s="24"/>
      <c r="R12" s="1"/>
      <c r="S12" s="7" t="s">
        <v>32</v>
      </c>
      <c r="T12" s="1">
        <v>0.79200000000000004</v>
      </c>
      <c r="U12" s="1" t="s">
        <v>33</v>
      </c>
      <c r="V12" s="1"/>
      <c r="W12" s="1"/>
      <c r="X12" s="1"/>
      <c r="Y12" s="1"/>
      <c r="Z12" s="1"/>
      <c r="AA12" s="1"/>
      <c r="AB12" s="1"/>
    </row>
    <row r="13" spans="1:28" ht="18.75" customHeight="1" x14ac:dyDescent="0.3">
      <c r="A13" s="18" t="s">
        <v>34</v>
      </c>
      <c r="B13" s="20">
        <v>333</v>
      </c>
      <c r="C13" s="20">
        <v>195.3</v>
      </c>
      <c r="D13" s="20"/>
      <c r="E13" s="38">
        <f t="shared" si="0"/>
        <v>137.69999999999999</v>
      </c>
      <c r="F13" s="40">
        <v>5.2329999999999997</v>
      </c>
      <c r="G13" s="39">
        <f t="shared" si="3"/>
        <v>0.72058409999999995</v>
      </c>
      <c r="H13">
        <f t="shared" ref="H13" si="7">SUM(E13:E15)</f>
        <v>315.7</v>
      </c>
      <c r="I13">
        <f t="shared" ref="I13" si="8">(SUM(G13:G15))/(H13/1000)</f>
        <v>5.3093278428888189</v>
      </c>
      <c r="J13" s="21">
        <v>11.3559</v>
      </c>
      <c r="K13" s="21">
        <v>17.441500000000001</v>
      </c>
      <c r="L13" s="32">
        <f t="shared" si="1"/>
        <v>7.6838383838383848</v>
      </c>
      <c r="M13" s="17">
        <f t="shared" si="2"/>
        <v>141.7911941369791</v>
      </c>
      <c r="N13" s="17">
        <v>0.5</v>
      </c>
      <c r="O13" s="33">
        <f t="shared" si="6"/>
        <v>3.5263120749019783</v>
      </c>
      <c r="P13" s="33">
        <v>2</v>
      </c>
      <c r="Q13" s="22">
        <v>200</v>
      </c>
      <c r="R13" s="1"/>
      <c r="S13" s="3" t="s">
        <v>35</v>
      </c>
      <c r="T13" s="1" t="s">
        <v>36</v>
      </c>
      <c r="U13" s="1"/>
      <c r="V13" s="1"/>
      <c r="W13" s="1"/>
      <c r="X13" s="1"/>
      <c r="Y13" s="1"/>
      <c r="Z13" s="1"/>
      <c r="AA13" s="1"/>
      <c r="AB13" s="1"/>
    </row>
    <row r="14" spans="1:28" ht="18.75" customHeight="1" x14ac:dyDescent="0.3">
      <c r="A14" s="18" t="s">
        <v>37</v>
      </c>
      <c r="B14" s="20">
        <v>237</v>
      </c>
      <c r="C14" s="20">
        <v>195.7</v>
      </c>
      <c r="D14" s="20"/>
      <c r="E14" s="38">
        <f t="shared" si="0"/>
        <v>41.300000000000011</v>
      </c>
      <c r="F14" s="40">
        <v>5.5979999999999999</v>
      </c>
      <c r="G14" s="39">
        <f t="shared" si="3"/>
        <v>0.23119740000000005</v>
      </c>
      <c r="J14" s="23"/>
      <c r="K14" s="23"/>
      <c r="L14" s="32">
        <f t="shared" si="1"/>
        <v>0</v>
      </c>
      <c r="M14" s="17" t="e">
        <f t="shared" si="2"/>
        <v>#DIV/0!</v>
      </c>
      <c r="N14" s="23"/>
      <c r="O14" s="35"/>
      <c r="P14" s="35">
        <v>2</v>
      </c>
      <c r="Q14" s="24"/>
      <c r="R14" s="1"/>
      <c r="S14" s="8" t="s">
        <v>35</v>
      </c>
      <c r="T14" s="1" t="s">
        <v>38</v>
      </c>
      <c r="U14" s="1"/>
      <c r="V14" s="1"/>
      <c r="W14" s="1"/>
      <c r="X14" s="1"/>
      <c r="Y14" s="1"/>
      <c r="Z14" s="1"/>
      <c r="AA14" s="1"/>
      <c r="AB14" s="1"/>
    </row>
    <row r="15" spans="1:28" ht="18.75" customHeight="1" thickBot="1" x14ac:dyDescent="0.35">
      <c r="A15" s="18" t="s">
        <v>39</v>
      </c>
      <c r="B15" s="20">
        <v>333.4</v>
      </c>
      <c r="C15" s="20">
        <v>196.7</v>
      </c>
      <c r="D15" s="20"/>
      <c r="E15" s="38">
        <f t="shared" si="0"/>
        <v>136.69999999999999</v>
      </c>
      <c r="F15" s="40">
        <v>5.2990000000000004</v>
      </c>
      <c r="G15" s="39">
        <f t="shared" si="3"/>
        <v>0.7243733</v>
      </c>
      <c r="J15" s="23"/>
      <c r="K15" s="23"/>
      <c r="L15" s="32">
        <f t="shared" si="1"/>
        <v>0</v>
      </c>
      <c r="M15" s="17" t="e">
        <f t="shared" si="2"/>
        <v>#DIV/0!</v>
      </c>
      <c r="N15" s="23"/>
      <c r="O15" s="35"/>
      <c r="P15" s="35">
        <v>2</v>
      </c>
      <c r="Q15" s="24"/>
      <c r="R15" s="1"/>
      <c r="V15" s="1"/>
      <c r="W15" s="1"/>
      <c r="X15" s="1"/>
      <c r="Y15" s="1"/>
      <c r="Z15" s="1"/>
      <c r="AA15" s="1"/>
      <c r="AB15" s="1"/>
    </row>
    <row r="16" spans="1:28" ht="18.75" customHeight="1" x14ac:dyDescent="0.3">
      <c r="A16" s="18" t="s">
        <v>40</v>
      </c>
      <c r="B16" s="20">
        <v>299.2</v>
      </c>
      <c r="C16" s="20">
        <v>194.6</v>
      </c>
      <c r="D16" s="20"/>
      <c r="E16" s="38">
        <f t="shared" si="0"/>
        <v>104.6</v>
      </c>
      <c r="F16" s="40">
        <v>3.1859999999999999</v>
      </c>
      <c r="G16" s="39">
        <f t="shared" si="3"/>
        <v>0.33325559999999999</v>
      </c>
      <c r="H16">
        <f t="shared" ref="H16" si="9">SUM(E16:E18)</f>
        <v>242.2</v>
      </c>
      <c r="I16">
        <f t="shared" ref="I16" si="10">(SUM(G16:G18))/(H16/1000)</f>
        <v>4.3603154417836496</v>
      </c>
      <c r="J16" s="21">
        <v>11.332599999999999</v>
      </c>
      <c r="K16" s="21">
        <v>16.643799999999999</v>
      </c>
      <c r="L16" s="32">
        <f t="shared" si="1"/>
        <v>6.7060606060606052</v>
      </c>
      <c r="M16" s="17">
        <f t="shared" si="2"/>
        <v>102.36180379575238</v>
      </c>
      <c r="N16" s="17">
        <v>0.5</v>
      </c>
      <c r="O16" s="33">
        <f t="shared" si="6"/>
        <v>4.884634516578811</v>
      </c>
      <c r="P16" s="33">
        <v>2</v>
      </c>
      <c r="Q16" s="22">
        <v>200</v>
      </c>
      <c r="R16" s="1"/>
      <c r="S16" s="9" t="s">
        <v>41</v>
      </c>
      <c r="T16" s="10" t="s">
        <v>42</v>
      </c>
      <c r="U16" s="10" t="s">
        <v>43</v>
      </c>
      <c r="V16" s="10" t="s">
        <v>44</v>
      </c>
      <c r="W16" s="10" t="s">
        <v>45</v>
      </c>
      <c r="X16" s="10" t="s">
        <v>46</v>
      </c>
      <c r="Y16" s="10" t="s">
        <v>47</v>
      </c>
      <c r="Z16" s="27" t="s">
        <v>48</v>
      </c>
      <c r="AA16" s="29" t="s">
        <v>49</v>
      </c>
      <c r="AB16" s="1"/>
    </row>
    <row r="17" spans="1:28" ht="18.75" customHeight="1" thickBot="1" x14ac:dyDescent="0.35">
      <c r="A17" s="18" t="s">
        <v>50</v>
      </c>
      <c r="B17" s="20">
        <v>334</v>
      </c>
      <c r="C17" s="20">
        <v>196.4</v>
      </c>
      <c r="D17" s="20"/>
      <c r="E17" s="38">
        <f t="shared" si="0"/>
        <v>137.6</v>
      </c>
      <c r="F17" s="40">
        <v>5.2530000000000001</v>
      </c>
      <c r="G17" s="39">
        <f t="shared" si="3"/>
        <v>0.72281280000000003</v>
      </c>
      <c r="J17" s="23"/>
      <c r="K17" s="23"/>
      <c r="L17" s="32">
        <f t="shared" si="1"/>
        <v>0</v>
      </c>
      <c r="M17" s="17" t="e">
        <f t="shared" si="2"/>
        <v>#DIV/0!</v>
      </c>
      <c r="N17" s="23"/>
      <c r="O17" s="35"/>
      <c r="P17" s="35">
        <v>2</v>
      </c>
      <c r="Q17" s="24"/>
      <c r="R17" s="1"/>
      <c r="S17" s="11" t="s">
        <v>35</v>
      </c>
      <c r="T17" s="12" t="s">
        <v>51</v>
      </c>
      <c r="U17" s="12" t="s">
        <v>52</v>
      </c>
      <c r="V17" s="12" t="s">
        <v>53</v>
      </c>
      <c r="W17" s="12" t="s">
        <v>54</v>
      </c>
      <c r="X17" s="12" t="s">
        <v>55</v>
      </c>
      <c r="Y17" s="12" t="s">
        <v>46</v>
      </c>
      <c r="Z17" s="28"/>
      <c r="AA17" s="30"/>
      <c r="AB17" s="1"/>
    </row>
    <row r="18" spans="1:28" ht="18.75" customHeight="1" x14ac:dyDescent="0.3">
      <c r="A18" s="18" t="s">
        <v>56</v>
      </c>
      <c r="B18" s="20"/>
      <c r="C18" s="20"/>
      <c r="D18" s="20"/>
      <c r="E18" s="38">
        <f t="shared" si="0"/>
        <v>0</v>
      </c>
      <c r="F18" s="40">
        <v>2.8359999999999999</v>
      </c>
      <c r="G18" s="39">
        <f t="shared" si="3"/>
        <v>0</v>
      </c>
      <c r="J18" s="23"/>
      <c r="K18" s="23"/>
      <c r="L18" s="32">
        <f t="shared" si="1"/>
        <v>0</v>
      </c>
      <c r="M18" s="17" t="e">
        <f t="shared" si="2"/>
        <v>#DIV/0!</v>
      </c>
      <c r="N18" s="23"/>
      <c r="O18" s="35"/>
      <c r="P18" s="35">
        <v>2</v>
      </c>
      <c r="Q18" s="24"/>
      <c r="R18" s="1"/>
      <c r="S18" s="1"/>
      <c r="T18" s="1"/>
      <c r="U18" s="1"/>
      <c r="V18" s="1"/>
      <c r="W18" s="1"/>
      <c r="X18" s="1" t="s">
        <v>57</v>
      </c>
      <c r="Y18" s="1"/>
      <c r="Z18" s="1"/>
      <c r="AA18" s="1"/>
      <c r="AB18" s="1"/>
    </row>
    <row r="19" spans="1:28" ht="18.75" customHeight="1" x14ac:dyDescent="0.3">
      <c r="A19" s="18" t="s">
        <v>58</v>
      </c>
      <c r="B19" s="20">
        <v>262.89999999999998</v>
      </c>
      <c r="C19" s="20">
        <v>196.7</v>
      </c>
      <c r="D19" s="20"/>
      <c r="E19" s="38">
        <f t="shared" si="0"/>
        <v>66.199999999999989</v>
      </c>
      <c r="F19" s="40">
        <v>5.093</v>
      </c>
      <c r="G19" s="39">
        <f t="shared" si="3"/>
        <v>0.33715659999999997</v>
      </c>
      <c r="H19">
        <f t="shared" ref="H19" si="11">SUM(E19:E21)</f>
        <v>319.19999999999993</v>
      </c>
      <c r="I19">
        <f t="shared" ref="I19" si="12">(SUM(G19:G21))/(H19/1000)</f>
        <v>5.0670570175438598</v>
      </c>
      <c r="J19" s="21">
        <v>11.3812</v>
      </c>
      <c r="K19" s="21">
        <v>17.035</v>
      </c>
      <c r="L19" s="32">
        <f t="shared" si="1"/>
        <v>7.1386363636363637</v>
      </c>
      <c r="M19" s="17">
        <f t="shared" si="2"/>
        <v>147.27084227952878</v>
      </c>
      <c r="N19" s="17">
        <v>0.5</v>
      </c>
      <c r="O19" s="33">
        <f t="shared" si="6"/>
        <v>3.3951051834888704</v>
      </c>
      <c r="P19" s="33">
        <v>2</v>
      </c>
      <c r="Q19" s="22">
        <v>200</v>
      </c>
      <c r="R19" s="1"/>
      <c r="AB19" s="1"/>
    </row>
    <row r="20" spans="1:28" ht="18.75" customHeight="1" x14ac:dyDescent="0.3">
      <c r="A20" s="18" t="s">
        <v>59</v>
      </c>
      <c r="B20" s="20">
        <v>326.7</v>
      </c>
      <c r="C20" s="20">
        <v>196.3</v>
      </c>
      <c r="D20" s="20"/>
      <c r="E20" s="38">
        <f t="shared" si="0"/>
        <v>130.39999999999998</v>
      </c>
      <c r="F20" s="40">
        <v>5.0529999999999999</v>
      </c>
      <c r="G20" s="39">
        <f t="shared" si="3"/>
        <v>0.65891119999999992</v>
      </c>
      <c r="J20" s="23"/>
      <c r="K20" s="23"/>
      <c r="L20" s="32">
        <f t="shared" si="1"/>
        <v>0</v>
      </c>
      <c r="M20" s="17" t="e">
        <f t="shared" si="2"/>
        <v>#DIV/0!</v>
      </c>
      <c r="N20" s="23"/>
      <c r="O20" s="35"/>
      <c r="P20" s="35">
        <v>2</v>
      </c>
      <c r="Q20" s="24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8.75" customHeight="1" x14ac:dyDescent="0.3">
      <c r="A21" s="18" t="s">
        <v>60</v>
      </c>
      <c r="B21" s="20">
        <v>318.2</v>
      </c>
      <c r="C21" s="20">
        <v>195.6</v>
      </c>
      <c r="D21" s="20"/>
      <c r="E21" s="38">
        <f t="shared" si="0"/>
        <v>122.6</v>
      </c>
      <c r="F21" s="40">
        <v>5.0679999999999996</v>
      </c>
      <c r="G21" s="39">
        <f t="shared" si="3"/>
        <v>0.62133679999999991</v>
      </c>
      <c r="J21" s="23"/>
      <c r="K21" s="23"/>
      <c r="L21" s="32">
        <f t="shared" si="1"/>
        <v>0</v>
      </c>
      <c r="M21" s="17" t="e">
        <f t="shared" si="2"/>
        <v>#DIV/0!</v>
      </c>
      <c r="N21" s="23"/>
      <c r="O21" s="35"/>
      <c r="P21" s="35">
        <v>2</v>
      </c>
      <c r="Q21" s="24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8.75" customHeight="1" x14ac:dyDescent="0.3">
      <c r="A22" s="18" t="s">
        <v>61</v>
      </c>
      <c r="B22" s="20">
        <v>257.89999999999998</v>
      </c>
      <c r="C22" s="20">
        <v>195.2</v>
      </c>
      <c r="D22" s="20"/>
      <c r="E22" s="38">
        <f t="shared" si="0"/>
        <v>62.699999999999989</v>
      </c>
      <c r="F22" s="40">
        <v>5.1849999999999996</v>
      </c>
      <c r="G22" s="39">
        <f t="shared" si="3"/>
        <v>0.32509949999999993</v>
      </c>
      <c r="H22">
        <f t="shared" ref="H22" si="13">SUM(E22:E24)</f>
        <v>293</v>
      </c>
      <c r="I22">
        <f t="shared" ref="I22" si="14">(SUM(G22:G24))/(H22/1000)</f>
        <v>5.2380897610921497</v>
      </c>
      <c r="J22" s="21">
        <v>11.430999999999999</v>
      </c>
      <c r="K22" s="21">
        <v>16.757999999999999</v>
      </c>
      <c r="L22" s="32">
        <f t="shared" si="1"/>
        <v>6.7260101010101003</v>
      </c>
      <c r="M22" s="17">
        <f t="shared" si="2"/>
        <v>148.31886661160129</v>
      </c>
      <c r="N22" s="17">
        <v>0.5</v>
      </c>
      <c r="O22" s="33">
        <f t="shared" si="6"/>
        <v>3.3711152965410451</v>
      </c>
      <c r="P22" s="33">
        <v>2</v>
      </c>
      <c r="Q22" s="22">
        <v>200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8.75" customHeight="1" x14ac:dyDescent="0.3">
      <c r="A23" s="18" t="s">
        <v>62</v>
      </c>
      <c r="B23" s="20">
        <v>297.3</v>
      </c>
      <c r="C23" s="20">
        <v>196.9</v>
      </c>
      <c r="D23" s="20"/>
      <c r="E23" s="38">
        <f t="shared" si="0"/>
        <v>100.4</v>
      </c>
      <c r="F23" s="40">
        <v>5.3049999999999997</v>
      </c>
      <c r="G23" s="39">
        <f t="shared" si="3"/>
        <v>0.53262200000000004</v>
      </c>
      <c r="J23" s="23"/>
      <c r="K23" s="23"/>
      <c r="L23" s="32">
        <f t="shared" si="1"/>
        <v>0</v>
      </c>
      <c r="M23" s="17" t="e">
        <f t="shared" si="2"/>
        <v>#DIV/0!</v>
      </c>
      <c r="N23" s="23"/>
      <c r="O23" s="35"/>
      <c r="P23" s="35">
        <v>2</v>
      </c>
      <c r="Q23" s="24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8.75" customHeight="1" x14ac:dyDescent="0.3">
      <c r="A24" s="18" t="s">
        <v>63</v>
      </c>
      <c r="B24" s="20">
        <v>323.39999999999998</v>
      </c>
      <c r="C24" s="20">
        <v>193.5</v>
      </c>
      <c r="D24" s="20"/>
      <c r="E24" s="38">
        <f t="shared" si="0"/>
        <v>129.89999999999998</v>
      </c>
      <c r="F24" s="40">
        <v>5.2119999999999997</v>
      </c>
      <c r="G24" s="39">
        <f t="shared" si="3"/>
        <v>0.67703879999999994</v>
      </c>
      <c r="J24" s="23"/>
      <c r="K24" s="23"/>
      <c r="L24" s="32">
        <f t="shared" si="1"/>
        <v>0</v>
      </c>
      <c r="M24" s="17" t="e">
        <f t="shared" si="2"/>
        <v>#DIV/0!</v>
      </c>
      <c r="N24" s="23"/>
      <c r="O24" s="35"/>
      <c r="P24" s="35">
        <v>2</v>
      </c>
      <c r="Q24" s="24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8.75" customHeight="1" x14ac:dyDescent="0.3">
      <c r="A25" s="18" t="s">
        <v>64</v>
      </c>
      <c r="B25" s="20">
        <v>284.8</v>
      </c>
      <c r="C25" s="20">
        <v>195.8</v>
      </c>
      <c r="D25" s="20">
        <v>40</v>
      </c>
      <c r="E25" s="38">
        <f t="shared" si="0"/>
        <v>129</v>
      </c>
      <c r="F25" s="40">
        <v>5.0679999999999996</v>
      </c>
      <c r="G25" s="39">
        <f t="shared" si="3"/>
        <v>0.65377200000000002</v>
      </c>
      <c r="H25">
        <f t="shared" ref="H25" si="15">SUM(E25:E27)</f>
        <v>381</v>
      </c>
      <c r="I25">
        <f t="shared" ref="I25" si="16">(SUM(G25:G27))/(H25/1000)</f>
        <v>4.8025081364829392</v>
      </c>
      <c r="J25" s="21">
        <v>11.401</v>
      </c>
      <c r="K25" s="21">
        <v>17.086400000000001</v>
      </c>
      <c r="L25" s="32">
        <f t="shared" si="1"/>
        <v>7.1785353535353549</v>
      </c>
      <c r="M25" s="17">
        <f t="shared" si="2"/>
        <v>165.68019539170501</v>
      </c>
      <c r="N25" s="17">
        <v>0.5</v>
      </c>
      <c r="O25" s="33">
        <f t="shared" si="6"/>
        <v>3.0178622062696645</v>
      </c>
      <c r="P25" s="33">
        <v>2</v>
      </c>
      <c r="Q25" s="22">
        <v>200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8.75" customHeight="1" x14ac:dyDescent="0.3">
      <c r="A26" s="18" t="s">
        <v>65</v>
      </c>
      <c r="B26" s="20">
        <v>281.2</v>
      </c>
      <c r="C26" s="20">
        <v>196.9</v>
      </c>
      <c r="D26" s="20">
        <v>40</v>
      </c>
      <c r="E26" s="38">
        <f t="shared" si="0"/>
        <v>124.29999999999998</v>
      </c>
      <c r="F26" s="40">
        <v>4.9969999999999999</v>
      </c>
      <c r="G26" s="39">
        <f t="shared" si="3"/>
        <v>0.62112709999999993</v>
      </c>
      <c r="J26" s="23"/>
      <c r="K26" s="23"/>
      <c r="L26" s="32">
        <f t="shared" si="1"/>
        <v>0</v>
      </c>
      <c r="M26" s="17" t="e">
        <f t="shared" si="2"/>
        <v>#DIV/0!</v>
      </c>
      <c r="N26" s="23"/>
      <c r="O26" s="35"/>
      <c r="P26" s="35">
        <v>2</v>
      </c>
      <c r="Q26" s="24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8.75" customHeight="1" x14ac:dyDescent="0.3">
      <c r="A27" s="18" t="s">
        <v>66</v>
      </c>
      <c r="B27" s="20">
        <v>284</v>
      </c>
      <c r="C27" s="20">
        <v>196.3</v>
      </c>
      <c r="D27" s="20">
        <v>40</v>
      </c>
      <c r="E27" s="38">
        <f t="shared" si="0"/>
        <v>127.69999999999999</v>
      </c>
      <c r="F27" s="40">
        <v>4.3449999999999998</v>
      </c>
      <c r="G27" s="39">
        <f t="shared" si="3"/>
        <v>0.55485649999999986</v>
      </c>
      <c r="J27" s="23"/>
      <c r="K27" s="23"/>
      <c r="L27" s="32">
        <f t="shared" si="1"/>
        <v>0</v>
      </c>
      <c r="M27" s="17" t="e">
        <f t="shared" si="2"/>
        <v>#DIV/0!</v>
      </c>
      <c r="N27" s="23"/>
      <c r="O27" s="35"/>
      <c r="P27" s="35">
        <v>2</v>
      </c>
      <c r="Q27" s="24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18" t="s">
        <v>67</v>
      </c>
      <c r="B28" s="20">
        <v>283.2</v>
      </c>
      <c r="C28" s="20">
        <v>195.9</v>
      </c>
      <c r="D28" s="20">
        <v>40</v>
      </c>
      <c r="E28" s="38">
        <f t="shared" si="0"/>
        <v>127.29999999999998</v>
      </c>
      <c r="F28" s="40">
        <v>3.242</v>
      </c>
      <c r="G28" s="39">
        <f t="shared" si="3"/>
        <v>0.41270659999999998</v>
      </c>
      <c r="H28">
        <f t="shared" ref="H28" si="17">SUM(E28:E30)</f>
        <v>385</v>
      </c>
      <c r="I28">
        <f t="shared" ref="I28" si="18">(SUM(G28:G30))/(H28/1000)</f>
        <v>3.3464301298701304</v>
      </c>
      <c r="J28" s="21">
        <v>11.397600000000001</v>
      </c>
      <c r="K28" s="21">
        <v>16.781500000000001</v>
      </c>
      <c r="L28" s="32">
        <f t="shared" si="1"/>
        <v>6.7978535353535356</v>
      </c>
      <c r="M28" s="17">
        <f t="shared" si="2"/>
        <v>123.19243650142093</v>
      </c>
      <c r="N28" s="17">
        <v>0.5</v>
      </c>
      <c r="O28" s="33">
        <f t="shared" si="6"/>
        <v>4.0586907297205128</v>
      </c>
      <c r="P28" s="33">
        <v>2</v>
      </c>
      <c r="Q28" s="22">
        <v>200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8" t="s">
        <v>68</v>
      </c>
      <c r="B29" s="20">
        <v>287.60000000000002</v>
      </c>
      <c r="C29" s="20">
        <v>197</v>
      </c>
      <c r="D29" s="20">
        <v>40</v>
      </c>
      <c r="E29" s="38">
        <f t="shared" si="0"/>
        <v>130.60000000000002</v>
      </c>
      <c r="F29" s="40">
        <v>3.254</v>
      </c>
      <c r="G29" s="39">
        <f t="shared" si="3"/>
        <v>0.42497240000000008</v>
      </c>
      <c r="J29" s="23"/>
      <c r="K29" s="23"/>
      <c r="L29" s="32">
        <f t="shared" si="1"/>
        <v>0</v>
      </c>
      <c r="M29" s="17" t="e">
        <f t="shared" si="2"/>
        <v>#DIV/0!</v>
      </c>
      <c r="N29" s="23"/>
      <c r="O29" s="35"/>
      <c r="P29" s="35">
        <v>2</v>
      </c>
      <c r="Q29" s="24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8" t="s">
        <v>69</v>
      </c>
      <c r="B30" s="20">
        <v>283.3</v>
      </c>
      <c r="C30" s="20">
        <v>196.2</v>
      </c>
      <c r="D30" s="20">
        <v>40</v>
      </c>
      <c r="E30" s="38">
        <f t="shared" si="0"/>
        <v>127.10000000000002</v>
      </c>
      <c r="F30" s="40">
        <v>3.5459999999999998</v>
      </c>
      <c r="G30" s="39">
        <f t="shared" si="3"/>
        <v>0.45069660000000006</v>
      </c>
      <c r="J30" s="23"/>
      <c r="K30" s="23"/>
      <c r="L30" s="32">
        <f t="shared" si="1"/>
        <v>0</v>
      </c>
      <c r="M30" s="17" t="e">
        <f t="shared" si="2"/>
        <v>#DIV/0!</v>
      </c>
      <c r="N30" s="23"/>
      <c r="O30" s="35"/>
      <c r="P30" s="35">
        <v>2</v>
      </c>
      <c r="Q30" s="24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18" t="s">
        <v>70</v>
      </c>
      <c r="B31" s="20">
        <v>319.8</v>
      </c>
      <c r="C31" s="20">
        <v>195.1</v>
      </c>
      <c r="D31" s="20">
        <v>40</v>
      </c>
      <c r="E31" s="38">
        <f t="shared" si="0"/>
        <v>164.70000000000002</v>
      </c>
      <c r="F31" s="40">
        <v>3.4140000000000001</v>
      </c>
      <c r="G31" s="39">
        <f t="shared" si="3"/>
        <v>0.56228580000000006</v>
      </c>
      <c r="H31">
        <f t="shared" ref="H31" si="19">SUM(E31:E33)</f>
        <v>334.30000000000007</v>
      </c>
      <c r="I31">
        <f t="shared" ref="I31" si="20">(SUM(G31:G33))/(H31/1000)</f>
        <v>3.6358271014059231</v>
      </c>
      <c r="J31" s="21">
        <v>11.374700000000001</v>
      </c>
      <c r="K31" s="21">
        <v>17.348299999999998</v>
      </c>
      <c r="L31" s="32">
        <f t="shared" si="1"/>
        <v>7.5424242424242394</v>
      </c>
      <c r="M31" s="17">
        <f t="shared" si="2"/>
        <v>104.74709783045407</v>
      </c>
      <c r="N31" s="17">
        <v>0.5</v>
      </c>
      <c r="O31" s="33">
        <f t="shared" si="6"/>
        <v>4.7734019400643524</v>
      </c>
      <c r="P31" s="33">
        <v>2</v>
      </c>
      <c r="Q31" s="22">
        <v>200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18" t="s">
        <v>71</v>
      </c>
      <c r="B32" s="20">
        <v>0</v>
      </c>
      <c r="C32" s="20">
        <v>0</v>
      </c>
      <c r="D32" s="20">
        <v>40</v>
      </c>
      <c r="E32" s="38">
        <f t="shared" si="0"/>
        <v>40</v>
      </c>
      <c r="F32" s="40">
        <v>3.8650000000000002</v>
      </c>
      <c r="G32" s="39">
        <f t="shared" si="3"/>
        <v>0.15460000000000002</v>
      </c>
      <c r="J32" s="23"/>
      <c r="K32" s="23"/>
      <c r="L32" s="32">
        <f t="shared" si="1"/>
        <v>0</v>
      </c>
      <c r="M32" s="17" t="e">
        <f t="shared" si="2"/>
        <v>#DIV/0!</v>
      </c>
      <c r="N32" s="23"/>
      <c r="O32" s="35"/>
      <c r="P32" s="35">
        <v>2</v>
      </c>
      <c r="Q32" s="24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18" t="s">
        <v>72</v>
      </c>
      <c r="B33" s="20">
        <v>285.8</v>
      </c>
      <c r="C33" s="20">
        <v>196.2</v>
      </c>
      <c r="D33" s="20">
        <v>40</v>
      </c>
      <c r="E33" s="38">
        <f t="shared" si="0"/>
        <v>129.60000000000002</v>
      </c>
      <c r="F33" s="40">
        <v>3.847</v>
      </c>
      <c r="G33" s="39">
        <f t="shared" si="3"/>
        <v>0.4985712000000001</v>
      </c>
      <c r="J33" s="23"/>
      <c r="K33" s="23"/>
      <c r="L33" s="32">
        <f t="shared" si="1"/>
        <v>0</v>
      </c>
      <c r="M33" s="17" t="e">
        <f t="shared" si="2"/>
        <v>#DIV/0!</v>
      </c>
      <c r="N33" s="23"/>
      <c r="O33" s="35"/>
      <c r="P33" s="35">
        <v>2</v>
      </c>
      <c r="Q33" s="24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8" t="s">
        <v>73</v>
      </c>
      <c r="B34" s="20">
        <v>297.8</v>
      </c>
      <c r="C34" s="20">
        <v>196.7</v>
      </c>
      <c r="D34" s="20">
        <v>40</v>
      </c>
      <c r="E34" s="38">
        <f t="shared" si="0"/>
        <v>141.10000000000002</v>
      </c>
      <c r="F34" s="40">
        <v>2.1560000000000001</v>
      </c>
      <c r="G34" s="39">
        <f t="shared" si="3"/>
        <v>0.30421160000000008</v>
      </c>
      <c r="H34">
        <f t="shared" ref="H34" si="21">SUM(E34:E36)</f>
        <v>411.5</v>
      </c>
      <c r="I34">
        <f t="shared" ref="I34" si="22">(SUM(G34:G36))/(H34/1000)</f>
        <v>2.0782017010935605</v>
      </c>
      <c r="J34" s="21">
        <v>11.422700000000001</v>
      </c>
      <c r="K34" s="21">
        <v>17.244299999999999</v>
      </c>
      <c r="L34" s="32">
        <f t="shared" si="1"/>
        <v>7.3505050505050482</v>
      </c>
      <c r="M34" s="17">
        <f t="shared" si="2"/>
        <v>75.622966881956884</v>
      </c>
      <c r="N34" s="17">
        <v>0.5</v>
      </c>
      <c r="O34" s="33">
        <f t="shared" si="6"/>
        <v>6.611747999526008</v>
      </c>
      <c r="P34" s="33">
        <v>2</v>
      </c>
      <c r="Q34" s="22">
        <v>200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8" t="s">
        <v>74</v>
      </c>
      <c r="B35" s="20">
        <v>294.39999999999998</v>
      </c>
      <c r="C35" s="20">
        <v>196.9</v>
      </c>
      <c r="D35" s="20">
        <v>40</v>
      </c>
      <c r="E35" s="38">
        <f t="shared" si="0"/>
        <v>137.49999999999997</v>
      </c>
      <c r="F35" s="40">
        <v>1.9570000000000001</v>
      </c>
      <c r="G35" s="39">
        <f t="shared" si="3"/>
        <v>0.26908749999999998</v>
      </c>
      <c r="J35" s="23"/>
      <c r="K35" s="23"/>
      <c r="L35" s="32">
        <f t="shared" si="1"/>
        <v>0</v>
      </c>
      <c r="M35" s="17" t="e">
        <f t="shared" si="2"/>
        <v>#DIV/0!</v>
      </c>
      <c r="N35" s="23"/>
      <c r="O35" s="35"/>
      <c r="P35" s="35">
        <v>2</v>
      </c>
      <c r="Q35" s="24"/>
      <c r="R35" s="1"/>
      <c r="AB35" s="1"/>
    </row>
    <row r="36" spans="1:28" x14ac:dyDescent="0.3">
      <c r="A36" s="18" t="s">
        <v>75</v>
      </c>
      <c r="B36" s="20">
        <v>289.39999999999998</v>
      </c>
      <c r="C36" s="20">
        <v>196.5</v>
      </c>
      <c r="D36" s="20">
        <v>40</v>
      </c>
      <c r="E36" s="38">
        <f t="shared" si="0"/>
        <v>132.89999999999998</v>
      </c>
      <c r="F36" s="40">
        <v>2.121</v>
      </c>
      <c r="G36" s="39">
        <f t="shared" si="3"/>
        <v>0.28188089999999999</v>
      </c>
      <c r="J36" s="23"/>
      <c r="K36" s="23"/>
      <c r="L36" s="32">
        <f t="shared" si="1"/>
        <v>0</v>
      </c>
      <c r="M36" s="17" t="e">
        <f t="shared" si="2"/>
        <v>#DIV/0!</v>
      </c>
      <c r="N36" s="23"/>
      <c r="O36" s="35"/>
      <c r="P36" s="35">
        <v>2</v>
      </c>
      <c r="Q36" s="24"/>
      <c r="R36" s="1"/>
      <c r="AB36" s="1"/>
    </row>
    <row r="37" spans="1:28" x14ac:dyDescent="0.3">
      <c r="A37" s="18" t="s">
        <v>76</v>
      </c>
      <c r="B37" s="20">
        <v>292</v>
      </c>
      <c r="C37" s="20">
        <v>196.3</v>
      </c>
      <c r="D37" s="20">
        <v>40</v>
      </c>
      <c r="E37" s="38">
        <f t="shared" si="0"/>
        <v>135.69999999999999</v>
      </c>
      <c r="F37" s="40">
        <v>3.65</v>
      </c>
      <c r="G37" s="39">
        <f t="shared" si="3"/>
        <v>0.49530499999999994</v>
      </c>
      <c r="H37">
        <f t="shared" ref="H37" si="23">SUM(E37:E39)</f>
        <v>366.2</v>
      </c>
      <c r="I37">
        <f t="shared" ref="I37" si="24">(SUM(G37:G39))/(H37/1000)</f>
        <v>3.7587140906608414</v>
      </c>
      <c r="J37" s="21">
        <v>11.4329</v>
      </c>
      <c r="K37" s="21">
        <v>17.0825</v>
      </c>
      <c r="L37" s="32">
        <f t="shared" si="1"/>
        <v>7.133333333333332</v>
      </c>
      <c r="M37" s="17">
        <f t="shared" si="2"/>
        <v>125.42337126168228</v>
      </c>
      <c r="N37" s="17">
        <v>0.5</v>
      </c>
      <c r="O37" s="33">
        <f t="shared" si="6"/>
        <v>3.9864978510010243</v>
      </c>
      <c r="P37" s="33">
        <v>2</v>
      </c>
      <c r="Q37" s="22">
        <v>200</v>
      </c>
      <c r="R37" s="1"/>
      <c r="AB37" s="1"/>
    </row>
    <row r="38" spans="1:28" x14ac:dyDescent="0.3">
      <c r="A38" s="18" t="s">
        <v>77</v>
      </c>
      <c r="B38" s="20">
        <v>255.2</v>
      </c>
      <c r="C38" s="20">
        <v>196.1</v>
      </c>
      <c r="D38" s="20">
        <v>40</v>
      </c>
      <c r="E38" s="38">
        <f t="shared" si="0"/>
        <v>99.1</v>
      </c>
      <c r="F38" s="40">
        <v>3.9430000000000001</v>
      </c>
      <c r="G38" s="39">
        <f t="shared" si="3"/>
        <v>0.39075129999999997</v>
      </c>
      <c r="J38" s="23"/>
      <c r="K38" s="23"/>
      <c r="L38" s="32">
        <f t="shared" si="1"/>
        <v>0</v>
      </c>
      <c r="M38" s="17" t="e">
        <f t="shared" si="2"/>
        <v>#DIV/0!</v>
      </c>
      <c r="N38" s="23"/>
      <c r="O38" s="35"/>
      <c r="P38" s="35">
        <v>2</v>
      </c>
      <c r="Q38" s="24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18" t="s">
        <v>78</v>
      </c>
      <c r="B39" s="20">
        <v>286.5</v>
      </c>
      <c r="C39" s="20">
        <v>195.1</v>
      </c>
      <c r="D39" s="20">
        <v>40</v>
      </c>
      <c r="E39" s="38">
        <f t="shared" si="0"/>
        <v>131.4</v>
      </c>
      <c r="F39" s="40">
        <v>3.7320000000000002</v>
      </c>
      <c r="G39" s="39">
        <f t="shared" si="3"/>
        <v>0.49038480000000007</v>
      </c>
      <c r="J39" s="23"/>
      <c r="K39" s="23"/>
      <c r="L39" s="32">
        <f t="shared" si="1"/>
        <v>0</v>
      </c>
      <c r="M39" s="17" t="e">
        <f t="shared" si="2"/>
        <v>#DIV/0!</v>
      </c>
      <c r="N39" s="23"/>
      <c r="O39" s="35"/>
      <c r="P39" s="35">
        <v>2</v>
      </c>
      <c r="Q39" s="24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18" t="s">
        <v>79</v>
      </c>
      <c r="B40" s="20">
        <v>292.7</v>
      </c>
      <c r="C40" s="20">
        <v>195.9</v>
      </c>
      <c r="D40" s="20">
        <v>40</v>
      </c>
      <c r="E40" s="38">
        <f t="shared" si="0"/>
        <v>136.79999999999998</v>
      </c>
      <c r="F40" s="40">
        <v>3.5609999999999999</v>
      </c>
      <c r="G40" s="39">
        <f t="shared" si="3"/>
        <v>0.48714479999999993</v>
      </c>
      <c r="H40">
        <f t="shared" ref="H40" si="25">SUM(E40:E42)</f>
        <v>405.4</v>
      </c>
      <c r="I40">
        <f t="shared" ref="I40" si="26">(SUM(G40:G42))/(H40/1000)</f>
        <v>3.9037331031080411</v>
      </c>
      <c r="J40" s="21">
        <v>11.4053</v>
      </c>
      <c r="K40" s="21">
        <v>17.477799999999998</v>
      </c>
      <c r="L40" s="32">
        <f t="shared" si="1"/>
        <v>7.6672979797979766</v>
      </c>
      <c r="M40" s="17">
        <f t="shared" si="2"/>
        <v>134.16365357266369</v>
      </c>
      <c r="N40" s="17">
        <v>0.5</v>
      </c>
      <c r="O40" s="33">
        <f t="shared" si="6"/>
        <v>3.7267917702404962</v>
      </c>
      <c r="P40" s="33">
        <v>2</v>
      </c>
      <c r="Q40" s="22">
        <v>200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3">
      <c r="A41" s="18" t="s">
        <v>80</v>
      </c>
      <c r="B41" s="20">
        <v>290.5</v>
      </c>
      <c r="C41" s="20">
        <v>197.3</v>
      </c>
      <c r="D41" s="20">
        <v>40</v>
      </c>
      <c r="E41" s="38">
        <f t="shared" si="0"/>
        <v>133.19999999999999</v>
      </c>
      <c r="F41" s="40">
        <v>3.8580000000000001</v>
      </c>
      <c r="G41" s="39">
        <f t="shared" si="3"/>
        <v>0.51388559999999994</v>
      </c>
      <c r="J41" s="23"/>
      <c r="K41" s="23"/>
      <c r="L41" s="32">
        <f t="shared" si="1"/>
        <v>0</v>
      </c>
      <c r="M41" s="17" t="e">
        <f t="shared" si="2"/>
        <v>#DIV/0!</v>
      </c>
      <c r="N41" s="23"/>
      <c r="O41" s="35"/>
      <c r="P41" s="35">
        <v>2</v>
      </c>
      <c r="Q41" s="24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">
      <c r="A42" s="18" t="s">
        <v>81</v>
      </c>
      <c r="B42" s="20">
        <v>292.7</v>
      </c>
      <c r="C42" s="20">
        <v>197.3</v>
      </c>
      <c r="D42" s="20">
        <v>40</v>
      </c>
      <c r="E42" s="38">
        <f t="shared" si="0"/>
        <v>135.39999999999998</v>
      </c>
      <c r="F42" s="40">
        <v>4.2949999999999999</v>
      </c>
      <c r="G42" s="39">
        <f t="shared" si="3"/>
        <v>0.58154299999999981</v>
      </c>
      <c r="J42" s="23"/>
      <c r="K42" s="23"/>
      <c r="L42" s="32">
        <f t="shared" si="1"/>
        <v>0</v>
      </c>
      <c r="M42" s="17" t="e">
        <f t="shared" si="2"/>
        <v>#DIV/0!</v>
      </c>
      <c r="N42" s="23"/>
      <c r="O42" s="35"/>
      <c r="P42" s="35">
        <v>2</v>
      </c>
      <c r="Q42" s="24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3">
      <c r="A43" s="18" t="s">
        <v>82</v>
      </c>
      <c r="B43" s="20">
        <v>292.10000000000002</v>
      </c>
      <c r="C43" s="20">
        <v>196</v>
      </c>
      <c r="D43" s="20">
        <v>40</v>
      </c>
      <c r="E43" s="38">
        <f t="shared" si="0"/>
        <v>136.10000000000002</v>
      </c>
      <c r="F43" s="40">
        <v>3.8929999999999998</v>
      </c>
      <c r="G43" s="39">
        <f t="shared" si="3"/>
        <v>0.52983730000000007</v>
      </c>
      <c r="H43">
        <f t="shared" ref="H43" si="27">SUM(E43:E45)</f>
        <v>406.9</v>
      </c>
      <c r="I43">
        <f t="shared" ref="I43" si="28">(SUM(G43:G45))/(H43/1000)</f>
        <v>3.8246099778815434</v>
      </c>
      <c r="J43" s="21">
        <v>11.388400000000001</v>
      </c>
      <c r="K43" s="21">
        <v>18.118300000000001</v>
      </c>
      <c r="L43" s="32">
        <f t="shared" si="1"/>
        <v>8.4973484848484855</v>
      </c>
      <c r="M43" s="17">
        <f t="shared" si="2"/>
        <v>119.04324882093344</v>
      </c>
      <c r="N43" s="17">
        <v>0.5</v>
      </c>
      <c r="O43" s="33">
        <f t="shared" si="6"/>
        <v>4.2001541872576675</v>
      </c>
      <c r="P43" s="33">
        <v>2</v>
      </c>
      <c r="Q43" s="22">
        <v>200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">
      <c r="A44" s="18" t="s">
        <v>83</v>
      </c>
      <c r="B44" s="20">
        <v>294.5</v>
      </c>
      <c r="C44" s="20">
        <v>195.6</v>
      </c>
      <c r="D44" s="20">
        <v>40</v>
      </c>
      <c r="E44" s="38">
        <f t="shared" si="0"/>
        <v>138.9</v>
      </c>
      <c r="F44" s="40">
        <v>3.7050000000000001</v>
      </c>
      <c r="G44" s="39">
        <f t="shared" si="3"/>
        <v>0.51462450000000004</v>
      </c>
      <c r="J44" s="23"/>
      <c r="K44" s="23"/>
      <c r="L44" s="32">
        <f t="shared" si="1"/>
        <v>0</v>
      </c>
      <c r="M44" s="17" t="e">
        <f t="shared" si="2"/>
        <v>#DIV/0!</v>
      </c>
      <c r="N44" s="23"/>
      <c r="O44" s="35"/>
      <c r="P44" s="35">
        <v>2</v>
      </c>
      <c r="Q44" s="24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3">
      <c r="A45" s="18" t="s">
        <v>84</v>
      </c>
      <c r="B45" s="20">
        <v>288.7</v>
      </c>
      <c r="C45" s="20">
        <v>196.8</v>
      </c>
      <c r="D45" s="20">
        <v>40</v>
      </c>
      <c r="E45" s="38">
        <f t="shared" si="0"/>
        <v>131.89999999999998</v>
      </c>
      <c r="F45" s="40">
        <v>3.88</v>
      </c>
      <c r="G45" s="39">
        <f t="shared" si="3"/>
        <v>0.51177199999999989</v>
      </c>
      <c r="J45" s="23"/>
      <c r="K45" s="23"/>
      <c r="L45" s="32">
        <f t="shared" si="1"/>
        <v>0</v>
      </c>
      <c r="M45" s="17" t="e">
        <f t="shared" si="2"/>
        <v>#DIV/0!</v>
      </c>
      <c r="N45" s="23"/>
      <c r="O45" s="35"/>
      <c r="P45" s="35">
        <v>2</v>
      </c>
      <c r="Q45" s="24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3">
      <c r="A46" s="18" t="s">
        <v>85</v>
      </c>
      <c r="B46" s="20">
        <v>288.10000000000002</v>
      </c>
      <c r="C46" s="20">
        <v>195.3</v>
      </c>
      <c r="D46" s="20">
        <v>40</v>
      </c>
      <c r="E46" s="38">
        <f t="shared" si="0"/>
        <v>132.80000000000001</v>
      </c>
      <c r="F46" s="40">
        <v>2.5750000000000002</v>
      </c>
      <c r="G46" s="39">
        <f t="shared" si="3"/>
        <v>0.34196000000000004</v>
      </c>
      <c r="H46">
        <f t="shared" ref="H46" si="29">SUM(E46:E48)</f>
        <v>384.20000000000005</v>
      </c>
      <c r="I46">
        <f t="shared" ref="I46" si="30">(SUM(G46:G48))/(H46/1000)</f>
        <v>2.6779849036959917</v>
      </c>
      <c r="J46" s="21">
        <v>11.3255</v>
      </c>
      <c r="K46" s="21">
        <v>17.763500000000001</v>
      </c>
      <c r="L46" s="32">
        <f t="shared" si="1"/>
        <v>8.1287878787878789</v>
      </c>
      <c r="M46" s="17">
        <f t="shared" si="2"/>
        <v>82.272188667287992</v>
      </c>
      <c r="N46" s="17">
        <v>0.5</v>
      </c>
      <c r="O46" s="33">
        <f t="shared" si="6"/>
        <v>6.07738785243723</v>
      </c>
      <c r="P46" s="33">
        <v>2</v>
      </c>
      <c r="Q46" s="22">
        <v>200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3">
      <c r="A47" s="18" t="s">
        <v>86</v>
      </c>
      <c r="B47" s="20">
        <v>286.2</v>
      </c>
      <c r="C47" s="20">
        <v>196.4</v>
      </c>
      <c r="D47" s="20">
        <v>40</v>
      </c>
      <c r="E47" s="38">
        <f t="shared" si="0"/>
        <v>129.79999999999998</v>
      </c>
      <c r="F47" s="40">
        <v>2.7290000000000001</v>
      </c>
      <c r="G47" s="39">
        <f t="shared" si="3"/>
        <v>0.35422419999999993</v>
      </c>
      <c r="J47" s="23"/>
      <c r="K47" s="23"/>
      <c r="L47" s="32">
        <f t="shared" si="1"/>
        <v>0</v>
      </c>
      <c r="M47" s="17" t="e">
        <f t="shared" si="2"/>
        <v>#DIV/0!</v>
      </c>
      <c r="N47" s="23"/>
      <c r="O47" s="35"/>
      <c r="P47" s="35">
        <v>2</v>
      </c>
      <c r="Q47" s="24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3">
      <c r="A48" s="18" t="s">
        <v>87</v>
      </c>
      <c r="B48" s="20">
        <v>279.10000000000002</v>
      </c>
      <c r="C48" s="20">
        <v>197.5</v>
      </c>
      <c r="D48" s="20">
        <v>40</v>
      </c>
      <c r="E48" s="38">
        <f t="shared" si="0"/>
        <v>121.60000000000002</v>
      </c>
      <c r="F48" s="40">
        <v>2.7360000000000002</v>
      </c>
      <c r="G48" s="39">
        <f t="shared" si="3"/>
        <v>0.33269760000000009</v>
      </c>
      <c r="J48" s="23"/>
      <c r="K48" s="23"/>
      <c r="L48" s="32">
        <f t="shared" si="1"/>
        <v>0</v>
      </c>
      <c r="M48" s="17" t="e">
        <f t="shared" si="2"/>
        <v>#DIV/0!</v>
      </c>
      <c r="N48" s="23"/>
      <c r="O48" s="35"/>
      <c r="P48" s="35">
        <v>2</v>
      </c>
      <c r="Q48" s="24"/>
    </row>
    <row r="49" spans="1:17" x14ac:dyDescent="0.3">
      <c r="A49" s="18" t="s">
        <v>88</v>
      </c>
      <c r="B49" s="20">
        <v>282.2</v>
      </c>
      <c r="C49" s="20">
        <v>196.2</v>
      </c>
      <c r="D49" s="20">
        <v>40</v>
      </c>
      <c r="E49" s="38">
        <f t="shared" si="0"/>
        <v>126</v>
      </c>
      <c r="F49" s="40">
        <v>2.718</v>
      </c>
      <c r="G49" s="39">
        <f t="shared" si="3"/>
        <v>0.34246799999999999</v>
      </c>
      <c r="H49">
        <f t="shared" ref="H49" si="31">SUM(E49:E51)</f>
        <v>401</v>
      </c>
      <c r="I49">
        <f t="shared" ref="I49" si="32">(SUM(G49:G51))/(H49/1000)</f>
        <v>2.8199461346633417</v>
      </c>
      <c r="J49" s="21">
        <v>11.487399999999999</v>
      </c>
      <c r="K49" s="21">
        <v>18.467400000000001</v>
      </c>
      <c r="L49" s="32">
        <f t="shared" si="1"/>
        <v>8.8131313131313149</v>
      </c>
      <c r="M49" s="17">
        <f t="shared" si="2"/>
        <v>83.400432137535788</v>
      </c>
      <c r="N49" s="17">
        <v>0.5</v>
      </c>
      <c r="O49" s="33">
        <f t="shared" si="6"/>
        <v>5.995172772911407</v>
      </c>
      <c r="P49" s="33">
        <v>2</v>
      </c>
      <c r="Q49" s="22">
        <v>200</v>
      </c>
    </row>
    <row r="50" spans="1:17" x14ac:dyDescent="0.3">
      <c r="A50" s="18" t="s">
        <v>89</v>
      </c>
      <c r="B50" s="20">
        <v>299.39999999999998</v>
      </c>
      <c r="C50" s="20">
        <v>197.8</v>
      </c>
      <c r="D50" s="20">
        <v>40</v>
      </c>
      <c r="E50" s="38">
        <f t="shared" si="0"/>
        <v>141.59999999999997</v>
      </c>
      <c r="F50" s="40">
        <v>2.8879999999999999</v>
      </c>
      <c r="G50" s="39">
        <f t="shared" si="3"/>
        <v>0.40894079999999994</v>
      </c>
      <c r="J50" s="23"/>
      <c r="K50" s="23"/>
      <c r="L50" s="32">
        <f t="shared" si="1"/>
        <v>0</v>
      </c>
      <c r="M50" s="17" t="e">
        <f t="shared" si="2"/>
        <v>#DIV/0!</v>
      </c>
      <c r="N50" s="23"/>
      <c r="O50" s="35"/>
      <c r="P50" s="35">
        <v>2</v>
      </c>
      <c r="Q50" s="24"/>
    </row>
    <row r="51" spans="1:17" x14ac:dyDescent="0.3">
      <c r="A51" s="18" t="s">
        <v>90</v>
      </c>
      <c r="B51" s="20">
        <v>289</v>
      </c>
      <c r="C51" s="20">
        <v>195.6</v>
      </c>
      <c r="D51" s="20">
        <v>40</v>
      </c>
      <c r="E51" s="38">
        <f t="shared" si="0"/>
        <v>133.4</v>
      </c>
      <c r="F51" s="40">
        <v>2.8439999999999999</v>
      </c>
      <c r="G51" s="39">
        <f t="shared" si="3"/>
        <v>0.37938960000000005</v>
      </c>
      <c r="J51" s="23"/>
      <c r="K51" s="23"/>
      <c r="L51" s="32">
        <f t="shared" si="1"/>
        <v>0</v>
      </c>
      <c r="M51" s="17" t="e">
        <f t="shared" si="2"/>
        <v>#DIV/0!</v>
      </c>
      <c r="N51" s="23"/>
      <c r="O51" s="35"/>
      <c r="P51" s="35">
        <v>2</v>
      </c>
      <c r="Q51" s="24"/>
    </row>
    <row r="52" spans="1:17" x14ac:dyDescent="0.3">
      <c r="A52" s="18" t="s">
        <v>91</v>
      </c>
      <c r="B52" s="20">
        <v>277</v>
      </c>
      <c r="C52" s="20">
        <v>195.6</v>
      </c>
      <c r="D52" s="20">
        <v>40</v>
      </c>
      <c r="E52" s="38">
        <f t="shared" si="0"/>
        <v>121.4</v>
      </c>
      <c r="F52" s="40">
        <v>1.702</v>
      </c>
      <c r="G52" s="39">
        <f t="shared" si="3"/>
        <v>0.2066228</v>
      </c>
      <c r="H52">
        <f t="shared" ref="H52" si="33">SUM(E52:E54)</f>
        <v>382.59999999999997</v>
      </c>
      <c r="I52">
        <f t="shared" ref="I52" si="34">(SUM(G52:G54))/(H52/1000)</f>
        <v>1.7180418191322533</v>
      </c>
      <c r="J52" s="21">
        <v>11.4049</v>
      </c>
      <c r="K52" s="21">
        <v>17.219799999999999</v>
      </c>
      <c r="L52" s="32">
        <f t="shared" si="1"/>
        <v>7.3420454545454534</v>
      </c>
      <c r="M52" s="17">
        <f t="shared" si="2"/>
        <v>58.19356780684106</v>
      </c>
      <c r="N52" s="17">
        <v>0.5</v>
      </c>
      <c r="O52" s="33">
        <f t="shared" si="6"/>
        <v>8.592014871121572</v>
      </c>
      <c r="P52" s="33">
        <v>2</v>
      </c>
      <c r="Q52" s="22">
        <v>200</v>
      </c>
    </row>
    <row r="53" spans="1:17" x14ac:dyDescent="0.3">
      <c r="A53" s="18" t="s">
        <v>92</v>
      </c>
      <c r="B53" s="20">
        <v>285.89999999999998</v>
      </c>
      <c r="C53" s="20">
        <v>196.9</v>
      </c>
      <c r="D53" s="20">
        <v>40</v>
      </c>
      <c r="E53" s="38">
        <f t="shared" si="0"/>
        <v>128.99999999999997</v>
      </c>
      <c r="F53" s="40">
        <v>1.7669999999999999</v>
      </c>
      <c r="G53" s="39">
        <f t="shared" si="3"/>
        <v>0.22794299999999995</v>
      </c>
      <c r="J53" s="23"/>
      <c r="K53" s="23"/>
      <c r="L53" s="32">
        <f t="shared" si="1"/>
        <v>0</v>
      </c>
      <c r="M53" s="17" t="e">
        <f t="shared" si="2"/>
        <v>#DIV/0!</v>
      </c>
      <c r="N53" s="23"/>
      <c r="O53" s="35"/>
      <c r="P53" s="35">
        <v>2</v>
      </c>
      <c r="Q53" s="24"/>
    </row>
    <row r="54" spans="1:17" x14ac:dyDescent="0.3">
      <c r="A54" s="18" t="s">
        <v>93</v>
      </c>
      <c r="B54" s="20">
        <v>288.89999999999998</v>
      </c>
      <c r="C54" s="20">
        <v>196.7</v>
      </c>
      <c r="D54" s="20">
        <v>40</v>
      </c>
      <c r="E54" s="38">
        <f t="shared" si="0"/>
        <v>132.19999999999999</v>
      </c>
      <c r="F54" s="40">
        <v>1.6850000000000001</v>
      </c>
      <c r="G54" s="39">
        <f t="shared" si="3"/>
        <v>0.22275699999999998</v>
      </c>
      <c r="J54" s="23"/>
      <c r="K54" s="23"/>
      <c r="L54" s="32">
        <f t="shared" si="1"/>
        <v>0</v>
      </c>
      <c r="M54" s="17" t="e">
        <f t="shared" si="2"/>
        <v>#DIV/0!</v>
      </c>
      <c r="N54" s="23"/>
      <c r="O54" s="35"/>
      <c r="P54" s="35">
        <v>2</v>
      </c>
      <c r="Q54" s="24"/>
    </row>
    <row r="55" spans="1:17" x14ac:dyDescent="0.3">
      <c r="A55" s="18" t="s">
        <v>94</v>
      </c>
      <c r="B55" s="20">
        <v>287.39999999999998</v>
      </c>
      <c r="C55" s="20">
        <v>195.9</v>
      </c>
      <c r="D55" s="20">
        <v>40</v>
      </c>
      <c r="E55" s="38">
        <f t="shared" si="0"/>
        <v>131.49999999999997</v>
      </c>
      <c r="F55" s="40">
        <v>2.839</v>
      </c>
      <c r="G55" s="39">
        <f t="shared" si="3"/>
        <v>0.37332849999999995</v>
      </c>
      <c r="H55">
        <f t="shared" ref="H55" si="35">SUM(E55:E57)</f>
        <v>391.09999999999997</v>
      </c>
      <c r="I55">
        <f t="shared" ref="I55" si="36">(SUM(G55:G57))/(H55/1000)</f>
        <v>2.9079166453592435</v>
      </c>
      <c r="J55" s="21">
        <v>11.3728</v>
      </c>
      <c r="K55" s="21">
        <v>17.1889</v>
      </c>
      <c r="L55" s="32">
        <f t="shared" si="1"/>
        <v>7.3435606060606062</v>
      </c>
      <c r="M55" s="17">
        <f t="shared" si="2"/>
        <v>100.66452360860372</v>
      </c>
      <c r="N55" s="17">
        <v>0.5</v>
      </c>
      <c r="O55" s="33">
        <f t="shared" si="6"/>
        <v>4.9669931578284992</v>
      </c>
      <c r="P55" s="33">
        <v>2</v>
      </c>
      <c r="Q55" s="22">
        <v>200</v>
      </c>
    </row>
    <row r="56" spans="1:17" x14ac:dyDescent="0.3">
      <c r="A56" s="18" t="s">
        <v>95</v>
      </c>
      <c r="B56" s="20">
        <v>286.89999999999998</v>
      </c>
      <c r="C56" s="20">
        <v>196.4</v>
      </c>
      <c r="D56" s="20">
        <v>40</v>
      </c>
      <c r="E56" s="38">
        <f t="shared" si="0"/>
        <v>130.49999999999997</v>
      </c>
      <c r="F56" s="40">
        <v>3.0030000000000001</v>
      </c>
      <c r="G56" s="39">
        <f t="shared" si="3"/>
        <v>0.39189149999999995</v>
      </c>
      <c r="J56" s="23"/>
      <c r="K56" s="23"/>
      <c r="L56" s="32">
        <f t="shared" si="1"/>
        <v>0</v>
      </c>
      <c r="M56" s="17" t="e">
        <f t="shared" si="2"/>
        <v>#DIV/0!</v>
      </c>
      <c r="N56" s="23"/>
      <c r="O56" s="35"/>
      <c r="P56" s="35">
        <v>2</v>
      </c>
      <c r="Q56" s="24"/>
    </row>
    <row r="57" spans="1:17" x14ac:dyDescent="0.3">
      <c r="A57" s="18" t="s">
        <v>96</v>
      </c>
      <c r="B57" s="20">
        <v>286.3</v>
      </c>
      <c r="C57" s="20">
        <v>197.2</v>
      </c>
      <c r="D57" s="20">
        <v>40</v>
      </c>
      <c r="E57" s="38">
        <f t="shared" si="0"/>
        <v>129.10000000000002</v>
      </c>
      <c r="F57" s="40">
        <v>2.8820000000000001</v>
      </c>
      <c r="G57" s="39">
        <f t="shared" si="3"/>
        <v>0.37206620000000007</v>
      </c>
      <c r="J57" s="23"/>
      <c r="K57" s="23"/>
      <c r="L57" s="32">
        <f t="shared" si="1"/>
        <v>0</v>
      </c>
      <c r="M57" s="17" t="e">
        <f t="shared" si="2"/>
        <v>#DIV/0!</v>
      </c>
      <c r="N57" s="23"/>
      <c r="O57" s="35"/>
      <c r="P57" s="35">
        <v>2</v>
      </c>
      <c r="Q57" s="24"/>
    </row>
    <row r="58" spans="1:17" x14ac:dyDescent="0.3">
      <c r="A58" s="18" t="s">
        <v>97</v>
      </c>
      <c r="B58" s="20">
        <v>290.3</v>
      </c>
      <c r="C58" s="20">
        <v>196.3</v>
      </c>
      <c r="D58" s="20">
        <v>40</v>
      </c>
      <c r="E58" s="38">
        <f t="shared" si="0"/>
        <v>134</v>
      </c>
      <c r="F58" s="40">
        <v>3.1709999999999998</v>
      </c>
      <c r="G58" s="39">
        <f t="shared" si="3"/>
        <v>0.42491400000000001</v>
      </c>
      <c r="H58">
        <f t="shared" ref="H58" si="37">SUM(E58:E60)</f>
        <v>388.29999999999995</v>
      </c>
      <c r="I58">
        <f t="shared" ref="I58" si="38">(SUM(G58:G60))/(H58/1000)</f>
        <v>3.1583399433427766</v>
      </c>
      <c r="J58" s="21">
        <v>11.4032</v>
      </c>
      <c r="K58" s="21">
        <v>20.4785</v>
      </c>
      <c r="L58" s="32">
        <f t="shared" si="1"/>
        <v>11.458712121212121</v>
      </c>
      <c r="M58" s="17">
        <f t="shared" si="2"/>
        <v>69.567085861624406</v>
      </c>
      <c r="N58" s="17">
        <v>0.5</v>
      </c>
      <c r="O58" s="33">
        <f t="shared" si="6"/>
        <v>7.1873069542477008</v>
      </c>
      <c r="P58" s="33">
        <v>2</v>
      </c>
      <c r="Q58" s="22">
        <v>200</v>
      </c>
    </row>
    <row r="59" spans="1:17" x14ac:dyDescent="0.3">
      <c r="A59" s="18" t="s">
        <v>98</v>
      </c>
      <c r="B59" s="20">
        <v>295.7</v>
      </c>
      <c r="C59" s="20">
        <v>196.9</v>
      </c>
      <c r="D59" s="20">
        <v>40</v>
      </c>
      <c r="E59" s="38">
        <f t="shared" si="0"/>
        <v>138.79999999999998</v>
      </c>
      <c r="F59" s="40">
        <v>3.1930000000000001</v>
      </c>
      <c r="G59" s="39">
        <f t="shared" si="3"/>
        <v>0.44318839999999993</v>
      </c>
      <c r="J59" s="23"/>
      <c r="K59" s="23"/>
      <c r="L59" s="32">
        <f t="shared" si="1"/>
        <v>0</v>
      </c>
      <c r="M59" s="17" t="e">
        <f t="shared" si="2"/>
        <v>#DIV/0!</v>
      </c>
      <c r="N59" s="23"/>
      <c r="O59" s="35"/>
      <c r="P59" s="35">
        <v>2</v>
      </c>
      <c r="Q59" s="24"/>
    </row>
    <row r="60" spans="1:17" x14ac:dyDescent="0.3">
      <c r="A60" s="18" t="s">
        <v>99</v>
      </c>
      <c r="B60" s="20">
        <v>271.60000000000002</v>
      </c>
      <c r="C60" s="20">
        <v>196.1</v>
      </c>
      <c r="D60" s="20">
        <v>40</v>
      </c>
      <c r="E60" s="38">
        <f t="shared" si="0"/>
        <v>115.50000000000003</v>
      </c>
      <c r="F60" s="40">
        <v>3.1019999999999999</v>
      </c>
      <c r="G60" s="39">
        <f t="shared" si="3"/>
        <v>0.35828100000000007</v>
      </c>
      <c r="J60" s="23"/>
      <c r="K60" s="23"/>
      <c r="L60" s="32">
        <f t="shared" si="1"/>
        <v>0</v>
      </c>
      <c r="M60" s="17" t="e">
        <f t="shared" si="2"/>
        <v>#DIV/0!</v>
      </c>
      <c r="N60" s="23"/>
      <c r="O60" s="35"/>
      <c r="P60" s="35">
        <v>2</v>
      </c>
      <c r="Q60" s="24"/>
    </row>
    <row r="61" spans="1:17" x14ac:dyDescent="0.3">
      <c r="A61" s="18" t="s">
        <v>100</v>
      </c>
      <c r="B61" s="20">
        <v>317.89999999999998</v>
      </c>
      <c r="C61" s="20">
        <v>195.6</v>
      </c>
      <c r="D61" s="20"/>
      <c r="E61" s="38">
        <f t="shared" si="0"/>
        <v>122.29999999999998</v>
      </c>
      <c r="F61" s="40">
        <v>2.7650000000000001</v>
      </c>
      <c r="G61" s="39">
        <f t="shared" si="3"/>
        <v>0.33815949999999995</v>
      </c>
      <c r="H61">
        <f t="shared" ref="H61" si="39">SUM(E61:E63)</f>
        <v>359</v>
      </c>
      <c r="I61">
        <f t="shared" ref="I61" si="40">(SUM(G61:G63))/(H61/1000)</f>
        <v>2.8232986072423398</v>
      </c>
      <c r="J61" s="21">
        <v>11.4246</v>
      </c>
      <c r="K61" s="21">
        <v>18.1067</v>
      </c>
      <c r="L61" s="32">
        <f t="shared" si="1"/>
        <v>8.4369949494949488</v>
      </c>
      <c r="M61" s="17">
        <f t="shared" si="2"/>
        <v>78.086656913245847</v>
      </c>
      <c r="N61" s="17">
        <v>0.5</v>
      </c>
      <c r="O61" s="33">
        <f t="shared" si="6"/>
        <v>6.4031426080322431</v>
      </c>
      <c r="P61" s="33">
        <v>2</v>
      </c>
      <c r="Q61" s="22">
        <v>200</v>
      </c>
    </row>
    <row r="62" spans="1:17" x14ac:dyDescent="0.3">
      <c r="A62" s="18" t="s">
        <v>101</v>
      </c>
      <c r="B62" s="20">
        <v>311</v>
      </c>
      <c r="C62" s="20">
        <v>195.6</v>
      </c>
      <c r="D62" s="20"/>
      <c r="E62" s="38">
        <f t="shared" si="0"/>
        <v>115.4</v>
      </c>
      <c r="F62" s="40">
        <v>2.7949999999999999</v>
      </c>
      <c r="G62" s="39">
        <f t="shared" si="3"/>
        <v>0.32254300000000002</v>
      </c>
      <c r="J62" s="23"/>
      <c r="K62" s="23"/>
      <c r="L62" s="32">
        <f t="shared" si="1"/>
        <v>0</v>
      </c>
      <c r="M62" s="17" t="e">
        <f t="shared" si="2"/>
        <v>#DIV/0!</v>
      </c>
      <c r="N62" s="23"/>
      <c r="O62" s="35"/>
      <c r="P62" s="35">
        <v>2</v>
      </c>
      <c r="Q62" s="24"/>
    </row>
    <row r="63" spans="1:17" x14ac:dyDescent="0.3">
      <c r="A63" s="18" t="s">
        <v>102</v>
      </c>
      <c r="B63" s="20">
        <v>317.5</v>
      </c>
      <c r="C63" s="20">
        <v>196.2</v>
      </c>
      <c r="D63" s="20"/>
      <c r="E63" s="38">
        <f t="shared" si="0"/>
        <v>121.30000000000001</v>
      </c>
      <c r="F63" s="40">
        <v>2.9089999999999998</v>
      </c>
      <c r="G63" s="39">
        <f t="shared" si="3"/>
        <v>0.3528617</v>
      </c>
      <c r="J63" s="23"/>
      <c r="K63" s="23"/>
      <c r="L63" s="32">
        <f t="shared" si="1"/>
        <v>0</v>
      </c>
      <c r="M63" s="17" t="e">
        <f t="shared" si="2"/>
        <v>#DIV/0!</v>
      </c>
      <c r="N63" s="23"/>
      <c r="O63" s="35"/>
      <c r="P63" s="35">
        <v>2</v>
      </c>
      <c r="Q63" s="24"/>
    </row>
    <row r="64" spans="1:17" x14ac:dyDescent="0.3">
      <c r="A64" s="18" t="s">
        <v>103</v>
      </c>
      <c r="B64" s="20">
        <v>291.7</v>
      </c>
      <c r="C64" s="20">
        <v>196.6</v>
      </c>
      <c r="D64" s="20"/>
      <c r="E64" s="38">
        <f t="shared" si="0"/>
        <v>95.1</v>
      </c>
      <c r="F64" s="40">
        <v>2.4769999999999999</v>
      </c>
      <c r="G64" s="39">
        <f t="shared" si="3"/>
        <v>0.23556269999999996</v>
      </c>
      <c r="H64">
        <f t="shared" ref="H64" si="41">SUM(E64:E66)</f>
        <v>280.59999999999997</v>
      </c>
      <c r="I64">
        <f t="shared" ref="I64" si="42">(SUM(G64:G66))/(H64/1000)</f>
        <v>2.4235473984319316</v>
      </c>
      <c r="J64" s="21">
        <v>11.3841</v>
      </c>
      <c r="K64" s="21">
        <v>19.0886</v>
      </c>
      <c r="L64" s="32">
        <f t="shared" si="1"/>
        <v>9.7279040404040398</v>
      </c>
      <c r="M64" s="17">
        <f t="shared" si="2"/>
        <v>45.439470636640927</v>
      </c>
      <c r="N64" s="17">
        <v>0.5</v>
      </c>
      <c r="O64" s="33">
        <f t="shared" si="6"/>
        <v>11.003649316213998</v>
      </c>
      <c r="P64" s="33">
        <v>2</v>
      </c>
      <c r="Q64" s="22">
        <v>200</v>
      </c>
    </row>
    <row r="65" spans="1:17" x14ac:dyDescent="0.3">
      <c r="A65" s="18" t="s">
        <v>104</v>
      </c>
      <c r="B65" s="20">
        <v>323.89999999999998</v>
      </c>
      <c r="C65" s="20">
        <v>197</v>
      </c>
      <c r="D65" s="20"/>
      <c r="E65" s="38">
        <f t="shared" si="0"/>
        <v>126.89999999999998</v>
      </c>
      <c r="F65" s="40">
        <v>2.4350000000000001</v>
      </c>
      <c r="G65" s="39">
        <f t="shared" si="3"/>
        <v>0.30900149999999998</v>
      </c>
      <c r="J65" s="23"/>
      <c r="K65" s="23"/>
      <c r="L65" s="32">
        <f t="shared" si="1"/>
        <v>0</v>
      </c>
      <c r="M65" s="17" t="e">
        <f t="shared" si="2"/>
        <v>#DIV/0!</v>
      </c>
      <c r="N65" s="23"/>
      <c r="O65" s="35"/>
      <c r="P65" s="35">
        <v>2</v>
      </c>
      <c r="Q65" s="24"/>
    </row>
    <row r="66" spans="1:17" x14ac:dyDescent="0.3">
      <c r="A66" s="18" t="s">
        <v>105</v>
      </c>
      <c r="B66" s="20">
        <v>254.2</v>
      </c>
      <c r="C66" s="20">
        <v>195.6</v>
      </c>
      <c r="D66" s="20"/>
      <c r="E66" s="38">
        <f t="shared" si="0"/>
        <v>58.599999999999994</v>
      </c>
      <c r="F66" s="40">
        <v>2.3119999999999998</v>
      </c>
      <c r="G66" s="39">
        <f t="shared" si="3"/>
        <v>0.13548319999999997</v>
      </c>
      <c r="J66" s="23"/>
      <c r="K66" s="23"/>
      <c r="L66" s="32">
        <f t="shared" si="1"/>
        <v>0</v>
      </c>
      <c r="M66" s="17" t="e">
        <f t="shared" si="2"/>
        <v>#DIV/0!</v>
      </c>
      <c r="N66" s="23"/>
      <c r="O66" s="35"/>
      <c r="P66" s="35">
        <v>2</v>
      </c>
      <c r="Q66" s="24"/>
    </row>
    <row r="67" spans="1:17" x14ac:dyDescent="0.3">
      <c r="A67" s="18" t="s">
        <v>106</v>
      </c>
      <c r="B67" s="20">
        <v>323.89999999999998</v>
      </c>
      <c r="C67" s="20">
        <v>196.1</v>
      </c>
      <c r="D67" s="20"/>
      <c r="E67" s="38">
        <f t="shared" ref="E67:E114" si="43">B67-C67+D67</f>
        <v>127.79999999999998</v>
      </c>
      <c r="F67" s="40">
        <v>2.7240000000000002</v>
      </c>
      <c r="G67" s="39">
        <f t="shared" si="3"/>
        <v>0.34812719999999991</v>
      </c>
      <c r="H67">
        <f t="shared" ref="H67" si="44">SUM(E67:E69)</f>
        <v>364.69999999999993</v>
      </c>
      <c r="I67">
        <f t="shared" ref="I67" si="45">(SUM(G67:G69))/(H67/1000)</f>
        <v>2.6575187825610094</v>
      </c>
      <c r="J67" s="21">
        <v>11.3842</v>
      </c>
      <c r="K67" s="21">
        <v>18.511399999999998</v>
      </c>
      <c r="L67" s="32">
        <f t="shared" ref="L67:L114" si="46">(K67-J67)/0.792</f>
        <v>8.9989898989898958</v>
      </c>
      <c r="M67" s="17">
        <f t="shared" ref="M67:M114" si="47">I67*H67/L67*0.65</f>
        <v>70.005425283421289</v>
      </c>
      <c r="N67" s="17">
        <v>0.5</v>
      </c>
      <c r="O67" s="33">
        <f t="shared" si="6"/>
        <v>7.1423035854109749</v>
      </c>
      <c r="P67" s="33">
        <v>2</v>
      </c>
      <c r="Q67" s="22">
        <v>200</v>
      </c>
    </row>
    <row r="68" spans="1:17" x14ac:dyDescent="0.3">
      <c r="A68" s="18" t="s">
        <v>107</v>
      </c>
      <c r="B68" s="20">
        <v>321.3</v>
      </c>
      <c r="C68" s="20">
        <v>196</v>
      </c>
      <c r="D68" s="20"/>
      <c r="E68" s="38">
        <f t="shared" si="43"/>
        <v>125.30000000000001</v>
      </c>
      <c r="F68" s="40">
        <v>2.5590000000000002</v>
      </c>
      <c r="G68" s="39">
        <f t="shared" ref="G68:G114" si="48">(E68/1000)*F68</f>
        <v>0.32064270000000006</v>
      </c>
      <c r="J68" s="23"/>
      <c r="K68" s="23"/>
      <c r="L68" s="32">
        <f t="shared" si="46"/>
        <v>0</v>
      </c>
      <c r="M68" s="17" t="e">
        <f t="shared" si="47"/>
        <v>#DIV/0!</v>
      </c>
      <c r="N68" s="23"/>
      <c r="O68" s="35"/>
      <c r="P68" s="35">
        <v>2</v>
      </c>
      <c r="Q68" s="24"/>
    </row>
    <row r="69" spans="1:17" x14ac:dyDescent="0.3">
      <c r="A69" s="18" t="s">
        <v>108</v>
      </c>
      <c r="B69" s="20">
        <v>308.39999999999998</v>
      </c>
      <c r="C69" s="20">
        <v>196.8</v>
      </c>
      <c r="D69" s="20"/>
      <c r="E69" s="38">
        <f t="shared" si="43"/>
        <v>111.59999999999997</v>
      </c>
      <c r="F69" s="40">
        <v>2.6920000000000002</v>
      </c>
      <c r="G69" s="39">
        <f t="shared" si="48"/>
        <v>0.30042719999999989</v>
      </c>
      <c r="J69" s="23"/>
      <c r="K69" s="23"/>
      <c r="L69" s="32">
        <f t="shared" si="46"/>
        <v>0</v>
      </c>
      <c r="M69" s="17" t="e">
        <f t="shared" si="47"/>
        <v>#DIV/0!</v>
      </c>
      <c r="N69" s="23"/>
      <c r="O69" s="35"/>
      <c r="P69" s="35">
        <v>2</v>
      </c>
      <c r="Q69" s="24"/>
    </row>
    <row r="70" spans="1:17" x14ac:dyDescent="0.3">
      <c r="A70" s="18" t="s">
        <v>109</v>
      </c>
      <c r="B70" s="20">
        <v>316.2</v>
      </c>
      <c r="C70" s="20">
        <v>197.8</v>
      </c>
      <c r="D70" s="20"/>
      <c r="E70" s="38">
        <f t="shared" si="43"/>
        <v>118.39999999999998</v>
      </c>
      <c r="F70" s="40">
        <v>1.77</v>
      </c>
      <c r="G70" s="39">
        <f t="shared" si="48"/>
        <v>0.20956799999999995</v>
      </c>
      <c r="H70">
        <f t="shared" ref="H70" si="49">SUM(E70:E72)</f>
        <v>343.59999999999997</v>
      </c>
      <c r="I70">
        <f t="shared" ref="I70" si="50">(SUM(G70:G72))/(H70/1000)</f>
        <v>1.7085369615832362</v>
      </c>
      <c r="J70" s="21">
        <v>11.4</v>
      </c>
      <c r="K70" s="21">
        <v>18.079499999999999</v>
      </c>
      <c r="L70" s="32">
        <f t="shared" si="46"/>
        <v>8.4337121212121193</v>
      </c>
      <c r="M70" s="17">
        <f t="shared" si="47"/>
        <v>45.245158895126885</v>
      </c>
      <c r="N70" s="17">
        <v>0.5</v>
      </c>
      <c r="O70" s="33">
        <f t="shared" si="6"/>
        <v>11.050906046300842</v>
      </c>
      <c r="P70" s="33">
        <v>2</v>
      </c>
      <c r="Q70" s="22">
        <v>200</v>
      </c>
    </row>
    <row r="71" spans="1:17" x14ac:dyDescent="0.3">
      <c r="A71" s="18" t="s">
        <v>110</v>
      </c>
      <c r="B71" s="20">
        <v>304.7</v>
      </c>
      <c r="C71" s="20">
        <v>197.8</v>
      </c>
      <c r="D71" s="20"/>
      <c r="E71" s="38">
        <f t="shared" si="43"/>
        <v>106.89999999999998</v>
      </c>
      <c r="F71" s="40">
        <v>1.7649999999999999</v>
      </c>
      <c r="G71" s="39">
        <f t="shared" si="48"/>
        <v>0.18867849999999994</v>
      </c>
      <c r="J71" s="23"/>
      <c r="K71" s="23"/>
      <c r="L71" s="32">
        <f t="shared" si="46"/>
        <v>0</v>
      </c>
      <c r="M71" s="17" t="e">
        <f t="shared" si="47"/>
        <v>#DIV/0!</v>
      </c>
      <c r="N71" s="23"/>
      <c r="O71" s="35"/>
      <c r="P71" s="35">
        <v>2</v>
      </c>
      <c r="Q71" s="24"/>
    </row>
    <row r="72" spans="1:17" x14ac:dyDescent="0.3">
      <c r="A72" s="18" t="s">
        <v>111</v>
      </c>
      <c r="B72" s="20">
        <v>315.5</v>
      </c>
      <c r="C72" s="20">
        <v>197.2</v>
      </c>
      <c r="D72" s="20"/>
      <c r="E72" s="38">
        <f t="shared" si="43"/>
        <v>118.30000000000001</v>
      </c>
      <c r="F72" s="40">
        <v>1.5960000000000001</v>
      </c>
      <c r="G72" s="39">
        <f t="shared" si="48"/>
        <v>0.18880680000000002</v>
      </c>
      <c r="J72" s="23"/>
      <c r="K72" s="23"/>
      <c r="L72" s="32">
        <f t="shared" si="46"/>
        <v>0</v>
      </c>
      <c r="M72" s="17" t="e">
        <f t="shared" si="47"/>
        <v>#DIV/0!</v>
      </c>
      <c r="N72" s="23"/>
      <c r="O72" s="35"/>
      <c r="P72" s="35">
        <v>2</v>
      </c>
      <c r="Q72" s="24"/>
    </row>
    <row r="73" spans="1:17" x14ac:dyDescent="0.3">
      <c r="A73" s="18" t="s">
        <v>112</v>
      </c>
      <c r="B73" s="20">
        <v>309.8</v>
      </c>
      <c r="C73" s="20">
        <v>196.1</v>
      </c>
      <c r="D73" s="20"/>
      <c r="E73" s="38">
        <f t="shared" si="43"/>
        <v>113.70000000000002</v>
      </c>
      <c r="F73" s="40">
        <v>3.214</v>
      </c>
      <c r="G73" s="39">
        <f t="shared" si="48"/>
        <v>0.36543180000000008</v>
      </c>
      <c r="H73">
        <f t="shared" ref="H73" si="51">SUM(E73:E75)</f>
        <v>336</v>
      </c>
      <c r="I73">
        <f t="shared" ref="I73" si="52">(SUM(G73:G75))/(H73/1000)</f>
        <v>3.1449247023809521</v>
      </c>
      <c r="J73" s="21">
        <v>11.3964</v>
      </c>
      <c r="K73" s="21">
        <v>17.854800000000001</v>
      </c>
      <c r="L73" s="32">
        <f t="shared" si="46"/>
        <v>8.1545454545454561</v>
      </c>
      <c r="M73" s="17">
        <f t="shared" si="47"/>
        <v>84.22928768115942</v>
      </c>
      <c r="N73" s="17">
        <v>0.5</v>
      </c>
      <c r="O73" s="33">
        <f t="shared" ref="O73:O112" si="53">N73/M73*1000</f>
        <v>5.9361774718159106</v>
      </c>
      <c r="P73" s="33">
        <v>2</v>
      </c>
      <c r="Q73" s="22">
        <v>200</v>
      </c>
    </row>
    <row r="74" spans="1:17" x14ac:dyDescent="0.3">
      <c r="A74" s="18" t="s">
        <v>113</v>
      </c>
      <c r="B74" s="20">
        <v>315</v>
      </c>
      <c r="C74" s="20">
        <v>197.3</v>
      </c>
      <c r="D74" s="20"/>
      <c r="E74" s="38">
        <f t="shared" si="43"/>
        <v>117.69999999999999</v>
      </c>
      <c r="F74" s="40">
        <v>3.1669999999999998</v>
      </c>
      <c r="G74" s="39">
        <f t="shared" si="48"/>
        <v>0.37275589999999992</v>
      </c>
      <c r="J74" s="23"/>
      <c r="K74" s="23"/>
      <c r="L74" s="32">
        <f t="shared" si="46"/>
        <v>0</v>
      </c>
      <c r="M74" s="17" t="e">
        <f t="shared" si="47"/>
        <v>#DIV/0!</v>
      </c>
      <c r="N74" s="23"/>
      <c r="O74" s="35"/>
      <c r="P74" s="35">
        <v>2</v>
      </c>
      <c r="Q74" s="24"/>
    </row>
    <row r="75" spans="1:17" x14ac:dyDescent="0.3">
      <c r="A75" s="18" t="s">
        <v>114</v>
      </c>
      <c r="B75" s="20">
        <v>301.8</v>
      </c>
      <c r="C75" s="20">
        <v>197.2</v>
      </c>
      <c r="D75" s="20"/>
      <c r="E75" s="38">
        <f t="shared" si="43"/>
        <v>104.60000000000002</v>
      </c>
      <c r="F75" s="40">
        <v>3.0449999999999999</v>
      </c>
      <c r="G75" s="39">
        <f t="shared" si="48"/>
        <v>0.3185070000000001</v>
      </c>
      <c r="J75" s="23"/>
      <c r="K75" s="23"/>
      <c r="L75" s="32">
        <f t="shared" si="46"/>
        <v>0</v>
      </c>
      <c r="M75" s="17" t="e">
        <f t="shared" si="47"/>
        <v>#DIV/0!</v>
      </c>
      <c r="N75" s="23"/>
      <c r="O75" s="35"/>
      <c r="P75" s="35">
        <v>2</v>
      </c>
      <c r="Q75" s="24"/>
    </row>
    <row r="76" spans="1:17" x14ac:dyDescent="0.3">
      <c r="A76" s="18" t="s">
        <v>115</v>
      </c>
      <c r="B76" s="20">
        <v>317.39999999999998</v>
      </c>
      <c r="C76" s="20">
        <v>196.2</v>
      </c>
      <c r="D76" s="20"/>
      <c r="E76" s="38">
        <f t="shared" si="43"/>
        <v>121.19999999999999</v>
      </c>
      <c r="F76" s="40">
        <v>2.5870000000000002</v>
      </c>
      <c r="G76" s="39">
        <f t="shared" si="48"/>
        <v>0.3135444</v>
      </c>
      <c r="H76">
        <f t="shared" ref="H76" si="54">SUM(E76:E78)</f>
        <v>352.1</v>
      </c>
      <c r="I76">
        <f t="shared" ref="I76" si="55">(SUM(G76:G78))/(H76/1000)</f>
        <v>2.5419877875603523</v>
      </c>
      <c r="J76" s="21">
        <v>11.408099999999999</v>
      </c>
      <c r="K76" s="21">
        <v>18.177700000000002</v>
      </c>
      <c r="L76" s="32">
        <f t="shared" si="46"/>
        <v>8.5474747474747499</v>
      </c>
      <c r="M76" s="17">
        <f t="shared" si="47"/>
        <v>68.063615534152675</v>
      </c>
      <c r="N76" s="17">
        <v>0.5</v>
      </c>
      <c r="O76" s="33">
        <f t="shared" si="53"/>
        <v>7.3460687634072581</v>
      </c>
      <c r="P76" s="33">
        <v>2</v>
      </c>
      <c r="Q76" s="22">
        <v>200</v>
      </c>
    </row>
    <row r="77" spans="1:17" x14ac:dyDescent="0.3">
      <c r="A77" s="18" t="s">
        <v>116</v>
      </c>
      <c r="B77" s="20">
        <v>313.60000000000002</v>
      </c>
      <c r="C77" s="20">
        <v>195.7</v>
      </c>
      <c r="D77" s="20"/>
      <c r="E77" s="38">
        <f t="shared" si="43"/>
        <v>117.90000000000003</v>
      </c>
      <c r="F77" s="40">
        <v>2.5350000000000001</v>
      </c>
      <c r="G77" s="39">
        <f t="shared" si="48"/>
        <v>0.2988765000000001</v>
      </c>
      <c r="J77" s="23"/>
      <c r="K77" s="23"/>
      <c r="L77" s="32">
        <f t="shared" si="46"/>
        <v>0</v>
      </c>
      <c r="M77" s="17" t="e">
        <f t="shared" si="47"/>
        <v>#DIV/0!</v>
      </c>
      <c r="N77" s="23"/>
      <c r="O77" s="35"/>
      <c r="P77" s="35">
        <v>2</v>
      </c>
      <c r="Q77" s="24"/>
    </row>
    <row r="78" spans="1:17" x14ac:dyDescent="0.3">
      <c r="A78" s="18" t="s">
        <v>117</v>
      </c>
      <c r="B78" s="20">
        <v>307.89999999999998</v>
      </c>
      <c r="C78" s="20">
        <v>194.9</v>
      </c>
      <c r="D78" s="20"/>
      <c r="E78" s="38">
        <f t="shared" si="43"/>
        <v>112.99999999999997</v>
      </c>
      <c r="F78" s="40">
        <v>2.5009999999999999</v>
      </c>
      <c r="G78" s="39">
        <f t="shared" si="48"/>
        <v>0.28261299999999995</v>
      </c>
      <c r="J78" s="23"/>
      <c r="K78" s="23"/>
      <c r="L78" s="32">
        <f t="shared" si="46"/>
        <v>0</v>
      </c>
      <c r="M78" s="17" t="e">
        <f t="shared" si="47"/>
        <v>#DIV/0!</v>
      </c>
      <c r="N78" s="23"/>
      <c r="O78" s="35"/>
      <c r="P78" s="35">
        <v>2</v>
      </c>
      <c r="Q78" s="24"/>
    </row>
    <row r="79" spans="1:17" x14ac:dyDescent="0.3">
      <c r="A79" s="18" t="s">
        <v>118</v>
      </c>
      <c r="B79" s="20">
        <v>297.10000000000002</v>
      </c>
      <c r="C79" s="20">
        <v>194.4</v>
      </c>
      <c r="D79" s="20"/>
      <c r="E79" s="38">
        <f t="shared" si="43"/>
        <v>102.70000000000002</v>
      </c>
      <c r="F79" s="40">
        <v>2.1829999999999998</v>
      </c>
      <c r="G79" s="39">
        <f t="shared" si="48"/>
        <v>0.22419410000000001</v>
      </c>
      <c r="H79">
        <f t="shared" ref="H79" si="56">SUM(E79:E81)</f>
        <v>337.9</v>
      </c>
      <c r="I79">
        <f t="shared" ref="I79" si="57">(SUM(G79:G81))/(H79/1000)</f>
        <v>2.1781973956791951</v>
      </c>
      <c r="J79" s="21">
        <v>11.402100000000001</v>
      </c>
      <c r="K79" s="21">
        <v>17.552299999999999</v>
      </c>
      <c r="L79" s="32">
        <f t="shared" si="46"/>
        <v>7.7654040404040376</v>
      </c>
      <c r="M79" s="17">
        <f t="shared" si="47"/>
        <v>61.607661689050786</v>
      </c>
      <c r="N79" s="17">
        <v>0.5</v>
      </c>
      <c r="O79" s="33">
        <f t="shared" si="53"/>
        <v>8.1158736801864766</v>
      </c>
      <c r="P79" s="33">
        <v>2</v>
      </c>
      <c r="Q79" s="22">
        <v>200</v>
      </c>
    </row>
    <row r="80" spans="1:17" x14ac:dyDescent="0.3">
      <c r="A80" s="18" t="s">
        <v>119</v>
      </c>
      <c r="B80" s="20">
        <v>309.5</v>
      </c>
      <c r="C80" s="20">
        <v>196.5</v>
      </c>
      <c r="D80" s="20"/>
      <c r="E80" s="38">
        <f t="shared" si="43"/>
        <v>113</v>
      </c>
      <c r="F80" s="40">
        <v>2.2000000000000002</v>
      </c>
      <c r="G80" s="39">
        <f t="shared" si="48"/>
        <v>0.24860000000000002</v>
      </c>
      <c r="J80" s="23"/>
      <c r="K80" s="23"/>
      <c r="L80" s="32">
        <f t="shared" si="46"/>
        <v>0</v>
      </c>
      <c r="M80" s="17" t="e">
        <f t="shared" si="47"/>
        <v>#DIV/0!</v>
      </c>
      <c r="N80" s="23"/>
      <c r="O80" s="35"/>
      <c r="P80" s="35">
        <v>2</v>
      </c>
      <c r="Q80" s="24"/>
    </row>
    <row r="81" spans="1:17" x14ac:dyDescent="0.3">
      <c r="A81" s="18" t="s">
        <v>120</v>
      </c>
      <c r="B81" s="20">
        <v>317.2</v>
      </c>
      <c r="C81" s="20">
        <v>195</v>
      </c>
      <c r="D81" s="20"/>
      <c r="E81" s="38">
        <f t="shared" si="43"/>
        <v>122.19999999999999</v>
      </c>
      <c r="F81" s="40">
        <v>2.1539999999999999</v>
      </c>
      <c r="G81" s="39">
        <f t="shared" si="48"/>
        <v>0.26321879999999998</v>
      </c>
      <c r="J81" s="23"/>
      <c r="K81" s="23"/>
      <c r="L81" s="32">
        <f t="shared" si="46"/>
        <v>0</v>
      </c>
      <c r="M81" s="17" t="e">
        <f t="shared" si="47"/>
        <v>#DIV/0!</v>
      </c>
      <c r="N81" s="23"/>
      <c r="O81" s="35"/>
      <c r="P81" s="35">
        <v>2</v>
      </c>
      <c r="Q81" s="24"/>
    </row>
    <row r="82" spans="1:17" x14ac:dyDescent="0.3">
      <c r="A82" s="18" t="s">
        <v>121</v>
      </c>
      <c r="B82" s="20">
        <v>314.5</v>
      </c>
      <c r="C82" s="20">
        <v>195</v>
      </c>
      <c r="D82" s="20"/>
      <c r="E82" s="38">
        <f t="shared" si="43"/>
        <v>119.5</v>
      </c>
      <c r="F82" s="40">
        <v>1.915</v>
      </c>
      <c r="G82" s="39">
        <f t="shared" si="48"/>
        <v>0.2288425</v>
      </c>
      <c r="H82">
        <f t="shared" ref="H82" si="58">SUM(E82:E84)</f>
        <v>340.6</v>
      </c>
      <c r="I82">
        <f t="shared" ref="I82" si="59">(SUM(G82:G84))/(H82/1000)</f>
        <v>1.9152034644744564</v>
      </c>
      <c r="J82" s="21">
        <v>11.414999999999999</v>
      </c>
      <c r="K82" s="21">
        <v>16.783899999999999</v>
      </c>
      <c r="L82" s="32">
        <f t="shared" si="46"/>
        <v>6.7789141414141412</v>
      </c>
      <c r="M82" s="17">
        <f t="shared" si="47"/>
        <v>62.547907549032388</v>
      </c>
      <c r="N82" s="17">
        <v>0.5</v>
      </c>
      <c r="O82" s="33">
        <f t="shared" si="53"/>
        <v>7.9938725305565388</v>
      </c>
      <c r="P82" s="33">
        <v>2</v>
      </c>
      <c r="Q82" s="22">
        <v>200</v>
      </c>
    </row>
    <row r="83" spans="1:17" x14ac:dyDescent="0.3">
      <c r="A83" s="18" t="s">
        <v>122</v>
      </c>
      <c r="B83" s="20">
        <v>306</v>
      </c>
      <c r="C83" s="20">
        <v>196.5</v>
      </c>
      <c r="D83" s="20"/>
      <c r="E83" s="38">
        <f t="shared" si="43"/>
        <v>109.5</v>
      </c>
      <c r="F83" s="40">
        <v>1.8819999999999999</v>
      </c>
      <c r="G83" s="39">
        <f t="shared" si="48"/>
        <v>0.20607899999999998</v>
      </c>
      <c r="J83" s="23"/>
      <c r="K83" s="23"/>
      <c r="L83" s="32">
        <f t="shared" si="46"/>
        <v>0</v>
      </c>
      <c r="M83" s="17" t="e">
        <f t="shared" si="47"/>
        <v>#DIV/0!</v>
      </c>
      <c r="N83" s="23"/>
      <c r="O83" s="35"/>
      <c r="P83" s="35">
        <v>2</v>
      </c>
      <c r="Q83" s="24"/>
    </row>
    <row r="84" spans="1:17" x14ac:dyDescent="0.3">
      <c r="A84" s="18" t="s">
        <v>123</v>
      </c>
      <c r="B84" s="20">
        <v>308.2</v>
      </c>
      <c r="C84" s="20">
        <v>196.6</v>
      </c>
      <c r="D84" s="20"/>
      <c r="E84" s="38">
        <f t="shared" si="43"/>
        <v>111.6</v>
      </c>
      <c r="F84" s="40">
        <v>1.948</v>
      </c>
      <c r="G84" s="39">
        <f t="shared" si="48"/>
        <v>0.21739679999999997</v>
      </c>
      <c r="J84" s="23"/>
      <c r="K84" s="23"/>
      <c r="L84" s="32">
        <f t="shared" si="46"/>
        <v>0</v>
      </c>
      <c r="M84" s="17" t="e">
        <f t="shared" si="47"/>
        <v>#DIV/0!</v>
      </c>
      <c r="N84" s="23"/>
      <c r="O84" s="35"/>
      <c r="P84" s="35">
        <v>2</v>
      </c>
      <c r="Q84" s="24"/>
    </row>
    <row r="85" spans="1:17" x14ac:dyDescent="0.3">
      <c r="A85" s="18" t="s">
        <v>124</v>
      </c>
      <c r="B85" s="20">
        <v>316.5</v>
      </c>
      <c r="C85" s="20">
        <v>195.3</v>
      </c>
      <c r="D85" s="20"/>
      <c r="E85" s="38">
        <f t="shared" si="43"/>
        <v>121.19999999999999</v>
      </c>
      <c r="F85" s="40">
        <v>2.2770000000000001</v>
      </c>
      <c r="G85" s="39">
        <f t="shared" si="48"/>
        <v>0.27597240000000001</v>
      </c>
      <c r="H85">
        <f t="shared" ref="H85" si="60">SUM(E85:E87)</f>
        <v>366.1</v>
      </c>
      <c r="I85">
        <f t="shared" ref="I85" si="61">(SUM(G85:G87))/(H85/1000)</f>
        <v>2.200452335427479</v>
      </c>
      <c r="J85" s="21">
        <v>11.3653</v>
      </c>
      <c r="K85" s="21">
        <v>16.706399999999999</v>
      </c>
      <c r="L85" s="32">
        <f t="shared" si="46"/>
        <v>6.7438131313131295</v>
      </c>
      <c r="M85" s="17">
        <f t="shared" si="47"/>
        <v>77.646077939001373</v>
      </c>
      <c r="N85" s="17">
        <v>0.5</v>
      </c>
      <c r="O85" s="33">
        <f t="shared" si="53"/>
        <v>6.4394752867337246</v>
      </c>
      <c r="P85" s="33">
        <v>2</v>
      </c>
      <c r="Q85" s="22">
        <v>200</v>
      </c>
    </row>
    <row r="86" spans="1:17" x14ac:dyDescent="0.3">
      <c r="A86" s="18" t="s">
        <v>125</v>
      </c>
      <c r="B86" s="20">
        <v>325.10000000000002</v>
      </c>
      <c r="C86" s="20">
        <v>196.6</v>
      </c>
      <c r="D86" s="20"/>
      <c r="E86" s="38">
        <f t="shared" si="43"/>
        <v>128.50000000000003</v>
      </c>
      <c r="F86" s="40">
        <v>2.2120000000000002</v>
      </c>
      <c r="G86" s="39">
        <f t="shared" si="48"/>
        <v>0.28424200000000011</v>
      </c>
      <c r="J86" s="23"/>
      <c r="K86" s="23"/>
      <c r="L86" s="32">
        <f t="shared" si="46"/>
        <v>0</v>
      </c>
      <c r="M86" s="17" t="e">
        <f t="shared" si="47"/>
        <v>#DIV/0!</v>
      </c>
      <c r="N86" s="23"/>
      <c r="O86" s="35"/>
      <c r="P86" s="35">
        <v>2</v>
      </c>
      <c r="Q86" s="24"/>
    </row>
    <row r="87" spans="1:17" x14ac:dyDescent="0.3">
      <c r="A87" s="18" t="s">
        <v>126</v>
      </c>
      <c r="B87" s="20">
        <v>312</v>
      </c>
      <c r="C87" s="20">
        <v>195.6</v>
      </c>
      <c r="D87" s="20"/>
      <c r="E87" s="38">
        <f t="shared" si="43"/>
        <v>116.4</v>
      </c>
      <c r="F87" s="40">
        <v>2.1080000000000001</v>
      </c>
      <c r="G87" s="39">
        <f t="shared" si="48"/>
        <v>0.24537120000000001</v>
      </c>
      <c r="J87" s="23"/>
      <c r="K87" s="23"/>
      <c r="L87" s="32">
        <f t="shared" si="46"/>
        <v>0</v>
      </c>
      <c r="M87" s="17" t="e">
        <f t="shared" si="47"/>
        <v>#DIV/0!</v>
      </c>
      <c r="N87" s="23"/>
      <c r="O87" s="35"/>
      <c r="P87" s="35">
        <v>2</v>
      </c>
      <c r="Q87" s="24"/>
    </row>
    <row r="88" spans="1:17" x14ac:dyDescent="0.3">
      <c r="A88" s="18" t="s">
        <v>127</v>
      </c>
      <c r="B88" s="20">
        <v>307.10000000000002</v>
      </c>
      <c r="C88" s="20">
        <v>196.1</v>
      </c>
      <c r="D88" s="20"/>
      <c r="E88" s="38">
        <f t="shared" si="43"/>
        <v>111.00000000000003</v>
      </c>
      <c r="F88" s="40">
        <v>1.218</v>
      </c>
      <c r="G88" s="39">
        <f t="shared" si="48"/>
        <v>0.13519800000000004</v>
      </c>
      <c r="H88">
        <f t="shared" ref="H88" si="62">SUM(E88:E90)</f>
        <v>361.30000000000007</v>
      </c>
      <c r="I88">
        <f t="shared" ref="I88" si="63">(SUM(G88:G90))/(H88/1000)</f>
        <v>1.2284090783282589</v>
      </c>
      <c r="J88" s="21">
        <v>11.4458</v>
      </c>
      <c r="K88" s="21">
        <v>16.511800000000001</v>
      </c>
      <c r="L88" s="32">
        <f t="shared" si="46"/>
        <v>6.3964646464646471</v>
      </c>
      <c r="M88" s="17">
        <f t="shared" si="47"/>
        <v>45.100808953809711</v>
      </c>
      <c r="N88" s="17">
        <v>0.5</v>
      </c>
      <c r="O88" s="33">
        <f t="shared" si="53"/>
        <v>11.086275647784461</v>
      </c>
      <c r="P88" s="33">
        <v>2</v>
      </c>
      <c r="Q88" s="22">
        <v>200</v>
      </c>
    </row>
    <row r="89" spans="1:17" x14ac:dyDescent="0.3">
      <c r="A89" s="18" t="s">
        <v>128</v>
      </c>
      <c r="B89" s="20">
        <v>319.3</v>
      </c>
      <c r="C89" s="20">
        <v>195.2</v>
      </c>
      <c r="D89" s="20"/>
      <c r="E89" s="38">
        <f t="shared" si="43"/>
        <v>124.10000000000002</v>
      </c>
      <c r="F89" s="40">
        <v>1.23</v>
      </c>
      <c r="G89" s="39">
        <f t="shared" si="48"/>
        <v>0.15264300000000003</v>
      </c>
      <c r="J89" s="23"/>
      <c r="K89" s="23"/>
      <c r="L89" s="32">
        <f t="shared" si="46"/>
        <v>0</v>
      </c>
      <c r="M89" s="17" t="e">
        <f t="shared" si="47"/>
        <v>#DIV/0!</v>
      </c>
      <c r="N89" s="23"/>
      <c r="O89" s="35"/>
      <c r="P89" s="35">
        <v>2</v>
      </c>
      <c r="Q89" s="24"/>
    </row>
    <row r="90" spans="1:17" x14ac:dyDescent="0.3">
      <c r="A90" s="18" t="s">
        <v>129</v>
      </c>
      <c r="B90" s="20">
        <v>322.39999999999998</v>
      </c>
      <c r="C90" s="20">
        <v>196.2</v>
      </c>
      <c r="D90" s="20"/>
      <c r="E90" s="38">
        <f t="shared" si="43"/>
        <v>126.19999999999999</v>
      </c>
      <c r="F90" s="40">
        <v>1.236</v>
      </c>
      <c r="G90" s="39">
        <f t="shared" si="48"/>
        <v>0.15598319999999996</v>
      </c>
      <c r="J90" s="23"/>
      <c r="K90" s="23"/>
      <c r="L90" s="32">
        <f t="shared" si="46"/>
        <v>0</v>
      </c>
      <c r="M90" s="17" t="e">
        <f t="shared" si="47"/>
        <v>#DIV/0!</v>
      </c>
      <c r="N90" s="23"/>
      <c r="O90" s="35"/>
      <c r="P90" s="35">
        <v>2</v>
      </c>
      <c r="Q90" s="24"/>
    </row>
    <row r="91" spans="1:17" x14ac:dyDescent="0.3">
      <c r="A91" s="18" t="s">
        <v>130</v>
      </c>
      <c r="B91" s="20">
        <v>307.8</v>
      </c>
      <c r="C91" s="20">
        <v>194.5</v>
      </c>
      <c r="D91" s="20"/>
      <c r="E91" s="38">
        <f t="shared" si="43"/>
        <v>113.30000000000001</v>
      </c>
      <c r="F91" s="40">
        <v>2.177</v>
      </c>
      <c r="G91" s="39">
        <f t="shared" si="48"/>
        <v>0.24665410000000004</v>
      </c>
      <c r="H91">
        <f t="shared" ref="H91" si="64">SUM(E91:E93)</f>
        <v>357.70000000000005</v>
      </c>
      <c r="I91">
        <f t="shared" ref="I91" si="65">(SUM(G91:G93))/(H91/1000)</f>
        <v>2.1971012021246854</v>
      </c>
      <c r="J91" s="21">
        <v>11.428599999999999</v>
      </c>
      <c r="K91" s="21">
        <v>17.1173</v>
      </c>
      <c r="L91" s="32">
        <f t="shared" si="46"/>
        <v>7.1827020202020204</v>
      </c>
      <c r="M91" s="17">
        <f t="shared" si="47"/>
        <v>71.120452103292507</v>
      </c>
      <c r="N91" s="17">
        <v>0.5</v>
      </c>
      <c r="O91" s="33">
        <f t="shared" si="53"/>
        <v>7.0303265124611407</v>
      </c>
      <c r="P91" s="33">
        <v>2</v>
      </c>
      <c r="Q91" s="22">
        <v>200</v>
      </c>
    </row>
    <row r="92" spans="1:17" x14ac:dyDescent="0.3">
      <c r="A92" s="18" t="s">
        <v>131</v>
      </c>
      <c r="B92" s="20">
        <v>323.60000000000002</v>
      </c>
      <c r="C92" s="20">
        <v>195.7</v>
      </c>
      <c r="D92" s="20"/>
      <c r="E92" s="38">
        <f t="shared" si="43"/>
        <v>127.90000000000003</v>
      </c>
      <c r="F92" s="40">
        <v>2.2149999999999999</v>
      </c>
      <c r="G92" s="39">
        <f t="shared" si="48"/>
        <v>0.28329850000000006</v>
      </c>
      <c r="J92" s="23"/>
      <c r="K92" s="23"/>
      <c r="L92" s="32">
        <f t="shared" si="46"/>
        <v>0</v>
      </c>
      <c r="M92" s="17" t="e">
        <f t="shared" si="47"/>
        <v>#DIV/0!</v>
      </c>
      <c r="N92" s="23"/>
      <c r="O92" s="35"/>
      <c r="P92" s="35">
        <v>2</v>
      </c>
      <c r="Q92" s="24"/>
    </row>
    <row r="93" spans="1:17" x14ac:dyDescent="0.3">
      <c r="A93" s="18" t="s">
        <v>132</v>
      </c>
      <c r="B93" s="20">
        <v>312.89999999999998</v>
      </c>
      <c r="C93" s="20">
        <v>196.4</v>
      </c>
      <c r="D93" s="20"/>
      <c r="E93" s="38">
        <f t="shared" si="43"/>
        <v>116.49999999999997</v>
      </c>
      <c r="F93" s="40">
        <v>2.1970000000000001</v>
      </c>
      <c r="G93" s="39">
        <f t="shared" si="48"/>
        <v>0.25595049999999991</v>
      </c>
      <c r="J93" s="23"/>
      <c r="K93" s="23"/>
      <c r="L93" s="32">
        <f t="shared" si="46"/>
        <v>0</v>
      </c>
      <c r="M93" s="17" t="e">
        <f t="shared" si="47"/>
        <v>#DIV/0!</v>
      </c>
      <c r="N93" s="23"/>
      <c r="O93" s="35"/>
      <c r="P93" s="35">
        <v>2</v>
      </c>
      <c r="Q93" s="24"/>
    </row>
    <row r="94" spans="1:17" x14ac:dyDescent="0.3">
      <c r="A94" s="18" t="s">
        <v>133</v>
      </c>
      <c r="B94" s="20">
        <v>309.89999999999998</v>
      </c>
      <c r="C94" s="20">
        <v>195.3</v>
      </c>
      <c r="D94" s="20"/>
      <c r="E94" s="38">
        <f t="shared" si="43"/>
        <v>114.59999999999997</v>
      </c>
      <c r="F94" s="40">
        <v>2.3220000000000001</v>
      </c>
      <c r="G94" s="39">
        <f t="shared" si="48"/>
        <v>0.26610119999999993</v>
      </c>
      <c r="H94">
        <f t="shared" ref="H94" si="66">SUM(E94:E96)</f>
        <v>366.59999999999991</v>
      </c>
      <c r="I94">
        <f t="shared" ref="I94" si="67">(SUM(G94:G96))/(H94/1000)</f>
        <v>2.3239078014184402</v>
      </c>
      <c r="J94" s="21">
        <v>11.405799999999999</v>
      </c>
      <c r="K94" s="21">
        <v>16.579999999999998</v>
      </c>
      <c r="L94" s="32">
        <f t="shared" si="46"/>
        <v>6.5330808080808067</v>
      </c>
      <c r="M94" s="17">
        <f t="shared" si="47"/>
        <v>84.763070635074044</v>
      </c>
      <c r="N94" s="17">
        <v>0.5</v>
      </c>
      <c r="O94" s="33">
        <f t="shared" si="53"/>
        <v>5.8987952684326821</v>
      </c>
      <c r="P94" s="33">
        <v>2</v>
      </c>
      <c r="Q94" s="22">
        <v>200</v>
      </c>
    </row>
    <row r="95" spans="1:17" x14ac:dyDescent="0.3">
      <c r="A95" s="18" t="s">
        <v>134</v>
      </c>
      <c r="B95" s="20">
        <v>330</v>
      </c>
      <c r="C95" s="20">
        <v>196.9</v>
      </c>
      <c r="D95" s="20"/>
      <c r="E95" s="38">
        <f t="shared" si="43"/>
        <v>133.1</v>
      </c>
      <c r="F95" s="40">
        <v>2.3879999999999999</v>
      </c>
      <c r="G95" s="39">
        <f t="shared" si="48"/>
        <v>0.31784279999999998</v>
      </c>
      <c r="J95" s="23"/>
      <c r="K95" s="23"/>
      <c r="L95" s="32">
        <f t="shared" si="46"/>
        <v>0</v>
      </c>
      <c r="M95" s="17" t="e">
        <f t="shared" si="47"/>
        <v>#DIV/0!</v>
      </c>
      <c r="N95" s="23"/>
      <c r="O95" s="35"/>
      <c r="P95" s="35">
        <v>2</v>
      </c>
      <c r="Q95" s="24"/>
    </row>
    <row r="96" spans="1:17" x14ac:dyDescent="0.3">
      <c r="A96" s="18" t="s">
        <v>135</v>
      </c>
      <c r="B96" s="20">
        <v>314.2</v>
      </c>
      <c r="C96" s="20">
        <v>195.3</v>
      </c>
      <c r="D96" s="20"/>
      <c r="E96" s="38">
        <f t="shared" si="43"/>
        <v>118.89999999999998</v>
      </c>
      <c r="F96" s="40">
        <v>2.254</v>
      </c>
      <c r="G96" s="39">
        <f t="shared" si="48"/>
        <v>0.26800059999999998</v>
      </c>
      <c r="J96" s="23"/>
      <c r="K96" s="23"/>
      <c r="L96" s="32">
        <f t="shared" si="46"/>
        <v>0</v>
      </c>
      <c r="M96" s="17" t="e">
        <f t="shared" si="47"/>
        <v>#DIV/0!</v>
      </c>
      <c r="N96" s="23"/>
      <c r="O96" s="35"/>
      <c r="P96" s="35">
        <v>2</v>
      </c>
      <c r="Q96" s="24"/>
    </row>
    <row r="97" spans="1:17" x14ac:dyDescent="0.3">
      <c r="A97" s="18" t="s">
        <v>136</v>
      </c>
      <c r="B97" s="20">
        <v>309.60000000000002</v>
      </c>
      <c r="C97" s="20">
        <v>194.8</v>
      </c>
      <c r="D97" s="20"/>
      <c r="E97" s="38">
        <f t="shared" si="43"/>
        <v>114.80000000000001</v>
      </c>
      <c r="F97" s="40">
        <v>2.1850000000000001</v>
      </c>
      <c r="G97" s="39">
        <f t="shared" si="48"/>
        <v>0.25083800000000006</v>
      </c>
      <c r="H97">
        <f t="shared" ref="H97" si="68">SUM(E97:E99)</f>
        <v>238.50000000000003</v>
      </c>
      <c r="I97">
        <f t="shared" ref="I97" si="69">(SUM(G97:G99))/(H97/1000)</f>
        <v>2.1466192872117404</v>
      </c>
      <c r="J97" s="21">
        <v>11.3872</v>
      </c>
      <c r="K97" s="21">
        <v>16.828800000000001</v>
      </c>
      <c r="L97" s="32">
        <f t="shared" si="46"/>
        <v>6.8707070707070717</v>
      </c>
      <c r="M97" s="17">
        <f t="shared" si="47"/>
        <v>48.434557255219069</v>
      </c>
      <c r="N97" s="17">
        <v>0.5</v>
      </c>
      <c r="O97" s="33">
        <f t="shared" si="53"/>
        <v>10.323207815554513</v>
      </c>
      <c r="P97" s="33">
        <v>2</v>
      </c>
      <c r="Q97" s="22">
        <v>200</v>
      </c>
    </row>
    <row r="98" spans="1:17" x14ac:dyDescent="0.3">
      <c r="A98" s="18" t="s">
        <v>137</v>
      </c>
      <c r="B98" s="20">
        <v>319.60000000000002</v>
      </c>
      <c r="C98" s="20">
        <v>195.9</v>
      </c>
      <c r="D98" s="20"/>
      <c r="E98" s="38">
        <f t="shared" si="43"/>
        <v>123.70000000000002</v>
      </c>
      <c r="F98" s="40">
        <v>2.1110000000000002</v>
      </c>
      <c r="G98" s="39">
        <f t="shared" si="48"/>
        <v>0.26113070000000005</v>
      </c>
      <c r="J98" s="23"/>
      <c r="K98" s="23"/>
      <c r="L98" s="32">
        <f t="shared" si="46"/>
        <v>0</v>
      </c>
      <c r="M98" s="17" t="e">
        <f t="shared" si="47"/>
        <v>#DIV/0!</v>
      </c>
      <c r="N98" s="23"/>
      <c r="O98" s="35"/>
      <c r="P98" s="35">
        <v>2</v>
      </c>
      <c r="Q98" s="24"/>
    </row>
    <row r="99" spans="1:17" x14ac:dyDescent="0.3">
      <c r="A99" s="18" t="s">
        <v>138</v>
      </c>
      <c r="B99" s="20"/>
      <c r="C99" s="20"/>
      <c r="D99" s="20"/>
      <c r="E99" s="38">
        <f t="shared" si="43"/>
        <v>0</v>
      </c>
      <c r="F99" s="40"/>
      <c r="G99" s="39">
        <f t="shared" si="48"/>
        <v>0</v>
      </c>
      <c r="J99" s="23"/>
      <c r="K99" s="23"/>
      <c r="L99" s="32">
        <f t="shared" si="46"/>
        <v>0</v>
      </c>
      <c r="M99" s="17" t="e">
        <f t="shared" si="47"/>
        <v>#DIV/0!</v>
      </c>
      <c r="N99" s="23"/>
      <c r="O99" s="35"/>
      <c r="P99" s="35">
        <v>2</v>
      </c>
      <c r="Q99" s="24"/>
    </row>
    <row r="100" spans="1:17" x14ac:dyDescent="0.3">
      <c r="A100" s="18" t="s">
        <v>139</v>
      </c>
      <c r="B100" s="20">
        <v>309.7</v>
      </c>
      <c r="C100" s="20">
        <v>195.1</v>
      </c>
      <c r="D100" s="20"/>
      <c r="E100" s="38">
        <f t="shared" si="43"/>
        <v>114.6</v>
      </c>
      <c r="F100" s="40">
        <v>1.907</v>
      </c>
      <c r="G100" s="39">
        <f t="shared" si="48"/>
        <v>0.21854219999999999</v>
      </c>
      <c r="H100">
        <f t="shared" ref="H100" si="70">SUM(E100:E102)</f>
        <v>362.90000000000003</v>
      </c>
      <c r="I100">
        <f t="shared" ref="I100" si="71">(SUM(G100:G102))/(H100/1000)</f>
        <v>1.7985067511711212</v>
      </c>
      <c r="J100" s="21">
        <v>11.353999999999999</v>
      </c>
      <c r="K100" s="21">
        <v>17.435700000000001</v>
      </c>
      <c r="L100" s="32">
        <f t="shared" si="46"/>
        <v>7.6789141414141433</v>
      </c>
      <c r="M100" s="17">
        <f t="shared" si="47"/>
        <v>55.247494266405759</v>
      </c>
      <c r="N100" s="17">
        <v>0.5</v>
      </c>
      <c r="O100" s="33">
        <f t="shared" si="53"/>
        <v>9.0501842054406811</v>
      </c>
      <c r="P100" s="33">
        <v>2</v>
      </c>
      <c r="Q100" s="22">
        <v>200</v>
      </c>
    </row>
    <row r="101" spans="1:17" x14ac:dyDescent="0.3">
      <c r="A101" s="18" t="s">
        <v>140</v>
      </c>
      <c r="B101" s="20">
        <v>320.60000000000002</v>
      </c>
      <c r="C101" s="20">
        <v>196</v>
      </c>
      <c r="D101" s="20"/>
      <c r="E101" s="38">
        <f t="shared" si="43"/>
        <v>124.60000000000002</v>
      </c>
      <c r="F101" s="40">
        <v>1.73</v>
      </c>
      <c r="G101" s="39">
        <f t="shared" si="48"/>
        <v>0.21555800000000003</v>
      </c>
      <c r="J101" s="23"/>
      <c r="K101" s="23"/>
      <c r="L101" s="32">
        <f t="shared" si="46"/>
        <v>0</v>
      </c>
      <c r="M101" s="17" t="e">
        <f t="shared" si="47"/>
        <v>#DIV/0!</v>
      </c>
      <c r="N101" s="23"/>
      <c r="O101" s="35"/>
      <c r="P101" s="35">
        <v>2</v>
      </c>
      <c r="Q101" s="24"/>
    </row>
    <row r="102" spans="1:17" x14ac:dyDescent="0.3">
      <c r="A102" s="18" t="s">
        <v>141</v>
      </c>
      <c r="B102" s="20">
        <v>320.60000000000002</v>
      </c>
      <c r="C102" s="20">
        <v>196.9</v>
      </c>
      <c r="D102" s="20"/>
      <c r="E102" s="38">
        <f t="shared" si="43"/>
        <v>123.70000000000002</v>
      </c>
      <c r="F102" s="40">
        <v>1.7669999999999999</v>
      </c>
      <c r="G102" s="39">
        <f t="shared" si="48"/>
        <v>0.21857790000000002</v>
      </c>
      <c r="J102" s="23"/>
      <c r="K102" s="23"/>
      <c r="L102" s="32">
        <f t="shared" si="46"/>
        <v>0</v>
      </c>
      <c r="M102" s="17" t="e">
        <f t="shared" si="47"/>
        <v>#DIV/0!</v>
      </c>
      <c r="N102" s="23"/>
      <c r="O102" s="35"/>
      <c r="P102" s="35">
        <v>2</v>
      </c>
      <c r="Q102" s="24"/>
    </row>
    <row r="103" spans="1:17" x14ac:dyDescent="0.3">
      <c r="A103" s="18" t="s">
        <v>142</v>
      </c>
      <c r="B103" s="20">
        <v>304.10000000000002</v>
      </c>
      <c r="C103" s="20">
        <v>196</v>
      </c>
      <c r="D103" s="20"/>
      <c r="E103" s="38">
        <f t="shared" si="43"/>
        <v>108.10000000000002</v>
      </c>
      <c r="F103" s="40">
        <v>2.2229999999999999</v>
      </c>
      <c r="G103" s="39">
        <f t="shared" si="48"/>
        <v>0.24030630000000006</v>
      </c>
      <c r="H103">
        <f t="shared" ref="H103" si="72">SUM(E103:E105)</f>
        <v>230.10000000000002</v>
      </c>
      <c r="I103">
        <f t="shared" ref="I103" si="73">(SUM(G103:G105))/(H103/1000)</f>
        <v>2.170509778357236</v>
      </c>
      <c r="J103" s="21">
        <v>11.4353</v>
      </c>
      <c r="K103" s="21">
        <v>17.8491</v>
      </c>
      <c r="L103" s="32">
        <f t="shared" si="46"/>
        <v>8.0982323232323239</v>
      </c>
      <c r="M103" s="17">
        <f t="shared" si="47"/>
        <v>40.086809323645895</v>
      </c>
      <c r="N103" s="17">
        <v>0.5</v>
      </c>
      <c r="O103" s="33">
        <f t="shared" si="53"/>
        <v>12.472930832763145</v>
      </c>
      <c r="P103" s="33">
        <v>2</v>
      </c>
      <c r="Q103" s="22">
        <v>200</v>
      </c>
    </row>
    <row r="104" spans="1:17" x14ac:dyDescent="0.3">
      <c r="A104" s="18" t="s">
        <v>143</v>
      </c>
      <c r="B104" s="20">
        <v>319.3</v>
      </c>
      <c r="C104" s="20">
        <v>197.3</v>
      </c>
      <c r="D104" s="20"/>
      <c r="E104" s="38">
        <f t="shared" si="43"/>
        <v>122</v>
      </c>
      <c r="F104" s="40">
        <v>2.1240000000000001</v>
      </c>
      <c r="G104" s="39">
        <f t="shared" si="48"/>
        <v>0.25912800000000002</v>
      </c>
      <c r="J104" s="23"/>
      <c r="K104" s="23"/>
      <c r="L104" s="32">
        <f t="shared" si="46"/>
        <v>0</v>
      </c>
      <c r="M104" s="17" t="e">
        <f t="shared" si="47"/>
        <v>#DIV/0!</v>
      </c>
      <c r="N104" s="23"/>
      <c r="O104" s="35"/>
      <c r="P104" s="35">
        <v>2</v>
      </c>
      <c r="Q104" s="24"/>
    </row>
    <row r="105" spans="1:17" x14ac:dyDescent="0.3">
      <c r="A105" s="18" t="s">
        <v>144</v>
      </c>
      <c r="B105" s="20"/>
      <c r="C105" s="20"/>
      <c r="D105" s="20"/>
      <c r="E105" s="38">
        <f t="shared" si="43"/>
        <v>0</v>
      </c>
      <c r="F105" s="40"/>
      <c r="G105" s="39">
        <f t="shared" si="48"/>
        <v>0</v>
      </c>
      <c r="J105" s="23"/>
      <c r="K105" s="23"/>
      <c r="L105" s="32">
        <f t="shared" si="46"/>
        <v>0</v>
      </c>
      <c r="M105" s="17" t="e">
        <f t="shared" si="47"/>
        <v>#DIV/0!</v>
      </c>
      <c r="N105" s="23"/>
      <c r="O105" s="35"/>
      <c r="P105" s="35">
        <v>2</v>
      </c>
      <c r="Q105" s="24"/>
    </row>
    <row r="106" spans="1:17" x14ac:dyDescent="0.3">
      <c r="A106" s="18" t="s">
        <v>145</v>
      </c>
      <c r="B106" s="20">
        <v>317.60000000000002</v>
      </c>
      <c r="C106" s="20">
        <v>196</v>
      </c>
      <c r="D106" s="20"/>
      <c r="E106" s="38">
        <f t="shared" si="43"/>
        <v>121.60000000000002</v>
      </c>
      <c r="F106" s="40">
        <v>1.4</v>
      </c>
      <c r="G106" s="39">
        <f t="shared" si="48"/>
        <v>0.17024000000000003</v>
      </c>
      <c r="H106">
        <f t="shared" ref="H106" si="74">SUM(E106:E108)</f>
        <v>241.20000000000005</v>
      </c>
      <c r="I106">
        <f t="shared" ref="I106" si="75">(SUM(G106:G108))/(H106/1000)</f>
        <v>1.3047960199004973</v>
      </c>
      <c r="J106" s="21">
        <v>11.4101</v>
      </c>
      <c r="K106" s="21">
        <v>17.336400000000001</v>
      </c>
      <c r="L106" s="32">
        <f t="shared" si="46"/>
        <v>7.4827020202020211</v>
      </c>
      <c r="M106" s="17">
        <f t="shared" si="47"/>
        <v>27.33850946459005</v>
      </c>
      <c r="N106" s="17">
        <v>0.5</v>
      </c>
      <c r="O106" s="33">
        <f t="shared" si="53"/>
        <v>18.289219485342475</v>
      </c>
      <c r="P106" s="33">
        <v>2</v>
      </c>
      <c r="Q106" s="22">
        <v>200</v>
      </c>
    </row>
    <row r="107" spans="1:17" x14ac:dyDescent="0.3">
      <c r="A107" s="18" t="s">
        <v>146</v>
      </c>
      <c r="B107" s="20">
        <v>315.8</v>
      </c>
      <c r="C107" s="20">
        <v>196.2</v>
      </c>
      <c r="D107" s="20"/>
      <c r="E107" s="38">
        <f t="shared" si="43"/>
        <v>119.60000000000002</v>
      </c>
      <c r="F107" s="40">
        <v>1.208</v>
      </c>
      <c r="G107" s="39">
        <f t="shared" si="48"/>
        <v>0.14447680000000002</v>
      </c>
      <c r="J107" s="23"/>
      <c r="K107" s="23"/>
      <c r="L107" s="32">
        <f t="shared" si="46"/>
        <v>0</v>
      </c>
      <c r="M107" s="17" t="e">
        <f t="shared" si="47"/>
        <v>#DIV/0!</v>
      </c>
      <c r="N107" s="23"/>
      <c r="O107" s="35"/>
      <c r="P107" s="35">
        <v>2</v>
      </c>
      <c r="Q107" s="24"/>
    </row>
    <row r="108" spans="1:17" x14ac:dyDescent="0.3">
      <c r="A108" s="18" t="s">
        <v>147</v>
      </c>
      <c r="B108" s="20"/>
      <c r="C108" s="20"/>
      <c r="D108" s="20"/>
      <c r="E108" s="38">
        <f t="shared" si="43"/>
        <v>0</v>
      </c>
      <c r="F108" s="40"/>
      <c r="G108" s="39">
        <f t="shared" si="48"/>
        <v>0</v>
      </c>
      <c r="J108" s="23"/>
      <c r="K108" s="23"/>
      <c r="L108" s="32">
        <f t="shared" si="46"/>
        <v>0</v>
      </c>
      <c r="M108" s="17" t="e">
        <f t="shared" si="47"/>
        <v>#DIV/0!</v>
      </c>
      <c r="N108" s="23"/>
      <c r="O108" s="35"/>
      <c r="P108" s="35">
        <v>2</v>
      </c>
      <c r="Q108" s="24"/>
    </row>
    <row r="109" spans="1:17" x14ac:dyDescent="0.3">
      <c r="A109" s="18" t="s">
        <v>148</v>
      </c>
      <c r="B109" s="20">
        <v>310</v>
      </c>
      <c r="C109" s="20">
        <v>196.1</v>
      </c>
      <c r="D109" s="20"/>
      <c r="E109" s="38">
        <f t="shared" si="43"/>
        <v>113.9</v>
      </c>
      <c r="F109" s="40">
        <v>2.2010000000000001</v>
      </c>
      <c r="G109" s="39">
        <f t="shared" si="48"/>
        <v>0.25069390000000003</v>
      </c>
      <c r="H109">
        <f t="shared" ref="H109" si="76">SUM(E109:E111)</f>
        <v>237.90000000000003</v>
      </c>
      <c r="I109">
        <f t="shared" ref="I109" si="77">(SUM(G109:G111))/(H109/1000)</f>
        <v>2.2124670029424132</v>
      </c>
      <c r="J109" s="21">
        <v>11.373200000000001</v>
      </c>
      <c r="K109" s="21">
        <v>17.335999999999999</v>
      </c>
      <c r="L109" s="32">
        <f t="shared" si="46"/>
        <v>7.5287878787878757</v>
      </c>
      <c r="M109" s="17">
        <f t="shared" si="47"/>
        <v>45.442219983900216</v>
      </c>
      <c r="N109" s="17">
        <v>0.5</v>
      </c>
      <c r="O109" s="33">
        <f t="shared" si="53"/>
        <v>11.002983572922838</v>
      </c>
      <c r="P109" s="33">
        <v>2</v>
      </c>
      <c r="Q109" s="22">
        <v>200</v>
      </c>
    </row>
    <row r="110" spans="1:17" x14ac:dyDescent="0.3">
      <c r="A110" s="18" t="s">
        <v>149</v>
      </c>
      <c r="B110" s="20">
        <v>320.60000000000002</v>
      </c>
      <c r="C110" s="20">
        <v>196.6</v>
      </c>
      <c r="D110" s="20"/>
      <c r="E110" s="38">
        <f t="shared" si="43"/>
        <v>124.00000000000003</v>
      </c>
      <c r="F110" s="40">
        <v>2.2229999999999999</v>
      </c>
      <c r="G110" s="39">
        <f t="shared" si="48"/>
        <v>0.27565200000000006</v>
      </c>
      <c r="J110" s="23"/>
      <c r="K110" s="23"/>
      <c r="L110" s="32">
        <f t="shared" si="46"/>
        <v>0</v>
      </c>
      <c r="M110" s="17" t="e">
        <f t="shared" si="47"/>
        <v>#DIV/0!</v>
      </c>
      <c r="N110" s="23"/>
      <c r="O110" s="35"/>
      <c r="P110" s="35">
        <v>2</v>
      </c>
      <c r="Q110" s="24"/>
    </row>
    <row r="111" spans="1:17" x14ac:dyDescent="0.3">
      <c r="A111" s="18" t="s">
        <v>150</v>
      </c>
      <c r="B111" s="20"/>
      <c r="C111" s="20"/>
      <c r="D111" s="20"/>
      <c r="E111" s="38">
        <f t="shared" si="43"/>
        <v>0</v>
      </c>
      <c r="F111" s="40"/>
      <c r="G111" s="39">
        <f t="shared" si="48"/>
        <v>0</v>
      </c>
      <c r="J111" s="23"/>
      <c r="K111" s="23"/>
      <c r="L111" s="32">
        <f t="shared" si="46"/>
        <v>0</v>
      </c>
      <c r="M111" s="17" t="e">
        <f t="shared" si="47"/>
        <v>#DIV/0!</v>
      </c>
      <c r="N111" s="23"/>
      <c r="O111" s="35"/>
      <c r="P111" s="35">
        <v>2</v>
      </c>
      <c r="Q111" s="24"/>
    </row>
    <row r="112" spans="1:17" x14ac:dyDescent="0.3">
      <c r="A112" s="18" t="s">
        <v>151</v>
      </c>
      <c r="B112" s="20">
        <v>319.5</v>
      </c>
      <c r="C112" s="20">
        <v>194.9</v>
      </c>
      <c r="D112" s="20"/>
      <c r="E112" s="38">
        <f t="shared" si="43"/>
        <v>124.6</v>
      </c>
      <c r="F112" s="40">
        <v>2.3380000000000001</v>
      </c>
      <c r="G112" s="39">
        <f t="shared" si="48"/>
        <v>0.29131479999999998</v>
      </c>
      <c r="H112">
        <f t="shared" ref="H112" si="78">SUM(E112:E114)</f>
        <v>243.8</v>
      </c>
      <c r="I112">
        <f t="shared" ref="I112" si="79">(SUM(G112:G114))/(H112/1000)</f>
        <v>2.276884331419196</v>
      </c>
      <c r="J112" s="21">
        <v>11.3803</v>
      </c>
      <c r="K112" s="21">
        <v>16.9541</v>
      </c>
      <c r="L112" s="32">
        <f t="shared" si="46"/>
        <v>7.0376262626262625</v>
      </c>
      <c r="M112" s="17">
        <f t="shared" si="47"/>
        <v>51.269824019519909</v>
      </c>
      <c r="N112" s="17">
        <v>0.5</v>
      </c>
      <c r="O112" s="33">
        <f t="shared" si="53"/>
        <v>9.7523252627049306</v>
      </c>
      <c r="P112" s="33">
        <v>2</v>
      </c>
      <c r="Q112" s="22">
        <v>200</v>
      </c>
    </row>
    <row r="113" spans="1:17" x14ac:dyDescent="0.3">
      <c r="A113" s="18" t="s">
        <v>152</v>
      </c>
      <c r="B113" s="20">
        <v>315.10000000000002</v>
      </c>
      <c r="C113" s="20">
        <v>195.9</v>
      </c>
      <c r="D113" s="20"/>
      <c r="E113" s="38">
        <f t="shared" si="43"/>
        <v>119.20000000000002</v>
      </c>
      <c r="F113" s="40">
        <v>2.2130000000000001</v>
      </c>
      <c r="G113" s="39">
        <f t="shared" si="48"/>
        <v>0.26378960000000007</v>
      </c>
      <c r="J113" s="23"/>
      <c r="K113" s="23"/>
      <c r="L113" s="32">
        <f t="shared" si="46"/>
        <v>0</v>
      </c>
      <c r="M113" s="17" t="e">
        <f t="shared" si="47"/>
        <v>#DIV/0!</v>
      </c>
      <c r="N113" s="23"/>
      <c r="O113" s="35"/>
      <c r="P113" s="35">
        <v>2</v>
      </c>
      <c r="Q113" s="24"/>
    </row>
    <row r="114" spans="1:17" x14ac:dyDescent="0.3">
      <c r="A114" s="18" t="s">
        <v>153</v>
      </c>
      <c r="B114" s="20"/>
      <c r="C114" s="20"/>
      <c r="D114" s="20"/>
      <c r="E114" s="38">
        <f t="shared" si="43"/>
        <v>0</v>
      </c>
      <c r="F114" s="40"/>
      <c r="G114" s="39">
        <f t="shared" si="48"/>
        <v>0</v>
      </c>
      <c r="J114" s="23"/>
      <c r="K114" s="23"/>
      <c r="L114" s="32">
        <f t="shared" si="46"/>
        <v>0</v>
      </c>
      <c r="M114" s="17" t="e">
        <f t="shared" si="47"/>
        <v>#DIV/0!</v>
      </c>
      <c r="N114" s="23"/>
      <c r="O114" s="35"/>
      <c r="P114" s="35">
        <v>2</v>
      </c>
      <c r="Q114" s="24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045772F8A9D428F3DDA03D4CF38BB" ma:contentTypeVersion="16" ma:contentTypeDescription="Create a new document." ma:contentTypeScope="" ma:versionID="c3e593644806cf2aa5f06f7c542fb9f5">
  <xsd:schema xmlns:xsd="http://www.w3.org/2001/XMLSchema" xmlns:xs="http://www.w3.org/2001/XMLSchema" xmlns:p="http://schemas.microsoft.com/office/2006/metadata/properties" xmlns:ns2="c2d3784a-b498-45a5-af37-f3568c01f295" xmlns:ns3="cd752284-b77b-4839-9286-3797e50d74da" xmlns:ns4="5cece13e-3376-4417-9525-be60b11a89a8" targetNamespace="http://schemas.microsoft.com/office/2006/metadata/properties" ma:root="true" ma:fieldsID="4ae84d7ee1a3aa06357cf6094fc16b04" ns2:_="" ns3:_="" ns4:_="">
    <xsd:import namespace="c2d3784a-b498-45a5-af37-f3568c01f295"/>
    <xsd:import namespace="cd752284-b77b-4839-9286-3797e50d74da"/>
    <xsd:import namespace="5cece13e-3376-4417-9525-be60b11a8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3784a-b498-45a5-af37-f3568c01f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52284-b77b-4839-9286-3797e50d74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cd36646-8809-4824-8eb5-76485a00d640}" ma:internalName="TaxCatchAll" ma:showField="CatchAllData" ma:web="cd752284-b77b-4839-9286-3797e50d74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c2d3784a-b498-45a5-af37-f3568c01f29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7A5B69-7776-43B5-B73B-FF17F3C6EA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3784a-b498-45a5-af37-f3568c01f295"/>
    <ds:schemaRef ds:uri="cd752284-b77b-4839-9286-3797e50d74da"/>
    <ds:schemaRef ds:uri="5cece13e-3376-4417-9525-be60b11a8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789A8D-168F-4B70-A261-D35A709F84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37DAAD-69BC-4CBD-8BBD-32CFE73FF228}">
  <ds:schemaRefs>
    <ds:schemaRef ds:uri="http://schemas.microsoft.com/office/2006/metadata/properties"/>
    <ds:schemaRef ds:uri="http://schemas.microsoft.com/office/infopath/2007/PartnerControls"/>
    <ds:schemaRef ds:uri="5cece13e-3376-4417-9525-be60b11a89a8"/>
    <ds:schemaRef ds:uri="c2d3784a-b498-45a5-af37-f3568c01f2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PPL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Riley Barton</cp:lastModifiedBy>
  <cp:revision/>
  <dcterms:created xsi:type="dcterms:W3CDTF">2024-06-11T16:09:39Z</dcterms:created>
  <dcterms:modified xsi:type="dcterms:W3CDTF">2024-09-25T13:48:49Z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0x010100AF8045772F8A9D428F3DDA03D4CF38BB</vt:lpwstr>
  </property>
  <property fmtid="{D5CDD505-2E9C-101B-9397-08002B2CF9AE}" pid="3" name="MediaServiceImageTags">
    <vt:lpwstr/>
  </property>
</Properties>
</file>