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076\Documents\rcsfa-RC3-BSLE-DIT-degradation\DIC\ManuallyProcessed\"/>
    </mc:Choice>
  </mc:AlternateContent>
  <xr:revisionPtr revIDLastSave="0" documentId="13_ncr:1_{8BB66CF4-1016-4B7F-8834-7E8906CDEB39}" xr6:coauthVersionLast="47" xr6:coauthVersionMax="47" xr10:uidLastSave="{00000000-0000-0000-0000-000000000000}"/>
  <bookViews>
    <workbookView xWindow="-96" yWindow="-96" windowWidth="23232" windowHeight="13992" activeTab="2" xr2:uid="{00000000-000D-0000-FFFF-FFFF00000000}"/>
  </bookViews>
  <sheets>
    <sheet name="060624_EBSD_DIT_Day3_DIC" sheetId="1" r:id="rId1"/>
    <sheet name="Alteration" sheetId="2" r:id="rId2"/>
    <sheet name="Processing" sheetId="3" r:id="rId3"/>
    <sheet name="Summary" sheetId="4" r:id="rId4"/>
  </sheets>
  <externalReferences>
    <externalReference r:id="rId5"/>
  </externalReferences>
  <definedNames>
    <definedName name="_xlnm._FilterDatabase" localSheetId="1" hidden="1">Alteration!$A$1:$AD$1</definedName>
    <definedName name="_xlnm._FilterDatabase" localSheetId="2" hidden="1">Processing!$A$66:$Q$66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3" i="3" l="1"/>
  <c r="AB34" i="3"/>
  <c r="AB35" i="3"/>
  <c r="W9" i="3"/>
  <c r="X4" i="3"/>
  <c r="X3" i="3"/>
  <c r="T73" i="3" l="1"/>
  <c r="R73" i="3" s="1"/>
  <c r="S73" i="3" s="1"/>
  <c r="U73" i="3"/>
  <c r="V73" i="3"/>
  <c r="W73" i="3"/>
  <c r="AD73" i="3"/>
  <c r="AH73" i="3"/>
  <c r="T74" i="3"/>
  <c r="U74" i="3"/>
  <c r="V74" i="3"/>
  <c r="W74" i="3"/>
  <c r="AD74" i="3"/>
  <c r="AH74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7" i="3"/>
  <c r="R77" i="3" s="1"/>
  <c r="U77" i="3"/>
  <c r="V77" i="3"/>
  <c r="W77" i="3"/>
  <c r="AD77" i="3"/>
  <c r="AH77" i="3"/>
  <c r="T78" i="3"/>
  <c r="R78" i="3" s="1"/>
  <c r="S78" i="3" s="1"/>
  <c r="U78" i="3"/>
  <c r="V78" i="3"/>
  <c r="W78" i="3"/>
  <c r="AD78" i="3"/>
  <c r="AH78" i="3"/>
  <c r="T79" i="3"/>
  <c r="R79" i="3" s="1"/>
  <c r="S79" i="3" s="1"/>
  <c r="U79" i="3"/>
  <c r="V79" i="3"/>
  <c r="W79" i="3"/>
  <c r="AD79" i="3"/>
  <c r="AH79" i="3"/>
  <c r="T80" i="3"/>
  <c r="R80" i="3" s="1"/>
  <c r="U80" i="3"/>
  <c r="V80" i="3"/>
  <c r="W80" i="3"/>
  <c r="AD80" i="3"/>
  <c r="AH80" i="3"/>
  <c r="T81" i="3"/>
  <c r="R81" i="3" s="1"/>
  <c r="U81" i="3"/>
  <c r="V81" i="3"/>
  <c r="W81" i="3"/>
  <c r="AD81" i="3"/>
  <c r="AH81" i="3"/>
  <c r="T82" i="3"/>
  <c r="R82" i="3" s="1"/>
  <c r="U82" i="3"/>
  <c r="V82" i="3"/>
  <c r="W82" i="3"/>
  <c r="AD82" i="3"/>
  <c r="AH82" i="3"/>
  <c r="T83" i="3"/>
  <c r="U83" i="3"/>
  <c r="V83" i="3"/>
  <c r="W83" i="3"/>
  <c r="AD83" i="3"/>
  <c r="AH83" i="3"/>
  <c r="T84" i="3"/>
  <c r="R84" i="3" s="1"/>
  <c r="U84" i="3"/>
  <c r="V84" i="3"/>
  <c r="W84" i="3"/>
  <c r="AD84" i="3"/>
  <c r="AH84" i="3"/>
  <c r="T85" i="3"/>
  <c r="R85" i="3" s="1"/>
  <c r="U85" i="3"/>
  <c r="V85" i="3"/>
  <c r="W85" i="3"/>
  <c r="AD85" i="3"/>
  <c r="AH85" i="3"/>
  <c r="T86" i="3"/>
  <c r="U86" i="3"/>
  <c r="V86" i="3"/>
  <c r="W86" i="3"/>
  <c r="AD86" i="3"/>
  <c r="AH86" i="3"/>
  <c r="T87" i="3"/>
  <c r="U87" i="3"/>
  <c r="V87" i="3"/>
  <c r="W87" i="3"/>
  <c r="AD87" i="3"/>
  <c r="AH87" i="3"/>
  <c r="T88" i="3"/>
  <c r="U88" i="3"/>
  <c r="V88" i="3"/>
  <c r="W88" i="3"/>
  <c r="AD88" i="3"/>
  <c r="AH88" i="3"/>
  <c r="T89" i="3"/>
  <c r="R89" i="3" s="1"/>
  <c r="U89" i="3"/>
  <c r="V89" i="3"/>
  <c r="W89" i="3"/>
  <c r="AD89" i="3"/>
  <c r="AH89" i="3"/>
  <c r="T90" i="3"/>
  <c r="U90" i="3"/>
  <c r="V90" i="3"/>
  <c r="W90" i="3"/>
  <c r="AD90" i="3"/>
  <c r="AH90" i="3"/>
  <c r="T43" i="3"/>
  <c r="U43" i="3"/>
  <c r="V43" i="3"/>
  <c r="W43" i="3"/>
  <c r="T34" i="3"/>
  <c r="R34" i="3" s="1"/>
  <c r="U34" i="3"/>
  <c r="V34" i="3"/>
  <c r="W34" i="3"/>
  <c r="T35" i="3"/>
  <c r="R35" i="3" s="1"/>
  <c r="U35" i="3"/>
  <c r="V35" i="3"/>
  <c r="W35" i="3"/>
  <c r="W33" i="3"/>
  <c r="V33" i="3"/>
  <c r="U33" i="3"/>
  <c r="T33" i="3"/>
  <c r="R33" i="3" s="1"/>
  <c r="S33" i="3" s="1"/>
  <c r="AH72" i="3"/>
  <c r="AD72" i="3"/>
  <c r="W72" i="3"/>
  <c r="V72" i="3"/>
  <c r="U72" i="3"/>
  <c r="T72" i="3"/>
  <c r="R72" i="3" s="1"/>
  <c r="AH71" i="3"/>
  <c r="AD71" i="3"/>
  <c r="W71" i="3"/>
  <c r="V71" i="3"/>
  <c r="U71" i="3"/>
  <c r="T71" i="3"/>
  <c r="R71" i="3" s="1"/>
  <c r="S71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H67" i="3"/>
  <c r="AD67" i="3"/>
  <c r="W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Y35" i="3" s="1"/>
  <c r="V39" i="3"/>
  <c r="U39" i="3"/>
  <c r="T39" i="3"/>
  <c r="R39" i="3" s="1"/>
  <c r="S39" i="3" s="1"/>
  <c r="W38" i="3"/>
  <c r="V38" i="3"/>
  <c r="U38" i="3"/>
  <c r="T38" i="3"/>
  <c r="W37" i="3"/>
  <c r="Y34" i="3" s="1"/>
  <c r="V37" i="3"/>
  <c r="U37" i="3"/>
  <c r="T37" i="3"/>
  <c r="R37" i="3" s="1"/>
  <c r="S37" i="3" s="1"/>
  <c r="W36" i="3"/>
  <c r="V36" i="3"/>
  <c r="U36" i="3"/>
  <c r="T36" i="3"/>
  <c r="R36" i="3" s="1"/>
  <c r="S36" i="3" s="1"/>
  <c r="W19" i="3"/>
  <c r="V19" i="3"/>
  <c r="U19" i="3"/>
  <c r="T19" i="3"/>
  <c r="R19" i="3" s="1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Y9" i="3" s="1"/>
  <c r="AC33" i="3" s="1"/>
  <c r="V10" i="3"/>
  <c r="U10" i="3"/>
  <c r="T10" i="3"/>
  <c r="R10" i="3" s="1"/>
  <c r="S10" i="3" s="1"/>
  <c r="V9" i="3"/>
  <c r="U9" i="3"/>
  <c r="T9" i="3"/>
  <c r="AA2" i="3"/>
  <c r="AA3" i="3" s="1"/>
  <c r="Z34" i="3" l="1"/>
  <c r="AE35" i="3"/>
  <c r="AD35" i="3"/>
  <c r="Y33" i="3"/>
  <c r="Z33" i="3"/>
  <c r="Y10" i="3"/>
  <c r="AC34" i="3" s="1"/>
  <c r="Y11" i="3"/>
  <c r="AC35" i="3" s="1"/>
  <c r="AD34" i="3"/>
  <c r="AE34" i="3"/>
  <c r="Z35" i="3"/>
  <c r="Z10" i="3"/>
  <c r="Y50" i="3"/>
  <c r="Z11" i="3"/>
  <c r="S84" i="3"/>
  <c r="R88" i="3"/>
  <c r="S88" i="3" s="1"/>
  <c r="Z9" i="3"/>
  <c r="R76" i="3"/>
  <c r="S76" i="3" s="1"/>
  <c r="R74" i="3"/>
  <c r="S74" i="3" s="1"/>
  <c r="S85" i="3"/>
  <c r="Y48" i="3"/>
  <c r="S61" i="3"/>
  <c r="R90" i="3"/>
  <c r="S90" i="3" s="1"/>
  <c r="S81" i="3"/>
  <c r="R87" i="3"/>
  <c r="S87" i="3" s="1"/>
  <c r="R83" i="3"/>
  <c r="S83" i="3" s="1"/>
  <c r="S77" i="3"/>
  <c r="S75" i="3"/>
  <c r="S89" i="3"/>
  <c r="R86" i="3"/>
  <c r="S86" i="3" s="1"/>
  <c r="S80" i="3"/>
  <c r="S82" i="3"/>
  <c r="S34" i="3"/>
  <c r="R9" i="3"/>
  <c r="S9" i="3" s="1"/>
  <c r="R43" i="3"/>
  <c r="S43" i="3" s="1"/>
  <c r="S35" i="3"/>
  <c r="X25" i="3" s="1"/>
  <c r="Z49" i="3"/>
  <c r="Z48" i="3"/>
  <c r="R53" i="3"/>
  <c r="S53" i="3" s="1"/>
  <c r="S72" i="3"/>
  <c r="Z50" i="3"/>
  <c r="R40" i="3"/>
  <c r="S40" i="3" s="1"/>
  <c r="Y49" i="3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AF34" i="3" l="1"/>
  <c r="AD33" i="3"/>
  <c r="AE33" i="3"/>
  <c r="AF33" i="3" s="1"/>
  <c r="AF35" i="3"/>
  <c r="X29" i="3"/>
  <c r="Y22" i="3"/>
  <c r="Z22" i="3"/>
  <c r="AA25" i="3" l="1"/>
  <c r="Z25" i="3"/>
  <c r="Z29" i="3" s="1"/>
  <c r="Y25" i="3"/>
  <c r="X83" i="3"/>
  <c r="X75" i="3"/>
  <c r="X80" i="3"/>
  <c r="X78" i="3"/>
  <c r="X86" i="3"/>
  <c r="X77" i="3"/>
  <c r="X85" i="3"/>
  <c r="X82" i="3"/>
  <c r="X88" i="3"/>
  <c r="X87" i="3"/>
  <c r="X81" i="3"/>
  <c r="X74" i="3"/>
  <c r="X79" i="3"/>
  <c r="X76" i="3"/>
  <c r="X84" i="3"/>
  <c r="X73" i="3"/>
  <c r="X89" i="3"/>
  <c r="X90" i="3"/>
  <c r="AA22" i="3"/>
  <c r="X67" i="3" l="1"/>
  <c r="X69" i="3"/>
  <c r="X68" i="3"/>
  <c r="X70" i="3"/>
  <c r="X71" i="3"/>
  <c r="X72" i="3"/>
  <c r="Y29" i="3"/>
  <c r="Y82" i="3" l="1"/>
  <c r="Z82" i="3" s="1"/>
  <c r="AA82" i="3" s="1"/>
  <c r="Y87" i="3"/>
  <c r="Z87" i="3" s="1"/>
  <c r="AA87" i="3" s="1"/>
  <c r="Y88" i="3"/>
  <c r="Z88" i="3" s="1"/>
  <c r="AA88" i="3" s="1"/>
  <c r="Y86" i="3"/>
  <c r="Z86" i="3" s="1"/>
  <c r="AA86" i="3" s="1"/>
  <c r="Y74" i="3"/>
  <c r="Z74" i="3" s="1"/>
  <c r="AA74" i="3" s="1"/>
  <c r="Y76" i="3"/>
  <c r="Z76" i="3" s="1"/>
  <c r="AA76" i="3" s="1"/>
  <c r="Y89" i="3"/>
  <c r="Z89" i="3" s="1"/>
  <c r="AA89" i="3" s="1"/>
  <c r="Y80" i="3"/>
  <c r="Z80" i="3" s="1"/>
  <c r="AA80" i="3" s="1"/>
  <c r="Y77" i="3"/>
  <c r="Z77" i="3" s="1"/>
  <c r="AA77" i="3" s="1"/>
  <c r="Y84" i="3"/>
  <c r="Z84" i="3" s="1"/>
  <c r="AA84" i="3" s="1"/>
  <c r="Y83" i="3"/>
  <c r="Z83" i="3" s="1"/>
  <c r="AA83" i="3" s="1"/>
  <c r="Y79" i="3"/>
  <c r="Z79" i="3" s="1"/>
  <c r="AA79" i="3" s="1"/>
  <c r="Y75" i="3"/>
  <c r="Z75" i="3" s="1"/>
  <c r="AA75" i="3" s="1"/>
  <c r="Y81" i="3"/>
  <c r="Z81" i="3" s="1"/>
  <c r="AA81" i="3" s="1"/>
  <c r="Y85" i="3"/>
  <c r="Z85" i="3" s="1"/>
  <c r="AA85" i="3" s="1"/>
  <c r="Y90" i="3"/>
  <c r="Z90" i="3" s="1"/>
  <c r="AA90" i="3" s="1"/>
  <c r="Y73" i="3"/>
  <c r="Z73" i="3" s="1"/>
  <c r="AA73" i="3" s="1"/>
  <c r="Y78" i="3"/>
  <c r="Z78" i="3" s="1"/>
  <c r="AA78" i="3" s="1"/>
  <c r="Y68" i="3"/>
  <c r="Z68" i="3" s="1"/>
  <c r="AA68" i="3" s="1"/>
  <c r="Y72" i="3"/>
  <c r="Z72" i="3" s="1"/>
  <c r="AA72" i="3" s="1"/>
  <c r="Y71" i="3"/>
  <c r="Z71" i="3" s="1"/>
  <c r="AA71" i="3" s="1"/>
  <c r="Y70" i="3"/>
  <c r="Z70" i="3" s="1"/>
  <c r="AA70" i="3" s="1"/>
  <c r="Y69" i="3"/>
  <c r="Z69" i="3" s="1"/>
  <c r="AA69" i="3" s="1"/>
  <c r="AE69" i="3" s="1"/>
  <c r="Y67" i="3"/>
  <c r="Z67" i="3" s="1"/>
  <c r="AA67" i="3" s="1"/>
  <c r="AI69" i="3" l="1"/>
  <c r="AE67" i="3"/>
  <c r="AE70" i="3"/>
  <c r="AE83" i="3"/>
  <c r="AE85" i="3"/>
  <c r="AE86" i="3"/>
  <c r="AE77" i="3"/>
  <c r="AE79" i="3"/>
  <c r="AE90" i="3"/>
  <c r="AE75" i="3"/>
  <c r="AE74" i="3"/>
  <c r="AE84" i="3"/>
  <c r="AE82" i="3"/>
  <c r="AE81" i="3"/>
  <c r="AE76" i="3"/>
  <c r="AE88" i="3"/>
  <c r="AE72" i="3"/>
  <c r="AE78" i="3"/>
  <c r="AE73" i="3"/>
  <c r="AE89" i="3"/>
  <c r="AE87" i="3"/>
  <c r="AE80" i="3"/>
  <c r="AE71" i="3"/>
  <c r="AE68" i="3"/>
  <c r="AN75" i="3" l="1"/>
  <c r="AM75" i="3"/>
  <c r="AN79" i="3"/>
  <c r="AM79" i="3"/>
  <c r="AN71" i="3"/>
  <c r="AM71" i="3"/>
  <c r="AN87" i="3"/>
  <c r="AM87" i="3"/>
  <c r="AM83" i="3"/>
  <c r="AN83" i="3"/>
  <c r="AN67" i="3"/>
  <c r="AM67" i="3"/>
  <c r="AI75" i="3"/>
  <c r="AI74" i="3"/>
  <c r="AI71" i="3"/>
  <c r="AI79" i="3"/>
  <c r="AI80" i="3"/>
  <c r="AJ80" i="3" s="1"/>
  <c r="AI77" i="3"/>
  <c r="AI73" i="3"/>
  <c r="AI78" i="3"/>
  <c r="AI72" i="3"/>
  <c r="AI76" i="3"/>
  <c r="AI81" i="3"/>
  <c r="AJ81" i="3" s="1"/>
  <c r="AI82" i="3"/>
  <c r="AJ82" i="3" s="1"/>
  <c r="AI87" i="3"/>
  <c r="AI89" i="3"/>
  <c r="AI70" i="3"/>
  <c r="AI85" i="3"/>
  <c r="AI83" i="3"/>
  <c r="AI67" i="3"/>
  <c r="AI84" i="3"/>
  <c r="AI90" i="3"/>
  <c r="AI88" i="3"/>
  <c r="AI68" i="3"/>
  <c r="AI86" i="3"/>
  <c r="AK79" i="3" l="1"/>
  <c r="AJ79" i="3"/>
  <c r="AK67" i="3"/>
  <c r="AJ67" i="3"/>
  <c r="AK75" i="3"/>
  <c r="AJ75" i="3"/>
  <c r="AK87" i="3"/>
  <c r="AJ87" i="3"/>
  <c r="AK71" i="3"/>
  <c r="AJ71" i="3"/>
  <c r="AK83" i="3"/>
  <c r="AJ83" i="3"/>
</calcChain>
</file>

<file path=xl/sharedStrings.xml><?xml version="1.0" encoding="utf-8"?>
<sst xmlns="http://schemas.openxmlformats.org/spreadsheetml/2006/main" count="842" uniqueCount="292">
  <si>
    <t>Sample ID;Sample # In Batch;Sample Name;Port;Volume (ml);Start Time;Attempt #;Cell Temp (C);H2O (‰);Initial Baseline (ppm);Final Baseline (ppm);Peak (ppm);Integration Time (sec);Area (net);Area (net avg);DIC (uM);Status;;Baseline Std Dev;Wait Btwn Repeat (s);Wait Btwn Sample (s);Flush Volume (ml);Pre-Acid Volume (ml);Acid Volume (ml);Injection Speed (sps);End Analysis - Criteria;End Analysis - Value;Precision;Standard Curve;Gas Flowrate</t>
  </si>
  <si>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</si>
  <si>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</si>
  <si>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</si>
  <si>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</si>
  <si>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</si>
  <si>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t>FakeCRM (seawater)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</si>
  <si>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</si>
  <si>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</si>
  <si>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</si>
  <si>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t>MM/DD/YYYY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</si>
  <si>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</si>
  <si>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</si>
  <si>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</si>
  <si>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MCR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</si>
  <si>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</si>
  <si>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</si>
  <si>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</si>
  <si>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</si>
  <si>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</si>
  <si>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</si>
  <si>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</si>
  <si>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</si>
  <si>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</si>
  <si>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</si>
  <si>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</si>
  <si>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</si>
  <si>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</si>
  <si>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</si>
  <si>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</si>
  <si>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</si>
  <si>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</si>
  <si>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</si>
  <si>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</si>
  <si>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</si>
  <si>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</si>
  <si>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</si>
  <si>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</si>
  <si>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</si>
  <si>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</si>
  <si>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</si>
  <si>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</si>
  <si>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</si>
  <si>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</si>
  <si>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</si>
  <si>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</si>
  <si>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</si>
  <si>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</si>
  <si>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</si>
  <si>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</si>
  <si>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</si>
  <si>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</si>
  <si>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</si>
  <si>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</si>
  <si>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</si>
  <si>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</si>
  <si>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</si>
  <si>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</si>
  <si>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</si>
  <si>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</si>
  <si>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</si>
  <si>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</si>
  <si>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</si>
  <si>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</si>
  <si>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</si>
  <si>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</si>
  <si>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</si>
  <si>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</si>
  <si>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</si>
  <si>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</si>
  <si>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</si>
  <si>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</si>
  <si>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</si>
  <si>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</si>
  <si>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</si>
  <si>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</si>
  <si>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</si>
  <si>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</si>
  <si>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</si>
  <si>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</si>
  <si>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</si>
  <si>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</si>
  <si>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</si>
  <si>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</si>
  <si>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</si>
  <si>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</si>
  <si>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</si>
  <si>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</si>
  <si>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</si>
  <si>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</si>
  <si>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</si>
  <si>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</si>
  <si>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</si>
  <si>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</si>
  <si>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</si>
  <si>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</si>
  <si>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</si>
  <si>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</si>
  <si>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</si>
  <si>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C (STD)</t>
  </si>
  <si>
    <t>Valid</t>
  </si>
  <si>
    <t>BL Diff</t>
  </si>
  <si>
    <t>0.00100+0.00000</t>
  </si>
  <si>
    <t>Broken Line</t>
  </si>
  <si>
    <t>1A</t>
  </si>
  <si>
    <t>1B</t>
  </si>
  <si>
    <t>1C</t>
  </si>
  <si>
    <t>D</t>
  </si>
  <si>
    <t>0005S-1-1</t>
  </si>
  <si>
    <t>0006S-1-1</t>
  </si>
  <si>
    <t>0007S-1-1</t>
  </si>
  <si>
    <t>CRM1.2-5%</t>
  </si>
  <si>
    <t>CRM1.5-5%</t>
  </si>
  <si>
    <t>CRM1.8-5%</t>
  </si>
  <si>
    <t>0009S-1-1</t>
  </si>
  <si>
    <t>0010S-1-1</t>
  </si>
  <si>
    <t>E</t>
  </si>
  <si>
    <t>0011S-1-1</t>
  </si>
  <si>
    <t>F</t>
  </si>
  <si>
    <t>0012S-1-1</t>
  </si>
  <si>
    <t>G</t>
  </si>
  <si>
    <t>0013S-1-1</t>
  </si>
  <si>
    <t>0014S-1-1</t>
  </si>
  <si>
    <t>0015S-1-1</t>
  </si>
  <si>
    <t>0003A-1-2</t>
  </si>
  <si>
    <t>0003A-1-3</t>
  </si>
  <si>
    <t>0003A-1-4</t>
  </si>
  <si>
    <t>0003B-1-1</t>
  </si>
  <si>
    <t>0003B-1-2</t>
  </si>
  <si>
    <t>0003B-1-3</t>
  </si>
  <si>
    <t>0003C-1-1</t>
  </si>
  <si>
    <t>0003C-1-3</t>
  </si>
  <si>
    <t>0003C-1-4</t>
  </si>
  <si>
    <t>0008S-1-1</t>
  </si>
  <si>
    <t>0016S-1-1</t>
  </si>
  <si>
    <t>H</t>
  </si>
  <si>
    <t>0017S-1-1</t>
  </si>
  <si>
    <t>0018S-1-1</t>
  </si>
  <si>
    <t>I</t>
  </si>
  <si>
    <t>0019S-1-1</t>
  </si>
  <si>
    <t>0020S-1-1</t>
  </si>
  <si>
    <t>0021S-1-1</t>
  </si>
  <si>
    <t>0022S-1-1</t>
  </si>
  <si>
    <t>0023S-1-1</t>
  </si>
  <si>
    <t>0024S-1-1</t>
  </si>
  <si>
    <t>0025S-1-1</t>
  </si>
  <si>
    <t>0026S-1-1</t>
  </si>
  <si>
    <t>0027S-1-1</t>
  </si>
  <si>
    <t>0028S-1-1</t>
  </si>
  <si>
    <t>0029S-1-1</t>
  </si>
  <si>
    <t>0030S-1-1</t>
  </si>
  <si>
    <t>0031S-1-1</t>
  </si>
  <si>
    <t>Scott</t>
  </si>
  <si>
    <t>Filtered Scott</t>
  </si>
  <si>
    <t>Sequim</t>
  </si>
  <si>
    <t>Filtered Sequim</t>
  </si>
  <si>
    <t>BC1</t>
  </si>
  <si>
    <t>BL1</t>
  </si>
  <si>
    <t>FC1</t>
  </si>
  <si>
    <t>SC1</t>
  </si>
  <si>
    <t>FC3</t>
  </si>
  <si>
    <t>BL2</t>
  </si>
  <si>
    <t>FL2</t>
  </si>
  <si>
    <t>SC2</t>
  </si>
  <si>
    <t>SL2</t>
  </si>
  <si>
    <t>BC3</t>
  </si>
  <si>
    <t>BL3</t>
  </si>
  <si>
    <t>FL3</t>
  </si>
  <si>
    <t>SC3</t>
  </si>
  <si>
    <t>SL3</t>
  </si>
  <si>
    <t>FC2</t>
  </si>
  <si>
    <t>BC2</t>
  </si>
  <si>
    <t>bc1</t>
  </si>
  <si>
    <t>bl1</t>
  </si>
  <si>
    <t>fc1</t>
  </si>
  <si>
    <t>fl1</t>
  </si>
  <si>
    <t>sc1</t>
  </si>
  <si>
    <t>sl1</t>
  </si>
  <si>
    <t>0001S-1-1;Single;junk;C (STD);0.800000;06/06/24  10:47:02;1;55.000300;8.506383;2.582342;3.251812;104.676100;57.997439;1100.963526;1100.963526;185.884127;Valid;;0.090000;10.000000;10.000000;0.750000;0.800000;0.800000;1500.000000;BL Diff;0.800000;0.00100+0.00000;Broken Line;250.000000</t>
  </si>
  <si>
    <t>0002A-1-1;1A;CRM1.2/10%;C (STD);1.200000;06/06/24  10:50:48;1;55.000300;9.258407;2.351040;3.109676;129.553940;63.997132;1612.134752;0.000000;101.202089;Failed;;0.090000;10.000000;10.000000;0.750000;0.800000;0.800000;1500.000000;BL Diff;0.800000;0.00100+0.00000;Broken Line;250.000000</t>
  </si>
  <si>
    <t>0002A-1-2;1A;CRM1.2/10%;C (STD);1.200000;06/06/24  10:54:50;1;55.000300;9.805252;2.156458;2.943940;131.014210;63.997122;1614.984020;0.000000;101.202089;Failed;;0.090000;10.000000;10.000000;0.750000;0.800000;0.800000;1500.000000;BL Diff;0.800000;0.00100+0.00000;Broken Line;250.000000</t>
  </si>
  <si>
    <t>0002A-1-3;1A;CRM1.2/10%;C (STD);1.200000;06/06/24  10:58:51;1;55.000300;9.864939;2.280989;2.988197;128.476980;63.997434;1608.316644;0.000000;101.202089;Failed;;0.090000;10.000000;10.000000;0.750000;0.800000;0.800000;1500.000000;BL Diff;0.800000;0.00100+0.00000;Broken Line;250.000000</t>
  </si>
  <si>
    <t>0002A-1-4;1A;CRM1.2/10%;C (STD);1.200000;06/06/24  11:02:52;1;55.000300;9.760257;2.104954;2.851009;128.724220;63.997442;1598.236279;0.000000;101.202089;Failed;;0.090000;10.000000;10.000000;0.750000;0.800000;0.800000;1500.000000;BL Diff;0.800000;0.00100+0.00000;Broken Line;250.000000</t>
  </si>
  <si>
    <t>0002A-1-5;1A;CRM1.2/10%;C (STD);1.200000;06/06/24  11:06:55;1;55.000300;9.969278;2.252922;2.988576;129.263460;63.997125;1607.735923;0.000000;101.202089;Failed;;0.090000;10.000000;10.000000;0.750000;0.800000;0.800000;1500.000000;BL Diff;0.800000;0.00100+0.00000;Broken Line;250.000000</t>
  </si>
  <si>
    <t>0002A-2-1;1A;CRM1.2/10%;C (STD);1.200000;06/06/24  11:10:56;2;55.000300;9.889762;2.284703;3.040982;129.406680;62.997125;1603.317232;0.000000;101.202089;Failed;;0.090000;10.000000;10.000000;0.750000;0.800000;0.800000;1500.000000;BL Diff;0.800000;0.00100+0.00000;Broken Line;250.000000</t>
  </si>
  <si>
    <t>0002A-2-2;1A;CRM1.2/10%;C (STD);1.200000;06/06/24  11:14:58;2;55.000500;9.790408;2.066130;2.810573;128.863640;62.997132;1605.209821;0.000000;101.202089;Failed;;0.090000;10.000000;10.000000;0.750000;0.800000;0.800000;1500.000000;BL Diff;0.800000;0.00100+0.00000;Broken Line;250.000000</t>
  </si>
  <si>
    <t>0002A-2-3;1A;CRM1.2/10%;C (STD);1.200000;06/06/24  11:18:59;2;55.001000;9.310911;2.033882;2.746492;130.569340;62.997449;1609.837454;0.000000;101.202089;Failed;;0.090000;10.000000;10.000000;0.750000;0.800000;0.800000;1500.000000;BL Diff;0.800000;0.00100+0.00000;Broken Line;250.000000</t>
  </si>
  <si>
    <t>0002A-2-4;1A;CRM1.2/10%;C (STD);1.200000;06/06/24  11:22:58;2;55.000500;8.991664;1.968131;2.684434;128.970130;63.997133;1610.160413;0.000000;101.202089;Failed;;0.090000;10.000000;10.000000;0.750000;0.800000;0.800000;1500.000000;BL Diff;0.800000;0.00100+0.00000;Broken Line;250.000000</t>
  </si>
  <si>
    <t>0002A-2-5;1A;CRM1.2/10%;C (STD);1.200000;06/06/24  11:27:00;2;55.001000;8.734622;1.934991;2.690843;127.696740;62.997451;1601.241856;0.000000;101.202089;Failed;;0.090000;10.000000;10.000000;0.750000;0.800000;0.800000;1500.000000;BL Diff;0.800000;0.00100+0.00000;Broken Line;250.000000</t>
  </si>
  <si>
    <t>0003A-1-1;1A;CRM1.2/10%;C (STD);1.200000;06/06/24  11:36:46;1;55.000300;8.670641;1.930488;2.716512;122.814910;62.997447;1576.216660;1605.958201;101.102722;Excluded;;0.090000;10.000000;10.000000;0.750000;0.800000;0.800000;1500.000000;BL Diff;0.800000;0.00100+0.00000;Broken Line;250.000000</t>
  </si>
  <si>
    <t>0003A-1-2;1A;CRM1.2/10%;C (STD);1.200000;06/06/24  11:40:47;1;55.000300;8.829457;1.986893;2.762819;130.494480;62.997441;1606.354393;1605.958201;101.102722;Valid;;0.090000;10.000000;10.000000;0.750000;0.800000;0.800000;1500.000000;BL Diff;0.800000;0.00100+0.00000;Broken Line;250.000000</t>
  </si>
  <si>
    <t>0003A-1-3;1A;CRM1.2/10%;C (STD);1.200000;06/06/24  11:44:47;1;55.001000;8.889995;1.927610;2.695454;128.474080;62.997449;1606.041341;1605.958201;101.102722;Valid;;0.090000;10.000000;10.000000;0.750000;0.800000;0.800000;1500.000000;BL Diff;0.800000;0.00100+0.00000;Broken Line;250.000000</t>
  </si>
  <si>
    <t>0003A-1-4;1A;CRM1.2/10%;C (STD);1.200000;06/06/24  11:48:48;1;55.001000;8.984401;1.913951;2.650273;128.136400;62.997123;1605.478870;1605.958201;101.102722;Valid;;0.090000;10.000000;10.000000;0.750000;0.800000;0.800000;1500.000000;BL Diff;0.800000;0.00100+0.00000;Broken Line;250.000000</t>
  </si>
  <si>
    <t>0003B-1-1;1B;CRM1.5/10%;C (STD);1.500000;06/06/24  11:52:56;1;55.001000;8.815573;1.875485;2.616717;146.584940;66.997129;2001.988900;2000.199352;101.102722;Valid;;0.090000;10.000000;10.000000;0.750000;0.800000;0.800000;1500.000000;BL Diff;0.800000;0.00100+0.00000;Broken Line;250.000000</t>
  </si>
  <si>
    <t>0003B-1-2;1B;CRM1.5/10%;C (STD);1.500000;06/06/24  11:57:08;1;55.000800;8.570955;1.860003;2.622953;147.391400;66.997115;1999.265386;2000.199352;101.102722;Valid;;0.090000;10.000000;10.000000;0.750000;0.800000;0.800000;1500.000000;BL Diff;0.800000;0.00100+0.00000;Broken Line;250.000000</t>
  </si>
  <si>
    <t>0003B-1-3;1B;CRM1.5/10%;C (STD);1.500000;06/06/24  12:01:18;1;55.000300;8.325229;1.836989;2.603966;143.846570;66.997122;1999.343771;2000.199352;101.102722;Valid;;0.090000;10.000000;10.000000;0.750000;0.800000;0.800000;1500.000000;BL Diff;0.800000;0.00100+0.00000;Broken Line;250.000000</t>
  </si>
  <si>
    <t>0003C-1-1;1C;CRM1.8/10%;C (STD);1.800000;06/06/24  12:05:35;1;55.000300;8.197102;1.862889;2.661114;156.223850;69.996801;2398.330690;2398.021615;101.102722;Valid;;0.090000;10.000000;10.000000;0.750000;0.800000;0.800000;1500.000000;BL Diff;0.800000;0.00100+0.00000;Broken Line;250.000000</t>
  </si>
  <si>
    <t>0003C-1-2;1C;CRM1.8/10%;C (STD);1.800000;06/06/24  12:09:53;1;55.000300;8.272575;1.834322;2.626283;153.631510;69.997134;2393.974797;2398.021615;101.102722;Excluded;;0.090000;10.000000;10.000000;0.750000;0.800000;0.800000;1500.000000;BL Diff;0.800000;0.00100+0.00000;Broken Line;250.000000</t>
  </si>
  <si>
    <t>0003C-1-3;1C;CRM1.8/10%;C (STD);1.800000;06/06/24  12:14:14;1;55.000300;8.329238;1.921900;2.659498;157.106090;70.997127;2399.070124;2398.021615;101.102722;Valid;;0.090000;10.000000;10.000000;0.750000;0.800000;0.800000;1500.000000;BL Diff;0.800000;0.00100+0.00000;Broken Line;250.000000</t>
  </si>
  <si>
    <t>0003C-1-4;1C;CRM1.8/10%;C (STD);1.800000;06/06/24  12:18:35;1;55.000300;8.292832;1.965853;2.718275;156.334440;70.996806;2396.664031;2398.021615;101.102722;Valid;;0.090000;10.000000;10.000000;0.750000;0.800000;0.800000;1500.000000;BL Diff;0.800000;0.00100+0.00000;Broken Line;250.000000</t>
  </si>
  <si>
    <t>0004A-1-1;1A;CRM1.2/5%;C (STD);1.200000;06/06/24  12:22:45;1;55.000300;8.331614;1.860056;2.551406;87.247561;60.997447;1063.680840;0.000000;101.102722;Failed;;0.090000;10.000000;10.000000;0.750000;0.800000;0.800000;1500.000000;BL Diff;0.800000;0.00100+0.00000;Broken Line;250.000000</t>
  </si>
  <si>
    <t>0004A-1-2;1A;CRM1.2/5%;C (STD);1.200000;06/06/24  12:26:44;1;55.001000;8.447342;1.838499;2.520648;75.659375;59.997437;922.747210;0.000000;101.102722;Failed;;0.090000;10.000000;10.000000;0.750000;0.800000;0.800000;1500.000000;BL Diff;0.800000;0.00100+0.00000;Broken Line;250.000000</t>
  </si>
  <si>
    <t>0004A-1-3;1A;CRM1.2/5%;C (STD);1.200000;06/06/24  12:30:41;1;55.001000;8.564929;1.820890;2.568128;74.632226;59.997445;918.404720;0.000000;101.102722;Failed;;0.090000;10.000000;10.000000;0.750000;0.800000;0.800000;1500.000000;BL Diff;0.800000;0.00100+0.00000;Broken Line;250.000000</t>
  </si>
  <si>
    <t>0004A-1-4;1A;CRM1.2/5%;C (STD);1.200000;06/06/24  12:34:40;1;55.001000;8.548241;1.808979;2.569008;74.396092;58.997445;918.125798;0.000000;101.102722;Failed;;0.090000;10.000000;10.000000;0.750000;0.800000;0.800000;1500.000000;BL Diff;0.800000;0.00100+0.00000;Broken Line;250.000000</t>
  </si>
  <si>
    <t>0004A-1-5;1A;CRM1.2/5%;C (STD);1.200000;06/06/24  12:38:37;1;55.000300;8.402658;1.808550;2.588592;75.157748;58.997444;916.226422;0.000000;101.102722;Failed;;0.090000;10.000000;10.000000;0.750000;0.800000;0.800000;1500.000000;BL Diff;0.800000;0.00100+0.00000;Broken Line;250.000000</t>
  </si>
  <si>
    <t>0004A-2-1;1A;CRM1.2/5%;C (STD);1.200000;06/06/24  12:42:33;2;55.000300;8.176066;1.802843;2.490444;74.028734;59.997447;917.543156;916.123765;101.102722;Excluded;;0.090000;10.000000;10.000000;0.750000;0.800000;0.800000;1500.000000;BL Diff;0.800000;0.00100+0.00000;Broken Line;250.000000</t>
  </si>
  <si>
    <t>0004A-2-2;1A;CRM1.2/5%;C (STD);1.200000;06/06/24  12:46:30;2;55.000300;7.971145;1.782668;2.539412;74.303967;59.997446;915.994030;916.123765;101.102722;Valid;;0.090000;10.000000;10.000000;0.750000;0.800000;0.800000;1500.000000;BL Diff;0.800000;0.00100+0.00000;Broken Line;250.000000</t>
  </si>
  <si>
    <t>0004A-2-3;1A;CRM1.2/5%;C (STD);1.200000;06/06/24  12:50:30;2;55.000300;7.975713;1.809774;2.591490;74.577804;58.997442;915.701085;916.123765;101.102722;Valid;;0.090000;10.000000;10.000000;0.750000;0.800000;0.800000;1500.000000;BL Diff;0.800000;0.00100+0.00000;Broken Line;250.000000</t>
  </si>
  <si>
    <t>0004A-2-4;1A;CRM1.2/5%;C (STD);1.200000;06/06/24  12:54:28;2;55.001000;8.035155;1.792224;2.488268;73.959227;59.997451;918.719187;916.123765;101.102722;Excluded;;0.090000;10.000000;10.000000;0.750000;0.800000;0.800000;1500.000000;BL Diff;0.800000;0.00100+0.00000;Broken Line;250.000000</t>
  </si>
  <si>
    <t>0004A-2-5;1A;CRM1.2/5%;C (STD);1.200000;06/06/24  12:58:25;2;55.001000;8.108176;1.801952;2.522770;74.747286;59.997450;916.676180;916.123765;101.102722;Valid;;0.090000;10.000000;10.000000;0.750000;0.800000;0.800000;1500.000000;BL Diff;0.800000;0.00100+0.00000;Broken Line;250.000000</t>
  </si>
  <si>
    <t>0004B-1-1;1B;CRM1.5/5%;C (STD);1.500000;06/06/24  13:02:28;1;55.001000;8.210855;1.765021;2.520086;83.516355;62.997131;1137.872446;1138.384950;101.102722;Valid;;0.090000;10.000000;10.000000;0.750000;0.800000;0.800000;1500.000000;BL Diff;0.800000;0.00100+0.00000;Broken Line;250.000000</t>
  </si>
  <si>
    <t>0004B-1-2;1B;CRM1.5/5%;C (STD);1.500000;06/06/24  13:06:36;1;55.001000;8.348764;1.815839;2.556873;82.303146;62.997454;1138.937783;1138.384950;101.102722;Valid;;0.090000;10.000000;10.000000;0.750000;0.800000;0.800000;1500.000000;BL Diff;0.800000;0.00100+0.00000;Broken Line;250.000000</t>
  </si>
  <si>
    <t>0004B-1-3;1B;CRM1.5/5%;C (STD);1.500000;06/06/24  13:10:42;1;55.001000;8.553321;1.818943;2.590243;83.743821;62.997130;1136.527852;1138.384950;101.102722;Excluded;;0.090000;10.000000;10.000000;0.750000;0.800000;0.800000;1500.000000;BL Diff;0.800000;0.00100+0.00000;Broken Line;250.000000</t>
  </si>
  <si>
    <t>0004B-1-4;1B;CRM1.5/5%;C (STD);1.500000;06/06/24  13:14:50;1;55.001000;8.580393;1.804570;2.501381;83.394579;62.997111;1138.344622;1138.384950;101.102722;Valid;;0.090000;10.000000;10.000000;0.750000;0.800000;0.800000;1500.000000;BL Diff;0.800000;0.00100+0.00000;Broken Line;250.000000</t>
  </si>
  <si>
    <t>0004C-1-1;1C;CRM1.8/5%;C (STD);1.800000;06/06/24  13:19:03;1;55.001000;8.405940;1.800793;2.561330;90.185942;65.997124;1359.235896;1359.956540;101.102722;Valid;;0.090000;10.000000;10.000000;0.750000;0.800000;0.800000;1500.000000;BL Diff;0.800000;0.00100+0.00000;Broken Line;250.000000</t>
  </si>
  <si>
    <t>0004C-1-2;1C;CRM1.8/5%;C (STD);1.800000;06/06/24  13:23:18;1;55.001000;8.200891;1.782817;2.489007;89.138529;66.997126;1360.849523;1359.956540;101.102722;Valid;;0.090000;10.000000;10.000000;0.750000;0.800000;0.800000;1500.000000;BL Diff;0.800000;0.00100+0.00000;Broken Line;250.000000</t>
  </si>
  <si>
    <t>0004C-1-3;1C;CRM1.8/5%;C (STD);1.800000;06/06/24  13:27:33;1;55.001000;8.142571;1.799027;2.591642;89.620650;65.997125;1358.115413;1359.956540;101.102722;Excluded;;0.090000;10.000000;10.000000;0.750000;0.800000;0.800000;1500.000000;BL Diff;0.800000;0.00100+0.00000;Broken Line;250.000000</t>
  </si>
  <si>
    <t>0004C-1-4;1C;CRM1.8/5%;C (STD);1.800000;06/06/24  13:31:47;1;55.000300;8.120537;1.809333;2.559957;88.675875;67.997121;1365.713290;1359.956540;101.102722;Excluded;;0.090000;10.000000;10.000000;0.750000;0.800000;0.800000;1500.000000;BL Diff;0.800000;0.00100+0.00000;Broken Line;250.000000</t>
  </si>
  <si>
    <t>0004C-1-5;1C;CRM1.8/5%;C (STD);1.800000;06/06/24  13:36:06;1;55.000300;8.166468;1.770293;2.529342;89.094970;65.997447;1359.784201;1359.956540;101.102722;Valid;;0.090000;10.000000;10.000000;0.750000;0.800000;0.800000;1500.000000;BL Diff;0.800000;0.00100+0.00000;Broken Line;250.000000</t>
  </si>
  <si>
    <t>0005S-1-1;Single;DIT_03_BC1-1;D;1.500000;06/06/24  13:41:04;1;55.000300;8.162768;1.737479;2.475756;139.039820;68.997124;2007.440885;2007.440885;180.412457;Valid;;0.090000;10.000000;10.000000;0.750000;0.800000;0.800000;1500.000000;BL Diff;0.800000;0.00100+0.00000;Broken Line;250.000000</t>
  </si>
  <si>
    <t>0006S-1-1;Single;DIT_03_BC1-2;D;1.500000;06/06/24  13:45:09;1;55.001000;8.297864;1.825954;2.607625;143.414890;68.997127;2028.338978;2028.338978;182.319609;Valid;;0.090000;10.000000;10.000000;0.750000;0.800000;0.800000;1500.000000;BL Diff;0.800000;0.00100+0.00000;Broken Line;250.000000</t>
  </si>
  <si>
    <t>0007S-1-1;Single;DIT_03_BL1-1;E;1.500000;06/06/24  13:50:13;1;55.001000;8.315695;1.800931;2.522448;167.244930;67.996810;2314.633231;2314.633231;208.446721;Valid;;0.090000;10.000000;10.000000;0.750000;0.800000;0.800000;1500.000000;BL Diff;0.800000;0.00100+0.00000;Broken Line;250.000000</t>
  </si>
  <si>
    <t>0008S-1-1;Single;DIT_03_BL1-2;E;1.500000;06/06/24  13:54:15;1;55.000300;8.361118;1.776943;2.574692;167.748370;68.997130;2334.802805;2334.802805;210.287389;Valid;;0.090000;10.000000;10.000000;0.750000;0.800000;0.800000;1500.000000;BL Diff;0.800000;0.00100+0.00000;Broken Line;250.000000</t>
  </si>
  <si>
    <t>0009S-1-1;Single;DIT_03_FC1-1;F;1.500000;06/06/24  13:59:15;1;55.000300;8.429355;1.811144;2.573540;124.865620;65.997125;1765.522283;1765.522283;158.335051;Valid;;0.090000;10.000000;10.000000;0.750000;0.800000;0.800000;1500.000000;BL Diff;0.800000;0.00100+0.00000;Broken Line;250.000000</t>
  </si>
  <si>
    <t>0010S-1-1;Single;DIT_03_FC1-2;F;1.500000;06/06/24  14:03:16;1;55.000300;8.331620;1.967121;2.700622;125.263990;66.997128;1778.861832;1778.861832;159.552414;Valid;;0.090000;10.000000;10.000000;0.750000;0.800000;0.800000;1500.000000;BL Diff;0.800000;0.00100+0.00000;Broken Line;250.000000</t>
  </si>
  <si>
    <t>0011S-1-1;Single;DIT_03_FL1-1;G;1.500000;06/06/24  14:08:15;1;55.000300;8.285248;1.805811;2.565918;117.437600;64.997448;1632.300546;1632.300546;146.177283;Valid;;0.090000;10.000000;10.000000;0.750000;0.800000;0.800000;1500.000000;BL Diff;0.800000;0.00100+0.00000;Broken Line;250.000000</t>
  </si>
  <si>
    <t>0012S-1-1;Single;DIT_03_FL1-2;G;1.500000;06/06/24  14:12:15;1;55.000300;8.359444;1.846474;2.565115;119.415230;64.997444;1645.022327;1645.022327;147.338268;Valid;;0.090000;10.000000;10.000000;0.750000;0.800000;0.800000;1500.000000;BL Diff;0.800000;0.00100+0.00000;Broken Line;250.000000</t>
  </si>
  <si>
    <t>0013S-1-1;Single;DIT_03_SC1-1;H;1.500000;06/06/24  14:17:11;1;55.000300;8.474330;1.814514;2.567799;146.942550;66.997128;2031.906183;2031.906183;182.645151;Valid;;0.090000;10.000000;10.000000;0.750000;0.800000;0.800000;1500.000000;BL Diff;0.800000;0.00100+0.00000;Broken Line;250.000000</t>
  </si>
  <si>
    <t>0014S-1-1;Single;DIT_03_SC1-2;H;1.500000;06/06/24  14:21:13;1;55.000300;8.461663;1.744597;2.484863;147.824730;67.996823;2041.253857;2041.253857;183.498217;Valid;;0.090000;10.000000;10.000000;0.750000;0.800000;0.800000;1500.000000;BL Diff;0.800000;0.00100+0.00000;Broken Line;250.000000</t>
  </si>
  <si>
    <t>0015S-1-1;Single;DIT_03_SL1-1;I;1.500000;06/06/24  14:26:13;1;55.000300;8.380289;1.795246;2.551132;170.535250;67.996810;2341.091024;2341.091024;210.861250;Valid;;0.090000;10.000000;10.000000;0.750000;0.800000;0.800000;1500.000000;BL Diff;0.800000;0.00100+0.00000;Broken Line;250.000000</t>
  </si>
  <si>
    <t>0016S-1-1;Single;DIT_03_SL1-2;I;1.500000;06/06/24  14:30:16;1;55.000300;8.164478;1.745392;2.537813;168.514650;68.997132;2359.220376;2359.220376;212.515728;Valid;;0.090000;10.000000;10.000000;0.750000;0.800000;0.800000;1500.000000;BL Diff;0.800000;0.00100+0.00000;Broken Line;250.000000</t>
  </si>
  <si>
    <t>0017S-1-1;Single;DIT_03_BC2;D;1.500000;06/06/24  14:35:16;1;55.000300;7.923174;1.782762;2.511866;151.924690;67.997133;2110.053650;2110.053650;189.776861;Valid;;0.090000;10.000000;10.000000;0.750000;0.800000;0.800000;1500.000000;BL Diff;0.800000;0.00100+0.00000;Broken Line;250.000000</t>
  </si>
  <si>
    <t>0018S-1-1;Single;DIT_03_BL2;E;1.500000;06/06/24  14:40:16;1;55.000300;7.864647;1.771917;2.517873;174.828870;68.997128;2454.178585;2454.178585;221.181580;Valid;;0.090000;10.000000;10.000000;0.750000;0.800000;0.800000;1500.000000;BL Diff;0.800000;0.00100+0.00000;Broken Line;250.000000</t>
  </si>
  <si>
    <t>0019S-1-1;Single;DIT_03_FC2;F;1.500000;06/06/24  14:45:16;1;55.000300;8.064212;1.798201;2.554263;137.274640;67.997131;1957.143133;1957.143133;175.822302;Valid;;0.090000;10.000000;10.000000;0.750000;0.800000;0.800000;1500.000000;BL Diff;0.800000;0.00100+0.00000;Broken Line;250.000000</t>
  </si>
  <si>
    <t>0020S-1-1;Single;DIT_03_FL2;G;1.500000;06/06/24  14:50:15;1;55.001000;8.160049;1.817326;2.527021;116.207280;65.997127;1645.525770;1645.525770;147.384212;Valid;;0.090000;10.000000;10.000000;0.750000;0.800000;0.800000;1500.000000;BL Diff;0.800000;0.00100+0.00000;Broken Line;250.000000</t>
  </si>
  <si>
    <t>0021S-1-1;Single;DIT_03_SC2;H;1.500000;06/06/24  14:55:12;1;55.001000;8.236280;1.752911;2.510487;141.982220;67.997126;2010.482402;2010.482402;180.690025;Valid;;0.090000;10.000000;10.000000;0.750000;0.800000;0.800000;1500.000000;BL Diff;0.800000;0.00100+0.00000;Broken Line;250.000000</t>
  </si>
  <si>
    <t>0022S-1-1;Single;DIT_03_SL2;I;1.500000;06/06/24  15:00:10;1;55.001000;8.251511;1.768055;2.525312;170.405220;68.997126;2421.350832;2421.350832;218.185731;Valid;;0.090000;10.000000;10.000000;0.750000;0.800000;0.800000;1500.000000;BL Diff;0.800000;0.00100+0.00000;Broken Line;250.000000</t>
  </si>
  <si>
    <t>0023S-1-1;Single;DIT_03_BC3;D;1.500000;06/06/24  15:05:10;1;55.001000;8.251157;1.781211;2.554512;156.585100;67.997126;2157.702162;2157.702162;194.125247;Valid;;0.090000;10.000000;10.000000;0.750000;0.800000;0.800000;1500.000000;BL Diff;0.800000;0.00100+0.00000;Broken Line;250.000000</t>
  </si>
  <si>
    <t>0024S-1-1;Single;DIT_03_BL3;E;1.500000;06/06/24  15:10:11;1;55.001000;8.175412;1.747925;2.508106;188.217170;69.996815;2588.252569;2588.252569;233.417124;Valid;;0.090000;10.000000;10.000000;0.750000;0.800000;0.800000;1500.000000;BL Diff;0.800000;0.00100+0.00000;Broken Line;250.000000</t>
  </si>
  <si>
    <t>0025S-1-1;Single;DIT_03_FC3;F;1.500000;06/06/24  15:15:12;1;55.001000;8.198638;1.750667;2.510833;137.936460;66.997138;1933.630367;1933.630367;173.676535;Valid;;0.090000;10.000000;10.000000;0.750000;0.800000;0.800000;1500.000000;BL Diff;0.800000;0.00100+0.00000;Broken Line;250.000000</t>
  </si>
  <si>
    <t>0026S-1-1;Single;DIT_03_FL3;G;1.500000;06/06/24  15:20:11;1;55.001000;8.220003;1.749476;2.479826;119.628460;65.997132;1676.688831;1676.688831;150.228142;Valid;;0.090000;10.000000;10.000000;0.750000;0.800000;0.800000;1500.000000;BL Diff;0.800000;0.00100+0.00000;Broken Line;250.000000</t>
  </si>
  <si>
    <t>0027S-1-1;Single;DIT_03_SC3;H;1.500000;06/06/24  15:25:10;1;55.001000;8.288277;1.736485;2.483402;153.237560;67.997144;2146.096421;2146.096421;193.066112;Valid;;0.090000;10.000000;10.000000;0.750000;0.800000;0.800000;1500.000000;BL Diff;0.800000;0.00100+0.00000;Broken Line;250.000000</t>
  </si>
  <si>
    <t>0028S-1-1;Single;DIT_03_SL3;I;1.500000;06/06/24  15:30:09;1;55.001000;8.326490;1.851614;2.617311;179.229000;67.997137;2481.479597;2481.479597;223.673061;Valid;;0.090000;10.000000;10.000000;0.750000;0.800000;0.800000;1500.000000;BL Diff;0.800000;0.00100+0.00000;Broken Line;250.000000</t>
  </si>
  <si>
    <t>0029S-1-1;Single;CRM1.2-5%;C (STD);1.200000;06/06/24  15:35:02;1;55.001000;8.182662;1.739297;2.510491;76.611049;58.997449;918.022450;918.022450;101.318641;Valid;;0.090000;10.000000;10.000000;0.750000;0.800000;0.800000;1500.000000;BL Diff;0.800000;0.00100+0.00000;Broken Line;250.000000</t>
  </si>
  <si>
    <t>0030S-1-1;Single;CRM1.5-5%;C (STD);1.500000;06/06/24  15:38:57;1;55.001000;8.290724;1.770605;2.548237;83.025668;61.997131;1136.618541;1136.618541;100.942020;Valid;;0.090000;10.000000;10.000000;0.750000;0.800000;0.800000;1500.000000;BL Diff;0.800000;0.00100+0.00000;Broken Line;250.000000</t>
  </si>
  <si>
    <t>0031S-1-1;Single;CRM1.8-5%;C (STD);1.800000;06/06/24  15:42:58;1;55.000300;8.358644;1.741142;2.469711;88.043148;66.997130;1360.544908;1360.544908;101.147467;Valid;;0.090000;10.000000;10.000000;0.750000;0.800000;0.800000;1500.000000;BL Diff;0.800000;0.00100+0.00000;Broken Line;250.000000</t>
  </si>
  <si>
    <t>junk</t>
  </si>
  <si>
    <t>CRM1.2/10%</t>
  </si>
  <si>
    <t>CRM1.5/10%</t>
  </si>
  <si>
    <t>CRM1.8/10%</t>
  </si>
  <si>
    <t>CRM1.2/5%</t>
  </si>
  <si>
    <t>0004A-2-2</t>
  </si>
  <si>
    <t>0004A-2-3</t>
  </si>
  <si>
    <t>0004A-2-5</t>
  </si>
  <si>
    <t>0004B-1-1</t>
  </si>
  <si>
    <t>CRM1.5/5%</t>
  </si>
  <si>
    <t>0004B-1-2</t>
  </si>
  <si>
    <t>0004B-1-4</t>
  </si>
  <si>
    <t>0004C-1-1</t>
  </si>
  <si>
    <t>CRM1.8/5%</t>
  </si>
  <si>
    <t>0004C-1-2</t>
  </si>
  <si>
    <t>0004C-1-5</t>
  </si>
  <si>
    <t>DIT_03_BC1-1</t>
  </si>
  <si>
    <t>DIT_03_BC1-2</t>
  </si>
  <si>
    <t>DIT_03_BL1-1</t>
  </si>
  <si>
    <t>DIT_03_BL1-2</t>
  </si>
  <si>
    <t>DIT_03_FC1-1</t>
  </si>
  <si>
    <t>DIT_03_FC1-2</t>
  </si>
  <si>
    <t>DIT_03_FL1-1</t>
  </si>
  <si>
    <t>DIT_03_FL1-2</t>
  </si>
  <si>
    <t>DIT_03_SC1-1</t>
  </si>
  <si>
    <t>DIT_03_SC1-2</t>
  </si>
  <si>
    <t>DIT_03_SL1-1</t>
  </si>
  <si>
    <t>DIT_03_SL1-2</t>
  </si>
  <si>
    <t>DIT_03_BC2</t>
  </si>
  <si>
    <t>DIT_03_BL2</t>
  </si>
  <si>
    <t>DIT_03_FC2</t>
  </si>
  <si>
    <t>DIT_03_FL2</t>
  </si>
  <si>
    <t>DIT_03_SC2</t>
  </si>
  <si>
    <t>DIT_03_SL2</t>
  </si>
  <si>
    <t>DIT_03_BC3</t>
  </si>
  <si>
    <t>DIT_03_BL3</t>
  </si>
  <si>
    <t>DIT_03_FC3</t>
  </si>
  <si>
    <t>DIT_03_FL3</t>
  </si>
  <si>
    <t>DIT_03_SC3</t>
  </si>
  <si>
    <t>DIT_03_SL3</t>
  </si>
  <si>
    <t>BC</t>
  </si>
  <si>
    <t>BL</t>
  </si>
  <si>
    <t>FC</t>
  </si>
  <si>
    <t>SC</t>
  </si>
  <si>
    <t>SL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</si>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</sst>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CCFFCC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CCFFCC"/>
      </patternFill>
    </fill>
    <fill>
      <patternFill patternType="solid">
        <fgColor rgb="FFCC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rgb="FFCCFFCC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CCFFCC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46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5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0" fontId="0" fillId="0" borderId="0" xfId="0" applyBorder="1"/>
    <xf numFmtId="0" fontId="0" fillId="41" borderId="0" xfId="0" applyFill="1"/>
    <xf numFmtId="22" fontId="0" fillId="41" borderId="0" xfId="0" applyNumberFormat="1" applyFill="1"/>
    <xf numFmtId="168" fontId="19" fillId="41" borderId="0" xfId="0" applyNumberFormat="1" applyFont="1" applyFill="1" applyBorder="1" applyAlignment="1">
      <alignment horizontal="right"/>
    </xf>
    <xf numFmtId="20" fontId="19" fillId="41" borderId="0" xfId="0" applyNumberFormat="1" applyFont="1" applyFill="1" applyBorder="1" applyAlignment="1">
      <alignment horizontal="right"/>
    </xf>
    <xf numFmtId="22" fontId="19" fillId="41" borderId="0" xfId="0" applyNumberFormat="1" applyFont="1" applyFill="1" applyBorder="1"/>
    <xf numFmtId="0" fontId="0" fillId="41" borderId="0" xfId="0" applyFill="1" applyBorder="1"/>
    <xf numFmtId="165" fontId="19" fillId="41" borderId="0" xfId="0" applyNumberFormat="1" applyFont="1" applyFill="1" applyBorder="1" applyAlignment="1">
      <alignment horizontal="center"/>
    </xf>
    <xf numFmtId="165" fontId="19" fillId="42" borderId="0" xfId="0" applyNumberFormat="1" applyFont="1" applyFill="1" applyBorder="1" applyAlignment="1">
      <alignment horizontal="center"/>
    </xf>
    <xf numFmtId="164" fontId="19" fillId="42" borderId="0" xfId="0" applyNumberFormat="1" applyFont="1" applyFill="1" applyBorder="1" applyAlignment="1">
      <alignment horizontal="center"/>
    </xf>
    <xf numFmtId="164" fontId="19" fillId="41" borderId="0" xfId="0" applyNumberFormat="1" applyFont="1" applyFill="1" applyBorder="1" applyAlignment="1">
      <alignment horizontal="center"/>
    </xf>
    <xf numFmtId="2" fontId="19" fillId="41" borderId="0" xfId="0" applyNumberFormat="1" applyFont="1" applyFill="1" applyBorder="1"/>
    <xf numFmtId="167" fontId="23" fillId="41" borderId="0" xfId="0" applyNumberFormat="1" applyFont="1" applyFill="1" applyBorder="1"/>
    <xf numFmtId="169" fontId="19" fillId="41" borderId="0" xfId="0" applyNumberFormat="1" applyFont="1" applyFill="1" applyBorder="1" applyAlignment="1">
      <alignment horizontal="center"/>
    </xf>
    <xf numFmtId="164" fontId="22" fillId="41" borderId="0" xfId="0" applyNumberFormat="1" applyFont="1" applyFill="1" applyBorder="1" applyAlignment="1">
      <alignment horizontal="center"/>
    </xf>
    <xf numFmtId="1" fontId="19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center"/>
    </xf>
    <xf numFmtId="165" fontId="22" fillId="41" borderId="0" xfId="0" applyNumberFormat="1" applyFont="1" applyFill="1" applyBorder="1" applyAlignment="1">
      <alignment horizontal="center"/>
    </xf>
    <xf numFmtId="0" fontId="19" fillId="41" borderId="0" xfId="0" applyFont="1" applyFill="1" applyBorder="1" applyAlignment="1">
      <alignment horizontal="right"/>
    </xf>
    <xf numFmtId="164" fontId="19" fillId="41" borderId="0" xfId="0" applyNumberFormat="1" applyFont="1" applyFill="1" applyBorder="1" applyAlignment="1">
      <alignment horizontal="right"/>
    </xf>
    <xf numFmtId="0" fontId="0" fillId="43" borderId="0" xfId="0" applyFill="1"/>
    <xf numFmtId="22" fontId="0" fillId="43" borderId="0" xfId="0" applyNumberFormat="1" applyFill="1"/>
    <xf numFmtId="168" fontId="19" fillId="43" borderId="20" xfId="0" applyNumberFormat="1" applyFont="1" applyFill="1" applyBorder="1" applyAlignment="1">
      <alignment horizontal="right"/>
    </xf>
    <xf numFmtId="20" fontId="19" fillId="43" borderId="20" xfId="0" applyNumberFormat="1" applyFont="1" applyFill="1" applyBorder="1" applyAlignment="1">
      <alignment horizontal="right"/>
    </xf>
    <xf numFmtId="22" fontId="19" fillId="43" borderId="20" xfId="0" applyNumberFormat="1" applyFont="1" applyFill="1" applyBorder="1"/>
    <xf numFmtId="0" fontId="0" fillId="43" borderId="20" xfId="0" applyFill="1" applyBorder="1"/>
    <xf numFmtId="165" fontId="19" fillId="43" borderId="20" xfId="0" applyNumberFormat="1" applyFont="1" applyFill="1" applyBorder="1" applyAlignment="1">
      <alignment horizontal="center"/>
    </xf>
    <xf numFmtId="165" fontId="19" fillId="44" borderId="20" xfId="0" applyNumberFormat="1" applyFont="1" applyFill="1" applyBorder="1" applyAlignment="1">
      <alignment horizontal="center"/>
    </xf>
    <xf numFmtId="164" fontId="19" fillId="44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center"/>
    </xf>
    <xf numFmtId="2" fontId="19" fillId="43" borderId="20" xfId="0" applyNumberFormat="1" applyFont="1" applyFill="1" applyBorder="1"/>
    <xf numFmtId="167" fontId="23" fillId="43" borderId="20" xfId="0" applyNumberFormat="1" applyFont="1" applyFill="1" applyBorder="1"/>
    <xf numFmtId="169" fontId="19" fillId="43" borderId="20" xfId="0" applyNumberFormat="1" applyFont="1" applyFill="1" applyBorder="1" applyAlignment="1">
      <alignment horizontal="center"/>
    </xf>
    <xf numFmtId="164" fontId="22" fillId="43" borderId="20" xfId="0" applyNumberFormat="1" applyFont="1" applyFill="1" applyBorder="1" applyAlignment="1">
      <alignment horizontal="center"/>
    </xf>
    <xf numFmtId="1" fontId="19" fillId="43" borderId="20" xfId="0" applyNumberFormat="1" applyFont="1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165" fontId="22" fillId="43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right"/>
    </xf>
    <xf numFmtId="0" fontId="19" fillId="43" borderId="20" xfId="0" applyFont="1" applyFill="1" applyBorder="1" applyAlignment="1">
      <alignment horizontal="right"/>
    </xf>
    <xf numFmtId="0" fontId="0" fillId="45" borderId="0" xfId="0" applyFill="1"/>
    <xf numFmtId="22" fontId="0" fillId="45" borderId="0" xfId="0" applyNumberFormat="1" applyFill="1"/>
    <xf numFmtId="168" fontId="19" fillId="45" borderId="0" xfId="0" applyNumberFormat="1" applyFont="1" applyFill="1" applyBorder="1" applyAlignment="1">
      <alignment horizontal="right"/>
    </xf>
    <xf numFmtId="20" fontId="19" fillId="45" borderId="0" xfId="0" applyNumberFormat="1" applyFont="1" applyFill="1" applyBorder="1" applyAlignment="1">
      <alignment horizontal="right"/>
    </xf>
    <xf numFmtId="22" fontId="19" fillId="45" borderId="0" xfId="0" applyNumberFormat="1" applyFont="1" applyFill="1" applyBorder="1"/>
    <xf numFmtId="0" fontId="0" fillId="45" borderId="0" xfId="0" applyFill="1" applyBorder="1"/>
    <xf numFmtId="165" fontId="19" fillId="45" borderId="0" xfId="0" applyNumberFormat="1" applyFont="1" applyFill="1" applyBorder="1" applyAlignment="1">
      <alignment horizontal="center"/>
    </xf>
    <xf numFmtId="165" fontId="19" fillId="46" borderId="0" xfId="0" applyNumberFormat="1" applyFont="1" applyFill="1" applyBorder="1" applyAlignment="1">
      <alignment horizontal="center"/>
    </xf>
    <xf numFmtId="164" fontId="19" fillId="46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center"/>
    </xf>
    <xf numFmtId="2" fontId="19" fillId="45" borderId="0" xfId="0" applyNumberFormat="1" applyFont="1" applyFill="1" applyBorder="1"/>
    <xf numFmtId="167" fontId="23" fillId="45" borderId="0" xfId="0" applyNumberFormat="1" applyFont="1" applyFill="1" applyBorder="1"/>
    <xf numFmtId="169" fontId="19" fillId="45" borderId="0" xfId="0" applyNumberFormat="1" applyFont="1" applyFill="1" applyBorder="1" applyAlignment="1">
      <alignment horizontal="center"/>
    </xf>
    <xf numFmtId="164" fontId="22" fillId="45" borderId="0" xfId="0" applyNumberFormat="1" applyFont="1" applyFill="1" applyBorder="1" applyAlignment="1">
      <alignment horizontal="center"/>
    </xf>
    <xf numFmtId="1" fontId="19" fillId="45" borderId="0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center"/>
    </xf>
    <xf numFmtId="165" fontId="22" fillId="45" borderId="0" xfId="0" applyNumberFormat="1" applyFont="1" applyFill="1" applyBorder="1" applyAlignment="1">
      <alignment horizontal="center"/>
    </xf>
    <xf numFmtId="164" fontId="19" fillId="45" borderId="0" xfId="0" applyNumberFormat="1" applyFont="1" applyFill="1" applyBorder="1" applyAlignment="1">
      <alignment horizontal="right"/>
    </xf>
    <xf numFmtId="0" fontId="19" fillId="45" borderId="0" xfId="0" applyFont="1" applyFill="1" applyBorder="1" applyAlignment="1">
      <alignment horizontal="right"/>
    </xf>
    <xf numFmtId="165" fontId="19" fillId="45" borderId="0" xfId="0" applyNumberFormat="1" applyFont="1" applyFill="1" applyBorder="1" applyAlignment="1">
      <alignment horizontal="right"/>
    </xf>
    <xf numFmtId="168" fontId="19" fillId="45" borderId="20" xfId="0" applyNumberFormat="1" applyFont="1" applyFill="1" applyBorder="1" applyAlignment="1">
      <alignment horizontal="right"/>
    </xf>
    <xf numFmtId="20" fontId="19" fillId="45" borderId="20" xfId="0" applyNumberFormat="1" applyFont="1" applyFill="1" applyBorder="1" applyAlignment="1">
      <alignment horizontal="right"/>
    </xf>
    <xf numFmtId="22" fontId="19" fillId="45" borderId="20" xfId="0" applyNumberFormat="1" applyFont="1" applyFill="1" applyBorder="1"/>
    <xf numFmtId="0" fontId="0" fillId="45" borderId="20" xfId="0" applyFill="1" applyBorder="1"/>
    <xf numFmtId="165" fontId="19" fillId="45" borderId="20" xfId="0" applyNumberFormat="1" applyFont="1" applyFill="1" applyBorder="1" applyAlignment="1">
      <alignment horizontal="center"/>
    </xf>
    <xf numFmtId="165" fontId="19" fillId="46" borderId="20" xfId="0" applyNumberFormat="1" applyFont="1" applyFill="1" applyBorder="1" applyAlignment="1">
      <alignment horizontal="center"/>
    </xf>
    <xf numFmtId="164" fontId="19" fillId="46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center"/>
    </xf>
    <xf numFmtId="2" fontId="19" fillId="45" borderId="20" xfId="0" applyNumberFormat="1" applyFont="1" applyFill="1" applyBorder="1"/>
    <xf numFmtId="167" fontId="23" fillId="45" borderId="20" xfId="0" applyNumberFormat="1" applyFont="1" applyFill="1" applyBorder="1"/>
    <xf numFmtId="169" fontId="19" fillId="45" borderId="20" xfId="0" applyNumberFormat="1" applyFont="1" applyFill="1" applyBorder="1" applyAlignment="1">
      <alignment horizontal="center"/>
    </xf>
    <xf numFmtId="164" fontId="22" fillId="45" borderId="20" xfId="0" applyNumberFormat="1" applyFont="1" applyFill="1" applyBorder="1" applyAlignment="1">
      <alignment horizontal="center"/>
    </xf>
    <xf numFmtId="1" fontId="19" fillId="45" borderId="20" xfId="0" applyNumberFormat="1" applyFont="1" applyFill="1" applyBorder="1" applyAlignment="1">
      <alignment horizontal="center"/>
    </xf>
    <xf numFmtId="0" fontId="19" fillId="45" borderId="20" xfId="0" applyFont="1" applyFill="1" applyBorder="1" applyAlignment="1">
      <alignment horizontal="center"/>
    </xf>
    <xf numFmtId="165" fontId="22" fillId="45" borderId="20" xfId="0" applyNumberFormat="1" applyFont="1" applyFill="1" applyBorder="1" applyAlignment="1">
      <alignment horizontal="center"/>
    </xf>
    <xf numFmtId="164" fontId="19" fillId="45" borderId="20" xfId="0" applyNumberFormat="1" applyFont="1" applyFill="1" applyBorder="1" applyAlignment="1">
      <alignment horizontal="right"/>
    </xf>
    <xf numFmtId="0" fontId="19" fillId="45" borderId="20" xfId="0" applyFont="1" applyFill="1" applyBorder="1" applyAlignment="1">
      <alignment horizontal="right"/>
    </xf>
    <xf numFmtId="0" fontId="0" fillId="47" borderId="0" xfId="0" applyFill="1"/>
    <xf numFmtId="22" fontId="0" fillId="47" borderId="0" xfId="0" applyNumberFormat="1" applyFill="1"/>
    <xf numFmtId="168" fontId="19" fillId="47" borderId="0" xfId="0" applyNumberFormat="1" applyFont="1" applyFill="1" applyBorder="1" applyAlignment="1">
      <alignment horizontal="right"/>
    </xf>
    <xf numFmtId="20" fontId="19" fillId="47" borderId="0" xfId="0" applyNumberFormat="1" applyFont="1" applyFill="1" applyBorder="1" applyAlignment="1">
      <alignment horizontal="right"/>
    </xf>
    <xf numFmtId="22" fontId="19" fillId="47" borderId="0" xfId="0" applyNumberFormat="1" applyFont="1" applyFill="1" applyBorder="1"/>
    <xf numFmtId="0" fontId="0" fillId="47" borderId="0" xfId="0" applyFill="1" applyBorder="1"/>
    <xf numFmtId="165" fontId="19" fillId="47" borderId="0" xfId="0" applyNumberFormat="1" applyFont="1" applyFill="1" applyBorder="1" applyAlignment="1">
      <alignment horizontal="center"/>
    </xf>
    <xf numFmtId="165" fontId="19" fillId="48" borderId="0" xfId="0" applyNumberFormat="1" applyFont="1" applyFill="1" applyBorder="1" applyAlignment="1">
      <alignment horizontal="center"/>
    </xf>
    <xf numFmtId="164" fontId="19" fillId="48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center"/>
    </xf>
    <xf numFmtId="2" fontId="19" fillId="47" borderId="0" xfId="0" applyNumberFormat="1" applyFont="1" applyFill="1" applyBorder="1"/>
    <xf numFmtId="167" fontId="23" fillId="47" borderId="0" xfId="0" applyNumberFormat="1" applyFont="1" applyFill="1" applyBorder="1"/>
    <xf numFmtId="169" fontId="19" fillId="47" borderId="0" xfId="0" applyNumberFormat="1" applyFont="1" applyFill="1" applyBorder="1" applyAlignment="1">
      <alignment horizontal="center"/>
    </xf>
    <xf numFmtId="164" fontId="22" fillId="47" borderId="0" xfId="0" applyNumberFormat="1" applyFont="1" applyFill="1" applyBorder="1" applyAlignment="1">
      <alignment horizontal="center"/>
    </xf>
    <xf numFmtId="1" fontId="19" fillId="47" borderId="0" xfId="0" applyNumberFormat="1" applyFont="1" applyFill="1" applyBorder="1" applyAlignment="1">
      <alignment horizontal="center"/>
    </xf>
    <xf numFmtId="0" fontId="19" fillId="47" borderId="0" xfId="0" applyFont="1" applyFill="1" applyBorder="1" applyAlignment="1">
      <alignment horizontal="center"/>
    </xf>
    <xf numFmtId="165" fontId="22" fillId="47" borderId="0" xfId="0" applyNumberFormat="1" applyFont="1" applyFill="1" applyBorder="1" applyAlignment="1">
      <alignment horizontal="center"/>
    </xf>
    <xf numFmtId="164" fontId="19" fillId="47" borderId="0" xfId="0" applyNumberFormat="1" applyFont="1" applyFill="1" applyBorder="1" applyAlignment="1">
      <alignment horizontal="right"/>
    </xf>
    <xf numFmtId="0" fontId="19" fillId="47" borderId="0" xfId="0" applyFont="1" applyFill="1" applyBorder="1" applyAlignment="1">
      <alignment horizontal="right"/>
    </xf>
    <xf numFmtId="168" fontId="19" fillId="47" borderId="20" xfId="0" applyNumberFormat="1" applyFont="1" applyFill="1" applyBorder="1" applyAlignment="1">
      <alignment horizontal="right"/>
    </xf>
    <xf numFmtId="20" fontId="19" fillId="47" borderId="20" xfId="0" applyNumberFormat="1" applyFont="1" applyFill="1" applyBorder="1" applyAlignment="1">
      <alignment horizontal="right"/>
    </xf>
    <xf numFmtId="22" fontId="19" fillId="47" borderId="20" xfId="0" applyNumberFormat="1" applyFont="1" applyFill="1" applyBorder="1"/>
    <xf numFmtId="0" fontId="0" fillId="47" borderId="20" xfId="0" applyFill="1" applyBorder="1"/>
    <xf numFmtId="165" fontId="19" fillId="47" borderId="20" xfId="0" applyNumberFormat="1" applyFont="1" applyFill="1" applyBorder="1" applyAlignment="1">
      <alignment horizontal="center"/>
    </xf>
    <xf numFmtId="165" fontId="19" fillId="48" borderId="20" xfId="0" applyNumberFormat="1" applyFont="1" applyFill="1" applyBorder="1" applyAlignment="1">
      <alignment horizontal="center"/>
    </xf>
    <xf numFmtId="164" fontId="19" fillId="48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center"/>
    </xf>
    <xf numFmtId="2" fontId="19" fillId="47" borderId="20" xfId="0" applyNumberFormat="1" applyFont="1" applyFill="1" applyBorder="1"/>
    <xf numFmtId="167" fontId="23" fillId="47" borderId="20" xfId="0" applyNumberFormat="1" applyFont="1" applyFill="1" applyBorder="1"/>
    <xf numFmtId="169" fontId="19" fillId="47" borderId="20" xfId="0" applyNumberFormat="1" applyFont="1" applyFill="1" applyBorder="1" applyAlignment="1">
      <alignment horizontal="center"/>
    </xf>
    <xf numFmtId="164" fontId="22" fillId="47" borderId="20" xfId="0" applyNumberFormat="1" applyFont="1" applyFill="1" applyBorder="1" applyAlignment="1">
      <alignment horizontal="center"/>
    </xf>
    <xf numFmtId="1" fontId="19" fillId="47" borderId="20" xfId="0" applyNumberFormat="1" applyFont="1" applyFill="1" applyBorder="1" applyAlignment="1">
      <alignment horizontal="center"/>
    </xf>
    <xf numFmtId="0" fontId="19" fillId="47" borderId="20" xfId="0" applyFont="1" applyFill="1" applyBorder="1" applyAlignment="1">
      <alignment horizontal="center"/>
    </xf>
    <xf numFmtId="165" fontId="22" fillId="47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right"/>
    </xf>
    <xf numFmtId="0" fontId="19" fillId="47" borderId="20" xfId="0" applyFont="1" applyFill="1" applyBorder="1" applyAlignment="1">
      <alignment horizontal="right"/>
    </xf>
    <xf numFmtId="0" fontId="0" fillId="49" borderId="20" xfId="0" applyFill="1" applyBorder="1"/>
    <xf numFmtId="164" fontId="19" fillId="49" borderId="20" xfId="0" applyNumberFormat="1" applyFont="1" applyFill="1" applyBorder="1" applyAlignment="1">
      <alignment horizontal="right"/>
    </xf>
    <xf numFmtId="0" fontId="19" fillId="49" borderId="20" xfId="0" applyFont="1" applyFill="1" applyBorder="1" applyAlignment="1">
      <alignment horizontal="right"/>
    </xf>
    <xf numFmtId="0" fontId="16" fillId="0" borderId="0" xfId="0" applyFont="1" applyBorder="1"/>
    <xf numFmtId="0" fontId="23" fillId="0" borderId="0" xfId="0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164" fontId="23" fillId="0" borderId="0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center"/>
    </xf>
    <xf numFmtId="2" fontId="23" fillId="34" borderId="0" xfId="0" applyNumberFormat="1" applyFont="1" applyFill="1" applyBorder="1" applyAlignment="1">
      <alignment horizontal="center" wrapText="1"/>
    </xf>
    <xf numFmtId="164" fontId="23" fillId="34" borderId="0" xfId="0" applyNumberFormat="1" applyFont="1" applyFill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169" fontId="23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0" fillId="43" borderId="0" xfId="0" applyFill="1" applyBorder="1"/>
    <xf numFmtId="168" fontId="19" fillId="43" borderId="0" xfId="0" applyNumberFormat="1" applyFont="1" applyFill="1" applyBorder="1" applyAlignment="1">
      <alignment horizontal="right"/>
    </xf>
    <xf numFmtId="20" fontId="19" fillId="43" borderId="0" xfId="0" applyNumberFormat="1" applyFont="1" applyFill="1" applyBorder="1" applyAlignment="1">
      <alignment horizontal="right"/>
    </xf>
    <xf numFmtId="22" fontId="19" fillId="43" borderId="0" xfId="0" applyNumberFormat="1" applyFont="1" applyFill="1" applyBorder="1"/>
    <xf numFmtId="165" fontId="19" fillId="43" borderId="0" xfId="0" applyNumberFormat="1" applyFont="1" applyFill="1" applyBorder="1" applyAlignment="1">
      <alignment horizontal="center"/>
    </xf>
    <xf numFmtId="165" fontId="19" fillId="44" borderId="0" xfId="0" applyNumberFormat="1" applyFont="1" applyFill="1" applyBorder="1" applyAlignment="1">
      <alignment horizontal="center"/>
    </xf>
    <xf numFmtId="164" fontId="19" fillId="44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center"/>
    </xf>
    <xf numFmtId="2" fontId="19" fillId="43" borderId="0" xfId="0" applyNumberFormat="1" applyFont="1" applyFill="1" applyBorder="1"/>
    <xf numFmtId="167" fontId="23" fillId="43" borderId="0" xfId="0" applyNumberFormat="1" applyFont="1" applyFill="1" applyBorder="1"/>
    <xf numFmtId="169" fontId="19" fillId="43" borderId="0" xfId="0" applyNumberFormat="1" applyFont="1" applyFill="1" applyBorder="1" applyAlignment="1">
      <alignment horizontal="center"/>
    </xf>
    <xf numFmtId="164" fontId="22" fillId="43" borderId="0" xfId="0" applyNumberFormat="1" applyFont="1" applyFill="1" applyBorder="1" applyAlignment="1">
      <alignment horizontal="center"/>
    </xf>
    <xf numFmtId="1" fontId="19" fillId="43" borderId="0" xfId="0" applyNumberFormat="1" applyFont="1" applyFill="1" applyBorder="1" applyAlignment="1">
      <alignment horizontal="center"/>
    </xf>
    <xf numFmtId="0" fontId="19" fillId="43" borderId="0" xfId="0" applyFont="1" applyFill="1" applyBorder="1" applyAlignment="1">
      <alignment horizontal="center"/>
    </xf>
    <xf numFmtId="165" fontId="22" fillId="43" borderId="0" xfId="0" applyNumberFormat="1" applyFont="1" applyFill="1" applyBorder="1" applyAlignment="1">
      <alignment horizontal="center"/>
    </xf>
    <xf numFmtId="164" fontId="19" fillId="43" borderId="0" xfId="0" applyNumberFormat="1" applyFont="1" applyFill="1" applyBorder="1" applyAlignment="1">
      <alignment horizontal="right"/>
    </xf>
    <xf numFmtId="0" fontId="19" fillId="43" borderId="0" xfId="0" applyFont="1" applyFill="1" applyBorder="1" applyAlignment="1">
      <alignment horizontal="right"/>
    </xf>
    <xf numFmtId="164" fontId="0" fillId="43" borderId="0" xfId="0" applyNumberFormat="1" applyFill="1" applyBorder="1"/>
    <xf numFmtId="0" fontId="0" fillId="49" borderId="0" xfId="0" applyFill="1" applyBorder="1"/>
    <xf numFmtId="164" fontId="19" fillId="49" borderId="0" xfId="0" applyNumberFormat="1" applyFont="1" applyFill="1" applyBorder="1" applyAlignment="1">
      <alignment horizontal="right"/>
    </xf>
    <xf numFmtId="0" fontId="19" fillId="49" borderId="0" xfId="0" applyFont="1" applyFill="1" applyBorder="1" applyAlignment="1">
      <alignment horizontal="right"/>
    </xf>
    <xf numFmtId="164" fontId="0" fillId="41" borderId="0" xfId="0" applyNumberFormat="1" applyFill="1" applyBorder="1"/>
    <xf numFmtId="165" fontId="19" fillId="43" borderId="0" xfId="0" applyNumberFormat="1" applyFont="1" applyFill="1" applyBorder="1" applyAlignment="1">
      <alignment horizontal="right"/>
    </xf>
    <xf numFmtId="0" fontId="0" fillId="50" borderId="0" xfId="0" applyFill="1"/>
    <xf numFmtId="22" fontId="0" fillId="50" borderId="0" xfId="0" applyNumberFormat="1" applyFill="1"/>
    <xf numFmtId="168" fontId="19" fillId="50" borderId="0" xfId="0" applyNumberFormat="1" applyFont="1" applyFill="1" applyBorder="1" applyAlignment="1">
      <alignment horizontal="right"/>
    </xf>
    <xf numFmtId="20" fontId="19" fillId="50" borderId="0" xfId="0" applyNumberFormat="1" applyFont="1" applyFill="1" applyBorder="1" applyAlignment="1">
      <alignment horizontal="right"/>
    </xf>
    <xf numFmtId="22" fontId="19" fillId="50" borderId="0" xfId="0" applyNumberFormat="1" applyFont="1" applyFill="1" applyBorder="1"/>
    <xf numFmtId="0" fontId="0" fillId="50" borderId="0" xfId="0" applyFill="1" applyBorder="1"/>
    <xf numFmtId="165" fontId="19" fillId="50" borderId="0" xfId="0" applyNumberFormat="1" applyFont="1" applyFill="1" applyBorder="1" applyAlignment="1">
      <alignment horizontal="center"/>
    </xf>
    <xf numFmtId="165" fontId="19" fillId="51" borderId="0" xfId="0" applyNumberFormat="1" applyFont="1" applyFill="1" applyBorder="1" applyAlignment="1">
      <alignment horizontal="center"/>
    </xf>
    <xf numFmtId="164" fontId="19" fillId="51" borderId="0" xfId="0" applyNumberFormat="1" applyFont="1" applyFill="1" applyBorder="1" applyAlignment="1">
      <alignment horizontal="center"/>
    </xf>
    <xf numFmtId="164" fontId="19" fillId="50" borderId="0" xfId="0" applyNumberFormat="1" applyFont="1" applyFill="1" applyBorder="1" applyAlignment="1">
      <alignment horizontal="center"/>
    </xf>
    <xf numFmtId="2" fontId="19" fillId="50" borderId="0" xfId="0" applyNumberFormat="1" applyFont="1" applyFill="1" applyBorder="1"/>
    <xf numFmtId="167" fontId="23" fillId="50" borderId="0" xfId="0" applyNumberFormat="1" applyFont="1" applyFill="1" applyBorder="1"/>
    <xf numFmtId="169" fontId="19" fillId="50" borderId="0" xfId="0" applyNumberFormat="1" applyFont="1" applyFill="1" applyBorder="1" applyAlignment="1">
      <alignment horizontal="center"/>
    </xf>
    <xf numFmtId="164" fontId="22" fillId="50" borderId="0" xfId="0" applyNumberFormat="1" applyFont="1" applyFill="1" applyBorder="1" applyAlignment="1">
      <alignment horizontal="center"/>
    </xf>
    <xf numFmtId="1" fontId="19" fillId="50" borderId="0" xfId="0" applyNumberFormat="1" applyFont="1" applyFill="1" applyBorder="1" applyAlignment="1">
      <alignment horizontal="center"/>
    </xf>
    <xf numFmtId="0" fontId="19" fillId="50" borderId="0" xfId="0" applyFont="1" applyFill="1" applyBorder="1" applyAlignment="1">
      <alignment horizontal="center"/>
    </xf>
    <xf numFmtId="165" fontId="22" fillId="50" borderId="0" xfId="0" applyNumberFormat="1" applyFont="1" applyFill="1" applyBorder="1" applyAlignment="1">
      <alignment horizontal="center"/>
    </xf>
    <xf numFmtId="164" fontId="19" fillId="50" borderId="0" xfId="0" applyNumberFormat="1" applyFont="1" applyFill="1" applyBorder="1" applyAlignment="1">
      <alignment horizontal="right"/>
    </xf>
    <xf numFmtId="0" fontId="19" fillId="50" borderId="0" xfId="0" applyFont="1" applyFill="1" applyBorder="1" applyAlignment="1">
      <alignment horizontal="right"/>
    </xf>
    <xf numFmtId="168" fontId="19" fillId="50" borderId="20" xfId="0" applyNumberFormat="1" applyFont="1" applyFill="1" applyBorder="1" applyAlignment="1">
      <alignment horizontal="right"/>
    </xf>
    <xf numFmtId="20" fontId="19" fillId="50" borderId="20" xfId="0" applyNumberFormat="1" applyFont="1" applyFill="1" applyBorder="1" applyAlignment="1">
      <alignment horizontal="right"/>
    </xf>
    <xf numFmtId="22" fontId="19" fillId="50" borderId="20" xfId="0" applyNumberFormat="1" applyFont="1" applyFill="1" applyBorder="1"/>
    <xf numFmtId="0" fontId="0" fillId="50" borderId="20" xfId="0" applyFill="1" applyBorder="1"/>
    <xf numFmtId="165" fontId="19" fillId="50" borderId="20" xfId="0" applyNumberFormat="1" applyFont="1" applyFill="1" applyBorder="1" applyAlignment="1">
      <alignment horizontal="center"/>
    </xf>
    <xf numFmtId="165" fontId="19" fillId="51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center"/>
    </xf>
    <xf numFmtId="164" fontId="19" fillId="50" borderId="20" xfId="0" applyNumberFormat="1" applyFont="1" applyFill="1" applyBorder="1" applyAlignment="1">
      <alignment horizontal="center"/>
    </xf>
    <xf numFmtId="2" fontId="19" fillId="50" borderId="20" xfId="0" applyNumberFormat="1" applyFont="1" applyFill="1" applyBorder="1"/>
    <xf numFmtId="167" fontId="23" fillId="50" borderId="20" xfId="0" applyNumberFormat="1" applyFont="1" applyFill="1" applyBorder="1"/>
    <xf numFmtId="169" fontId="19" fillId="50" borderId="20" xfId="0" applyNumberFormat="1" applyFont="1" applyFill="1" applyBorder="1" applyAlignment="1">
      <alignment horizontal="center"/>
    </xf>
    <xf numFmtId="164" fontId="22" fillId="50" borderId="20" xfId="0" applyNumberFormat="1" applyFont="1" applyFill="1" applyBorder="1" applyAlignment="1">
      <alignment horizontal="center"/>
    </xf>
    <xf numFmtId="1" fontId="19" fillId="50" borderId="20" xfId="0" applyNumberFormat="1" applyFont="1" applyFill="1" applyBorder="1" applyAlignment="1">
      <alignment horizontal="center"/>
    </xf>
    <xf numFmtId="0" fontId="19" fillId="50" borderId="20" xfId="0" applyFont="1" applyFill="1" applyBorder="1" applyAlignment="1">
      <alignment horizontal="center"/>
    </xf>
    <xf numFmtId="165" fontId="22" fillId="50" borderId="20" xfId="0" applyNumberFormat="1" applyFont="1" applyFill="1" applyBorder="1" applyAlignment="1">
      <alignment horizontal="center"/>
    </xf>
    <xf numFmtId="164" fontId="19" fillId="50" borderId="20" xfId="0" applyNumberFormat="1" applyFont="1" applyFill="1" applyBorder="1" applyAlignment="1">
      <alignment horizontal="right"/>
    </xf>
    <xf numFmtId="0" fontId="19" fillId="50" borderId="20" xfId="0" applyFont="1" applyFill="1" applyBorder="1" applyAlignment="1">
      <alignment horizontal="right"/>
    </xf>
    <xf numFmtId="0" fontId="0" fillId="52" borderId="0" xfId="0" applyFill="1"/>
    <xf numFmtId="22" fontId="0" fillId="52" borderId="0" xfId="0" applyNumberFormat="1" applyFill="1"/>
    <xf numFmtId="168" fontId="19" fillId="52" borderId="20" xfId="0" applyNumberFormat="1" applyFont="1" applyFill="1" applyBorder="1" applyAlignment="1">
      <alignment horizontal="right"/>
    </xf>
    <xf numFmtId="20" fontId="19" fillId="52" borderId="20" xfId="0" applyNumberFormat="1" applyFont="1" applyFill="1" applyBorder="1" applyAlignment="1">
      <alignment horizontal="right"/>
    </xf>
    <xf numFmtId="22" fontId="19" fillId="52" borderId="20" xfId="0" applyNumberFormat="1" applyFont="1" applyFill="1" applyBorder="1"/>
    <xf numFmtId="0" fontId="0" fillId="52" borderId="20" xfId="0" applyFill="1" applyBorder="1"/>
    <xf numFmtId="165" fontId="19" fillId="52" borderId="20" xfId="0" applyNumberFormat="1" applyFont="1" applyFill="1" applyBorder="1" applyAlignment="1">
      <alignment horizontal="center"/>
    </xf>
    <xf numFmtId="165" fontId="19" fillId="53" borderId="20" xfId="0" applyNumberFormat="1" applyFont="1" applyFill="1" applyBorder="1" applyAlignment="1">
      <alignment horizontal="center"/>
    </xf>
    <xf numFmtId="164" fontId="19" fillId="53" borderId="20" xfId="0" applyNumberFormat="1" applyFont="1" applyFill="1" applyBorder="1" applyAlignment="1">
      <alignment horizontal="center"/>
    </xf>
    <xf numFmtId="164" fontId="19" fillId="52" borderId="20" xfId="0" applyNumberFormat="1" applyFont="1" applyFill="1" applyBorder="1" applyAlignment="1">
      <alignment horizontal="center"/>
    </xf>
    <xf numFmtId="2" fontId="19" fillId="52" borderId="20" xfId="0" applyNumberFormat="1" applyFont="1" applyFill="1" applyBorder="1"/>
    <xf numFmtId="167" fontId="23" fillId="52" borderId="20" xfId="0" applyNumberFormat="1" applyFont="1" applyFill="1" applyBorder="1"/>
    <xf numFmtId="169" fontId="19" fillId="52" borderId="20" xfId="0" applyNumberFormat="1" applyFont="1" applyFill="1" applyBorder="1" applyAlignment="1">
      <alignment horizontal="center"/>
    </xf>
    <xf numFmtId="164" fontId="22" fillId="52" borderId="20" xfId="0" applyNumberFormat="1" applyFont="1" applyFill="1" applyBorder="1" applyAlignment="1">
      <alignment horizontal="center"/>
    </xf>
    <xf numFmtId="1" fontId="19" fillId="52" borderId="20" xfId="0" applyNumberFormat="1" applyFont="1" applyFill="1" applyBorder="1" applyAlignment="1">
      <alignment horizontal="center"/>
    </xf>
    <xf numFmtId="0" fontId="19" fillId="52" borderId="20" xfId="0" applyFont="1" applyFill="1" applyBorder="1" applyAlignment="1">
      <alignment horizontal="center"/>
    </xf>
    <xf numFmtId="165" fontId="22" fillId="52" borderId="20" xfId="0" applyNumberFormat="1" applyFont="1" applyFill="1" applyBorder="1" applyAlignment="1">
      <alignment horizontal="center"/>
    </xf>
    <xf numFmtId="164" fontId="19" fillId="52" borderId="20" xfId="0" applyNumberFormat="1" applyFont="1" applyFill="1" applyBorder="1" applyAlignment="1">
      <alignment horizontal="right"/>
    </xf>
    <xf numFmtId="0" fontId="19" fillId="52" borderId="20" xfId="0" applyFont="1" applyFill="1" applyBorder="1" applyAlignment="1">
      <alignment horizontal="right"/>
    </xf>
    <xf numFmtId="168" fontId="19" fillId="52" borderId="0" xfId="0" applyNumberFormat="1" applyFont="1" applyFill="1" applyBorder="1" applyAlignment="1">
      <alignment horizontal="right"/>
    </xf>
    <xf numFmtId="20" fontId="19" fillId="52" borderId="0" xfId="0" applyNumberFormat="1" applyFont="1" applyFill="1" applyBorder="1" applyAlignment="1">
      <alignment horizontal="right"/>
    </xf>
    <xf numFmtId="22" fontId="19" fillId="52" borderId="0" xfId="0" applyNumberFormat="1" applyFont="1" applyFill="1" applyBorder="1"/>
    <xf numFmtId="0" fontId="0" fillId="52" borderId="0" xfId="0" applyFill="1" applyBorder="1"/>
    <xf numFmtId="165" fontId="19" fillId="52" borderId="0" xfId="0" applyNumberFormat="1" applyFont="1" applyFill="1" applyBorder="1" applyAlignment="1">
      <alignment horizontal="center"/>
    </xf>
    <xf numFmtId="165" fontId="19" fillId="53" borderId="0" xfId="0" applyNumberFormat="1" applyFont="1" applyFill="1" applyBorder="1" applyAlignment="1">
      <alignment horizontal="center"/>
    </xf>
    <xf numFmtId="164" fontId="19" fillId="53" borderId="0" xfId="0" applyNumberFormat="1" applyFont="1" applyFill="1" applyBorder="1" applyAlignment="1">
      <alignment horizontal="center"/>
    </xf>
    <xf numFmtId="164" fontId="19" fillId="52" borderId="0" xfId="0" applyNumberFormat="1" applyFont="1" applyFill="1" applyBorder="1" applyAlignment="1">
      <alignment horizontal="center"/>
    </xf>
    <xf numFmtId="2" fontId="19" fillId="52" borderId="0" xfId="0" applyNumberFormat="1" applyFont="1" applyFill="1" applyBorder="1"/>
    <xf numFmtId="167" fontId="23" fillId="52" borderId="0" xfId="0" applyNumberFormat="1" applyFont="1" applyFill="1" applyBorder="1"/>
    <xf numFmtId="169" fontId="19" fillId="52" borderId="0" xfId="0" applyNumberFormat="1" applyFont="1" applyFill="1" applyBorder="1" applyAlignment="1">
      <alignment horizontal="center"/>
    </xf>
    <xf numFmtId="164" fontId="22" fillId="52" borderId="0" xfId="0" applyNumberFormat="1" applyFont="1" applyFill="1" applyBorder="1" applyAlignment="1">
      <alignment horizontal="center"/>
    </xf>
    <xf numFmtId="1" fontId="19" fillId="52" borderId="0" xfId="0" applyNumberFormat="1" applyFont="1" applyFill="1" applyBorder="1" applyAlignment="1">
      <alignment horizontal="center"/>
    </xf>
    <xf numFmtId="0" fontId="19" fillId="52" borderId="0" xfId="0" applyFont="1" applyFill="1" applyBorder="1" applyAlignment="1">
      <alignment horizontal="center"/>
    </xf>
    <xf numFmtId="165" fontId="22" fillId="52" borderId="0" xfId="0" applyNumberFormat="1" applyFont="1" applyFill="1" applyBorder="1" applyAlignment="1">
      <alignment horizontal="center"/>
    </xf>
    <xf numFmtId="164" fontId="19" fillId="52" borderId="0" xfId="0" applyNumberFormat="1" applyFont="1" applyFill="1" applyBorder="1" applyAlignment="1">
      <alignment horizontal="right"/>
    </xf>
    <xf numFmtId="0" fontId="19" fillId="52" borderId="0" xfId="0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  <color rgb="FFFFCC99"/>
      <color rgb="FFFF9999"/>
      <color rgb="FFFFCCCC"/>
      <color rgb="FFCC99FF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916.12376499999993</c:v>
                </c:pt>
                <c:pt idx="1">
                  <c:v>1138.3849503333333</c:v>
                </c:pt>
                <c:pt idx="2">
                  <c:v>1359.9565399999999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918.02245000000005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rt076\Documents\rcsfa-RC3-BSLE-DIT-degradation\DIC\ManuallyProcessed\processed_DIC_template%201.xlsx" TargetMode="External"/><Relationship Id="rId1" Type="http://schemas.openxmlformats.org/officeDocument/2006/relationships/externalLinkPath" Target="processed_DIC_templat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"/>
      <sheetName val="processed"/>
      <sheetName val="Summary"/>
    </sheetNames>
    <sheetDataSet>
      <sheetData sheetId="0"/>
      <sheetData sheetId="1">
        <row r="33">
          <cell r="AB33">
            <v>1.2</v>
          </cell>
          <cell r="AC33">
            <v>0</v>
          </cell>
          <cell r="AE33">
            <v>0</v>
          </cell>
        </row>
        <row r="34">
          <cell r="AB34">
            <v>1.5</v>
          </cell>
          <cell r="AC34">
            <v>0</v>
          </cell>
          <cell r="AE34">
            <v>0</v>
          </cell>
        </row>
        <row r="35">
          <cell r="AB35">
            <v>1.8</v>
          </cell>
          <cell r="AC35">
            <v>0</v>
          </cell>
          <cell r="AE35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9"/>
  <sheetViews>
    <sheetView workbookViewId="0">
      <selection sqref="A1:A1048576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178</v>
      </c>
    </row>
    <row r="3" spans="1:1" x14ac:dyDescent="0.55000000000000004">
      <c r="A3" t="s">
        <v>179</v>
      </c>
    </row>
    <row r="4" spans="1:1" x14ac:dyDescent="0.55000000000000004">
      <c r="A4" t="s">
        <v>180</v>
      </c>
    </row>
    <row r="5" spans="1:1" x14ac:dyDescent="0.55000000000000004">
      <c r="A5" t="s">
        <v>181</v>
      </c>
    </row>
    <row r="6" spans="1:1" x14ac:dyDescent="0.55000000000000004">
      <c r="A6" t="s">
        <v>182</v>
      </c>
    </row>
    <row r="7" spans="1:1" x14ac:dyDescent="0.55000000000000004">
      <c r="A7" t="s">
        <v>183</v>
      </c>
    </row>
    <row r="8" spans="1:1" x14ac:dyDescent="0.55000000000000004">
      <c r="A8" t="s">
        <v>184</v>
      </c>
    </row>
    <row r="9" spans="1:1" x14ac:dyDescent="0.55000000000000004">
      <c r="A9" t="s">
        <v>185</v>
      </c>
    </row>
    <row r="10" spans="1:1" x14ac:dyDescent="0.55000000000000004">
      <c r="A10" t="s">
        <v>186</v>
      </c>
    </row>
    <row r="11" spans="1:1" x14ac:dyDescent="0.55000000000000004">
      <c r="A11" t="s">
        <v>187</v>
      </c>
    </row>
    <row r="12" spans="1:1" x14ac:dyDescent="0.55000000000000004">
      <c r="A12" t="s">
        <v>188</v>
      </c>
    </row>
    <row r="13" spans="1:1" x14ac:dyDescent="0.55000000000000004">
      <c r="A13" t="s">
        <v>189</v>
      </c>
    </row>
    <row r="14" spans="1:1" x14ac:dyDescent="0.55000000000000004">
      <c r="A14" t="s">
        <v>190</v>
      </c>
    </row>
    <row r="15" spans="1:1" x14ac:dyDescent="0.55000000000000004">
      <c r="A15" t="s">
        <v>191</v>
      </c>
    </row>
    <row r="16" spans="1:1" x14ac:dyDescent="0.55000000000000004">
      <c r="A16" t="s">
        <v>192</v>
      </c>
    </row>
    <row r="17" spans="1:1" x14ac:dyDescent="0.55000000000000004">
      <c r="A17" t="s">
        <v>193</v>
      </c>
    </row>
    <row r="18" spans="1:1" x14ac:dyDescent="0.55000000000000004">
      <c r="A18" t="s">
        <v>194</v>
      </c>
    </row>
    <row r="19" spans="1:1" x14ac:dyDescent="0.55000000000000004">
      <c r="A19" t="s">
        <v>195</v>
      </c>
    </row>
    <row r="20" spans="1:1" x14ac:dyDescent="0.55000000000000004">
      <c r="A20" t="s">
        <v>196</v>
      </c>
    </row>
    <row r="21" spans="1:1" x14ac:dyDescent="0.55000000000000004">
      <c r="A21" t="s">
        <v>197</v>
      </c>
    </row>
    <row r="22" spans="1:1" x14ac:dyDescent="0.55000000000000004">
      <c r="A22" t="s">
        <v>198</v>
      </c>
    </row>
    <row r="23" spans="1:1" x14ac:dyDescent="0.55000000000000004">
      <c r="A23" t="s">
        <v>199</v>
      </c>
    </row>
    <row r="24" spans="1:1" x14ac:dyDescent="0.55000000000000004">
      <c r="A24" t="s">
        <v>200</v>
      </c>
    </row>
    <row r="25" spans="1:1" x14ac:dyDescent="0.55000000000000004">
      <c r="A25" t="s">
        <v>201</v>
      </c>
    </row>
    <row r="26" spans="1:1" x14ac:dyDescent="0.55000000000000004">
      <c r="A26" t="s">
        <v>202</v>
      </c>
    </row>
    <row r="27" spans="1:1" x14ac:dyDescent="0.55000000000000004">
      <c r="A27" t="s">
        <v>203</v>
      </c>
    </row>
    <row r="28" spans="1:1" x14ac:dyDescent="0.55000000000000004">
      <c r="A28" t="s">
        <v>204</v>
      </c>
    </row>
    <row r="29" spans="1:1" x14ac:dyDescent="0.55000000000000004">
      <c r="A29" t="s">
        <v>205</v>
      </c>
    </row>
    <row r="30" spans="1:1" x14ac:dyDescent="0.55000000000000004">
      <c r="A30" t="s">
        <v>206</v>
      </c>
    </row>
    <row r="31" spans="1:1" x14ac:dyDescent="0.55000000000000004">
      <c r="A31" t="s">
        <v>207</v>
      </c>
    </row>
    <row r="32" spans="1:1" x14ac:dyDescent="0.55000000000000004">
      <c r="A32" t="s">
        <v>208</v>
      </c>
    </row>
    <row r="33" spans="1:1" x14ac:dyDescent="0.55000000000000004">
      <c r="A33" t="s">
        <v>209</v>
      </c>
    </row>
    <row r="34" spans="1:1" x14ac:dyDescent="0.55000000000000004">
      <c r="A34" t="s">
        <v>210</v>
      </c>
    </row>
    <row r="35" spans="1:1" x14ac:dyDescent="0.55000000000000004">
      <c r="A35" t="s">
        <v>211</v>
      </c>
    </row>
    <row r="36" spans="1:1" x14ac:dyDescent="0.55000000000000004">
      <c r="A36" t="s">
        <v>212</v>
      </c>
    </row>
    <row r="37" spans="1:1" x14ac:dyDescent="0.55000000000000004">
      <c r="A37" t="s">
        <v>213</v>
      </c>
    </row>
    <row r="38" spans="1:1" x14ac:dyDescent="0.55000000000000004">
      <c r="A38" t="s">
        <v>214</v>
      </c>
    </row>
    <row r="39" spans="1:1" x14ac:dyDescent="0.55000000000000004">
      <c r="A39" t="s">
        <v>215</v>
      </c>
    </row>
    <row r="40" spans="1:1" x14ac:dyDescent="0.55000000000000004">
      <c r="A40" t="s">
        <v>216</v>
      </c>
    </row>
    <row r="41" spans="1:1" x14ac:dyDescent="0.55000000000000004">
      <c r="A41" t="s">
        <v>217</v>
      </c>
    </row>
    <row r="42" spans="1:1" x14ac:dyDescent="0.55000000000000004">
      <c r="A42" t="s">
        <v>218</v>
      </c>
    </row>
    <row r="43" spans="1:1" x14ac:dyDescent="0.55000000000000004">
      <c r="A43" t="s">
        <v>219</v>
      </c>
    </row>
    <row r="44" spans="1:1" x14ac:dyDescent="0.55000000000000004">
      <c r="A44" t="s">
        <v>220</v>
      </c>
    </row>
    <row r="45" spans="1:1" x14ac:dyDescent="0.55000000000000004">
      <c r="A45" t="s">
        <v>221</v>
      </c>
    </row>
    <row r="46" spans="1:1" x14ac:dyDescent="0.55000000000000004">
      <c r="A46" t="s">
        <v>222</v>
      </c>
    </row>
    <row r="47" spans="1:1" x14ac:dyDescent="0.55000000000000004">
      <c r="A47" t="s">
        <v>223</v>
      </c>
    </row>
    <row r="48" spans="1:1" x14ac:dyDescent="0.55000000000000004">
      <c r="A48" t="s">
        <v>224</v>
      </c>
    </row>
    <row r="49" spans="1:1" x14ac:dyDescent="0.55000000000000004">
      <c r="A49" t="s">
        <v>225</v>
      </c>
    </row>
    <row r="50" spans="1:1" x14ac:dyDescent="0.55000000000000004">
      <c r="A50" t="s">
        <v>226</v>
      </c>
    </row>
    <row r="51" spans="1:1" x14ac:dyDescent="0.55000000000000004">
      <c r="A51" t="s">
        <v>227</v>
      </c>
    </row>
    <row r="52" spans="1:1" x14ac:dyDescent="0.55000000000000004">
      <c r="A52" t="s">
        <v>228</v>
      </c>
    </row>
    <row r="53" spans="1:1" x14ac:dyDescent="0.55000000000000004">
      <c r="A53" t="s">
        <v>229</v>
      </c>
    </row>
    <row r="54" spans="1:1" x14ac:dyDescent="0.55000000000000004">
      <c r="A54" t="s">
        <v>230</v>
      </c>
    </row>
    <row r="55" spans="1:1" x14ac:dyDescent="0.55000000000000004">
      <c r="A55" t="s">
        <v>231</v>
      </c>
    </row>
    <row r="56" spans="1:1" x14ac:dyDescent="0.55000000000000004">
      <c r="A56" t="s">
        <v>232</v>
      </c>
    </row>
    <row r="57" spans="1:1" x14ac:dyDescent="0.55000000000000004">
      <c r="A57" t="s">
        <v>233</v>
      </c>
    </row>
    <row r="58" spans="1:1" x14ac:dyDescent="0.55000000000000004">
      <c r="A58" t="s">
        <v>234</v>
      </c>
    </row>
    <row r="59" spans="1:1" x14ac:dyDescent="0.55000000000000004">
      <c r="A59" t="s">
        <v>235</v>
      </c>
    </row>
    <row r="60" spans="1:1" x14ac:dyDescent="0.55000000000000004">
      <c r="A60" t="s">
        <v>236</v>
      </c>
    </row>
    <row r="61" spans="1:1" x14ac:dyDescent="0.55000000000000004">
      <c r="A61" t="s">
        <v>237</v>
      </c>
    </row>
    <row r="62" spans="1:1" x14ac:dyDescent="0.55000000000000004">
      <c r="A62" t="s">
        <v>238</v>
      </c>
    </row>
    <row r="63" spans="1:1" x14ac:dyDescent="0.55000000000000004">
      <c r="A63" t="s">
        <v>239</v>
      </c>
    </row>
    <row r="64" spans="1:1" x14ac:dyDescent="0.55000000000000004">
      <c r="A64" t="s">
        <v>240</v>
      </c>
    </row>
    <row r="65" spans="1:1" x14ac:dyDescent="0.55000000000000004">
      <c r="A65" t="s">
        <v>241</v>
      </c>
    </row>
    <row r="66" spans="1:1" x14ac:dyDescent="0.55000000000000004">
      <c r="A66" t="s">
        <v>242</v>
      </c>
    </row>
    <row r="67" spans="1:1" x14ac:dyDescent="0.55000000000000004">
      <c r="A67" t="s">
        <v>243</v>
      </c>
    </row>
    <row r="68" spans="1:1" x14ac:dyDescent="0.55000000000000004">
      <c r="A68" t="s">
        <v>244</v>
      </c>
    </row>
    <row r="69" spans="1:1" x14ac:dyDescent="0.55000000000000004">
      <c r="A69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7"/>
  <sheetViews>
    <sheetView topLeftCell="A22" workbookViewId="0">
      <selection activeCell="A45" sqref="A45:Q47"/>
    </sheetView>
  </sheetViews>
  <sheetFormatPr defaultRowHeight="14.4" x14ac:dyDescent="0.55000000000000004"/>
  <cols>
    <col min="3" max="3" width="21.05078125" customWidth="1"/>
  </cols>
  <sheetData>
    <row r="1" spans="1:30" x14ac:dyDescent="0.55000000000000004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</row>
    <row r="2" spans="1:30" x14ac:dyDescent="0.55000000000000004">
      <c r="A2" t="s">
        <v>97</v>
      </c>
      <c r="B2" t="s">
        <v>98</v>
      </c>
      <c r="C2" t="s">
        <v>246</v>
      </c>
      <c r="D2" t="s">
        <v>99</v>
      </c>
      <c r="E2">
        <v>0.8</v>
      </c>
      <c r="F2" s="125">
        <v>45449.449328703704</v>
      </c>
      <c r="G2">
        <v>1</v>
      </c>
      <c r="H2">
        <v>55.000300000000003</v>
      </c>
      <c r="I2">
        <v>8.5063829999999996</v>
      </c>
      <c r="J2">
        <v>2.5823420000000001</v>
      </c>
      <c r="K2">
        <v>3.2518120000000001</v>
      </c>
      <c r="L2">
        <v>104.67610000000001</v>
      </c>
      <c r="M2">
        <v>57.997439</v>
      </c>
      <c r="N2">
        <v>1100.963526</v>
      </c>
      <c r="O2">
        <v>1100.963526</v>
      </c>
      <c r="P2">
        <v>185.88412700000001</v>
      </c>
      <c r="Q2" t="s">
        <v>100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101</v>
      </c>
      <c r="AA2">
        <v>0.8</v>
      </c>
      <c r="AB2" t="s">
        <v>102</v>
      </c>
      <c r="AC2" t="s">
        <v>103</v>
      </c>
      <c r="AD2">
        <v>250</v>
      </c>
    </row>
    <row r="3" spans="1:30" x14ac:dyDescent="0.55000000000000004">
      <c r="A3" t="s">
        <v>124</v>
      </c>
      <c r="B3" t="s">
        <v>104</v>
      </c>
      <c r="C3" t="s">
        <v>247</v>
      </c>
      <c r="D3" t="s">
        <v>99</v>
      </c>
      <c r="E3">
        <v>1.2</v>
      </c>
      <c r="F3" s="125">
        <v>45449.486655092594</v>
      </c>
      <c r="G3">
        <v>1</v>
      </c>
      <c r="H3">
        <v>55.000300000000003</v>
      </c>
      <c r="I3">
        <v>8.8294569999999997</v>
      </c>
      <c r="J3">
        <v>1.986893</v>
      </c>
      <c r="K3">
        <v>2.7628189999999999</v>
      </c>
      <c r="L3">
        <v>130.49448000000001</v>
      </c>
      <c r="M3">
        <v>62.997441000000002</v>
      </c>
      <c r="N3">
        <v>1606.3543930000001</v>
      </c>
      <c r="O3">
        <v>1605.9582009999999</v>
      </c>
      <c r="P3">
        <v>101.102722</v>
      </c>
      <c r="Q3" t="s">
        <v>100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101</v>
      </c>
      <c r="AA3">
        <v>0.8</v>
      </c>
      <c r="AB3" t="s">
        <v>102</v>
      </c>
      <c r="AC3" t="s">
        <v>103</v>
      </c>
      <c r="AD3">
        <v>250</v>
      </c>
    </row>
    <row r="4" spans="1:30" x14ac:dyDescent="0.55000000000000004">
      <c r="A4" t="s">
        <v>125</v>
      </c>
      <c r="B4" t="s">
        <v>104</v>
      </c>
      <c r="C4" t="s">
        <v>247</v>
      </c>
      <c r="D4" t="s">
        <v>99</v>
      </c>
      <c r="E4">
        <v>1.2</v>
      </c>
      <c r="F4" s="125">
        <v>45449.489432870374</v>
      </c>
      <c r="G4">
        <v>1</v>
      </c>
      <c r="H4">
        <v>55.000999999999998</v>
      </c>
      <c r="I4">
        <v>8.8899950000000008</v>
      </c>
      <c r="J4">
        <v>1.92761</v>
      </c>
      <c r="K4">
        <v>2.6954539999999998</v>
      </c>
      <c r="L4">
        <v>128.47407999999999</v>
      </c>
      <c r="M4">
        <v>62.997449000000003</v>
      </c>
      <c r="N4">
        <v>1606.0413410000001</v>
      </c>
      <c r="O4">
        <v>1605.9582009999999</v>
      </c>
      <c r="P4">
        <v>101.102722</v>
      </c>
      <c r="Q4" t="s">
        <v>100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101</v>
      </c>
      <c r="AA4">
        <v>0.8</v>
      </c>
      <c r="AB4" t="s">
        <v>102</v>
      </c>
      <c r="AC4" t="s">
        <v>103</v>
      </c>
      <c r="AD4">
        <v>250</v>
      </c>
    </row>
    <row r="5" spans="1:30" x14ac:dyDescent="0.55000000000000004">
      <c r="A5" t="s">
        <v>126</v>
      </c>
      <c r="B5" t="s">
        <v>104</v>
      </c>
      <c r="C5" t="s">
        <v>247</v>
      </c>
      <c r="D5" t="s">
        <v>99</v>
      </c>
      <c r="E5">
        <v>1.2</v>
      </c>
      <c r="F5" s="125">
        <v>45449.492222222223</v>
      </c>
      <c r="G5">
        <v>1</v>
      </c>
      <c r="H5">
        <v>55.000999999999998</v>
      </c>
      <c r="I5">
        <v>8.9844010000000001</v>
      </c>
      <c r="J5">
        <v>1.913951</v>
      </c>
      <c r="K5">
        <v>2.6502729999999999</v>
      </c>
      <c r="L5">
        <v>128.13640000000001</v>
      </c>
      <c r="M5">
        <v>62.997123000000002</v>
      </c>
      <c r="N5">
        <v>1605.4788699999999</v>
      </c>
      <c r="O5">
        <v>1605.9582009999999</v>
      </c>
      <c r="P5">
        <v>101.102722</v>
      </c>
      <c r="Q5" t="s">
        <v>100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101</v>
      </c>
      <c r="AA5">
        <v>0.8</v>
      </c>
      <c r="AB5" t="s">
        <v>102</v>
      </c>
      <c r="AC5" t="s">
        <v>103</v>
      </c>
      <c r="AD5">
        <v>250</v>
      </c>
    </row>
    <row r="6" spans="1:30" x14ac:dyDescent="0.55000000000000004">
      <c r="A6" t="s">
        <v>127</v>
      </c>
      <c r="B6" t="s">
        <v>105</v>
      </c>
      <c r="C6" t="s">
        <v>248</v>
      </c>
      <c r="D6" t="s">
        <v>99</v>
      </c>
      <c r="E6">
        <v>1.5</v>
      </c>
      <c r="F6" s="125">
        <v>45449.495092592595</v>
      </c>
      <c r="G6">
        <v>1</v>
      </c>
      <c r="H6">
        <v>55.000999999999998</v>
      </c>
      <c r="I6">
        <v>8.8155730000000005</v>
      </c>
      <c r="J6">
        <v>1.8754850000000001</v>
      </c>
      <c r="K6">
        <v>2.616717</v>
      </c>
      <c r="L6">
        <v>146.58493999999999</v>
      </c>
      <c r="M6">
        <v>66.997129000000001</v>
      </c>
      <c r="N6">
        <v>2001.9889000000001</v>
      </c>
      <c r="O6">
        <v>2000.1993520000001</v>
      </c>
      <c r="P6">
        <v>101.102722</v>
      </c>
      <c r="Q6" t="s">
        <v>100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101</v>
      </c>
      <c r="AA6">
        <v>0.8</v>
      </c>
      <c r="AB6" t="s">
        <v>102</v>
      </c>
      <c r="AC6" t="s">
        <v>103</v>
      </c>
      <c r="AD6">
        <v>250</v>
      </c>
    </row>
    <row r="7" spans="1:30" x14ac:dyDescent="0.55000000000000004">
      <c r="A7" t="s">
        <v>128</v>
      </c>
      <c r="B7" t="s">
        <v>105</v>
      </c>
      <c r="C7" t="s">
        <v>248</v>
      </c>
      <c r="D7" t="s">
        <v>99</v>
      </c>
      <c r="E7">
        <v>1.5</v>
      </c>
      <c r="F7" s="125">
        <v>45449.49800925926</v>
      </c>
      <c r="G7">
        <v>1</v>
      </c>
      <c r="H7">
        <v>55.000799999999998</v>
      </c>
      <c r="I7">
        <v>8.5709549999999997</v>
      </c>
      <c r="J7">
        <v>1.8600030000000001</v>
      </c>
      <c r="K7">
        <v>2.6229529999999999</v>
      </c>
      <c r="L7">
        <v>147.3914</v>
      </c>
      <c r="M7">
        <v>66.997114999999994</v>
      </c>
      <c r="N7">
        <v>1999.265386</v>
      </c>
      <c r="O7">
        <v>2000.1993520000001</v>
      </c>
      <c r="P7">
        <v>101.102722</v>
      </c>
      <c r="Q7" t="s">
        <v>100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101</v>
      </c>
      <c r="AA7">
        <v>0.8</v>
      </c>
      <c r="AB7" t="s">
        <v>102</v>
      </c>
      <c r="AC7" t="s">
        <v>103</v>
      </c>
      <c r="AD7">
        <v>250</v>
      </c>
    </row>
    <row r="8" spans="1:30" x14ac:dyDescent="0.55000000000000004">
      <c r="A8" t="s">
        <v>129</v>
      </c>
      <c r="B8" t="s">
        <v>105</v>
      </c>
      <c r="C8" t="s">
        <v>248</v>
      </c>
      <c r="D8" t="s">
        <v>99</v>
      </c>
      <c r="E8">
        <v>1.5</v>
      </c>
      <c r="F8" s="125">
        <v>45449.500902777778</v>
      </c>
      <c r="G8">
        <v>1</v>
      </c>
      <c r="H8">
        <v>55.000300000000003</v>
      </c>
      <c r="I8">
        <v>8.3252290000000002</v>
      </c>
      <c r="J8">
        <v>1.836989</v>
      </c>
      <c r="K8">
        <v>2.6039659999999998</v>
      </c>
      <c r="L8">
        <v>143.84657000000001</v>
      </c>
      <c r="M8">
        <v>66.997122000000005</v>
      </c>
      <c r="N8">
        <v>1999.3437710000001</v>
      </c>
      <c r="O8">
        <v>2000.1993520000001</v>
      </c>
      <c r="P8">
        <v>101.102722</v>
      </c>
      <c r="Q8" t="s">
        <v>100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101</v>
      </c>
      <c r="AA8">
        <v>0.8</v>
      </c>
      <c r="AB8" t="s">
        <v>102</v>
      </c>
      <c r="AC8" t="s">
        <v>103</v>
      </c>
      <c r="AD8">
        <v>250</v>
      </c>
    </row>
    <row r="9" spans="1:30" x14ac:dyDescent="0.55000000000000004">
      <c r="A9" t="s">
        <v>130</v>
      </c>
      <c r="B9" t="s">
        <v>106</v>
      </c>
      <c r="C9" t="s">
        <v>249</v>
      </c>
      <c r="D9" t="s">
        <v>99</v>
      </c>
      <c r="E9">
        <v>1.8</v>
      </c>
      <c r="F9" s="125">
        <v>45449.503877314812</v>
      </c>
      <c r="G9">
        <v>1</v>
      </c>
      <c r="H9">
        <v>55.000300000000003</v>
      </c>
      <c r="I9">
        <v>8.1971019999999992</v>
      </c>
      <c r="J9">
        <v>1.862889</v>
      </c>
      <c r="K9">
        <v>2.661114</v>
      </c>
      <c r="L9">
        <v>156.22385</v>
      </c>
      <c r="M9">
        <v>69.996801000000005</v>
      </c>
      <c r="N9">
        <v>2398.3306899999998</v>
      </c>
      <c r="O9">
        <v>2398.0216150000001</v>
      </c>
      <c r="P9">
        <v>101.102722</v>
      </c>
      <c r="Q9" t="s">
        <v>100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101</v>
      </c>
      <c r="AA9">
        <v>0.8</v>
      </c>
      <c r="AB9" t="s">
        <v>102</v>
      </c>
      <c r="AC9" t="s">
        <v>103</v>
      </c>
      <c r="AD9">
        <v>250</v>
      </c>
    </row>
    <row r="10" spans="1:30" x14ac:dyDescent="0.55000000000000004">
      <c r="A10" t="s">
        <v>131</v>
      </c>
      <c r="B10" t="s">
        <v>106</v>
      </c>
      <c r="C10" t="s">
        <v>249</v>
      </c>
      <c r="D10" t="s">
        <v>99</v>
      </c>
      <c r="E10">
        <v>1.8</v>
      </c>
      <c r="F10" s="125">
        <v>45449.509884259256</v>
      </c>
      <c r="G10">
        <v>1</v>
      </c>
      <c r="H10">
        <v>55.000300000000003</v>
      </c>
      <c r="I10">
        <v>8.3292380000000001</v>
      </c>
      <c r="J10">
        <v>1.9218999999999999</v>
      </c>
      <c r="K10">
        <v>2.6594980000000001</v>
      </c>
      <c r="L10">
        <v>157.10608999999999</v>
      </c>
      <c r="M10">
        <v>70.997127000000006</v>
      </c>
      <c r="N10">
        <v>2399.0701239999999</v>
      </c>
      <c r="O10">
        <v>2398.0216150000001</v>
      </c>
      <c r="P10">
        <v>101.102722</v>
      </c>
      <c r="Q10" t="s">
        <v>100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101</v>
      </c>
      <c r="AA10">
        <v>0.8</v>
      </c>
      <c r="AB10" t="s">
        <v>102</v>
      </c>
      <c r="AC10" t="s">
        <v>103</v>
      </c>
      <c r="AD10">
        <v>250</v>
      </c>
    </row>
    <row r="11" spans="1:30" x14ac:dyDescent="0.55000000000000004">
      <c r="A11" t="s">
        <v>132</v>
      </c>
      <c r="B11" t="s">
        <v>106</v>
      </c>
      <c r="C11" t="s">
        <v>249</v>
      </c>
      <c r="D11" t="s">
        <v>99</v>
      </c>
      <c r="E11">
        <v>1.8</v>
      </c>
      <c r="F11" s="125">
        <v>45449.51290509259</v>
      </c>
      <c r="G11">
        <v>1</v>
      </c>
      <c r="H11">
        <v>55.000300000000003</v>
      </c>
      <c r="I11">
        <v>8.2928320000000006</v>
      </c>
      <c r="J11">
        <v>1.9658530000000001</v>
      </c>
      <c r="K11">
        <v>2.7182750000000002</v>
      </c>
      <c r="L11">
        <v>156.33444</v>
      </c>
      <c r="M11">
        <v>70.996806000000007</v>
      </c>
      <c r="N11">
        <v>2396.6640309999998</v>
      </c>
      <c r="O11">
        <v>2398.0216150000001</v>
      </c>
      <c r="P11">
        <v>101.102722</v>
      </c>
      <c r="Q11" t="s">
        <v>100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101</v>
      </c>
      <c r="AA11">
        <v>0.8</v>
      </c>
      <c r="AB11" t="s">
        <v>102</v>
      </c>
      <c r="AC11" t="s">
        <v>103</v>
      </c>
      <c r="AD11">
        <v>250</v>
      </c>
    </row>
    <row r="12" spans="1:30" x14ac:dyDescent="0.55000000000000004">
      <c r="A12" t="s">
        <v>251</v>
      </c>
      <c r="B12" t="s">
        <v>104</v>
      </c>
      <c r="C12" t="s">
        <v>250</v>
      </c>
      <c r="D12" t="s">
        <v>99</v>
      </c>
      <c r="E12">
        <v>1.2</v>
      </c>
      <c r="F12" s="125">
        <v>45449.53229166667</v>
      </c>
      <c r="G12">
        <v>2</v>
      </c>
      <c r="H12">
        <v>55.000300000000003</v>
      </c>
      <c r="I12">
        <v>7.9711449999999999</v>
      </c>
      <c r="J12">
        <v>1.7826679999999999</v>
      </c>
      <c r="K12">
        <v>2.539412</v>
      </c>
      <c r="L12">
        <v>74.303967</v>
      </c>
      <c r="M12">
        <v>59.997445999999997</v>
      </c>
      <c r="N12">
        <v>915.99402999999995</v>
      </c>
      <c r="O12">
        <v>916.12376500000005</v>
      </c>
      <c r="P12">
        <v>101.102722</v>
      </c>
      <c r="Q12" t="s">
        <v>100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101</v>
      </c>
      <c r="AA12">
        <v>0.8</v>
      </c>
      <c r="AB12" t="s">
        <v>102</v>
      </c>
      <c r="AC12" t="s">
        <v>103</v>
      </c>
      <c r="AD12">
        <v>250</v>
      </c>
    </row>
    <row r="13" spans="1:30" x14ac:dyDescent="0.55000000000000004">
      <c r="A13" t="s">
        <v>252</v>
      </c>
      <c r="B13" t="s">
        <v>104</v>
      </c>
      <c r="C13" t="s">
        <v>250</v>
      </c>
      <c r="D13" t="s">
        <v>99</v>
      </c>
      <c r="E13">
        <v>1.2</v>
      </c>
      <c r="F13" s="125">
        <v>45449.535069444442</v>
      </c>
      <c r="G13">
        <v>2</v>
      </c>
      <c r="H13">
        <v>55.000300000000003</v>
      </c>
      <c r="I13">
        <v>7.9757129999999998</v>
      </c>
      <c r="J13">
        <v>1.809774</v>
      </c>
      <c r="K13">
        <v>2.5914899999999998</v>
      </c>
      <c r="L13">
        <v>74.577804</v>
      </c>
      <c r="M13">
        <v>58.997441999999999</v>
      </c>
      <c r="N13">
        <v>915.70108500000003</v>
      </c>
      <c r="O13">
        <v>916.12376500000005</v>
      </c>
      <c r="P13">
        <v>101.102722</v>
      </c>
      <c r="Q13" t="s">
        <v>100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101</v>
      </c>
      <c r="AA13">
        <v>0.8</v>
      </c>
      <c r="AB13" t="s">
        <v>102</v>
      </c>
      <c r="AC13" t="s">
        <v>103</v>
      </c>
      <c r="AD13">
        <v>250</v>
      </c>
    </row>
    <row r="14" spans="1:30" x14ac:dyDescent="0.55000000000000004">
      <c r="A14" t="s">
        <v>253</v>
      </c>
      <c r="B14" t="s">
        <v>104</v>
      </c>
      <c r="C14" t="s">
        <v>250</v>
      </c>
      <c r="D14" t="s">
        <v>99</v>
      </c>
      <c r="E14">
        <v>1.2</v>
      </c>
      <c r="F14" s="125">
        <v>45449.540567129632</v>
      </c>
      <c r="G14">
        <v>2</v>
      </c>
      <c r="H14">
        <v>55.000999999999998</v>
      </c>
      <c r="I14">
        <v>8.1081760000000003</v>
      </c>
      <c r="J14">
        <v>1.801952</v>
      </c>
      <c r="K14">
        <v>2.52277</v>
      </c>
      <c r="L14">
        <v>74.747286000000003</v>
      </c>
      <c r="M14">
        <v>59.997450000000001</v>
      </c>
      <c r="N14">
        <v>916.67618000000004</v>
      </c>
      <c r="O14">
        <v>916.12376500000005</v>
      </c>
      <c r="P14">
        <v>101.102722</v>
      </c>
      <c r="Q14" t="s">
        <v>100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101</v>
      </c>
      <c r="AA14">
        <v>0.8</v>
      </c>
      <c r="AB14" t="s">
        <v>102</v>
      </c>
      <c r="AC14" t="s">
        <v>103</v>
      </c>
      <c r="AD14">
        <v>250</v>
      </c>
    </row>
    <row r="15" spans="1:30" x14ac:dyDescent="0.55000000000000004">
      <c r="A15" t="s">
        <v>254</v>
      </c>
      <c r="B15" t="s">
        <v>105</v>
      </c>
      <c r="C15" t="s">
        <v>255</v>
      </c>
      <c r="D15" t="s">
        <v>99</v>
      </c>
      <c r="E15">
        <v>1.5</v>
      </c>
      <c r="F15" s="125">
        <v>45449.543379629627</v>
      </c>
      <c r="G15">
        <v>1</v>
      </c>
      <c r="H15">
        <v>55.000999999999998</v>
      </c>
      <c r="I15">
        <v>8.2108550000000005</v>
      </c>
      <c r="J15">
        <v>1.765021</v>
      </c>
      <c r="K15">
        <v>2.520086</v>
      </c>
      <c r="L15">
        <v>83.516355000000004</v>
      </c>
      <c r="M15">
        <v>62.997131000000003</v>
      </c>
      <c r="N15">
        <v>1137.8724460000001</v>
      </c>
      <c r="O15">
        <v>1138.3849499999999</v>
      </c>
      <c r="P15">
        <v>101.102722</v>
      </c>
      <c r="Q15" t="s">
        <v>100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101</v>
      </c>
      <c r="AA15">
        <v>0.8</v>
      </c>
      <c r="AB15" t="s">
        <v>102</v>
      </c>
      <c r="AC15" t="s">
        <v>103</v>
      </c>
      <c r="AD15">
        <v>250</v>
      </c>
    </row>
    <row r="16" spans="1:30" x14ac:dyDescent="0.55000000000000004">
      <c r="A16" t="s">
        <v>256</v>
      </c>
      <c r="B16" t="s">
        <v>105</v>
      </c>
      <c r="C16" t="s">
        <v>255</v>
      </c>
      <c r="D16" t="s">
        <v>99</v>
      </c>
      <c r="E16">
        <v>1.5</v>
      </c>
      <c r="F16" s="125">
        <v>45449.546249999999</v>
      </c>
      <c r="G16">
        <v>1</v>
      </c>
      <c r="H16">
        <v>55.000999999999998</v>
      </c>
      <c r="I16">
        <v>8.3487639999999992</v>
      </c>
      <c r="J16">
        <v>1.815839</v>
      </c>
      <c r="K16">
        <v>2.556873</v>
      </c>
      <c r="L16">
        <v>82.303145999999998</v>
      </c>
      <c r="M16">
        <v>62.997453999999998</v>
      </c>
      <c r="N16">
        <v>1138.9377830000001</v>
      </c>
      <c r="O16">
        <v>1138.3849499999999</v>
      </c>
      <c r="P16">
        <v>101.102722</v>
      </c>
      <c r="Q16" t="s">
        <v>100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101</v>
      </c>
      <c r="AA16">
        <v>0.8</v>
      </c>
      <c r="AB16" t="s">
        <v>102</v>
      </c>
      <c r="AC16" t="s">
        <v>103</v>
      </c>
      <c r="AD16">
        <v>250</v>
      </c>
    </row>
    <row r="17" spans="1:30" x14ac:dyDescent="0.55000000000000004">
      <c r="A17" t="s">
        <v>257</v>
      </c>
      <c r="B17" t="s">
        <v>105</v>
      </c>
      <c r="C17" t="s">
        <v>255</v>
      </c>
      <c r="D17" t="s">
        <v>99</v>
      </c>
      <c r="E17">
        <v>1.5</v>
      </c>
      <c r="F17" s="125">
        <v>45449.55196759259</v>
      </c>
      <c r="G17">
        <v>1</v>
      </c>
      <c r="H17">
        <v>55.000999999999998</v>
      </c>
      <c r="I17">
        <v>8.5803930000000008</v>
      </c>
      <c r="J17">
        <v>1.80457</v>
      </c>
      <c r="K17">
        <v>2.5013809999999999</v>
      </c>
      <c r="L17">
        <v>83.394578999999993</v>
      </c>
      <c r="M17">
        <v>62.997110999999997</v>
      </c>
      <c r="N17">
        <v>1138.3446220000001</v>
      </c>
      <c r="O17">
        <v>1138.3849499999999</v>
      </c>
      <c r="P17">
        <v>101.102722</v>
      </c>
      <c r="Q17" t="s">
        <v>100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101</v>
      </c>
      <c r="AA17">
        <v>0.8</v>
      </c>
      <c r="AB17" t="s">
        <v>102</v>
      </c>
      <c r="AC17" t="s">
        <v>103</v>
      </c>
      <c r="AD17">
        <v>250</v>
      </c>
    </row>
    <row r="18" spans="1:30" x14ac:dyDescent="0.55000000000000004">
      <c r="A18" t="s">
        <v>258</v>
      </c>
      <c r="B18" t="s">
        <v>106</v>
      </c>
      <c r="C18" t="s">
        <v>259</v>
      </c>
      <c r="D18" t="s">
        <v>99</v>
      </c>
      <c r="E18">
        <v>1.8</v>
      </c>
      <c r="F18" s="125">
        <v>45449.554895833331</v>
      </c>
      <c r="G18">
        <v>1</v>
      </c>
      <c r="H18">
        <v>55.000999999999998</v>
      </c>
      <c r="I18">
        <v>8.4059399999999993</v>
      </c>
      <c r="J18">
        <v>1.8007930000000001</v>
      </c>
      <c r="K18">
        <v>2.5613299999999999</v>
      </c>
      <c r="L18">
        <v>90.185941999999997</v>
      </c>
      <c r="M18">
        <v>65.997123999999999</v>
      </c>
      <c r="N18">
        <v>1359.2358959999999</v>
      </c>
      <c r="O18">
        <v>1359.9565399999999</v>
      </c>
      <c r="P18">
        <v>101.102722</v>
      </c>
      <c r="Q18" t="s">
        <v>100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101</v>
      </c>
      <c r="AA18">
        <v>0.8</v>
      </c>
      <c r="AB18" t="s">
        <v>102</v>
      </c>
      <c r="AC18" t="s">
        <v>103</v>
      </c>
      <c r="AD18">
        <v>250</v>
      </c>
    </row>
    <row r="19" spans="1:30" x14ac:dyDescent="0.55000000000000004">
      <c r="A19" t="s">
        <v>260</v>
      </c>
      <c r="B19" t="s">
        <v>106</v>
      </c>
      <c r="C19" t="s">
        <v>259</v>
      </c>
      <c r="D19" t="s">
        <v>99</v>
      </c>
      <c r="E19">
        <v>1.8</v>
      </c>
      <c r="F19" s="125">
        <v>45449.557847222219</v>
      </c>
      <c r="G19">
        <v>1</v>
      </c>
      <c r="H19">
        <v>55.000999999999998</v>
      </c>
      <c r="I19">
        <v>8.2008910000000004</v>
      </c>
      <c r="J19">
        <v>1.7828170000000001</v>
      </c>
      <c r="K19">
        <v>2.489007</v>
      </c>
      <c r="L19">
        <v>89.138529000000005</v>
      </c>
      <c r="M19">
        <v>66.997125999999994</v>
      </c>
      <c r="N19">
        <v>1360.8495230000001</v>
      </c>
      <c r="O19">
        <v>1359.9565399999999</v>
      </c>
      <c r="P19">
        <v>101.102722</v>
      </c>
      <c r="Q19" t="s">
        <v>100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101</v>
      </c>
      <c r="AA19">
        <v>0.8</v>
      </c>
      <c r="AB19" t="s">
        <v>102</v>
      </c>
      <c r="AC19" t="s">
        <v>103</v>
      </c>
      <c r="AD19">
        <v>250</v>
      </c>
    </row>
    <row r="20" spans="1:30" x14ac:dyDescent="0.55000000000000004">
      <c r="A20" t="s">
        <v>261</v>
      </c>
      <c r="B20" t="s">
        <v>106</v>
      </c>
      <c r="C20" t="s">
        <v>259</v>
      </c>
      <c r="D20" t="s">
        <v>99</v>
      </c>
      <c r="E20">
        <v>1.8</v>
      </c>
      <c r="F20" s="125">
        <v>45449.566736111112</v>
      </c>
      <c r="G20">
        <v>1</v>
      </c>
      <c r="H20">
        <v>55.000300000000003</v>
      </c>
      <c r="I20">
        <v>8.1664680000000001</v>
      </c>
      <c r="J20">
        <v>1.7702929999999999</v>
      </c>
      <c r="K20">
        <v>2.5293420000000002</v>
      </c>
      <c r="L20">
        <v>89.094970000000004</v>
      </c>
      <c r="M20">
        <v>65.997446999999994</v>
      </c>
      <c r="N20">
        <v>1359.7842009999999</v>
      </c>
      <c r="O20">
        <v>1359.9565399999999</v>
      </c>
      <c r="P20">
        <v>101.102722</v>
      </c>
      <c r="Q20" t="s">
        <v>100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101</v>
      </c>
      <c r="AA20">
        <v>0.8</v>
      </c>
      <c r="AB20" t="s">
        <v>102</v>
      </c>
      <c r="AC20" t="s">
        <v>103</v>
      </c>
      <c r="AD20">
        <v>250</v>
      </c>
    </row>
    <row r="21" spans="1:30" x14ac:dyDescent="0.55000000000000004">
      <c r="A21" t="s">
        <v>108</v>
      </c>
      <c r="B21" t="s">
        <v>98</v>
      </c>
      <c r="C21" t="s">
        <v>262</v>
      </c>
      <c r="D21" t="s">
        <v>107</v>
      </c>
      <c r="E21">
        <v>1.5</v>
      </c>
      <c r="F21" s="125">
        <v>45449.570185185185</v>
      </c>
      <c r="G21">
        <v>1</v>
      </c>
      <c r="H21">
        <v>55.000300000000003</v>
      </c>
      <c r="I21">
        <v>8.1627679999999998</v>
      </c>
      <c r="J21">
        <v>1.737479</v>
      </c>
      <c r="K21">
        <v>2.4757560000000001</v>
      </c>
      <c r="L21">
        <v>139.03981999999999</v>
      </c>
      <c r="M21">
        <v>68.997123999999999</v>
      </c>
      <c r="N21">
        <v>2007.440885</v>
      </c>
      <c r="O21">
        <v>2007.440885</v>
      </c>
      <c r="P21">
        <v>180.41245699999999</v>
      </c>
      <c r="Q21" t="s">
        <v>100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101</v>
      </c>
      <c r="AA21">
        <v>0.8</v>
      </c>
      <c r="AB21" t="s">
        <v>102</v>
      </c>
      <c r="AC21" t="s">
        <v>103</v>
      </c>
      <c r="AD21">
        <v>250</v>
      </c>
    </row>
    <row r="22" spans="1:30" x14ac:dyDescent="0.55000000000000004">
      <c r="A22" t="s">
        <v>109</v>
      </c>
      <c r="B22" t="s">
        <v>98</v>
      </c>
      <c r="C22" t="s">
        <v>263</v>
      </c>
      <c r="D22" t="s">
        <v>107</v>
      </c>
      <c r="E22">
        <v>1.5</v>
      </c>
      <c r="F22" s="125">
        <v>45449.573020833333</v>
      </c>
      <c r="G22">
        <v>1</v>
      </c>
      <c r="H22">
        <v>55.000999999999998</v>
      </c>
      <c r="I22">
        <v>8.2978640000000006</v>
      </c>
      <c r="J22">
        <v>1.8259540000000001</v>
      </c>
      <c r="K22">
        <v>2.6076250000000001</v>
      </c>
      <c r="L22">
        <v>143.41489000000001</v>
      </c>
      <c r="M22">
        <v>68.997127000000006</v>
      </c>
      <c r="N22">
        <v>2028.338978</v>
      </c>
      <c r="O22">
        <v>2028.338978</v>
      </c>
      <c r="P22">
        <v>182.31960900000001</v>
      </c>
      <c r="Q22" t="s">
        <v>100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101</v>
      </c>
      <c r="AA22">
        <v>0.8</v>
      </c>
      <c r="AB22" t="s">
        <v>102</v>
      </c>
      <c r="AC22" t="s">
        <v>103</v>
      </c>
      <c r="AD22">
        <v>250</v>
      </c>
    </row>
    <row r="23" spans="1:30" x14ac:dyDescent="0.55000000000000004">
      <c r="A23" t="s">
        <v>110</v>
      </c>
      <c r="B23" t="s">
        <v>98</v>
      </c>
      <c r="C23" t="s">
        <v>264</v>
      </c>
      <c r="D23" t="s">
        <v>116</v>
      </c>
      <c r="E23">
        <v>1.5</v>
      </c>
      <c r="F23" s="125">
        <v>45449.576539351852</v>
      </c>
      <c r="G23">
        <v>1</v>
      </c>
      <c r="H23">
        <v>55.000999999999998</v>
      </c>
      <c r="I23">
        <v>8.3156949999999998</v>
      </c>
      <c r="J23">
        <v>1.8009310000000001</v>
      </c>
      <c r="K23">
        <v>2.5224479999999998</v>
      </c>
      <c r="L23">
        <v>167.24493000000001</v>
      </c>
      <c r="M23">
        <v>67.996809999999996</v>
      </c>
      <c r="N23">
        <v>2314.6332309999998</v>
      </c>
      <c r="O23">
        <v>2314.6332309999998</v>
      </c>
      <c r="P23">
        <v>208.446721</v>
      </c>
      <c r="Q23" t="s">
        <v>100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101</v>
      </c>
      <c r="AA23">
        <v>0.8</v>
      </c>
      <c r="AB23" t="s">
        <v>102</v>
      </c>
      <c r="AC23" t="s">
        <v>103</v>
      </c>
      <c r="AD23">
        <v>250</v>
      </c>
    </row>
    <row r="24" spans="1:30" x14ac:dyDescent="0.55000000000000004">
      <c r="A24" t="s">
        <v>133</v>
      </c>
      <c r="B24" t="s">
        <v>98</v>
      </c>
      <c r="C24" t="s">
        <v>265</v>
      </c>
      <c r="D24" t="s">
        <v>116</v>
      </c>
      <c r="E24">
        <v>1.5</v>
      </c>
      <c r="F24" s="125">
        <v>45449.579340277778</v>
      </c>
      <c r="G24">
        <v>1</v>
      </c>
      <c r="H24">
        <v>55.000300000000003</v>
      </c>
      <c r="I24">
        <v>8.3611179999999994</v>
      </c>
      <c r="J24">
        <v>1.7769429999999999</v>
      </c>
      <c r="K24">
        <v>2.5746920000000002</v>
      </c>
      <c r="L24">
        <v>167.74836999999999</v>
      </c>
      <c r="M24">
        <v>68.997129999999999</v>
      </c>
      <c r="N24">
        <v>2334.8028049999998</v>
      </c>
      <c r="O24">
        <v>2334.8028049999998</v>
      </c>
      <c r="P24">
        <v>210.28738899999999</v>
      </c>
      <c r="Q24" t="s">
        <v>100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101</v>
      </c>
      <c r="AA24">
        <v>0.8</v>
      </c>
      <c r="AB24" t="s">
        <v>102</v>
      </c>
      <c r="AC24" t="s">
        <v>103</v>
      </c>
      <c r="AD24">
        <v>250</v>
      </c>
    </row>
    <row r="25" spans="1:30" x14ac:dyDescent="0.55000000000000004">
      <c r="A25" t="s">
        <v>114</v>
      </c>
      <c r="B25" t="s">
        <v>98</v>
      </c>
      <c r="C25" t="s">
        <v>266</v>
      </c>
      <c r="D25" t="s">
        <v>118</v>
      </c>
      <c r="E25">
        <v>1.5</v>
      </c>
      <c r="F25" s="125">
        <v>45449.582812499997</v>
      </c>
      <c r="G25">
        <v>1</v>
      </c>
      <c r="H25">
        <v>55.000300000000003</v>
      </c>
      <c r="I25">
        <v>8.4293549999999993</v>
      </c>
      <c r="J25">
        <v>1.8111440000000001</v>
      </c>
      <c r="K25">
        <v>2.5735399999999999</v>
      </c>
      <c r="L25">
        <v>124.86562000000001</v>
      </c>
      <c r="M25">
        <v>65.997124999999997</v>
      </c>
      <c r="N25">
        <v>1765.522283</v>
      </c>
      <c r="O25">
        <v>1765.522283</v>
      </c>
      <c r="P25">
        <v>158.33505099999999</v>
      </c>
      <c r="Q25" t="s">
        <v>100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101</v>
      </c>
      <c r="AA25">
        <v>0.8</v>
      </c>
      <c r="AB25" t="s">
        <v>102</v>
      </c>
      <c r="AC25" t="s">
        <v>103</v>
      </c>
      <c r="AD25">
        <v>250</v>
      </c>
    </row>
    <row r="26" spans="1:30" x14ac:dyDescent="0.55000000000000004">
      <c r="A26" t="s">
        <v>115</v>
      </c>
      <c r="B26" t="s">
        <v>98</v>
      </c>
      <c r="C26" t="s">
        <v>267</v>
      </c>
      <c r="D26" t="s">
        <v>118</v>
      </c>
      <c r="E26">
        <v>1.5</v>
      </c>
      <c r="F26" s="125">
        <v>45449.585601851853</v>
      </c>
      <c r="G26">
        <v>1</v>
      </c>
      <c r="H26">
        <v>55.000300000000003</v>
      </c>
      <c r="I26">
        <v>8.3316199999999991</v>
      </c>
      <c r="J26">
        <v>1.9671209999999999</v>
      </c>
      <c r="K26">
        <v>2.7006220000000001</v>
      </c>
      <c r="L26">
        <v>125.26399000000001</v>
      </c>
      <c r="M26">
        <v>66.997128000000004</v>
      </c>
      <c r="N26">
        <v>1778.861832</v>
      </c>
      <c r="O26">
        <v>1778.861832</v>
      </c>
      <c r="P26">
        <v>159.552414</v>
      </c>
      <c r="Q26" t="s">
        <v>100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101</v>
      </c>
      <c r="AA26">
        <v>0.8</v>
      </c>
      <c r="AB26" t="s">
        <v>102</v>
      </c>
      <c r="AC26" t="s">
        <v>103</v>
      </c>
      <c r="AD26">
        <v>250</v>
      </c>
    </row>
    <row r="27" spans="1:30" x14ac:dyDescent="0.55000000000000004">
      <c r="A27" t="s">
        <v>117</v>
      </c>
      <c r="B27" t="s">
        <v>98</v>
      </c>
      <c r="C27" t="s">
        <v>268</v>
      </c>
      <c r="D27" t="s">
        <v>120</v>
      </c>
      <c r="E27">
        <v>1.5</v>
      </c>
      <c r="F27" s="125">
        <v>45449.589062500003</v>
      </c>
      <c r="G27">
        <v>1</v>
      </c>
      <c r="H27">
        <v>55.000300000000003</v>
      </c>
      <c r="I27">
        <v>8.2852479999999993</v>
      </c>
      <c r="J27">
        <v>1.8058110000000001</v>
      </c>
      <c r="K27">
        <v>2.5659179999999999</v>
      </c>
      <c r="L27">
        <v>117.4376</v>
      </c>
      <c r="M27">
        <v>64.997448000000006</v>
      </c>
      <c r="N27">
        <v>1632.3005459999999</v>
      </c>
      <c r="O27">
        <v>1632.3005459999999</v>
      </c>
      <c r="P27">
        <v>146.17728299999999</v>
      </c>
      <c r="Q27" t="s">
        <v>100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101</v>
      </c>
      <c r="AA27">
        <v>0.8</v>
      </c>
      <c r="AB27" t="s">
        <v>102</v>
      </c>
      <c r="AC27" t="s">
        <v>103</v>
      </c>
      <c r="AD27">
        <v>250</v>
      </c>
    </row>
    <row r="28" spans="1:30" x14ac:dyDescent="0.55000000000000004">
      <c r="A28" t="s">
        <v>119</v>
      </c>
      <c r="B28" t="s">
        <v>98</v>
      </c>
      <c r="C28" t="s">
        <v>269</v>
      </c>
      <c r="D28" t="s">
        <v>120</v>
      </c>
      <c r="E28">
        <v>1.5</v>
      </c>
      <c r="F28" s="125">
        <v>45449.591840277775</v>
      </c>
      <c r="G28">
        <v>1</v>
      </c>
      <c r="H28">
        <v>55.000300000000003</v>
      </c>
      <c r="I28">
        <v>8.3594439999999999</v>
      </c>
      <c r="J28">
        <v>1.8464739999999999</v>
      </c>
      <c r="K28">
        <v>2.565115</v>
      </c>
      <c r="L28">
        <v>119.41522999999999</v>
      </c>
      <c r="M28">
        <v>64.997444000000002</v>
      </c>
      <c r="N28">
        <v>1645.0223269999999</v>
      </c>
      <c r="O28">
        <v>1645.0223269999999</v>
      </c>
      <c r="P28">
        <v>147.338268</v>
      </c>
      <c r="Q28" t="s">
        <v>100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101</v>
      </c>
      <c r="AA28">
        <v>0.8</v>
      </c>
      <c r="AB28" t="s">
        <v>102</v>
      </c>
      <c r="AC28" t="s">
        <v>103</v>
      </c>
      <c r="AD28">
        <v>250</v>
      </c>
    </row>
    <row r="29" spans="1:30" x14ac:dyDescent="0.55000000000000004">
      <c r="A29" t="s">
        <v>121</v>
      </c>
      <c r="B29" t="s">
        <v>98</v>
      </c>
      <c r="C29" t="s">
        <v>270</v>
      </c>
      <c r="D29" t="s">
        <v>135</v>
      </c>
      <c r="E29">
        <v>1.5</v>
      </c>
      <c r="F29" s="125">
        <v>45449.595266203702</v>
      </c>
      <c r="G29">
        <v>1</v>
      </c>
      <c r="H29">
        <v>55.000300000000003</v>
      </c>
      <c r="I29">
        <v>8.4743300000000001</v>
      </c>
      <c r="J29">
        <v>1.814514</v>
      </c>
      <c r="K29">
        <v>2.5677989999999999</v>
      </c>
      <c r="L29">
        <v>146.94255000000001</v>
      </c>
      <c r="M29">
        <v>66.997128000000004</v>
      </c>
      <c r="N29">
        <v>2031.9061830000001</v>
      </c>
      <c r="O29">
        <v>2031.9061830000001</v>
      </c>
      <c r="P29">
        <v>182.645151</v>
      </c>
      <c r="Q29" t="s">
        <v>100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101</v>
      </c>
      <c r="AA29">
        <v>0.8</v>
      </c>
      <c r="AB29" t="s">
        <v>102</v>
      </c>
      <c r="AC29" t="s">
        <v>103</v>
      </c>
      <c r="AD29">
        <v>250</v>
      </c>
    </row>
    <row r="30" spans="1:30" x14ac:dyDescent="0.55000000000000004">
      <c r="A30" t="s">
        <v>122</v>
      </c>
      <c r="B30" t="s">
        <v>98</v>
      </c>
      <c r="C30" t="s">
        <v>271</v>
      </c>
      <c r="D30" t="s">
        <v>135</v>
      </c>
      <c r="E30">
        <v>1.5</v>
      </c>
      <c r="F30" s="125">
        <v>45449.598067129627</v>
      </c>
      <c r="G30">
        <v>1</v>
      </c>
      <c r="H30">
        <v>55.000300000000003</v>
      </c>
      <c r="I30">
        <v>8.4616629999999997</v>
      </c>
      <c r="J30">
        <v>1.744597</v>
      </c>
      <c r="K30">
        <v>2.4848629999999998</v>
      </c>
      <c r="L30">
        <v>147.82472999999999</v>
      </c>
      <c r="M30">
        <v>67.996823000000006</v>
      </c>
      <c r="N30">
        <v>2041.2538569999999</v>
      </c>
      <c r="O30">
        <v>2041.2538569999999</v>
      </c>
      <c r="P30">
        <v>183.49821700000001</v>
      </c>
      <c r="Q30" t="s">
        <v>100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101</v>
      </c>
      <c r="AA30">
        <v>0.8</v>
      </c>
      <c r="AB30" t="s">
        <v>102</v>
      </c>
      <c r="AC30" t="s">
        <v>103</v>
      </c>
      <c r="AD30">
        <v>250</v>
      </c>
    </row>
    <row r="31" spans="1:30" x14ac:dyDescent="0.55000000000000004">
      <c r="A31" t="s">
        <v>123</v>
      </c>
      <c r="B31" t="s">
        <v>98</v>
      </c>
      <c r="C31" t="s">
        <v>272</v>
      </c>
      <c r="D31" t="s">
        <v>138</v>
      </c>
      <c r="E31">
        <v>1.5</v>
      </c>
      <c r="F31" s="125">
        <v>45449.601539351854</v>
      </c>
      <c r="G31">
        <v>1</v>
      </c>
      <c r="H31">
        <v>55.000300000000003</v>
      </c>
      <c r="I31">
        <v>8.3802889999999994</v>
      </c>
      <c r="J31">
        <v>1.7952459999999999</v>
      </c>
      <c r="K31">
        <v>2.551132</v>
      </c>
      <c r="L31">
        <v>170.53524999999999</v>
      </c>
      <c r="M31">
        <v>67.996809999999996</v>
      </c>
      <c r="N31">
        <v>2341.0910239999998</v>
      </c>
      <c r="O31">
        <v>2341.0910239999998</v>
      </c>
      <c r="P31">
        <v>210.86125000000001</v>
      </c>
      <c r="Q31" t="s">
        <v>100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101</v>
      </c>
      <c r="AA31">
        <v>0.8</v>
      </c>
      <c r="AB31" t="s">
        <v>102</v>
      </c>
      <c r="AC31" t="s">
        <v>103</v>
      </c>
      <c r="AD31">
        <v>250</v>
      </c>
    </row>
    <row r="32" spans="1:30" x14ac:dyDescent="0.55000000000000004">
      <c r="A32" t="s">
        <v>134</v>
      </c>
      <c r="B32" t="s">
        <v>98</v>
      </c>
      <c r="C32" t="s">
        <v>273</v>
      </c>
      <c r="D32" t="s">
        <v>138</v>
      </c>
      <c r="E32">
        <v>1.5</v>
      </c>
      <c r="F32" s="125">
        <v>45449.604351851849</v>
      </c>
      <c r="G32">
        <v>1</v>
      </c>
      <c r="H32">
        <v>55.000300000000003</v>
      </c>
      <c r="I32">
        <v>8.1644780000000008</v>
      </c>
      <c r="J32">
        <v>1.7453920000000001</v>
      </c>
      <c r="K32">
        <v>2.5378129999999999</v>
      </c>
      <c r="L32">
        <v>168.51464999999999</v>
      </c>
      <c r="M32">
        <v>68.997131999999993</v>
      </c>
      <c r="N32">
        <v>2359.2203760000002</v>
      </c>
      <c r="O32">
        <v>2359.2203760000002</v>
      </c>
      <c r="P32">
        <v>212.515728</v>
      </c>
      <c r="Q32" t="s">
        <v>100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101</v>
      </c>
      <c r="AA32">
        <v>0.8</v>
      </c>
      <c r="AB32" t="s">
        <v>102</v>
      </c>
      <c r="AC32" t="s">
        <v>103</v>
      </c>
      <c r="AD32">
        <v>250</v>
      </c>
    </row>
    <row r="33" spans="1:30" x14ac:dyDescent="0.55000000000000004">
      <c r="A33" t="s">
        <v>136</v>
      </c>
      <c r="B33" t="s">
        <v>98</v>
      </c>
      <c r="C33" t="s">
        <v>274</v>
      </c>
      <c r="D33" t="s">
        <v>107</v>
      </c>
      <c r="E33">
        <v>1.5</v>
      </c>
      <c r="F33" s="125">
        <v>45449.607824074075</v>
      </c>
      <c r="G33">
        <v>1</v>
      </c>
      <c r="H33">
        <v>55.000300000000003</v>
      </c>
      <c r="I33">
        <v>7.9231740000000004</v>
      </c>
      <c r="J33">
        <v>1.782762</v>
      </c>
      <c r="K33">
        <v>2.5118659999999999</v>
      </c>
      <c r="L33">
        <v>151.92469</v>
      </c>
      <c r="M33">
        <v>67.997133000000005</v>
      </c>
      <c r="N33">
        <v>2110.0536499999998</v>
      </c>
      <c r="O33">
        <v>2110.0536499999998</v>
      </c>
      <c r="P33">
        <v>189.776861</v>
      </c>
      <c r="Q33" t="s">
        <v>100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101</v>
      </c>
      <c r="AA33">
        <v>0.8</v>
      </c>
      <c r="AB33" t="s">
        <v>102</v>
      </c>
      <c r="AC33" t="s">
        <v>103</v>
      </c>
      <c r="AD33">
        <v>250</v>
      </c>
    </row>
    <row r="34" spans="1:30" x14ac:dyDescent="0.55000000000000004">
      <c r="A34" t="s">
        <v>137</v>
      </c>
      <c r="B34" t="s">
        <v>98</v>
      </c>
      <c r="C34" t="s">
        <v>275</v>
      </c>
      <c r="D34" t="s">
        <v>116</v>
      </c>
      <c r="E34">
        <v>1.5</v>
      </c>
      <c r="F34" s="125">
        <v>45449.611296296294</v>
      </c>
      <c r="G34">
        <v>1</v>
      </c>
      <c r="H34">
        <v>55.000300000000003</v>
      </c>
      <c r="I34">
        <v>7.8646469999999997</v>
      </c>
      <c r="J34">
        <v>1.771917</v>
      </c>
      <c r="K34">
        <v>2.5178729999999998</v>
      </c>
      <c r="L34">
        <v>174.82886999999999</v>
      </c>
      <c r="M34">
        <v>68.997128000000004</v>
      </c>
      <c r="N34">
        <v>2454.1785850000001</v>
      </c>
      <c r="O34">
        <v>2454.1785850000001</v>
      </c>
      <c r="P34">
        <v>221.18158</v>
      </c>
      <c r="Q34" t="s">
        <v>100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101</v>
      </c>
      <c r="AA34">
        <v>0.8</v>
      </c>
      <c r="AB34" t="s">
        <v>102</v>
      </c>
      <c r="AC34" t="s">
        <v>103</v>
      </c>
      <c r="AD34">
        <v>250</v>
      </c>
    </row>
    <row r="35" spans="1:30" x14ac:dyDescent="0.55000000000000004">
      <c r="A35" t="s">
        <v>139</v>
      </c>
      <c r="B35" t="s">
        <v>98</v>
      </c>
      <c r="C35" t="s">
        <v>276</v>
      </c>
      <c r="D35" t="s">
        <v>118</v>
      </c>
      <c r="E35">
        <v>1.5</v>
      </c>
      <c r="F35" s="125">
        <v>45449.614768518521</v>
      </c>
      <c r="G35">
        <v>1</v>
      </c>
      <c r="H35">
        <v>55.000300000000003</v>
      </c>
      <c r="I35">
        <v>8.0642119999999995</v>
      </c>
      <c r="J35">
        <v>1.7982009999999999</v>
      </c>
      <c r="K35">
        <v>2.5542630000000002</v>
      </c>
      <c r="L35">
        <v>137.27464000000001</v>
      </c>
      <c r="M35">
        <v>67.997130999999996</v>
      </c>
      <c r="N35">
        <v>1957.143133</v>
      </c>
      <c r="O35">
        <v>1957.143133</v>
      </c>
      <c r="P35">
        <v>175.82230200000001</v>
      </c>
      <c r="Q35" t="s">
        <v>100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101</v>
      </c>
      <c r="AA35">
        <v>0.8</v>
      </c>
      <c r="AB35" t="s">
        <v>102</v>
      </c>
      <c r="AC35" t="s">
        <v>103</v>
      </c>
      <c r="AD35">
        <v>250</v>
      </c>
    </row>
    <row r="36" spans="1:30" x14ac:dyDescent="0.55000000000000004">
      <c r="A36" t="s">
        <v>140</v>
      </c>
      <c r="B36" t="s">
        <v>98</v>
      </c>
      <c r="C36" t="s">
        <v>277</v>
      </c>
      <c r="D36" t="s">
        <v>120</v>
      </c>
      <c r="E36">
        <v>1.5</v>
      </c>
      <c r="F36" s="125">
        <v>45449.61822916667</v>
      </c>
      <c r="G36">
        <v>1</v>
      </c>
      <c r="H36">
        <v>55.000999999999998</v>
      </c>
      <c r="I36">
        <v>8.1600490000000008</v>
      </c>
      <c r="J36">
        <v>1.817326</v>
      </c>
      <c r="K36">
        <v>2.527021</v>
      </c>
      <c r="L36">
        <v>116.20728</v>
      </c>
      <c r="M36">
        <v>65.997127000000006</v>
      </c>
      <c r="N36">
        <v>1645.52577</v>
      </c>
      <c r="O36">
        <v>1645.52577</v>
      </c>
      <c r="P36">
        <v>147.38421199999999</v>
      </c>
      <c r="Q36" t="s">
        <v>100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101</v>
      </c>
      <c r="AA36">
        <v>0.8</v>
      </c>
      <c r="AB36" t="s">
        <v>102</v>
      </c>
      <c r="AC36" t="s">
        <v>103</v>
      </c>
      <c r="AD36">
        <v>250</v>
      </c>
    </row>
    <row r="37" spans="1:30" x14ac:dyDescent="0.55000000000000004">
      <c r="A37" t="s">
        <v>141</v>
      </c>
      <c r="B37" t="s">
        <v>98</v>
      </c>
      <c r="C37" t="s">
        <v>278</v>
      </c>
      <c r="D37" t="s">
        <v>135</v>
      </c>
      <c r="E37">
        <v>1.5</v>
      </c>
      <c r="F37" s="125">
        <v>45449.621666666666</v>
      </c>
      <c r="G37">
        <v>1</v>
      </c>
      <c r="H37">
        <v>55.000999999999998</v>
      </c>
      <c r="I37">
        <v>8.2362800000000007</v>
      </c>
      <c r="J37">
        <v>1.7529110000000001</v>
      </c>
      <c r="K37">
        <v>2.5104869999999999</v>
      </c>
      <c r="L37">
        <v>141.98222000000001</v>
      </c>
      <c r="M37">
        <v>67.997125999999994</v>
      </c>
      <c r="N37">
        <v>2010.4824020000001</v>
      </c>
      <c r="O37">
        <v>2010.4824020000001</v>
      </c>
      <c r="P37">
        <v>180.69002499999999</v>
      </c>
      <c r="Q37" t="s">
        <v>100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101</v>
      </c>
      <c r="AA37">
        <v>0.8</v>
      </c>
      <c r="AB37" t="s">
        <v>102</v>
      </c>
      <c r="AC37" t="s">
        <v>103</v>
      </c>
      <c r="AD37">
        <v>250</v>
      </c>
    </row>
    <row r="38" spans="1:30" x14ac:dyDescent="0.55000000000000004">
      <c r="A38" t="s">
        <v>142</v>
      </c>
      <c r="B38" t="s">
        <v>98</v>
      </c>
      <c r="C38" t="s">
        <v>279</v>
      </c>
      <c r="D38" t="s">
        <v>138</v>
      </c>
      <c r="E38">
        <v>1.5</v>
      </c>
      <c r="F38" s="125">
        <v>45449.625115740739</v>
      </c>
      <c r="G38">
        <v>1</v>
      </c>
      <c r="H38">
        <v>55.000999999999998</v>
      </c>
      <c r="I38">
        <v>8.2515110000000007</v>
      </c>
      <c r="J38">
        <v>1.7680549999999999</v>
      </c>
      <c r="K38">
        <v>2.525312</v>
      </c>
      <c r="L38">
        <v>170.40522000000001</v>
      </c>
      <c r="M38">
        <v>68.997125999999994</v>
      </c>
      <c r="N38">
        <v>2421.3508320000001</v>
      </c>
      <c r="O38">
        <v>2421.3508320000001</v>
      </c>
      <c r="P38">
        <v>218.185731</v>
      </c>
      <c r="Q38" t="s">
        <v>100</v>
      </c>
      <c r="S38">
        <v>0.09</v>
      </c>
      <c r="T38">
        <v>10</v>
      </c>
      <c r="U38">
        <v>10</v>
      </c>
      <c r="V38">
        <v>0.75</v>
      </c>
      <c r="W38">
        <v>0.8</v>
      </c>
      <c r="X38">
        <v>0.8</v>
      </c>
      <c r="Y38">
        <v>1500</v>
      </c>
      <c r="Z38" t="s">
        <v>101</v>
      </c>
      <c r="AA38">
        <v>0.8</v>
      </c>
      <c r="AB38" t="s">
        <v>102</v>
      </c>
      <c r="AC38" t="s">
        <v>103</v>
      </c>
      <c r="AD38">
        <v>250</v>
      </c>
    </row>
    <row r="39" spans="1:30" x14ac:dyDescent="0.55000000000000004">
      <c r="A39" t="s">
        <v>143</v>
      </c>
      <c r="B39" t="s">
        <v>98</v>
      </c>
      <c r="C39" t="s">
        <v>280</v>
      </c>
      <c r="D39" t="s">
        <v>107</v>
      </c>
      <c r="E39">
        <v>1.5</v>
      </c>
      <c r="F39" s="125">
        <v>45449.628587962965</v>
      </c>
      <c r="G39">
        <v>1</v>
      </c>
      <c r="H39">
        <v>55.000999999999998</v>
      </c>
      <c r="I39">
        <v>8.2511569999999992</v>
      </c>
      <c r="J39">
        <v>1.7812110000000001</v>
      </c>
      <c r="K39">
        <v>2.5545119999999999</v>
      </c>
      <c r="L39">
        <v>156.58510000000001</v>
      </c>
      <c r="M39">
        <v>67.997125999999994</v>
      </c>
      <c r="N39">
        <v>2157.702162</v>
      </c>
      <c r="O39">
        <v>2157.702162</v>
      </c>
      <c r="P39">
        <v>194.125247</v>
      </c>
      <c r="Q39" t="s">
        <v>100</v>
      </c>
      <c r="S39">
        <v>0.09</v>
      </c>
      <c r="T39">
        <v>10</v>
      </c>
      <c r="U39">
        <v>10</v>
      </c>
      <c r="V39">
        <v>0.75</v>
      </c>
      <c r="W39">
        <v>0.8</v>
      </c>
      <c r="X39">
        <v>0.8</v>
      </c>
      <c r="Y39">
        <v>1500</v>
      </c>
      <c r="Z39" t="s">
        <v>101</v>
      </c>
      <c r="AA39">
        <v>0.8</v>
      </c>
      <c r="AB39" t="s">
        <v>102</v>
      </c>
      <c r="AC39" t="s">
        <v>103</v>
      </c>
      <c r="AD39">
        <v>250</v>
      </c>
    </row>
    <row r="40" spans="1:30" x14ac:dyDescent="0.55000000000000004">
      <c r="A40" t="s">
        <v>144</v>
      </c>
      <c r="B40" t="s">
        <v>98</v>
      </c>
      <c r="C40" t="s">
        <v>281</v>
      </c>
      <c r="D40" t="s">
        <v>116</v>
      </c>
      <c r="E40">
        <v>1.5</v>
      </c>
      <c r="F40" s="125">
        <v>45449.632071759261</v>
      </c>
      <c r="G40">
        <v>1</v>
      </c>
      <c r="H40">
        <v>55.000999999999998</v>
      </c>
      <c r="I40">
        <v>8.1754119999999997</v>
      </c>
      <c r="J40">
        <v>1.747925</v>
      </c>
      <c r="K40">
        <v>2.5081060000000002</v>
      </c>
      <c r="L40">
        <v>188.21717000000001</v>
      </c>
      <c r="M40">
        <v>69.996814999999998</v>
      </c>
      <c r="N40">
        <v>2588.2525690000002</v>
      </c>
      <c r="O40">
        <v>2588.2525690000002</v>
      </c>
      <c r="P40">
        <v>233.417124</v>
      </c>
      <c r="Q40" t="s">
        <v>100</v>
      </c>
      <c r="S40">
        <v>0.09</v>
      </c>
      <c r="T40">
        <v>10</v>
      </c>
      <c r="U40">
        <v>10</v>
      </c>
      <c r="V40">
        <v>0.75</v>
      </c>
      <c r="W40">
        <v>0.8</v>
      </c>
      <c r="X40">
        <v>0.8</v>
      </c>
      <c r="Y40">
        <v>1500</v>
      </c>
      <c r="Z40" t="s">
        <v>101</v>
      </c>
      <c r="AA40">
        <v>0.8</v>
      </c>
      <c r="AB40" t="s">
        <v>102</v>
      </c>
      <c r="AC40" t="s">
        <v>103</v>
      </c>
      <c r="AD40">
        <v>250</v>
      </c>
    </row>
    <row r="41" spans="1:30" x14ac:dyDescent="0.55000000000000004">
      <c r="A41" t="s">
        <v>145</v>
      </c>
      <c r="B41" t="s">
        <v>98</v>
      </c>
      <c r="C41" t="s">
        <v>282</v>
      </c>
      <c r="D41" t="s">
        <v>118</v>
      </c>
      <c r="E41">
        <v>1.5</v>
      </c>
      <c r="F41" s="125">
        <v>45449.635555555556</v>
      </c>
      <c r="G41">
        <v>1</v>
      </c>
      <c r="H41">
        <v>55.000999999999998</v>
      </c>
      <c r="I41">
        <v>8.1986380000000008</v>
      </c>
      <c r="J41">
        <v>1.750667</v>
      </c>
      <c r="K41">
        <v>2.5108329999999999</v>
      </c>
      <c r="L41">
        <v>137.93646000000001</v>
      </c>
      <c r="M41">
        <v>66.997138000000007</v>
      </c>
      <c r="N41">
        <v>1933.630367</v>
      </c>
      <c r="O41">
        <v>1933.630367</v>
      </c>
      <c r="P41">
        <v>173.676535</v>
      </c>
      <c r="Q41" t="s">
        <v>100</v>
      </c>
      <c r="S41">
        <v>0.09</v>
      </c>
      <c r="T41">
        <v>10</v>
      </c>
      <c r="U41">
        <v>10</v>
      </c>
      <c r="V41">
        <v>0.75</v>
      </c>
      <c r="W41">
        <v>0.8</v>
      </c>
      <c r="X41">
        <v>0.8</v>
      </c>
      <c r="Y41">
        <v>1500</v>
      </c>
      <c r="Z41" t="s">
        <v>101</v>
      </c>
      <c r="AA41">
        <v>0.8</v>
      </c>
      <c r="AB41" t="s">
        <v>102</v>
      </c>
      <c r="AC41" t="s">
        <v>103</v>
      </c>
      <c r="AD41">
        <v>250</v>
      </c>
    </row>
    <row r="42" spans="1:30" x14ac:dyDescent="0.55000000000000004">
      <c r="A42" t="s">
        <v>146</v>
      </c>
      <c r="B42" t="s">
        <v>98</v>
      </c>
      <c r="C42" t="s">
        <v>283</v>
      </c>
      <c r="D42" t="s">
        <v>120</v>
      </c>
      <c r="E42">
        <v>1.5</v>
      </c>
      <c r="F42" s="125">
        <v>45449.639016203706</v>
      </c>
      <c r="G42">
        <v>1</v>
      </c>
      <c r="H42">
        <v>55.000999999999998</v>
      </c>
      <c r="I42">
        <v>8.2200030000000002</v>
      </c>
      <c r="J42">
        <v>1.749476</v>
      </c>
      <c r="K42">
        <v>2.4798260000000001</v>
      </c>
      <c r="L42">
        <v>119.62846</v>
      </c>
      <c r="M42">
        <v>65.997131999999993</v>
      </c>
      <c r="N42">
        <v>1676.6888309999999</v>
      </c>
      <c r="O42">
        <v>1676.6888309999999</v>
      </c>
      <c r="P42">
        <v>150.22814199999999</v>
      </c>
      <c r="Q42" t="s">
        <v>100</v>
      </c>
      <c r="S42">
        <v>0.09</v>
      </c>
      <c r="T42">
        <v>10</v>
      </c>
      <c r="U42">
        <v>10</v>
      </c>
      <c r="V42">
        <v>0.75</v>
      </c>
      <c r="W42">
        <v>0.8</v>
      </c>
      <c r="X42">
        <v>0.8</v>
      </c>
      <c r="Y42">
        <v>1500</v>
      </c>
      <c r="Z42" t="s">
        <v>101</v>
      </c>
      <c r="AA42">
        <v>0.8</v>
      </c>
      <c r="AB42" t="s">
        <v>102</v>
      </c>
      <c r="AC42" t="s">
        <v>103</v>
      </c>
      <c r="AD42">
        <v>250</v>
      </c>
    </row>
    <row r="43" spans="1:30" x14ac:dyDescent="0.55000000000000004">
      <c r="A43" t="s">
        <v>147</v>
      </c>
      <c r="B43" t="s">
        <v>98</v>
      </c>
      <c r="C43" t="s">
        <v>284</v>
      </c>
      <c r="D43" t="s">
        <v>135</v>
      </c>
      <c r="E43">
        <v>1.5</v>
      </c>
      <c r="F43" s="125">
        <v>45449.642476851855</v>
      </c>
      <c r="G43">
        <v>1</v>
      </c>
      <c r="H43">
        <v>55.000999999999998</v>
      </c>
      <c r="I43">
        <v>8.2882770000000008</v>
      </c>
      <c r="J43">
        <v>1.7364850000000001</v>
      </c>
      <c r="K43">
        <v>2.4834019999999999</v>
      </c>
      <c r="L43">
        <v>153.23756</v>
      </c>
      <c r="M43">
        <v>67.997144000000006</v>
      </c>
      <c r="N43">
        <v>2146.0964210000002</v>
      </c>
      <c r="O43">
        <v>2146.0964210000002</v>
      </c>
      <c r="P43">
        <v>193.066112</v>
      </c>
      <c r="Q43" t="s">
        <v>100</v>
      </c>
      <c r="S43">
        <v>0.09</v>
      </c>
      <c r="T43">
        <v>10</v>
      </c>
      <c r="U43">
        <v>10</v>
      </c>
      <c r="V43">
        <v>0.75</v>
      </c>
      <c r="W43">
        <v>0.8</v>
      </c>
      <c r="X43">
        <v>0.8</v>
      </c>
      <c r="Y43">
        <v>1500</v>
      </c>
      <c r="Z43" t="s">
        <v>101</v>
      </c>
      <c r="AA43">
        <v>0.8</v>
      </c>
      <c r="AB43" t="s">
        <v>102</v>
      </c>
      <c r="AC43" t="s">
        <v>103</v>
      </c>
      <c r="AD43">
        <v>250</v>
      </c>
    </row>
    <row r="44" spans="1:30" x14ac:dyDescent="0.55000000000000004">
      <c r="A44" t="s">
        <v>148</v>
      </c>
      <c r="B44" t="s">
        <v>98</v>
      </c>
      <c r="C44" t="s">
        <v>285</v>
      </c>
      <c r="D44" t="s">
        <v>138</v>
      </c>
      <c r="E44">
        <v>1.5</v>
      </c>
      <c r="F44" s="125">
        <v>45449.645937499998</v>
      </c>
      <c r="G44">
        <v>1</v>
      </c>
      <c r="H44">
        <v>55.000999999999998</v>
      </c>
      <c r="I44">
        <v>8.3264899999999997</v>
      </c>
      <c r="J44">
        <v>1.8516140000000001</v>
      </c>
      <c r="K44">
        <v>2.6173109999999999</v>
      </c>
      <c r="L44">
        <v>179.22900000000001</v>
      </c>
      <c r="M44">
        <v>67.997136999999995</v>
      </c>
      <c r="N44">
        <v>2481.479597</v>
      </c>
      <c r="O44">
        <v>2481.479597</v>
      </c>
      <c r="P44">
        <v>223.67306099999999</v>
      </c>
      <c r="Q44" t="s">
        <v>100</v>
      </c>
      <c r="S44">
        <v>0.09</v>
      </c>
      <c r="T44">
        <v>10</v>
      </c>
      <c r="U44">
        <v>10</v>
      </c>
      <c r="V44">
        <v>0.75</v>
      </c>
      <c r="W44">
        <v>0.8</v>
      </c>
      <c r="X44">
        <v>0.8</v>
      </c>
      <c r="Y44">
        <v>1500</v>
      </c>
      <c r="Z44" t="s">
        <v>101</v>
      </c>
      <c r="AA44">
        <v>0.8</v>
      </c>
      <c r="AB44" t="s">
        <v>102</v>
      </c>
      <c r="AC44" t="s">
        <v>103</v>
      </c>
      <c r="AD44">
        <v>250</v>
      </c>
    </row>
    <row r="45" spans="1:30" x14ac:dyDescent="0.55000000000000004">
      <c r="A45" t="s">
        <v>149</v>
      </c>
      <c r="B45" t="s">
        <v>98</v>
      </c>
      <c r="C45" t="s">
        <v>111</v>
      </c>
      <c r="D45" t="s">
        <v>99</v>
      </c>
      <c r="E45">
        <v>1.2</v>
      </c>
      <c r="F45" s="125">
        <v>45449.649328703701</v>
      </c>
      <c r="G45">
        <v>1</v>
      </c>
      <c r="H45">
        <v>55.000999999999998</v>
      </c>
      <c r="I45">
        <v>8.1826620000000005</v>
      </c>
      <c r="J45">
        <v>1.7392970000000001</v>
      </c>
      <c r="K45">
        <v>2.510491</v>
      </c>
      <c r="L45">
        <v>76.611048999999994</v>
      </c>
      <c r="M45">
        <v>58.997449000000003</v>
      </c>
      <c r="N45">
        <v>918.02245000000005</v>
      </c>
      <c r="O45">
        <v>918.02245000000005</v>
      </c>
      <c r="P45">
        <v>101.318641</v>
      </c>
      <c r="Q45" t="s">
        <v>100</v>
      </c>
      <c r="S45">
        <v>0.09</v>
      </c>
      <c r="T45">
        <v>10</v>
      </c>
      <c r="U45">
        <v>10</v>
      </c>
      <c r="V45">
        <v>0.75</v>
      </c>
      <c r="W45">
        <v>0.8</v>
      </c>
      <c r="X45">
        <v>0.8</v>
      </c>
      <c r="Y45">
        <v>1500</v>
      </c>
      <c r="Z45" t="s">
        <v>101</v>
      </c>
      <c r="AA45">
        <v>0.8</v>
      </c>
      <c r="AB45" t="s">
        <v>102</v>
      </c>
      <c r="AC45" t="s">
        <v>103</v>
      </c>
      <c r="AD45">
        <v>250</v>
      </c>
    </row>
    <row r="46" spans="1:30" x14ac:dyDescent="0.55000000000000004">
      <c r="A46" t="s">
        <v>150</v>
      </c>
      <c r="B46" t="s">
        <v>98</v>
      </c>
      <c r="C46" t="s">
        <v>112</v>
      </c>
      <c r="D46" t="s">
        <v>99</v>
      </c>
      <c r="E46">
        <v>1.5</v>
      </c>
      <c r="F46" s="125">
        <v>45449.652048611111</v>
      </c>
      <c r="G46">
        <v>1</v>
      </c>
      <c r="H46">
        <v>55.000999999999998</v>
      </c>
      <c r="I46">
        <v>8.2907240000000009</v>
      </c>
      <c r="J46">
        <v>1.770605</v>
      </c>
      <c r="K46">
        <v>2.5482369999999999</v>
      </c>
      <c r="L46">
        <v>83.025667999999996</v>
      </c>
      <c r="M46">
        <v>61.997131000000003</v>
      </c>
      <c r="N46">
        <v>1136.6185410000001</v>
      </c>
      <c r="O46">
        <v>1136.6185410000001</v>
      </c>
      <c r="P46">
        <v>100.94202</v>
      </c>
      <c r="Q46" t="s">
        <v>100</v>
      </c>
      <c r="S46">
        <v>0.09</v>
      </c>
      <c r="T46">
        <v>10</v>
      </c>
      <c r="U46">
        <v>10</v>
      </c>
      <c r="V46">
        <v>0.75</v>
      </c>
      <c r="W46">
        <v>0.8</v>
      </c>
      <c r="X46">
        <v>0.8</v>
      </c>
      <c r="Y46">
        <v>1500</v>
      </c>
      <c r="Z46" t="s">
        <v>101</v>
      </c>
      <c r="AA46">
        <v>0.8</v>
      </c>
      <c r="AB46" t="s">
        <v>102</v>
      </c>
      <c r="AC46" t="s">
        <v>103</v>
      </c>
      <c r="AD46">
        <v>250</v>
      </c>
    </row>
    <row r="47" spans="1:30" x14ac:dyDescent="0.55000000000000004">
      <c r="A47" t="s">
        <v>151</v>
      </c>
      <c r="B47" t="s">
        <v>98</v>
      </c>
      <c r="C47" t="s">
        <v>113</v>
      </c>
      <c r="D47" t="s">
        <v>99</v>
      </c>
      <c r="E47">
        <v>1.8</v>
      </c>
      <c r="F47" s="125">
        <v>45449.65483796296</v>
      </c>
      <c r="G47">
        <v>1</v>
      </c>
      <c r="H47">
        <v>55.000300000000003</v>
      </c>
      <c r="I47">
        <v>8.358644</v>
      </c>
      <c r="J47">
        <v>1.741142</v>
      </c>
      <c r="K47">
        <v>2.4697110000000002</v>
      </c>
      <c r="L47">
        <v>88.043148000000002</v>
      </c>
      <c r="M47">
        <v>66.997129999999999</v>
      </c>
      <c r="N47">
        <v>1360.5449080000001</v>
      </c>
      <c r="O47">
        <v>1360.5449080000001</v>
      </c>
      <c r="P47">
        <v>101.14746700000001</v>
      </c>
      <c r="Q47" t="s">
        <v>100</v>
      </c>
      <c r="S47">
        <v>0.09</v>
      </c>
      <c r="T47">
        <v>10</v>
      </c>
      <c r="U47">
        <v>10</v>
      </c>
      <c r="V47">
        <v>0.75</v>
      </c>
      <c r="W47">
        <v>0.8</v>
      </c>
      <c r="X47">
        <v>0.8</v>
      </c>
      <c r="Y47">
        <v>1500</v>
      </c>
      <c r="Z47" t="s">
        <v>101</v>
      </c>
      <c r="AA47">
        <v>0.8</v>
      </c>
      <c r="AB47" t="s">
        <v>102</v>
      </c>
      <c r="AC47" t="s">
        <v>103</v>
      </c>
      <c r="AD47">
        <v>250</v>
      </c>
    </row>
  </sheetData>
  <autoFilter ref="A1:AD1" xr:uid="{00000000-0001-0000-0100-000000000000}">
    <sortState xmlns:xlrd2="http://schemas.microsoft.com/office/spreadsheetml/2017/richdata2" ref="A2:AD69">
      <sortCondition ref="Q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77"/>
  <sheetViews>
    <sheetView tabSelected="1" topLeftCell="I1" zoomScale="74" workbookViewId="0">
      <selection activeCell="Y34" sqref="Y34"/>
    </sheetView>
  </sheetViews>
  <sheetFormatPr defaultColWidth="14.47265625" defaultRowHeight="15" customHeight="1" x14ac:dyDescent="0.55000000000000004"/>
  <cols>
    <col min="1" max="1" width="12.734375" customWidth="1"/>
    <col min="2" max="2" width="11.15625" customWidth="1"/>
    <col min="3" max="3" width="19.26171875" customWidth="1"/>
    <col min="4" max="4" width="14.5234375" customWidth="1"/>
    <col min="5" max="5" width="11.734375" customWidth="1"/>
    <col min="6" max="6" width="17.734375" customWidth="1"/>
    <col min="7" max="11" width="12.26171875" customWidth="1"/>
    <col min="12" max="12" width="9.15625" customWidth="1"/>
    <col min="13" max="13" width="12.26171875" customWidth="1"/>
    <col min="14" max="14" width="16.5234375" customWidth="1"/>
    <col min="15" max="17" width="12.26171875" customWidth="1"/>
    <col min="18" max="18" width="11.26171875" customWidth="1"/>
    <col min="19" max="19" width="7.47265625" customWidth="1"/>
    <col min="20" max="20" width="16.47265625" customWidth="1"/>
    <col min="21" max="21" width="6.5234375" customWidth="1"/>
    <col min="22" max="22" width="14.26171875" customWidth="1"/>
    <col min="23" max="23" width="12.7890625" customWidth="1"/>
    <col min="24" max="24" width="18.7890625" customWidth="1"/>
    <col min="25" max="25" width="12.734375" customWidth="1"/>
    <col min="26" max="26" width="13" customWidth="1"/>
  </cols>
  <sheetData>
    <row r="1" spans="1:60" ht="14.25" customHeight="1" x14ac:dyDescent="0.55000000000000004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1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55000000000000004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3</v>
      </c>
      <c r="S2" s="8" t="s">
        <v>4</v>
      </c>
      <c r="T2" s="9"/>
      <c r="U2" s="10"/>
      <c r="V2" s="1"/>
      <c r="W2" s="11" t="s">
        <v>5</v>
      </c>
      <c r="X2" s="12" t="s">
        <v>6</v>
      </c>
      <c r="Y2" s="1"/>
      <c r="Z2" s="13" t="s">
        <v>7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1.000296507212284</v>
      </c>
      <c r="AB2" s="1"/>
      <c r="AC2" s="15" t="s">
        <v>8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55000000000000004">
      <c r="R3" s="16" t="s">
        <v>9</v>
      </c>
      <c r="S3" s="17" t="s">
        <v>10</v>
      </c>
      <c r="T3" s="1"/>
      <c r="U3" s="10"/>
      <c r="V3" s="1"/>
      <c r="W3" s="11" t="s">
        <v>11</v>
      </c>
      <c r="X3" s="18">
        <f>2024*0.1</f>
        <v>202.4</v>
      </c>
      <c r="Y3" s="1"/>
      <c r="Z3" s="13" t="s">
        <v>12</v>
      </c>
      <c r="AA3" s="19">
        <f>X3*AA2</f>
        <v>202.46001305976628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55000000000000004">
      <c r="R4" s="16" t="s">
        <v>13</v>
      </c>
      <c r="S4" s="21" t="s">
        <v>14</v>
      </c>
      <c r="T4" s="1"/>
      <c r="U4" s="22"/>
      <c r="V4" s="1"/>
      <c r="W4" s="23" t="s">
        <v>15</v>
      </c>
      <c r="X4" s="24">
        <f>33.3*0.1</f>
        <v>3.33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55000000000000004">
      <c r="R5" s="16" t="s">
        <v>16</v>
      </c>
      <c r="S5" s="17" t="s">
        <v>17</v>
      </c>
      <c r="T5" s="25"/>
      <c r="U5" s="10"/>
      <c r="V5" s="1"/>
      <c r="W5" s="23" t="s">
        <v>18</v>
      </c>
      <c r="X5" s="26">
        <v>22</v>
      </c>
      <c r="Y5" s="10" t="s">
        <v>19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55000000000000004">
      <c r="R6" s="7" t="s">
        <v>20</v>
      </c>
      <c r="S6" s="12" t="s">
        <v>14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55000000000000004">
      <c r="A7" s="28" t="s">
        <v>21</v>
      </c>
      <c r="R7" s="16" t="s">
        <v>22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6">
      <c r="A8" s="33" t="s">
        <v>23</v>
      </c>
      <c r="B8" s="33" t="s">
        <v>24</v>
      </c>
      <c r="C8" s="33" t="s">
        <v>25</v>
      </c>
      <c r="D8" s="33" t="s">
        <v>26</v>
      </c>
      <c r="E8" s="33" t="s">
        <v>27</v>
      </c>
      <c r="F8" s="33" t="s">
        <v>28</v>
      </c>
      <c r="G8" s="33" t="s">
        <v>29</v>
      </c>
      <c r="H8" s="33" t="s">
        <v>30</v>
      </c>
      <c r="I8" s="33" t="s">
        <v>31</v>
      </c>
      <c r="J8" s="33" t="s">
        <v>32</v>
      </c>
      <c r="K8" s="33" t="s">
        <v>33</v>
      </c>
      <c r="L8" s="33" t="s">
        <v>34</v>
      </c>
      <c r="M8" s="33" t="s">
        <v>35</v>
      </c>
      <c r="N8" s="33" t="s">
        <v>36</v>
      </c>
      <c r="O8" s="33" t="s">
        <v>37</v>
      </c>
      <c r="P8" s="33" t="s">
        <v>38</v>
      </c>
      <c r="Q8" s="33" t="s">
        <v>39</v>
      </c>
      <c r="R8" s="34" t="s">
        <v>40</v>
      </c>
      <c r="S8" s="34" t="s">
        <v>41</v>
      </c>
      <c r="T8" s="35" t="s">
        <v>42</v>
      </c>
      <c r="U8" s="35" t="s">
        <v>43</v>
      </c>
      <c r="V8" s="35" t="s">
        <v>27</v>
      </c>
      <c r="W8" s="36" t="s">
        <v>44</v>
      </c>
      <c r="X8" s="37" t="s">
        <v>45</v>
      </c>
      <c r="Y8" s="38" t="s">
        <v>46</v>
      </c>
      <c r="Z8" s="39" t="s">
        <v>47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55000000000000004">
      <c r="A9" t="s">
        <v>251</v>
      </c>
      <c r="B9" t="s">
        <v>104</v>
      </c>
      <c r="C9" t="s">
        <v>250</v>
      </c>
      <c r="D9" t="s">
        <v>99</v>
      </c>
      <c r="E9">
        <v>1.2</v>
      </c>
      <c r="F9" s="125">
        <v>45449.53229166667</v>
      </c>
      <c r="G9">
        <v>2</v>
      </c>
      <c r="H9">
        <v>55.000300000000003</v>
      </c>
      <c r="I9">
        <v>7.9711449999999999</v>
      </c>
      <c r="J9">
        <v>1.7826679999999999</v>
      </c>
      <c r="K9">
        <v>2.539412</v>
      </c>
      <c r="L9">
        <v>74.303967</v>
      </c>
      <c r="M9">
        <v>59.997445999999997</v>
      </c>
      <c r="N9">
        <v>915.99402999999995</v>
      </c>
      <c r="O9">
        <v>916.12376500000005</v>
      </c>
      <c r="P9">
        <v>101.102722</v>
      </c>
      <c r="Q9" t="s">
        <v>100</v>
      </c>
      <c r="R9" s="41">
        <f>INT(T9)</f>
        <v>45449</v>
      </c>
      <c r="S9" s="42">
        <f t="shared" ref="S9:S19" si="0">T9-R9</f>
        <v>0.53229166667006211</v>
      </c>
      <c r="T9" s="43">
        <f>F9</f>
        <v>45449.53229166667</v>
      </c>
      <c r="U9" s="44" t="str">
        <f>C9</f>
        <v>CRM1.2/5%</v>
      </c>
      <c r="V9" s="44">
        <f>E9</f>
        <v>1.2</v>
      </c>
      <c r="W9" s="44">
        <f>N9</f>
        <v>915.99402999999995</v>
      </c>
      <c r="X9" s="45">
        <v>1.2</v>
      </c>
      <c r="Y9" s="46">
        <f>AVERAGE(W9:W11)</f>
        <v>916.12376499999993</v>
      </c>
      <c r="Z9" s="47">
        <f>STDEV(W9,W12)</f>
        <v>156.89173255252908</v>
      </c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55000000000000004">
      <c r="A10" t="s">
        <v>252</v>
      </c>
      <c r="B10" t="s">
        <v>104</v>
      </c>
      <c r="C10" t="s">
        <v>250</v>
      </c>
      <c r="D10" t="s">
        <v>99</v>
      </c>
      <c r="E10">
        <v>1.2</v>
      </c>
      <c r="F10" s="125">
        <v>45449.535069444442</v>
      </c>
      <c r="G10">
        <v>2</v>
      </c>
      <c r="H10">
        <v>55.000300000000003</v>
      </c>
      <c r="I10">
        <v>7.9757129999999998</v>
      </c>
      <c r="J10">
        <v>1.809774</v>
      </c>
      <c r="K10">
        <v>2.5914899999999998</v>
      </c>
      <c r="L10">
        <v>74.577804</v>
      </c>
      <c r="M10">
        <v>58.997441999999999</v>
      </c>
      <c r="N10">
        <v>915.70108500000003</v>
      </c>
      <c r="O10">
        <v>916.12376500000005</v>
      </c>
      <c r="P10">
        <v>101.102722</v>
      </c>
      <c r="Q10" t="s">
        <v>100</v>
      </c>
      <c r="R10" s="41">
        <f t="shared" ref="R10:R19" si="1">INT(T10)</f>
        <v>45449</v>
      </c>
      <c r="S10" s="42">
        <f t="shared" si="0"/>
        <v>0.5350694444423425</v>
      </c>
      <c r="T10" s="43">
        <f t="shared" ref="T10:T19" si="2">F10</f>
        <v>45449.535069444442</v>
      </c>
      <c r="U10" s="44" t="str">
        <f t="shared" ref="U10:U19" si="3">C10</f>
        <v>CRM1.2/5%</v>
      </c>
      <c r="V10" s="44">
        <f t="shared" ref="V10:V19" si="4">E10</f>
        <v>1.2</v>
      </c>
      <c r="W10" s="44">
        <f t="shared" ref="W10:W19" si="5">N10</f>
        <v>915.70108500000003</v>
      </c>
      <c r="X10" s="48">
        <v>1.5</v>
      </c>
      <c r="Y10" s="49">
        <f>AVERAGE(W12:W14)</f>
        <v>1138.3849503333333</v>
      </c>
      <c r="Z10" s="50">
        <f>STDEV(W14,W15,W16)</f>
        <v>127.99999328805838</v>
      </c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55000000000000004">
      <c r="A11" t="s">
        <v>253</v>
      </c>
      <c r="B11" t="s">
        <v>104</v>
      </c>
      <c r="C11" t="s">
        <v>250</v>
      </c>
      <c r="D11" t="s">
        <v>99</v>
      </c>
      <c r="E11">
        <v>1.2</v>
      </c>
      <c r="F11" s="125">
        <v>45449.540567129632</v>
      </c>
      <c r="G11">
        <v>2</v>
      </c>
      <c r="H11">
        <v>55.000999999999998</v>
      </c>
      <c r="I11">
        <v>8.1081760000000003</v>
      </c>
      <c r="J11">
        <v>1.801952</v>
      </c>
      <c r="K11">
        <v>2.52277</v>
      </c>
      <c r="L11">
        <v>74.747286000000003</v>
      </c>
      <c r="M11">
        <v>59.997450000000001</v>
      </c>
      <c r="N11">
        <v>916.67618000000004</v>
      </c>
      <c r="O11">
        <v>916.12376500000005</v>
      </c>
      <c r="P11">
        <v>101.102722</v>
      </c>
      <c r="Q11" t="s">
        <v>100</v>
      </c>
      <c r="R11" s="41">
        <f t="shared" si="1"/>
        <v>45449</v>
      </c>
      <c r="S11" s="42">
        <f t="shared" si="0"/>
        <v>0.54056712963210884</v>
      </c>
      <c r="T11" s="43">
        <f t="shared" si="2"/>
        <v>45449.540567129632</v>
      </c>
      <c r="U11" s="44" t="str">
        <f t="shared" si="3"/>
        <v>CRM1.2/5%</v>
      </c>
      <c r="V11" s="44">
        <f t="shared" si="4"/>
        <v>1.2</v>
      </c>
      <c r="W11" s="44">
        <f t="shared" si="5"/>
        <v>916.67618000000004</v>
      </c>
      <c r="X11" s="51">
        <v>1.8</v>
      </c>
      <c r="Y11" s="52">
        <f>AVERAGE(W15:W17)</f>
        <v>1359.9565399999999</v>
      </c>
      <c r="Z11" s="53">
        <f>STDEV(W17:W19)</f>
        <v>785.07177448715015</v>
      </c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55000000000000004">
      <c r="A12" t="s">
        <v>254</v>
      </c>
      <c r="B12" t="s">
        <v>105</v>
      </c>
      <c r="C12" t="s">
        <v>255</v>
      </c>
      <c r="D12" t="s">
        <v>99</v>
      </c>
      <c r="E12">
        <v>1.5</v>
      </c>
      <c r="F12" s="125">
        <v>45449.543379629627</v>
      </c>
      <c r="G12">
        <v>1</v>
      </c>
      <c r="H12">
        <v>55.000999999999998</v>
      </c>
      <c r="I12">
        <v>8.2108550000000005</v>
      </c>
      <c r="J12">
        <v>1.765021</v>
      </c>
      <c r="K12">
        <v>2.520086</v>
      </c>
      <c r="L12">
        <v>83.516355000000004</v>
      </c>
      <c r="M12">
        <v>62.997131000000003</v>
      </c>
      <c r="N12">
        <v>1137.8724460000001</v>
      </c>
      <c r="O12">
        <v>1138.3849499999999</v>
      </c>
      <c r="P12">
        <v>101.102722</v>
      </c>
      <c r="Q12" t="s">
        <v>100</v>
      </c>
      <c r="R12" s="41">
        <f t="shared" si="1"/>
        <v>45449</v>
      </c>
      <c r="S12" s="42">
        <f t="shared" si="0"/>
        <v>0.54337962962745223</v>
      </c>
      <c r="T12" s="43">
        <f t="shared" si="2"/>
        <v>45449.543379629627</v>
      </c>
      <c r="U12" s="44" t="str">
        <f t="shared" si="3"/>
        <v>CRM1.5/5%</v>
      </c>
      <c r="V12" s="44">
        <f t="shared" si="4"/>
        <v>1.5</v>
      </c>
      <c r="W12" s="44">
        <f t="shared" si="5"/>
        <v>1137.8724460000001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55000000000000004">
      <c r="A13" t="s">
        <v>256</v>
      </c>
      <c r="B13" t="s">
        <v>105</v>
      </c>
      <c r="C13" t="s">
        <v>255</v>
      </c>
      <c r="D13" t="s">
        <v>99</v>
      </c>
      <c r="E13">
        <v>1.5</v>
      </c>
      <c r="F13" s="125">
        <v>45449.546249999999</v>
      </c>
      <c r="G13">
        <v>1</v>
      </c>
      <c r="H13">
        <v>55.000999999999998</v>
      </c>
      <c r="I13">
        <v>8.3487639999999992</v>
      </c>
      <c r="J13">
        <v>1.815839</v>
      </c>
      <c r="K13">
        <v>2.556873</v>
      </c>
      <c r="L13">
        <v>82.303145999999998</v>
      </c>
      <c r="M13">
        <v>62.997453999999998</v>
      </c>
      <c r="N13">
        <v>1138.9377830000001</v>
      </c>
      <c r="O13">
        <v>1138.3849499999999</v>
      </c>
      <c r="P13">
        <v>101.102722</v>
      </c>
      <c r="Q13" t="s">
        <v>100</v>
      </c>
      <c r="R13" s="41">
        <f t="shared" si="1"/>
        <v>45449</v>
      </c>
      <c r="S13" s="42">
        <f t="shared" si="0"/>
        <v>0.54624999999941792</v>
      </c>
      <c r="T13" s="43">
        <f t="shared" si="2"/>
        <v>45449.546249999999</v>
      </c>
      <c r="U13" s="44" t="str">
        <f t="shared" si="3"/>
        <v>CRM1.5/5%</v>
      </c>
      <c r="V13" s="44">
        <f t="shared" si="4"/>
        <v>1.5</v>
      </c>
      <c r="W13" s="44">
        <f t="shared" si="5"/>
        <v>1138.9377830000001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55000000000000004">
      <c r="A14" t="s">
        <v>257</v>
      </c>
      <c r="B14" t="s">
        <v>105</v>
      </c>
      <c r="C14" t="s">
        <v>255</v>
      </c>
      <c r="D14" t="s">
        <v>99</v>
      </c>
      <c r="E14">
        <v>1.5</v>
      </c>
      <c r="F14" s="125">
        <v>45449.55196759259</v>
      </c>
      <c r="G14">
        <v>1</v>
      </c>
      <c r="H14">
        <v>55.000999999999998</v>
      </c>
      <c r="I14">
        <v>8.5803930000000008</v>
      </c>
      <c r="J14">
        <v>1.80457</v>
      </c>
      <c r="K14">
        <v>2.5013809999999999</v>
      </c>
      <c r="L14">
        <v>83.394578999999993</v>
      </c>
      <c r="M14">
        <v>62.997110999999997</v>
      </c>
      <c r="N14">
        <v>1138.3446220000001</v>
      </c>
      <c r="O14">
        <v>1138.3849499999999</v>
      </c>
      <c r="P14">
        <v>101.102722</v>
      </c>
      <c r="Q14" t="s">
        <v>100</v>
      </c>
      <c r="R14" s="41">
        <f t="shared" si="1"/>
        <v>45449</v>
      </c>
      <c r="S14" s="42">
        <f t="shared" si="0"/>
        <v>0.55196759258979</v>
      </c>
      <c r="T14" s="43">
        <f t="shared" si="2"/>
        <v>45449.55196759259</v>
      </c>
      <c r="U14" s="44" t="str">
        <f t="shared" si="3"/>
        <v>CRM1.5/5%</v>
      </c>
      <c r="V14" s="44">
        <f t="shared" si="4"/>
        <v>1.5</v>
      </c>
      <c r="W14" s="44">
        <f t="shared" si="5"/>
        <v>1138.3446220000001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55000000000000004">
      <c r="A15" t="s">
        <v>258</v>
      </c>
      <c r="B15" t="s">
        <v>106</v>
      </c>
      <c r="C15" t="s">
        <v>259</v>
      </c>
      <c r="D15" t="s">
        <v>99</v>
      </c>
      <c r="E15">
        <v>1.8</v>
      </c>
      <c r="F15" s="125">
        <v>45449.554895833331</v>
      </c>
      <c r="G15">
        <v>1</v>
      </c>
      <c r="H15">
        <v>55.000999999999998</v>
      </c>
      <c r="I15">
        <v>8.4059399999999993</v>
      </c>
      <c r="J15">
        <v>1.8007930000000001</v>
      </c>
      <c r="K15">
        <v>2.5613299999999999</v>
      </c>
      <c r="L15">
        <v>90.185941999999997</v>
      </c>
      <c r="M15">
        <v>65.997123999999999</v>
      </c>
      <c r="N15">
        <v>1359.2358959999999</v>
      </c>
      <c r="O15">
        <v>1359.9565399999999</v>
      </c>
      <c r="P15">
        <v>101.102722</v>
      </c>
      <c r="Q15" t="s">
        <v>100</v>
      </c>
      <c r="R15" s="41">
        <f t="shared" si="1"/>
        <v>45449</v>
      </c>
      <c r="S15" s="42">
        <f t="shared" si="0"/>
        <v>0.55489583333110204</v>
      </c>
      <c r="T15" s="43">
        <f t="shared" si="2"/>
        <v>45449.554895833331</v>
      </c>
      <c r="U15" s="44" t="str">
        <f t="shared" si="3"/>
        <v>CRM1.8/5%</v>
      </c>
      <c r="V15" s="44">
        <f t="shared" si="4"/>
        <v>1.8</v>
      </c>
      <c r="W15" s="44">
        <f t="shared" si="5"/>
        <v>1359.2358959999999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55000000000000004">
      <c r="A16" t="s">
        <v>260</v>
      </c>
      <c r="B16" t="s">
        <v>106</v>
      </c>
      <c r="C16" t="s">
        <v>259</v>
      </c>
      <c r="D16" t="s">
        <v>99</v>
      </c>
      <c r="E16">
        <v>1.8</v>
      </c>
      <c r="F16" s="125">
        <v>45449.557847222219</v>
      </c>
      <c r="G16">
        <v>1</v>
      </c>
      <c r="H16">
        <v>55.000999999999998</v>
      </c>
      <c r="I16">
        <v>8.2008910000000004</v>
      </c>
      <c r="J16">
        <v>1.7828170000000001</v>
      </c>
      <c r="K16">
        <v>2.489007</v>
      </c>
      <c r="L16">
        <v>89.138529000000005</v>
      </c>
      <c r="M16">
        <v>66.997125999999994</v>
      </c>
      <c r="N16">
        <v>1360.8495230000001</v>
      </c>
      <c r="O16">
        <v>1359.9565399999999</v>
      </c>
      <c r="P16">
        <v>101.102722</v>
      </c>
      <c r="Q16" t="s">
        <v>100</v>
      </c>
      <c r="R16" s="41">
        <f t="shared" si="1"/>
        <v>45449</v>
      </c>
      <c r="S16" s="42">
        <f t="shared" si="0"/>
        <v>0.55784722221869742</v>
      </c>
      <c r="T16" s="43">
        <f t="shared" si="2"/>
        <v>45449.557847222219</v>
      </c>
      <c r="U16" s="44" t="str">
        <f t="shared" si="3"/>
        <v>CRM1.8/5%</v>
      </c>
      <c r="V16" s="44">
        <f t="shared" si="4"/>
        <v>1.8</v>
      </c>
      <c r="W16" s="44">
        <f t="shared" si="5"/>
        <v>1360.8495230000001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55000000000000004">
      <c r="A17" t="s">
        <v>261</v>
      </c>
      <c r="B17" t="s">
        <v>106</v>
      </c>
      <c r="C17" t="s">
        <v>259</v>
      </c>
      <c r="D17" t="s">
        <v>99</v>
      </c>
      <c r="E17">
        <v>1.8</v>
      </c>
      <c r="F17" s="125">
        <v>45449.566736111112</v>
      </c>
      <c r="G17">
        <v>1</v>
      </c>
      <c r="H17">
        <v>55.000300000000003</v>
      </c>
      <c r="I17">
        <v>8.1664680000000001</v>
      </c>
      <c r="J17">
        <v>1.7702929999999999</v>
      </c>
      <c r="K17">
        <v>2.5293420000000002</v>
      </c>
      <c r="L17">
        <v>89.094970000000004</v>
      </c>
      <c r="M17">
        <v>65.997446999999994</v>
      </c>
      <c r="N17">
        <v>1359.7842009999999</v>
      </c>
      <c r="O17">
        <v>1359.9565399999999</v>
      </c>
      <c r="P17">
        <v>101.102722</v>
      </c>
      <c r="Q17" t="s">
        <v>100</v>
      </c>
      <c r="R17" s="41">
        <f t="shared" si="1"/>
        <v>45449</v>
      </c>
      <c r="S17" s="42">
        <f t="shared" si="0"/>
        <v>0.56673611111182254</v>
      </c>
      <c r="T17" s="43">
        <f t="shared" si="2"/>
        <v>45449.566736111112</v>
      </c>
      <c r="U17" s="44" t="str">
        <f t="shared" si="3"/>
        <v>CRM1.8/5%</v>
      </c>
      <c r="V17" s="44">
        <f t="shared" si="4"/>
        <v>1.8</v>
      </c>
      <c r="W17" s="44">
        <f t="shared" si="5"/>
        <v>1359.7842009999999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55000000000000004">
      <c r="F18" s="125"/>
      <c r="R18" s="41">
        <f t="shared" si="1"/>
        <v>0</v>
      </c>
      <c r="S18" s="42">
        <f t="shared" si="0"/>
        <v>0</v>
      </c>
      <c r="T18" s="43">
        <f t="shared" si="2"/>
        <v>0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55000000000000004">
      <c r="F19" s="125"/>
      <c r="R19" s="41">
        <f t="shared" si="1"/>
        <v>0</v>
      </c>
      <c r="S19" s="42">
        <f t="shared" si="0"/>
        <v>0</v>
      </c>
      <c r="T19" s="43">
        <f t="shared" si="2"/>
        <v>0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55000000000000004">
      <c r="F20" s="125"/>
      <c r="R20" s="41"/>
      <c r="S20" s="42"/>
      <c r="T20" s="43"/>
      <c r="U20" s="44"/>
      <c r="V20" s="44"/>
      <c r="W20" s="44"/>
      <c r="X20" s="55" t="s">
        <v>49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55000000000000004">
      <c r="F21" s="125"/>
      <c r="R21" s="41"/>
      <c r="S21" s="42"/>
      <c r="T21" s="43"/>
      <c r="U21" s="44"/>
      <c r="V21" s="44"/>
      <c r="W21" s="44"/>
      <c r="X21" s="59" t="s">
        <v>50</v>
      </c>
      <c r="Y21" s="60" t="s">
        <v>51</v>
      </c>
      <c r="Z21" s="61" t="s">
        <v>52</v>
      </c>
      <c r="AA21" s="62" t="s">
        <v>53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55000000000000004">
      <c r="F22" s="125"/>
      <c r="R22" s="41"/>
      <c r="S22" s="42"/>
      <c r="T22" s="43"/>
      <c r="U22" s="44"/>
      <c r="V22" s="44"/>
      <c r="W22" s="44"/>
      <c r="X22" s="63">
        <f>S14</f>
        <v>0.55196759258979</v>
      </c>
      <c r="Y22" s="64">
        <f>SLOPE(AB33:AB35,AC33:AC35)</f>
        <v>1.351859418642279E-3</v>
      </c>
      <c r="Z22" s="65">
        <f>INTERCEPT(X9:X11,Y9:Y11)</f>
        <v>-3.8625671683060414E-2</v>
      </c>
      <c r="AA22" s="66">
        <f>RSQ(AB33:AB35,AC33:AC35)</f>
        <v>0.99999919530981551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55000000000000004">
      <c r="F23" s="125"/>
      <c r="R23" s="41"/>
      <c r="S23" s="42"/>
      <c r="T23" s="43"/>
      <c r="U23" s="44"/>
      <c r="V23" s="44"/>
      <c r="W23" s="44"/>
      <c r="X23" s="67" t="s">
        <v>54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55000000000000004">
      <c r="F24" s="125"/>
      <c r="R24" s="41"/>
      <c r="S24" s="42"/>
      <c r="T24" s="43"/>
      <c r="U24" s="44"/>
      <c r="V24" s="44"/>
      <c r="W24" s="44"/>
      <c r="X24" s="59" t="s">
        <v>50</v>
      </c>
      <c r="Y24" s="60" t="s">
        <v>55</v>
      </c>
      <c r="Z24" s="61" t="s">
        <v>56</v>
      </c>
      <c r="AA24" s="62" t="s">
        <v>53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55000000000000004">
      <c r="F25" s="125"/>
      <c r="R25" s="41"/>
      <c r="S25" s="42"/>
      <c r="T25" s="43"/>
      <c r="U25" s="44"/>
      <c r="V25" s="44"/>
      <c r="W25" s="44"/>
      <c r="X25" s="63">
        <f>S35</f>
        <v>0.6548379629603005</v>
      </c>
      <c r="Y25" s="64">
        <f>SLOPE(AB33:AB35,AE33:AE35)</f>
        <v>-4.9018409081390117E-4</v>
      </c>
      <c r="Z25" s="65">
        <f>INTERCEPT(AB33:AB35,AE33:AE35)</f>
        <v>1.65</v>
      </c>
      <c r="AA25" s="66">
        <f>RSQ(AB33:AB35,AE33:AE35)</f>
        <v>0.75000000000000011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55000000000000004">
      <c r="F26" s="125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55000000000000004">
      <c r="F27" s="125"/>
      <c r="R27" s="41"/>
      <c r="S27" s="42"/>
      <c r="T27" s="43"/>
      <c r="U27" s="44"/>
      <c r="V27" s="44"/>
      <c r="W27" s="44"/>
      <c r="X27" s="68" t="s">
        <v>57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55000000000000004">
      <c r="F28" s="125"/>
      <c r="R28" s="41"/>
      <c r="S28" s="42"/>
      <c r="T28" s="43"/>
      <c r="U28" s="44"/>
      <c r="V28" s="44"/>
      <c r="W28" s="44"/>
      <c r="X28" s="71" t="s">
        <v>58</v>
      </c>
      <c r="Y28" s="71" t="s">
        <v>59</v>
      </c>
      <c r="Z28" s="72" t="s">
        <v>60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55000000000000004">
      <c r="F29" s="125"/>
      <c r="R29" s="41"/>
      <c r="S29" s="42"/>
      <c r="T29" s="43"/>
      <c r="U29" s="44"/>
      <c r="V29" s="44"/>
      <c r="W29" s="44"/>
      <c r="X29" s="76">
        <f>X25-X22</f>
        <v>0.1028703703705105</v>
      </c>
      <c r="Y29" s="65">
        <f>Y25-Y22</f>
        <v>-1.8420435094561802E-3</v>
      </c>
      <c r="Z29" s="77">
        <f>Z25-Z22</f>
        <v>1.6886256716830603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55000000000000004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55000000000000004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55000000000000004">
      <c r="A32" s="33" t="s">
        <v>23</v>
      </c>
      <c r="B32" s="33" t="s">
        <v>24</v>
      </c>
      <c r="C32" s="33" t="s">
        <v>25</v>
      </c>
      <c r="D32" s="33" t="s">
        <v>26</v>
      </c>
      <c r="E32" s="33" t="s">
        <v>27</v>
      </c>
      <c r="F32" s="33" t="s">
        <v>28</v>
      </c>
      <c r="G32" s="33" t="s">
        <v>29</v>
      </c>
      <c r="H32" s="33" t="s">
        <v>30</v>
      </c>
      <c r="I32" s="33" t="s">
        <v>31</v>
      </c>
      <c r="J32" s="33" t="s">
        <v>32</v>
      </c>
      <c r="K32" s="33" t="s">
        <v>33</v>
      </c>
      <c r="L32" s="33" t="s">
        <v>34</v>
      </c>
      <c r="M32" s="33" t="s">
        <v>35</v>
      </c>
      <c r="N32" s="33" t="s">
        <v>36</v>
      </c>
      <c r="O32" s="33" t="s">
        <v>37</v>
      </c>
      <c r="P32" s="33" t="s">
        <v>38</v>
      </c>
      <c r="Q32" s="33" t="s">
        <v>39</v>
      </c>
      <c r="R32" s="16" t="s">
        <v>61</v>
      </c>
      <c r="S32" s="74"/>
      <c r="T32" s="75"/>
      <c r="X32" s="37" t="s">
        <v>45</v>
      </c>
      <c r="Y32" s="38" t="s">
        <v>46</v>
      </c>
      <c r="Z32" s="39" t="s">
        <v>47</v>
      </c>
      <c r="AA32" s="29"/>
      <c r="AB32" s="78" t="s">
        <v>45</v>
      </c>
      <c r="AC32" s="79" t="s">
        <v>46</v>
      </c>
      <c r="AD32" s="79" t="s">
        <v>62</v>
      </c>
      <c r="AE32" s="80" t="s">
        <v>63</v>
      </c>
      <c r="AF32" s="81" t="s">
        <v>64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55000000000000004">
      <c r="A33" t="s">
        <v>149</v>
      </c>
      <c r="B33" t="s">
        <v>98</v>
      </c>
      <c r="C33" t="s">
        <v>111</v>
      </c>
      <c r="D33" t="s">
        <v>99</v>
      </c>
      <c r="E33">
        <v>1.2</v>
      </c>
      <c r="F33" s="125">
        <v>45449.649328703701</v>
      </c>
      <c r="G33">
        <v>1</v>
      </c>
      <c r="H33">
        <v>55.000999999999998</v>
      </c>
      <c r="I33">
        <v>8.1826620000000005</v>
      </c>
      <c r="J33">
        <v>1.7392970000000001</v>
      </c>
      <c r="K33">
        <v>2.510491</v>
      </c>
      <c r="L33">
        <v>76.611048999999994</v>
      </c>
      <c r="M33">
        <v>58.997449000000003</v>
      </c>
      <c r="N33">
        <v>918.02245000000005</v>
      </c>
      <c r="O33">
        <v>918.02245000000005</v>
      </c>
      <c r="P33">
        <v>101.318641</v>
      </c>
      <c r="Q33" t="s">
        <v>100</v>
      </c>
      <c r="R33" s="82">
        <f>INT(T33)</f>
        <v>45449</v>
      </c>
      <c r="S33" s="83">
        <f>T33-R33</f>
        <v>0.64932870370103046</v>
      </c>
      <c r="T33" s="84">
        <f>F33</f>
        <v>45449.649328703701</v>
      </c>
      <c r="U33" s="85" t="str">
        <f>C33</f>
        <v>CRM1.2-5%</v>
      </c>
      <c r="V33" s="85">
        <f>E33</f>
        <v>1.2</v>
      </c>
      <c r="W33" s="85">
        <f>N33</f>
        <v>918.02245000000005</v>
      </c>
      <c r="X33" s="86">
        <v>1.2</v>
      </c>
      <c r="Y33" s="87">
        <f>W33</f>
        <v>918.02245000000005</v>
      </c>
      <c r="Z33" s="88">
        <f>STDEV(W33,W36,W37)</f>
        <v>530.02050862961983</v>
      </c>
      <c r="AA33" s="29"/>
      <c r="AB33" s="89">
        <f t="shared" ref="AB33:AC35" si="6">X9</f>
        <v>1.2</v>
      </c>
      <c r="AC33" s="90">
        <f t="shared" si="6"/>
        <v>916.12376499999993</v>
      </c>
      <c r="AD33" s="90">
        <f>Y33</f>
        <v>918.02245000000005</v>
      </c>
      <c r="AE33" s="90">
        <f>Y33</f>
        <v>918.02245000000005</v>
      </c>
      <c r="AF33" s="91">
        <f>AC33-AE33</f>
        <v>-1.8986850000001141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55000000000000004">
      <c r="A34" t="s">
        <v>150</v>
      </c>
      <c r="B34" t="s">
        <v>98</v>
      </c>
      <c r="C34" t="s">
        <v>112</v>
      </c>
      <c r="D34" t="s">
        <v>99</v>
      </c>
      <c r="E34">
        <v>1.5</v>
      </c>
      <c r="F34" s="125">
        <v>45449.652048611111</v>
      </c>
      <c r="G34">
        <v>1</v>
      </c>
      <c r="H34">
        <v>55.000999999999998</v>
      </c>
      <c r="I34">
        <v>8.2907240000000009</v>
      </c>
      <c r="J34">
        <v>1.770605</v>
      </c>
      <c r="K34">
        <v>2.5482369999999999</v>
      </c>
      <c r="L34">
        <v>83.025667999999996</v>
      </c>
      <c r="M34">
        <v>61.997131000000003</v>
      </c>
      <c r="N34">
        <v>1136.6185410000001</v>
      </c>
      <c r="O34">
        <v>1136.6185410000001</v>
      </c>
      <c r="P34">
        <v>100.94202</v>
      </c>
      <c r="Q34" t="s">
        <v>100</v>
      </c>
      <c r="R34" s="82">
        <f t="shared" ref="R34:R35" si="7">INT(T34)</f>
        <v>45449</v>
      </c>
      <c r="S34" s="83">
        <f t="shared" ref="S34:S35" si="8">T34-R34</f>
        <v>0.65204861111124046</v>
      </c>
      <c r="T34" s="84">
        <f t="shared" ref="T34:T35" si="9">F34</f>
        <v>45449.652048611111</v>
      </c>
      <c r="U34" s="85" t="str">
        <f t="shared" ref="U34:U35" si="10">C34</f>
        <v>CRM1.5-5%</v>
      </c>
      <c r="V34" s="85">
        <f t="shared" ref="V34:V35" si="11">E34</f>
        <v>1.5</v>
      </c>
      <c r="W34" s="85">
        <f t="shared" ref="W34:W35" si="12">N34</f>
        <v>1136.6185410000001</v>
      </c>
      <c r="X34" s="92">
        <v>1.5</v>
      </c>
      <c r="Y34" s="87">
        <f>W37</f>
        <v>0</v>
      </c>
      <c r="Z34" s="93">
        <f>STDEV(W38:W40)</f>
        <v>0</v>
      </c>
      <c r="AA34" s="29"/>
      <c r="AB34" s="89">
        <f t="shared" si="6"/>
        <v>1.5</v>
      </c>
      <c r="AC34" s="90">
        <f t="shared" si="6"/>
        <v>1138.3849503333333</v>
      </c>
      <c r="AD34" s="90">
        <f>Y34</f>
        <v>0</v>
      </c>
      <c r="AE34" s="90">
        <f>Y34</f>
        <v>0</v>
      </c>
      <c r="AF34" s="91">
        <f>AC34-AE34</f>
        <v>1138.3849503333333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55000000000000004">
      <c r="A35" t="s">
        <v>151</v>
      </c>
      <c r="B35" t="s">
        <v>98</v>
      </c>
      <c r="C35" t="s">
        <v>113</v>
      </c>
      <c r="D35" t="s">
        <v>99</v>
      </c>
      <c r="E35">
        <v>1.8</v>
      </c>
      <c r="F35" s="125">
        <v>45449.65483796296</v>
      </c>
      <c r="G35">
        <v>1</v>
      </c>
      <c r="H35">
        <v>55.000300000000003</v>
      </c>
      <c r="I35">
        <v>8.358644</v>
      </c>
      <c r="J35">
        <v>1.741142</v>
      </c>
      <c r="K35">
        <v>2.4697110000000002</v>
      </c>
      <c r="L35">
        <v>88.043148000000002</v>
      </c>
      <c r="M35">
        <v>66.997129999999999</v>
      </c>
      <c r="N35">
        <v>1360.5449080000001</v>
      </c>
      <c r="O35">
        <v>1360.5449080000001</v>
      </c>
      <c r="P35">
        <v>101.14746700000001</v>
      </c>
      <c r="Q35" t="s">
        <v>100</v>
      </c>
      <c r="R35" s="82">
        <f t="shared" si="7"/>
        <v>45449</v>
      </c>
      <c r="S35" s="83">
        <f t="shared" si="8"/>
        <v>0.6548379629603005</v>
      </c>
      <c r="T35" s="84">
        <f t="shared" si="9"/>
        <v>45449.65483796296</v>
      </c>
      <c r="U35" s="85" t="str">
        <f t="shared" si="10"/>
        <v>CRM1.8-5%</v>
      </c>
      <c r="V35" s="85">
        <f t="shared" si="11"/>
        <v>1.8</v>
      </c>
      <c r="W35" s="85">
        <f t="shared" si="12"/>
        <v>1360.5449080000001</v>
      </c>
      <c r="X35" s="94">
        <v>1.8</v>
      </c>
      <c r="Y35" s="87">
        <f>W39</f>
        <v>0</v>
      </c>
      <c r="Z35" s="95">
        <f>STDEV(W41:W42)</f>
        <v>0</v>
      </c>
      <c r="AA35" s="29"/>
      <c r="AB35" s="96">
        <f t="shared" si="6"/>
        <v>1.8</v>
      </c>
      <c r="AC35" s="97">
        <f t="shared" si="6"/>
        <v>1359.9565399999999</v>
      </c>
      <c r="AD35" s="97">
        <f>Y35</f>
        <v>0</v>
      </c>
      <c r="AE35" s="97">
        <f>Y35</f>
        <v>0</v>
      </c>
      <c r="AF35" s="98">
        <f>AC35-AE35</f>
        <v>1359.9565399999999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55000000000000004">
      <c r="F36" s="125"/>
      <c r="R36" s="82">
        <f t="shared" ref="R36:R42" si="13">INT(T36)</f>
        <v>0</v>
      </c>
      <c r="S36" s="83">
        <f t="shared" ref="S36:S42" si="14">T36-R36</f>
        <v>0</v>
      </c>
      <c r="T36" s="84">
        <f t="shared" ref="T36:T42" si="15">F36</f>
        <v>0</v>
      </c>
      <c r="U36" s="85">
        <f t="shared" ref="U36:U42" si="16">C36</f>
        <v>0</v>
      </c>
      <c r="V36" s="85">
        <f t="shared" ref="V36:V42" si="17">E36</f>
        <v>0</v>
      </c>
      <c r="W36" s="85">
        <f t="shared" ref="W36:W42" si="18">N36</f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55000000000000004">
      <c r="F37" s="125"/>
      <c r="R37" s="82">
        <f t="shared" si="13"/>
        <v>0</v>
      </c>
      <c r="S37" s="83">
        <f t="shared" si="14"/>
        <v>0</v>
      </c>
      <c r="T37" s="84">
        <f t="shared" si="15"/>
        <v>0</v>
      </c>
      <c r="U37" s="85">
        <f t="shared" si="16"/>
        <v>0</v>
      </c>
      <c r="V37" s="85">
        <f t="shared" si="17"/>
        <v>0</v>
      </c>
      <c r="W37" s="85">
        <f t="shared" si="18"/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9"/>
      <c r="AI37" s="100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55000000000000004">
      <c r="F38" s="125"/>
      <c r="R38" s="82">
        <f t="shared" si="13"/>
        <v>0</v>
      </c>
      <c r="S38" s="83">
        <f t="shared" si="14"/>
        <v>0</v>
      </c>
      <c r="T38" s="84">
        <f t="shared" si="15"/>
        <v>0</v>
      </c>
      <c r="U38" s="85">
        <f t="shared" si="16"/>
        <v>0</v>
      </c>
      <c r="V38" s="85">
        <f t="shared" si="17"/>
        <v>0</v>
      </c>
      <c r="W38" s="85">
        <f t="shared" si="18"/>
        <v>0</v>
      </c>
      <c r="X38" s="29"/>
      <c r="Y38" s="29"/>
      <c r="Z38" s="29"/>
      <c r="AA38" s="29"/>
      <c r="AH38" s="99"/>
      <c r="AI38" s="100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55000000000000004">
      <c r="F39" s="125"/>
      <c r="R39" s="82">
        <f t="shared" si="13"/>
        <v>0</v>
      </c>
      <c r="S39" s="83">
        <f t="shared" si="14"/>
        <v>0</v>
      </c>
      <c r="T39" s="84">
        <f t="shared" si="15"/>
        <v>0</v>
      </c>
      <c r="U39" s="85">
        <f t="shared" si="16"/>
        <v>0</v>
      </c>
      <c r="V39" s="85">
        <f t="shared" si="17"/>
        <v>0</v>
      </c>
      <c r="W39" s="85">
        <f t="shared" si="18"/>
        <v>0</v>
      </c>
      <c r="X39" s="29"/>
      <c r="AH39" s="99"/>
      <c r="AI39" s="100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55000000000000004">
      <c r="F40" s="125"/>
      <c r="R40" s="82">
        <f t="shared" si="13"/>
        <v>0</v>
      </c>
      <c r="S40" s="83">
        <f t="shared" si="14"/>
        <v>0</v>
      </c>
      <c r="T40" s="84">
        <f t="shared" si="15"/>
        <v>0</v>
      </c>
      <c r="U40" s="85">
        <f t="shared" si="16"/>
        <v>0</v>
      </c>
      <c r="V40" s="85">
        <f t="shared" si="17"/>
        <v>0</v>
      </c>
      <c r="W40" s="85">
        <f t="shared" si="18"/>
        <v>0</v>
      </c>
      <c r="X40" s="29"/>
      <c r="AH40" s="99"/>
      <c r="AI40" s="100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55000000000000004">
      <c r="F41" s="125"/>
      <c r="R41" s="82">
        <f t="shared" si="13"/>
        <v>0</v>
      </c>
      <c r="S41" s="83">
        <f t="shared" si="14"/>
        <v>0</v>
      </c>
      <c r="T41" s="84">
        <f t="shared" si="15"/>
        <v>0</v>
      </c>
      <c r="U41" s="85">
        <f t="shared" si="16"/>
        <v>0</v>
      </c>
      <c r="V41" s="85">
        <f t="shared" si="17"/>
        <v>0</v>
      </c>
      <c r="W41" s="85">
        <f t="shared" si="18"/>
        <v>0</v>
      </c>
      <c r="AB41" s="29"/>
      <c r="AC41" s="1"/>
      <c r="AH41" s="99"/>
      <c r="AI41" s="100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55000000000000004">
      <c r="F42" s="125"/>
      <c r="R42" s="82">
        <f t="shared" si="13"/>
        <v>0</v>
      </c>
      <c r="S42" s="83">
        <f t="shared" si="14"/>
        <v>0</v>
      </c>
      <c r="T42" s="84">
        <f t="shared" si="15"/>
        <v>0</v>
      </c>
      <c r="U42" s="85">
        <f t="shared" si="16"/>
        <v>0</v>
      </c>
      <c r="V42" s="85">
        <f t="shared" si="17"/>
        <v>0</v>
      </c>
      <c r="W42" s="85">
        <f t="shared" si="18"/>
        <v>0</v>
      </c>
      <c r="AB42" s="29"/>
      <c r="AC42" s="1"/>
      <c r="AH42" s="99"/>
      <c r="AI42" s="100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55000000000000004">
      <c r="F43" s="125"/>
      <c r="R43" s="82">
        <f t="shared" ref="R43" si="19">INT(T43)</f>
        <v>0</v>
      </c>
      <c r="S43" s="83">
        <f t="shared" ref="S43" si="20">T43-R43</f>
        <v>0</v>
      </c>
      <c r="T43" s="84">
        <f t="shared" ref="T43" si="21">F43</f>
        <v>0</v>
      </c>
      <c r="U43" s="85">
        <f t="shared" ref="U43" si="22">C43</f>
        <v>0</v>
      </c>
      <c r="V43" s="85">
        <f t="shared" ref="V43" si="23">E43</f>
        <v>0</v>
      </c>
      <c r="W43" s="85">
        <f t="shared" ref="W43" si="24">N43</f>
        <v>0</v>
      </c>
      <c r="AB43" s="29"/>
      <c r="AC43" s="1"/>
      <c r="AD43" s="101"/>
      <c r="AE43" s="29"/>
      <c r="AF43" s="29"/>
      <c r="AG43" s="14"/>
      <c r="AH43" s="99"/>
      <c r="AI43" s="100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55000000000000004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9"/>
      <c r="AI44" s="100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55000000000000004">
      <c r="R45" s="73"/>
      <c r="S45" s="74"/>
      <c r="T45" s="75"/>
      <c r="AG45" s="10"/>
      <c r="AH45" s="99"/>
      <c r="AI45" s="100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55000000000000004">
      <c r="R46" s="73"/>
      <c r="S46" s="74"/>
      <c r="T46" s="75"/>
      <c r="AH46" s="99"/>
      <c r="AI46" s="100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55000000000000004">
      <c r="A47" s="33" t="s">
        <v>23</v>
      </c>
      <c r="B47" s="33" t="s">
        <v>24</v>
      </c>
      <c r="C47" s="33" t="s">
        <v>25</v>
      </c>
      <c r="D47" s="33" t="s">
        <v>26</v>
      </c>
      <c r="E47" s="33" t="s">
        <v>27</v>
      </c>
      <c r="F47" s="33" t="s">
        <v>28</v>
      </c>
      <c r="G47" s="33" t="s">
        <v>29</v>
      </c>
      <c r="H47" s="33" t="s">
        <v>30</v>
      </c>
      <c r="I47" s="33" t="s">
        <v>31</v>
      </c>
      <c r="J47" s="33" t="s">
        <v>32</v>
      </c>
      <c r="K47" s="33" t="s">
        <v>33</v>
      </c>
      <c r="L47" s="33" t="s">
        <v>34</v>
      </c>
      <c r="M47" s="33" t="s">
        <v>35</v>
      </c>
      <c r="N47" s="33" t="s">
        <v>36</v>
      </c>
      <c r="O47" s="33" t="s">
        <v>37</v>
      </c>
      <c r="P47" s="33" t="s">
        <v>38</v>
      </c>
      <c r="Q47" s="33" t="s">
        <v>39</v>
      </c>
      <c r="R47" s="16" t="s">
        <v>65</v>
      </c>
      <c r="S47" s="74"/>
      <c r="T47" s="75"/>
      <c r="X47" s="37" t="s">
        <v>45</v>
      </c>
      <c r="Y47" s="38" t="s">
        <v>46</v>
      </c>
      <c r="Z47" s="39" t="s">
        <v>47</v>
      </c>
      <c r="AH47" s="99"/>
      <c r="AI47" s="100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55000000000000004">
      <c r="A48" s="5" t="s">
        <v>66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2">
        <f t="shared" ref="R48:R62" si="25">INT(T48)</f>
        <v>0</v>
      </c>
      <c r="S48" s="103">
        <f t="shared" ref="S48:S62" si="26">T48-R48</f>
        <v>0</v>
      </c>
      <c r="T48" s="104">
        <f t="shared" ref="T48:T62" si="27">F48</f>
        <v>0</v>
      </c>
      <c r="U48" s="105">
        <f t="shared" ref="U48:U62" si="28">C48</f>
        <v>0</v>
      </c>
      <c r="V48" s="105">
        <f t="shared" ref="V48:V62" si="29">E48</f>
        <v>0</v>
      </c>
      <c r="W48" s="105">
        <f t="shared" ref="W48:W62" si="30">N48</f>
        <v>0</v>
      </c>
      <c r="X48" s="106">
        <v>1.2</v>
      </c>
      <c r="Y48" s="107">
        <f>AVERAGE(W48:W49)</f>
        <v>0</v>
      </c>
      <c r="Z48" s="108">
        <f>STDEV(W48:W49)</f>
        <v>0</v>
      </c>
      <c r="AG48" s="10"/>
      <c r="AH48" s="99"/>
      <c r="AI48" s="100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55000000000000004">
      <c r="A49" s="5" t="s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2">
        <f t="shared" si="25"/>
        <v>0</v>
      </c>
      <c r="S49" s="103">
        <f t="shared" si="26"/>
        <v>0</v>
      </c>
      <c r="T49" s="104">
        <f t="shared" si="27"/>
        <v>0</v>
      </c>
      <c r="U49" s="105">
        <f t="shared" si="28"/>
        <v>0</v>
      </c>
      <c r="V49" s="105">
        <f t="shared" si="29"/>
        <v>0</v>
      </c>
      <c r="W49" s="105">
        <f t="shared" si="30"/>
        <v>0</v>
      </c>
      <c r="X49" s="109">
        <v>1.5</v>
      </c>
      <c r="Y49" s="110">
        <f>AVERAGE(W50:W51)</f>
        <v>0</v>
      </c>
      <c r="Z49" s="111">
        <f>STDEV(W50:W51)</f>
        <v>0</v>
      </c>
      <c r="AG49" s="10"/>
      <c r="AH49" s="99"/>
      <c r="AI49" s="100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2">
        <f t="shared" si="25"/>
        <v>0</v>
      </c>
      <c r="S50" s="103">
        <f t="shared" si="26"/>
        <v>0</v>
      </c>
      <c r="T50" s="104">
        <f t="shared" si="27"/>
        <v>0</v>
      </c>
      <c r="U50" s="105">
        <f t="shared" si="28"/>
        <v>0</v>
      </c>
      <c r="V50" s="105">
        <f t="shared" si="29"/>
        <v>0</v>
      </c>
      <c r="W50" s="105">
        <f t="shared" si="30"/>
        <v>0</v>
      </c>
      <c r="X50" s="112">
        <v>1.8</v>
      </c>
      <c r="Y50" s="113">
        <f>AVERAGE(W52:W53)</f>
        <v>0</v>
      </c>
      <c r="Z50" s="114">
        <f>STDEV(W52:W53)</f>
        <v>0</v>
      </c>
      <c r="AG50" s="10"/>
      <c r="AH50" s="99"/>
      <c r="AI50" s="100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2">
        <f t="shared" si="25"/>
        <v>0</v>
      </c>
      <c r="S51" s="103">
        <f t="shared" si="26"/>
        <v>0</v>
      </c>
      <c r="T51" s="104">
        <f t="shared" si="27"/>
        <v>0</v>
      </c>
      <c r="U51" s="105">
        <f t="shared" si="28"/>
        <v>0</v>
      </c>
      <c r="V51" s="105">
        <f t="shared" si="29"/>
        <v>0</v>
      </c>
      <c r="W51" s="105">
        <f t="shared" si="30"/>
        <v>0</v>
      </c>
      <c r="X51" s="29"/>
      <c r="Y51" s="29"/>
      <c r="Z51" s="29"/>
      <c r="AG51" s="10"/>
      <c r="AH51" s="99"/>
      <c r="AI51" s="100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2">
        <f t="shared" si="25"/>
        <v>0</v>
      </c>
      <c r="S52" s="103">
        <f t="shared" si="26"/>
        <v>0</v>
      </c>
      <c r="T52" s="104">
        <f t="shared" si="27"/>
        <v>0</v>
      </c>
      <c r="U52" s="105">
        <f t="shared" si="28"/>
        <v>0</v>
      </c>
      <c r="V52" s="105">
        <f t="shared" si="29"/>
        <v>0</v>
      </c>
      <c r="W52" s="105">
        <f t="shared" si="30"/>
        <v>0</v>
      </c>
      <c r="X52" s="29"/>
      <c r="Y52" s="29"/>
      <c r="Z52" s="29"/>
      <c r="AG52" s="10"/>
      <c r="AH52" s="99"/>
      <c r="AI52" s="100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2">
        <f t="shared" si="25"/>
        <v>0</v>
      </c>
      <c r="S53" s="103">
        <f t="shared" si="26"/>
        <v>0</v>
      </c>
      <c r="T53" s="104">
        <f t="shared" si="27"/>
        <v>0</v>
      </c>
      <c r="U53" s="105">
        <f t="shared" si="28"/>
        <v>0</v>
      </c>
      <c r="V53" s="105">
        <f t="shared" si="29"/>
        <v>0</v>
      </c>
      <c r="W53" s="105">
        <f t="shared" si="30"/>
        <v>0</v>
      </c>
      <c r="AG53" s="10"/>
      <c r="AH53" s="99"/>
      <c r="AI53" s="100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2">
        <f t="shared" si="25"/>
        <v>0</v>
      </c>
      <c r="S54" s="103">
        <f t="shared" si="26"/>
        <v>0</v>
      </c>
      <c r="T54" s="104">
        <f t="shared" si="27"/>
        <v>0</v>
      </c>
      <c r="U54" s="105">
        <f t="shared" si="28"/>
        <v>0</v>
      </c>
      <c r="V54" s="105">
        <f t="shared" si="29"/>
        <v>0</v>
      </c>
      <c r="W54" s="105">
        <f t="shared" si="30"/>
        <v>0</v>
      </c>
      <c r="AG54" s="10"/>
      <c r="AH54" s="99"/>
      <c r="AI54" s="100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2">
        <f t="shared" si="25"/>
        <v>0</v>
      </c>
      <c r="S55" s="103">
        <f t="shared" si="26"/>
        <v>0</v>
      </c>
      <c r="T55" s="104">
        <f t="shared" si="27"/>
        <v>0</v>
      </c>
      <c r="U55" s="105">
        <f t="shared" si="28"/>
        <v>0</v>
      </c>
      <c r="V55" s="105">
        <f t="shared" si="29"/>
        <v>0</v>
      </c>
      <c r="W55" s="105">
        <f t="shared" si="30"/>
        <v>0</v>
      </c>
      <c r="AA55" s="14"/>
      <c r="AB55" s="19"/>
      <c r="AC55" s="1"/>
      <c r="AD55" s="115"/>
      <c r="AE55" s="75"/>
      <c r="AG55" s="10"/>
      <c r="AH55" s="99"/>
      <c r="AI55" s="100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2">
        <f t="shared" si="25"/>
        <v>0</v>
      </c>
      <c r="S56" s="103">
        <f t="shared" si="26"/>
        <v>0</v>
      </c>
      <c r="T56" s="104">
        <f t="shared" si="27"/>
        <v>0</v>
      </c>
      <c r="U56" s="105">
        <f t="shared" si="28"/>
        <v>0</v>
      </c>
      <c r="V56" s="105">
        <f t="shared" si="29"/>
        <v>0</v>
      </c>
      <c r="W56" s="105">
        <f t="shared" si="30"/>
        <v>0</v>
      </c>
      <c r="X56" s="54"/>
      <c r="Z56" s="29"/>
      <c r="AA56" s="14"/>
      <c r="AB56" s="19"/>
      <c r="AC56" s="1"/>
      <c r="AD56" s="115"/>
      <c r="AE56" s="75"/>
      <c r="AG56" s="10"/>
      <c r="AH56" s="99"/>
      <c r="AI56" s="100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2">
        <f t="shared" si="25"/>
        <v>0</v>
      </c>
      <c r="S57" s="103">
        <f t="shared" si="26"/>
        <v>0</v>
      </c>
      <c r="T57" s="104">
        <f t="shared" si="27"/>
        <v>0</v>
      </c>
      <c r="U57" s="105">
        <f t="shared" si="28"/>
        <v>0</v>
      </c>
      <c r="V57" s="105">
        <f t="shared" si="29"/>
        <v>0</v>
      </c>
      <c r="W57" s="105">
        <f t="shared" si="30"/>
        <v>0</v>
      </c>
      <c r="X57" s="54"/>
      <c r="Z57" s="29"/>
      <c r="AA57" s="14"/>
      <c r="AB57" s="19"/>
      <c r="AC57" s="1"/>
      <c r="AD57" s="115"/>
      <c r="AE57" s="75"/>
      <c r="AG57" s="10"/>
      <c r="AH57" s="99"/>
      <c r="AI57" s="100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2">
        <f t="shared" si="25"/>
        <v>0</v>
      </c>
      <c r="S58" s="103">
        <f t="shared" si="26"/>
        <v>0</v>
      </c>
      <c r="T58" s="104">
        <f t="shared" si="27"/>
        <v>0</v>
      </c>
      <c r="U58" s="105">
        <f t="shared" si="28"/>
        <v>0</v>
      </c>
      <c r="V58" s="105">
        <f t="shared" si="29"/>
        <v>0</v>
      </c>
      <c r="W58" s="105">
        <f t="shared" si="30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2">
        <f t="shared" si="25"/>
        <v>0</v>
      </c>
      <c r="S59" s="103">
        <f t="shared" si="26"/>
        <v>0</v>
      </c>
      <c r="T59" s="104">
        <f t="shared" si="27"/>
        <v>0</v>
      </c>
      <c r="U59" s="105">
        <f t="shared" si="28"/>
        <v>0</v>
      </c>
      <c r="V59" s="105">
        <f t="shared" si="29"/>
        <v>0</v>
      </c>
      <c r="W59" s="105">
        <f t="shared" si="30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2">
        <f t="shared" si="25"/>
        <v>0</v>
      </c>
      <c r="S60" s="103">
        <f t="shared" si="26"/>
        <v>0</v>
      </c>
      <c r="T60" s="104">
        <f t="shared" si="27"/>
        <v>0</v>
      </c>
      <c r="U60" s="105">
        <f t="shared" si="28"/>
        <v>0</v>
      </c>
      <c r="V60" s="105">
        <f t="shared" si="29"/>
        <v>0</v>
      </c>
      <c r="W60" s="105">
        <f t="shared" si="30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2">
        <f t="shared" si="25"/>
        <v>0</v>
      </c>
      <c r="S61" s="103">
        <f t="shared" si="26"/>
        <v>0</v>
      </c>
      <c r="T61" s="104">
        <f t="shared" si="27"/>
        <v>0</v>
      </c>
      <c r="U61" s="105">
        <f t="shared" si="28"/>
        <v>0</v>
      </c>
      <c r="V61" s="105">
        <f t="shared" si="29"/>
        <v>0</v>
      </c>
      <c r="W61" s="105">
        <f t="shared" si="30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2">
        <f t="shared" si="25"/>
        <v>0</v>
      </c>
      <c r="S62" s="103">
        <f t="shared" si="26"/>
        <v>0</v>
      </c>
      <c r="T62" s="104">
        <f t="shared" si="27"/>
        <v>0</v>
      </c>
      <c r="U62" s="105">
        <f t="shared" si="28"/>
        <v>0</v>
      </c>
      <c r="V62" s="105">
        <f t="shared" si="29"/>
        <v>0</v>
      </c>
      <c r="W62" s="105">
        <f t="shared" si="30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55000000000000004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55000000000000004">
      <c r="A64" s="73"/>
      <c r="B64" s="74"/>
      <c r="C64" s="116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43" ht="14.25" customHeight="1" x14ac:dyDescent="0.55000000000000004">
      <c r="R65" s="9"/>
      <c r="S65" s="29"/>
      <c r="T65" s="2" t="s">
        <v>67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43" s="126" customFormat="1" ht="14.25" customHeight="1" x14ac:dyDescent="0.75">
      <c r="A66" s="241" t="s">
        <v>23</v>
      </c>
      <c r="B66" s="241" t="s">
        <v>24</v>
      </c>
      <c r="C66" s="241" t="s">
        <v>25</v>
      </c>
      <c r="D66" s="241" t="s">
        <v>26</v>
      </c>
      <c r="E66" s="241" t="s">
        <v>27</v>
      </c>
      <c r="F66" s="241" t="s">
        <v>28</v>
      </c>
      <c r="G66" s="241" t="s">
        <v>29</v>
      </c>
      <c r="H66" s="241" t="s">
        <v>30</v>
      </c>
      <c r="I66" s="241" t="s">
        <v>31</v>
      </c>
      <c r="J66" s="241" t="s">
        <v>32</v>
      </c>
      <c r="K66" s="241" t="s">
        <v>33</v>
      </c>
      <c r="L66" s="241" t="s">
        <v>34</v>
      </c>
      <c r="M66" s="241" t="s">
        <v>35</v>
      </c>
      <c r="N66" s="241" t="s">
        <v>36</v>
      </c>
      <c r="O66" s="241" t="s">
        <v>37</v>
      </c>
      <c r="P66" s="241" t="s">
        <v>38</v>
      </c>
      <c r="Q66" s="241" t="s">
        <v>39</v>
      </c>
      <c r="R66" s="242" t="s">
        <v>40</v>
      </c>
      <c r="S66" s="242" t="s">
        <v>41</v>
      </c>
      <c r="T66" s="243" t="s">
        <v>42</v>
      </c>
      <c r="U66" s="243" t="s">
        <v>43</v>
      </c>
      <c r="V66" s="243" t="s">
        <v>27</v>
      </c>
      <c r="W66" s="244" t="s">
        <v>44</v>
      </c>
      <c r="X66" s="245" t="s">
        <v>68</v>
      </c>
      <c r="Y66" s="246" t="s">
        <v>69</v>
      </c>
      <c r="Z66" s="247" t="s">
        <v>70</v>
      </c>
      <c r="AA66" s="244" t="s">
        <v>71</v>
      </c>
      <c r="AB66" s="244" t="s">
        <v>72</v>
      </c>
      <c r="AC66" s="248" t="s">
        <v>73</v>
      </c>
      <c r="AD66" s="243" t="s">
        <v>74</v>
      </c>
      <c r="AE66" s="244" t="s">
        <v>75</v>
      </c>
      <c r="AF66" s="243" t="s">
        <v>76</v>
      </c>
      <c r="AG66" s="243" t="s">
        <v>77</v>
      </c>
      <c r="AH66" s="243" t="s">
        <v>78</v>
      </c>
      <c r="AI66" s="243" t="s">
        <v>79</v>
      </c>
      <c r="AJ66" s="244" t="s">
        <v>80</v>
      </c>
      <c r="AK66" s="249" t="s">
        <v>81</v>
      </c>
      <c r="AL66" s="243" t="s">
        <v>82</v>
      </c>
      <c r="AM66" s="244" t="s">
        <v>83</v>
      </c>
      <c r="AN66" s="249" t="s">
        <v>84</v>
      </c>
      <c r="AO66" s="243" t="s">
        <v>82</v>
      </c>
      <c r="AP66" s="243" t="s">
        <v>43</v>
      </c>
      <c r="AQ66" s="250"/>
    </row>
    <row r="67" spans="1:43" s="132" customFormat="1" ht="14.1" customHeight="1" x14ac:dyDescent="0.55000000000000004">
      <c r="A67" s="127" t="s">
        <v>108</v>
      </c>
      <c r="B67" s="127" t="s">
        <v>98</v>
      </c>
      <c r="C67" s="127" t="s">
        <v>262</v>
      </c>
      <c r="D67" s="127" t="s">
        <v>107</v>
      </c>
      <c r="E67" s="127">
        <v>1.5</v>
      </c>
      <c r="F67" s="128">
        <v>45449.570185185185</v>
      </c>
      <c r="G67" s="127">
        <v>1</v>
      </c>
      <c r="H67" s="127">
        <v>55.000300000000003</v>
      </c>
      <c r="I67" s="127">
        <v>8.1627679999999998</v>
      </c>
      <c r="J67" s="127">
        <v>1.737479</v>
      </c>
      <c r="K67" s="127">
        <v>2.4757560000000001</v>
      </c>
      <c r="L67" s="127">
        <v>139.03981999999999</v>
      </c>
      <c r="M67" s="127">
        <v>68.997123999999999</v>
      </c>
      <c r="N67" s="127">
        <v>2007.440885</v>
      </c>
      <c r="O67" s="127">
        <v>2007.440885</v>
      </c>
      <c r="P67" s="127">
        <v>180.41245699999999</v>
      </c>
      <c r="Q67" s="127" t="s">
        <v>100</v>
      </c>
      <c r="R67" s="129">
        <f t="shared" ref="R67:R72" si="31">INT(T67)</f>
        <v>45449</v>
      </c>
      <c r="S67" s="130">
        <f>T67-R67</f>
        <v>0.57018518518452765</v>
      </c>
      <c r="T67" s="131">
        <f>F67</f>
        <v>45449.570185185185</v>
      </c>
      <c r="U67" s="132" t="str">
        <f>C67</f>
        <v>DIT_03_BC1-1</v>
      </c>
      <c r="V67" s="132">
        <f>E67</f>
        <v>1.5</v>
      </c>
      <c r="W67" s="132">
        <f>N67</f>
        <v>2007.440885</v>
      </c>
      <c r="X67" s="133">
        <f t="shared" ref="X67:X72" si="32">($Y$22*W67)+$Z$22</f>
        <v>2.6751521960717817</v>
      </c>
      <c r="Y67" s="134">
        <f>($Y$22+$Y$29*(S67-$X$22)/$X$29)*W67+($Z$22+$Z$29*(S67-$X$22)/$X$29)</f>
        <v>2.3193432302869863</v>
      </c>
      <c r="Z67" s="135">
        <f t="shared" ref="Z67:Z72" si="33">Y67*$AA$3</f>
        <v>469.57426069398377</v>
      </c>
      <c r="AA67" s="136">
        <f t="shared" ref="AA67:AA72" si="34">Z67/V67</f>
        <v>313.04950712932254</v>
      </c>
      <c r="AB67" s="137">
        <v>22</v>
      </c>
      <c r="AC67" s="138">
        <v>1.65</v>
      </c>
      <c r="AD67" s="139">
        <f t="shared" ref="AD67:AD72" si="35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0.9990258775032208</v>
      </c>
      <c r="AE67" s="140">
        <f t="shared" ref="AE67:AE72" si="36">AA67/AD67</f>
        <v>313.35475304373512</v>
      </c>
      <c r="AF67" s="141">
        <v>0</v>
      </c>
      <c r="AG67" s="142">
        <v>250</v>
      </c>
      <c r="AH67" s="143">
        <f t="shared" ref="AH67:AH72" si="37">1+(AF67/1000/AG67)</f>
        <v>1</v>
      </c>
      <c r="AI67" s="140">
        <f>AH67*AE67</f>
        <v>313.35475304373512</v>
      </c>
      <c r="AJ67" s="136">
        <f>AVERAGE(AI67:AI70)</f>
        <v>249.93153013634955</v>
      </c>
      <c r="AK67" s="136">
        <f>STDEV(AI67:AI70)</f>
        <v>74.672813071038263</v>
      </c>
      <c r="AL67" s="144"/>
      <c r="AM67" s="145">
        <f>AVERAGE(AE67:AE70)</f>
        <v>249.93153013634955</v>
      </c>
      <c r="AN67" s="144">
        <f>STDEV(AE67:AE70)</f>
        <v>74.672813071038263</v>
      </c>
      <c r="AO67" s="144"/>
      <c r="AP67" s="145" t="s">
        <v>286</v>
      </c>
      <c r="AQ67" s="144"/>
    </row>
    <row r="68" spans="1:43" s="132" customFormat="1" ht="14.25" customHeight="1" x14ac:dyDescent="0.55000000000000004">
      <c r="A68" s="127" t="s">
        <v>109</v>
      </c>
      <c r="B68" s="127" t="s">
        <v>98</v>
      </c>
      <c r="C68" s="127" t="s">
        <v>263</v>
      </c>
      <c r="D68" s="127" t="s">
        <v>107</v>
      </c>
      <c r="E68" s="127">
        <v>1.5</v>
      </c>
      <c r="F68" s="128">
        <v>45449.573020833333</v>
      </c>
      <c r="G68" s="127">
        <v>1</v>
      </c>
      <c r="H68" s="127">
        <v>55.000999999999998</v>
      </c>
      <c r="I68" s="127">
        <v>8.2978640000000006</v>
      </c>
      <c r="J68" s="127">
        <v>1.8259540000000001</v>
      </c>
      <c r="K68" s="127">
        <v>2.6076250000000001</v>
      </c>
      <c r="L68" s="127">
        <v>143.41489000000001</v>
      </c>
      <c r="M68" s="127">
        <v>68.997127000000006</v>
      </c>
      <c r="N68" s="127">
        <v>2028.338978</v>
      </c>
      <c r="O68" s="127">
        <v>2028.338978</v>
      </c>
      <c r="P68" s="127">
        <v>182.31960900000001</v>
      </c>
      <c r="Q68" s="127" t="s">
        <v>100</v>
      </c>
      <c r="R68" s="129">
        <f t="shared" si="31"/>
        <v>45449</v>
      </c>
      <c r="S68" s="130">
        <f t="shared" ref="S68:S72" si="38">T68-R68</f>
        <v>0.57302083333343035</v>
      </c>
      <c r="T68" s="131">
        <f t="shared" ref="T68:T72" si="39">F68</f>
        <v>45449.573020833333</v>
      </c>
      <c r="U68" s="132" t="str">
        <f t="shared" ref="U68:U72" si="40">C68</f>
        <v>DIT_03_BC1-2</v>
      </c>
      <c r="V68" s="132">
        <f t="shared" ref="V68:V72" si="41">E68</f>
        <v>1.5</v>
      </c>
      <c r="W68" s="132">
        <f t="shared" ref="W68:W72" si="42">N68</f>
        <v>2028.338978</v>
      </c>
      <c r="X68" s="133">
        <f t="shared" si="32"/>
        <v>2.7034034799254938</v>
      </c>
      <c r="Y68" s="134">
        <f t="shared" ref="Y68:Y72" si="43">($Y$22+$Y$29*(S68-$X$22)/$X$29)*W68+($Z$22+$Z$29*(S68-$X$22)/$X$29)</f>
        <v>2.2843329402114465</v>
      </c>
      <c r="Z68" s="135">
        <f t="shared" si="33"/>
        <v>462.48607690806375</v>
      </c>
      <c r="AA68" s="136">
        <f t="shared" si="34"/>
        <v>308.32405127204248</v>
      </c>
      <c r="AB68" s="137">
        <v>22</v>
      </c>
      <c r="AC68" s="138">
        <v>1.65</v>
      </c>
      <c r="AD68" s="139">
        <f t="shared" si="35"/>
        <v>0.9990258775032208</v>
      </c>
      <c r="AE68" s="140">
        <f t="shared" si="36"/>
        <v>308.62468952517042</v>
      </c>
      <c r="AF68" s="141">
        <v>0</v>
      </c>
      <c r="AG68" s="142">
        <v>250</v>
      </c>
      <c r="AH68" s="143">
        <f t="shared" si="37"/>
        <v>1</v>
      </c>
      <c r="AI68" s="140">
        <f t="shared" ref="AI68:AI72" si="44">AH68*AE68</f>
        <v>308.62468952517042</v>
      </c>
      <c r="AJ68" s="136"/>
      <c r="AK68" s="136"/>
      <c r="AL68" s="144"/>
      <c r="AM68" s="145"/>
      <c r="AN68" s="144"/>
      <c r="AO68" s="144"/>
      <c r="AP68" s="145"/>
      <c r="AQ68" s="144"/>
    </row>
    <row r="69" spans="1:43" s="132" customFormat="1" ht="14.25" customHeight="1" x14ac:dyDescent="0.55000000000000004">
      <c r="A69" s="127" t="s">
        <v>136</v>
      </c>
      <c r="B69" s="127" t="s">
        <v>98</v>
      </c>
      <c r="C69" s="127" t="s">
        <v>274</v>
      </c>
      <c r="D69" s="127" t="s">
        <v>107</v>
      </c>
      <c r="E69" s="127">
        <v>1.5</v>
      </c>
      <c r="F69" s="128">
        <v>45449.607824074075</v>
      </c>
      <c r="G69" s="127">
        <v>1</v>
      </c>
      <c r="H69" s="127">
        <v>55.000300000000003</v>
      </c>
      <c r="I69" s="127">
        <v>7.9231740000000004</v>
      </c>
      <c r="J69" s="127">
        <v>1.782762</v>
      </c>
      <c r="K69" s="127">
        <v>2.5118659999999999</v>
      </c>
      <c r="L69" s="127">
        <v>151.92469</v>
      </c>
      <c r="M69" s="127">
        <v>67.997133000000005</v>
      </c>
      <c r="N69" s="127">
        <v>2110.0536499999998</v>
      </c>
      <c r="O69" s="127">
        <v>2110.0536499999998</v>
      </c>
      <c r="P69" s="127">
        <v>189.776861</v>
      </c>
      <c r="Q69" s="127" t="s">
        <v>100</v>
      </c>
      <c r="R69" s="129">
        <f t="shared" si="31"/>
        <v>45449</v>
      </c>
      <c r="S69" s="130">
        <f t="shared" si="38"/>
        <v>0.60782407407532446</v>
      </c>
      <c r="T69" s="131">
        <f t="shared" si="39"/>
        <v>45449.607824074075</v>
      </c>
      <c r="U69" s="132" t="str">
        <f t="shared" si="40"/>
        <v>DIT_03_BC2</v>
      </c>
      <c r="V69" s="132">
        <f t="shared" si="41"/>
        <v>1.5</v>
      </c>
      <c r="W69" s="132">
        <f t="shared" si="42"/>
        <v>2110.0536499999998</v>
      </c>
      <c r="X69" s="133">
        <f t="shared" si="32"/>
        <v>2.8138702289099582</v>
      </c>
      <c r="Y69" s="134">
        <f t="shared" si="43"/>
        <v>1.6203013031195828</v>
      </c>
      <c r="Z69" s="135">
        <f t="shared" si="33"/>
        <v>328.04622299034708</v>
      </c>
      <c r="AA69" s="136">
        <f t="shared" si="34"/>
        <v>218.69748199356471</v>
      </c>
      <c r="AB69" s="137">
        <v>22</v>
      </c>
      <c r="AC69" s="138">
        <v>1.65</v>
      </c>
      <c r="AD69" s="139">
        <f t="shared" si="35"/>
        <v>0.9990258775032208</v>
      </c>
      <c r="AE69" s="140">
        <f t="shared" si="36"/>
        <v>218.91072785835783</v>
      </c>
      <c r="AF69" s="141">
        <v>0</v>
      </c>
      <c r="AG69" s="142">
        <v>250</v>
      </c>
      <c r="AH69" s="143">
        <f t="shared" si="37"/>
        <v>1</v>
      </c>
      <c r="AI69" s="140">
        <f t="shared" si="44"/>
        <v>218.91072785835783</v>
      </c>
      <c r="AJ69" s="145"/>
      <c r="AK69" s="144"/>
      <c r="AL69" s="144"/>
      <c r="AM69" s="145"/>
      <c r="AN69" s="144"/>
      <c r="AO69" s="144"/>
      <c r="AP69" s="145"/>
      <c r="AQ69" s="144"/>
    </row>
    <row r="70" spans="1:43" s="132" customFormat="1" ht="14.25" customHeight="1" x14ac:dyDescent="0.55000000000000004">
      <c r="A70" s="127" t="s">
        <v>143</v>
      </c>
      <c r="B70" s="127" t="s">
        <v>98</v>
      </c>
      <c r="C70" s="127" t="s">
        <v>280</v>
      </c>
      <c r="D70" s="127" t="s">
        <v>107</v>
      </c>
      <c r="E70" s="127">
        <v>1.5</v>
      </c>
      <c r="F70" s="128">
        <v>45449.628587962965</v>
      </c>
      <c r="G70" s="127">
        <v>1</v>
      </c>
      <c r="H70" s="127">
        <v>55.000999999999998</v>
      </c>
      <c r="I70" s="127">
        <v>8.2511569999999992</v>
      </c>
      <c r="J70" s="127">
        <v>1.7812110000000001</v>
      </c>
      <c r="K70" s="127">
        <v>2.5545119999999999</v>
      </c>
      <c r="L70" s="127">
        <v>156.58510000000001</v>
      </c>
      <c r="M70" s="127">
        <v>67.997125999999994</v>
      </c>
      <c r="N70" s="127">
        <v>2157.702162</v>
      </c>
      <c r="O70" s="127">
        <v>2157.702162</v>
      </c>
      <c r="P70" s="127">
        <v>194.125247</v>
      </c>
      <c r="Q70" s="127" t="s">
        <v>100</v>
      </c>
      <c r="R70" s="129">
        <f t="shared" si="31"/>
        <v>45449</v>
      </c>
      <c r="S70" s="130">
        <f t="shared" si="38"/>
        <v>0.62858796296495711</v>
      </c>
      <c r="T70" s="131">
        <f t="shared" si="39"/>
        <v>45449.628587962965</v>
      </c>
      <c r="U70" s="132" t="str">
        <f t="shared" si="40"/>
        <v>DIT_03_BC3</v>
      </c>
      <c r="V70" s="132">
        <f t="shared" si="41"/>
        <v>1.5</v>
      </c>
      <c r="W70" s="132">
        <f t="shared" si="42"/>
        <v>2157.702162</v>
      </c>
      <c r="X70" s="133">
        <f t="shared" si="32"/>
        <v>2.8782843186414482</v>
      </c>
      <c r="Y70" s="134">
        <f t="shared" si="43"/>
        <v>1.1756486284453462</v>
      </c>
      <c r="Z70" s="135">
        <f t="shared" si="33"/>
        <v>238.02183666874112</v>
      </c>
      <c r="AA70" s="136">
        <f t="shared" si="34"/>
        <v>158.68122444582741</v>
      </c>
      <c r="AB70" s="137">
        <v>22</v>
      </c>
      <c r="AC70" s="138">
        <v>1.65</v>
      </c>
      <c r="AD70" s="139">
        <f t="shared" si="35"/>
        <v>0.9990258775032208</v>
      </c>
      <c r="AE70" s="140">
        <f t="shared" si="36"/>
        <v>158.83595011813478</v>
      </c>
      <c r="AF70" s="141">
        <v>0</v>
      </c>
      <c r="AG70" s="142">
        <v>250</v>
      </c>
      <c r="AH70" s="143">
        <f t="shared" si="37"/>
        <v>1</v>
      </c>
      <c r="AI70" s="140">
        <f t="shared" si="44"/>
        <v>158.83595011813478</v>
      </c>
      <c r="AJ70" s="272"/>
      <c r="AM70" s="145"/>
      <c r="AN70" s="144"/>
      <c r="AQ70" s="144"/>
    </row>
    <row r="71" spans="1:43" s="251" customFormat="1" ht="14.25" customHeight="1" x14ac:dyDescent="0.55000000000000004">
      <c r="A71" s="146" t="s">
        <v>110</v>
      </c>
      <c r="B71" s="146" t="s">
        <v>98</v>
      </c>
      <c r="C71" s="146" t="s">
        <v>264</v>
      </c>
      <c r="D71" s="146" t="s">
        <v>116</v>
      </c>
      <c r="E71" s="146">
        <v>1.5</v>
      </c>
      <c r="F71" s="147">
        <v>45449.576539351852</v>
      </c>
      <c r="G71" s="146">
        <v>1</v>
      </c>
      <c r="H71" s="146">
        <v>55.000999999999998</v>
      </c>
      <c r="I71" s="146">
        <v>8.3156949999999998</v>
      </c>
      <c r="J71" s="146">
        <v>1.8009310000000001</v>
      </c>
      <c r="K71" s="146">
        <v>2.5224479999999998</v>
      </c>
      <c r="L71" s="146">
        <v>167.24493000000001</v>
      </c>
      <c r="M71" s="146">
        <v>67.996809999999996</v>
      </c>
      <c r="N71" s="146">
        <v>2314.6332309999998</v>
      </c>
      <c r="O71" s="146">
        <v>2314.6332309999998</v>
      </c>
      <c r="P71" s="146">
        <v>208.446721</v>
      </c>
      <c r="Q71" s="146" t="s">
        <v>100</v>
      </c>
      <c r="R71" s="252">
        <f t="shared" si="31"/>
        <v>45449</v>
      </c>
      <c r="S71" s="253">
        <f t="shared" si="38"/>
        <v>0.57653935185226146</v>
      </c>
      <c r="T71" s="254">
        <f t="shared" si="39"/>
        <v>45449.576539351852</v>
      </c>
      <c r="U71" s="251" t="str">
        <f t="shared" si="40"/>
        <v>DIT_03_BL1-1</v>
      </c>
      <c r="V71" s="251">
        <f t="shared" si="41"/>
        <v>1.5</v>
      </c>
      <c r="W71" s="251">
        <f t="shared" si="42"/>
        <v>2314.6332309999998</v>
      </c>
      <c r="X71" s="255">
        <f t="shared" si="32"/>
        <v>3.0904330623466993</v>
      </c>
      <c r="Y71" s="256">
        <f t="shared" si="43"/>
        <v>2.4753579589098886</v>
      </c>
      <c r="Z71" s="257">
        <f t="shared" si="33"/>
        <v>501.16100468849248</v>
      </c>
      <c r="AA71" s="258">
        <f t="shared" si="34"/>
        <v>334.10733645899501</v>
      </c>
      <c r="AB71" s="259">
        <v>22</v>
      </c>
      <c r="AC71" s="260">
        <v>1.65</v>
      </c>
      <c r="AD71" s="261">
        <f t="shared" si="35"/>
        <v>0.9990258775032208</v>
      </c>
      <c r="AE71" s="262">
        <f t="shared" si="36"/>
        <v>334.43311528025748</v>
      </c>
      <c r="AF71" s="263">
        <v>0</v>
      </c>
      <c r="AG71" s="264">
        <v>250</v>
      </c>
      <c r="AH71" s="265">
        <f t="shared" si="37"/>
        <v>1</v>
      </c>
      <c r="AI71" s="262">
        <f t="shared" si="44"/>
        <v>334.43311528025748</v>
      </c>
      <c r="AJ71" s="266">
        <f>AVERAGE(AI71:AI74)</f>
        <v>256.91603660339791</v>
      </c>
      <c r="AK71" s="267">
        <f>STDEV(AI71:AI74)</f>
        <v>91.296232971333211</v>
      </c>
      <c r="AL71" s="267"/>
      <c r="AM71" s="266">
        <f>AVERAGE(AE71:AE74)</f>
        <v>256.91603660339791</v>
      </c>
      <c r="AN71" s="273">
        <f>STDEV(AE71:AE74)</f>
        <v>91.296232971333211</v>
      </c>
      <c r="AO71" s="267"/>
      <c r="AP71" s="266" t="s">
        <v>287</v>
      </c>
      <c r="AQ71" s="267"/>
    </row>
    <row r="72" spans="1:43" s="151" customFormat="1" ht="14.25" customHeight="1" x14ac:dyDescent="0.55000000000000004">
      <c r="A72" s="146" t="s">
        <v>133</v>
      </c>
      <c r="B72" s="146" t="s">
        <v>98</v>
      </c>
      <c r="C72" s="146" t="s">
        <v>265</v>
      </c>
      <c r="D72" s="146" t="s">
        <v>116</v>
      </c>
      <c r="E72" s="146">
        <v>1.5</v>
      </c>
      <c r="F72" s="147">
        <v>45449.579340277778</v>
      </c>
      <c r="G72" s="146">
        <v>1</v>
      </c>
      <c r="H72" s="146">
        <v>55.000300000000003</v>
      </c>
      <c r="I72" s="146">
        <v>8.3611179999999994</v>
      </c>
      <c r="J72" s="146">
        <v>1.7769429999999999</v>
      </c>
      <c r="K72" s="146">
        <v>2.5746920000000002</v>
      </c>
      <c r="L72" s="146">
        <v>167.74836999999999</v>
      </c>
      <c r="M72" s="146">
        <v>68.997129999999999</v>
      </c>
      <c r="N72" s="146">
        <v>2334.8028049999998</v>
      </c>
      <c r="O72" s="146">
        <v>2334.8028049999998</v>
      </c>
      <c r="P72" s="146">
        <v>210.28738899999999</v>
      </c>
      <c r="Q72" s="146" t="s">
        <v>100</v>
      </c>
      <c r="R72" s="148">
        <f t="shared" si="31"/>
        <v>45449</v>
      </c>
      <c r="S72" s="149">
        <f t="shared" si="38"/>
        <v>0.57934027777810115</v>
      </c>
      <c r="T72" s="150">
        <f t="shared" si="39"/>
        <v>45449.579340277778</v>
      </c>
      <c r="U72" s="151" t="str">
        <f t="shared" si="40"/>
        <v>DIT_03_BL1-2</v>
      </c>
      <c r="V72" s="151">
        <f t="shared" si="41"/>
        <v>1.5</v>
      </c>
      <c r="W72" s="151">
        <f t="shared" si="42"/>
        <v>2334.8028049999998</v>
      </c>
      <c r="X72" s="152">
        <f t="shared" si="32"/>
        <v>3.1176994909286018</v>
      </c>
      <c r="Y72" s="153">
        <f t="shared" si="43"/>
        <v>2.4226261289165527</v>
      </c>
      <c r="Z72" s="154">
        <f t="shared" si="33"/>
        <v>490.4849176993763</v>
      </c>
      <c r="AA72" s="155">
        <f t="shared" si="34"/>
        <v>326.98994513291751</v>
      </c>
      <c r="AB72" s="156">
        <v>22</v>
      </c>
      <c r="AC72" s="157">
        <v>1.65</v>
      </c>
      <c r="AD72" s="158">
        <f t="shared" si="35"/>
        <v>0.9990258775032208</v>
      </c>
      <c r="AE72" s="159">
        <f t="shared" si="36"/>
        <v>327.30878398278861</v>
      </c>
      <c r="AF72" s="160">
        <v>0</v>
      </c>
      <c r="AG72" s="161">
        <v>250</v>
      </c>
      <c r="AH72" s="162">
        <f t="shared" si="37"/>
        <v>1</v>
      </c>
      <c r="AI72" s="159">
        <f t="shared" si="44"/>
        <v>327.30878398278861</v>
      </c>
      <c r="AJ72" s="163"/>
      <c r="AK72" s="164"/>
      <c r="AL72" s="164"/>
      <c r="AM72" s="163"/>
      <c r="AN72" s="164"/>
      <c r="AO72" s="164"/>
      <c r="AP72" s="163"/>
      <c r="AQ72" s="164"/>
    </row>
    <row r="73" spans="1:43" s="251" customFormat="1" ht="14.25" customHeight="1" x14ac:dyDescent="0.55000000000000004">
      <c r="A73" s="146" t="s">
        <v>137</v>
      </c>
      <c r="B73" s="146" t="s">
        <v>98</v>
      </c>
      <c r="C73" s="146" t="s">
        <v>275</v>
      </c>
      <c r="D73" s="146" t="s">
        <v>116</v>
      </c>
      <c r="E73" s="146">
        <v>1.5</v>
      </c>
      <c r="F73" s="147">
        <v>45449.611296296294</v>
      </c>
      <c r="G73" s="146">
        <v>1</v>
      </c>
      <c r="H73" s="146">
        <v>55.000300000000003</v>
      </c>
      <c r="I73" s="146">
        <v>7.8646469999999997</v>
      </c>
      <c r="J73" s="146">
        <v>1.771917</v>
      </c>
      <c r="K73" s="146">
        <v>2.5178729999999998</v>
      </c>
      <c r="L73" s="146">
        <v>174.82886999999999</v>
      </c>
      <c r="M73" s="146">
        <v>68.997128000000004</v>
      </c>
      <c r="N73" s="146">
        <v>2454.1785850000001</v>
      </c>
      <c r="O73" s="146">
        <v>2454.1785850000001</v>
      </c>
      <c r="P73" s="146">
        <v>221.18158</v>
      </c>
      <c r="Q73" s="146" t="s">
        <v>100</v>
      </c>
      <c r="R73" s="252">
        <f t="shared" ref="R73:R90" si="45">INT(T73)</f>
        <v>45449</v>
      </c>
      <c r="S73" s="253">
        <f t="shared" ref="S73:S90" si="46">T73-R73</f>
        <v>0.61129629629431292</v>
      </c>
      <c r="T73" s="254">
        <f t="shared" ref="T73:T90" si="47">F73</f>
        <v>45449.611296296294</v>
      </c>
      <c r="U73" s="251" t="str">
        <f t="shared" ref="U73:U90" si="48">C73</f>
        <v>DIT_03_BL2</v>
      </c>
      <c r="V73" s="251">
        <f t="shared" ref="V73:V90" si="49">E73</f>
        <v>1.5</v>
      </c>
      <c r="W73" s="251">
        <f t="shared" ref="W73:W90" si="50">N73</f>
        <v>2454.1785850000001</v>
      </c>
      <c r="X73" s="255">
        <f t="shared" ref="X73:X90" si="51">($Y$22*W73)+$Z$22</f>
        <v>3.2790787634793706</v>
      </c>
      <c r="Y73" s="256">
        <f t="shared" ref="Y73:Y90" si="52">($Y$22+$Y$29*(S73-$X$22)/$X$29)*W73+($Z$22+$Z$29*(S73-$X$22)/$X$29)</f>
        <v>1.6457268119393085</v>
      </c>
      <c r="Z73" s="257">
        <f t="shared" ref="Z73:Z90" si="53">Y73*$AA$3</f>
        <v>333.19387183803991</v>
      </c>
      <c r="AA73" s="258">
        <f t="shared" ref="AA73:AA90" si="54">Z73/V73</f>
        <v>222.1292478920266</v>
      </c>
      <c r="AB73" s="259">
        <v>22</v>
      </c>
      <c r="AC73" s="260">
        <v>1.65</v>
      </c>
      <c r="AD73" s="261">
        <f t="shared" ref="AD73:AD90" si="55"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0.9990258775032208</v>
      </c>
      <c r="AE73" s="262">
        <f t="shared" ref="AE73:AE90" si="56">AA73/AD73</f>
        <v>222.34583997681327</v>
      </c>
      <c r="AF73" s="263">
        <v>0</v>
      </c>
      <c r="AG73" s="264">
        <v>250</v>
      </c>
      <c r="AH73" s="265">
        <f t="shared" ref="AH73:AH90" si="57">1+(AF73/1000/AG73)</f>
        <v>1</v>
      </c>
      <c r="AI73" s="262">
        <f t="shared" ref="AI73:AI90" si="58">AH73*AE73</f>
        <v>222.34583997681327</v>
      </c>
      <c r="AJ73" s="266"/>
      <c r="AK73" s="267"/>
      <c r="AL73" s="267"/>
      <c r="AM73" s="266"/>
      <c r="AN73" s="267"/>
      <c r="AO73" s="267"/>
      <c r="AP73" s="266"/>
      <c r="AQ73" s="267"/>
    </row>
    <row r="74" spans="1:43" s="251" customFormat="1" ht="14.25" customHeight="1" x14ac:dyDescent="0.55000000000000004">
      <c r="A74" s="146" t="s">
        <v>144</v>
      </c>
      <c r="B74" s="146" t="s">
        <v>98</v>
      </c>
      <c r="C74" s="146" t="s">
        <v>281</v>
      </c>
      <c r="D74" s="146" t="s">
        <v>116</v>
      </c>
      <c r="E74" s="146">
        <v>1.5</v>
      </c>
      <c r="F74" s="147">
        <v>45449.632071759261</v>
      </c>
      <c r="G74" s="146">
        <v>1</v>
      </c>
      <c r="H74" s="146">
        <v>55.000999999999998</v>
      </c>
      <c r="I74" s="146">
        <v>8.1754119999999997</v>
      </c>
      <c r="J74" s="146">
        <v>1.747925</v>
      </c>
      <c r="K74" s="146">
        <v>2.5081060000000002</v>
      </c>
      <c r="L74" s="146">
        <v>188.21717000000001</v>
      </c>
      <c r="M74" s="146">
        <v>69.996814999999998</v>
      </c>
      <c r="N74" s="146">
        <v>2588.2525690000002</v>
      </c>
      <c r="O74" s="146">
        <v>2588.2525690000002</v>
      </c>
      <c r="P74" s="146">
        <v>233.417124</v>
      </c>
      <c r="Q74" s="146" t="s">
        <v>100</v>
      </c>
      <c r="R74" s="252">
        <f t="shared" si="45"/>
        <v>45449</v>
      </c>
      <c r="S74" s="253">
        <f t="shared" si="46"/>
        <v>0.63207175926072523</v>
      </c>
      <c r="T74" s="254">
        <f t="shared" si="47"/>
        <v>45449.632071759261</v>
      </c>
      <c r="U74" s="251" t="str">
        <f t="shared" si="48"/>
        <v>DIT_03_BL3</v>
      </c>
      <c r="V74" s="251">
        <f t="shared" si="49"/>
        <v>1.5</v>
      </c>
      <c r="W74" s="251">
        <f t="shared" si="50"/>
        <v>2588.2525690000002</v>
      </c>
      <c r="X74" s="255">
        <f t="shared" si="51"/>
        <v>3.4603279415446648</v>
      </c>
      <c r="Y74" s="256">
        <f t="shared" si="52"/>
        <v>1.0627027826217352</v>
      </c>
      <c r="Z74" s="257">
        <f t="shared" si="53"/>
        <v>215.1548192482465</v>
      </c>
      <c r="AA74" s="258">
        <f t="shared" si="54"/>
        <v>143.43654616549767</v>
      </c>
      <c r="AB74" s="259">
        <v>22</v>
      </c>
      <c r="AC74" s="260">
        <v>1.65</v>
      </c>
      <c r="AD74" s="261">
        <f t="shared" si="55"/>
        <v>0.9990258775032208</v>
      </c>
      <c r="AE74" s="262">
        <f t="shared" si="56"/>
        <v>143.57640717373235</v>
      </c>
      <c r="AF74" s="263">
        <v>0</v>
      </c>
      <c r="AG74" s="264">
        <v>250</v>
      </c>
      <c r="AH74" s="265">
        <f t="shared" si="57"/>
        <v>1</v>
      </c>
      <c r="AI74" s="262">
        <f t="shared" si="58"/>
        <v>143.57640717373235</v>
      </c>
      <c r="AJ74" s="266"/>
      <c r="AK74" s="267"/>
      <c r="AL74" s="267"/>
      <c r="AM74" s="266"/>
      <c r="AN74" s="267"/>
      <c r="AO74" s="267"/>
      <c r="AP74" s="266"/>
      <c r="AQ74" s="267"/>
    </row>
    <row r="75" spans="1:43" s="170" customFormat="1" ht="14.25" customHeight="1" x14ac:dyDescent="0.55000000000000004">
      <c r="A75" s="165" t="s">
        <v>114</v>
      </c>
      <c r="B75" s="165" t="s">
        <v>98</v>
      </c>
      <c r="C75" s="165" t="s">
        <v>266</v>
      </c>
      <c r="D75" s="165" t="s">
        <v>118</v>
      </c>
      <c r="E75" s="165">
        <v>1.5</v>
      </c>
      <c r="F75" s="166">
        <v>45449.582812499997</v>
      </c>
      <c r="G75" s="165">
        <v>1</v>
      </c>
      <c r="H75" s="165">
        <v>55.000300000000003</v>
      </c>
      <c r="I75" s="165">
        <v>8.4293549999999993</v>
      </c>
      <c r="J75" s="165">
        <v>1.8111440000000001</v>
      </c>
      <c r="K75" s="165">
        <v>2.5735399999999999</v>
      </c>
      <c r="L75" s="165">
        <v>124.86562000000001</v>
      </c>
      <c r="M75" s="165">
        <v>65.997124999999997</v>
      </c>
      <c r="N75" s="165">
        <v>1765.522283</v>
      </c>
      <c r="O75" s="165">
        <v>1765.522283</v>
      </c>
      <c r="P75" s="165">
        <v>158.33505099999999</v>
      </c>
      <c r="Q75" s="165" t="s">
        <v>100</v>
      </c>
      <c r="R75" s="167">
        <f t="shared" si="45"/>
        <v>45449</v>
      </c>
      <c r="S75" s="168">
        <f t="shared" si="46"/>
        <v>0.58281249999708962</v>
      </c>
      <c r="T75" s="169">
        <f t="shared" si="47"/>
        <v>45449.582812499997</v>
      </c>
      <c r="U75" s="170" t="str">
        <f t="shared" si="48"/>
        <v>DIT_03_FC1-1</v>
      </c>
      <c r="V75" s="170">
        <f t="shared" si="49"/>
        <v>1.5</v>
      </c>
      <c r="W75" s="170">
        <f t="shared" si="50"/>
        <v>1765.522283</v>
      </c>
      <c r="X75" s="171">
        <f t="shared" si="51"/>
        <v>2.3481122554133087</v>
      </c>
      <c r="Y75" s="172">
        <f t="shared" si="52"/>
        <v>1.8792955809411565</v>
      </c>
      <c r="Z75" s="173">
        <f t="shared" si="53"/>
        <v>380.48220786050757</v>
      </c>
      <c r="AA75" s="174">
        <f t="shared" si="54"/>
        <v>253.65480524033839</v>
      </c>
      <c r="AB75" s="175">
        <v>22</v>
      </c>
      <c r="AC75" s="176">
        <v>0</v>
      </c>
      <c r="AD75" s="177">
        <f t="shared" si="55"/>
        <v>0.9977730369545097</v>
      </c>
      <c r="AE75" s="178">
        <f t="shared" si="56"/>
        <v>254.22094589222996</v>
      </c>
      <c r="AF75" s="179">
        <v>0</v>
      </c>
      <c r="AG75" s="180">
        <v>250</v>
      </c>
      <c r="AH75" s="181">
        <f t="shared" si="57"/>
        <v>1</v>
      </c>
      <c r="AI75" s="178">
        <f t="shared" si="58"/>
        <v>254.22094589222996</v>
      </c>
      <c r="AJ75" s="182">
        <f>AVERAGE(AI75:AI78)</f>
        <v>210.23802751809927</v>
      </c>
      <c r="AK75" s="183">
        <f>STDEV(AI75:AI78)</f>
        <v>52.738333674374921</v>
      </c>
      <c r="AL75" s="183"/>
      <c r="AM75" s="182">
        <f>AVERAGE(AE75:AE78)</f>
        <v>210.23802751809927</v>
      </c>
      <c r="AN75" s="183">
        <f>STDEV(AE75:AE78)</f>
        <v>52.738333674374921</v>
      </c>
      <c r="AO75" s="183"/>
      <c r="AP75" s="182" t="s">
        <v>288</v>
      </c>
      <c r="AQ75" s="183"/>
    </row>
    <row r="76" spans="1:43" s="188" customFormat="1" ht="14.25" customHeight="1" x14ac:dyDescent="0.55000000000000004">
      <c r="A76" s="165" t="s">
        <v>115</v>
      </c>
      <c r="B76" s="165" t="s">
        <v>98</v>
      </c>
      <c r="C76" s="165" t="s">
        <v>267</v>
      </c>
      <c r="D76" s="165" t="s">
        <v>118</v>
      </c>
      <c r="E76" s="165">
        <v>1.5</v>
      </c>
      <c r="F76" s="166">
        <v>45449.585601851853</v>
      </c>
      <c r="G76" s="165">
        <v>1</v>
      </c>
      <c r="H76" s="165">
        <v>55.000300000000003</v>
      </c>
      <c r="I76" s="165">
        <v>8.3316199999999991</v>
      </c>
      <c r="J76" s="165">
        <v>1.9671209999999999</v>
      </c>
      <c r="K76" s="165">
        <v>2.7006220000000001</v>
      </c>
      <c r="L76" s="165">
        <v>125.26399000000001</v>
      </c>
      <c r="M76" s="165">
        <v>66.997128000000004</v>
      </c>
      <c r="N76" s="165">
        <v>1778.861832</v>
      </c>
      <c r="O76" s="165">
        <v>1778.861832</v>
      </c>
      <c r="P76" s="165">
        <v>159.552414</v>
      </c>
      <c r="Q76" s="165" t="s">
        <v>100</v>
      </c>
      <c r="R76" s="185">
        <f t="shared" si="45"/>
        <v>45449</v>
      </c>
      <c r="S76" s="186">
        <f t="shared" si="46"/>
        <v>0.58560185185342561</v>
      </c>
      <c r="T76" s="187">
        <f t="shared" si="47"/>
        <v>45449.585601851853</v>
      </c>
      <c r="U76" s="188" t="str">
        <f t="shared" si="48"/>
        <v>DIT_03_FC1-2</v>
      </c>
      <c r="V76" s="188">
        <f t="shared" si="49"/>
        <v>1.5</v>
      </c>
      <c r="W76" s="188">
        <f t="shared" si="50"/>
        <v>1778.861832</v>
      </c>
      <c r="X76" s="189">
        <f t="shared" si="51"/>
        <v>2.3661454503693991</v>
      </c>
      <c r="Y76" s="190">
        <f t="shared" si="52"/>
        <v>1.8468989572985552</v>
      </c>
      <c r="Z76" s="191">
        <f t="shared" si="53"/>
        <v>373.9231870147342</v>
      </c>
      <c r="AA76" s="192">
        <f t="shared" si="54"/>
        <v>249.28212467648947</v>
      </c>
      <c r="AB76" s="193">
        <v>22</v>
      </c>
      <c r="AC76" s="194">
        <v>0</v>
      </c>
      <c r="AD76" s="195">
        <f t="shared" si="55"/>
        <v>0.9977730369545097</v>
      </c>
      <c r="AE76" s="196">
        <f t="shared" si="56"/>
        <v>249.83850579623822</v>
      </c>
      <c r="AF76" s="197">
        <v>0</v>
      </c>
      <c r="AG76" s="198">
        <v>250</v>
      </c>
      <c r="AH76" s="199">
        <f t="shared" si="57"/>
        <v>1</v>
      </c>
      <c r="AI76" s="196">
        <f t="shared" si="58"/>
        <v>249.83850579623822</v>
      </c>
      <c r="AJ76" s="200"/>
      <c r="AK76" s="201"/>
      <c r="AL76" s="201"/>
      <c r="AM76" s="200"/>
      <c r="AN76" s="201"/>
      <c r="AO76" s="201"/>
      <c r="AP76" s="200"/>
      <c r="AQ76" s="201"/>
    </row>
    <row r="77" spans="1:43" s="170" customFormat="1" ht="14.25" customHeight="1" x14ac:dyDescent="0.55000000000000004">
      <c r="A77" s="165" t="s">
        <v>139</v>
      </c>
      <c r="B77" s="165" t="s">
        <v>98</v>
      </c>
      <c r="C77" s="165" t="s">
        <v>276</v>
      </c>
      <c r="D77" s="165" t="s">
        <v>118</v>
      </c>
      <c r="E77" s="165">
        <v>1.5</v>
      </c>
      <c r="F77" s="166">
        <v>45449.614768518521</v>
      </c>
      <c r="G77" s="165">
        <v>1</v>
      </c>
      <c r="H77" s="165">
        <v>55.000300000000003</v>
      </c>
      <c r="I77" s="165">
        <v>8.0642119999999995</v>
      </c>
      <c r="J77" s="165">
        <v>1.7982009999999999</v>
      </c>
      <c r="K77" s="165">
        <v>2.5542630000000002</v>
      </c>
      <c r="L77" s="165">
        <v>137.27464000000001</v>
      </c>
      <c r="M77" s="165">
        <v>67.997130999999996</v>
      </c>
      <c r="N77" s="165">
        <v>1957.143133</v>
      </c>
      <c r="O77" s="165">
        <v>1957.143133</v>
      </c>
      <c r="P77" s="165">
        <v>175.82230200000001</v>
      </c>
      <c r="Q77" s="165" t="s">
        <v>100</v>
      </c>
      <c r="R77" s="167">
        <f t="shared" si="45"/>
        <v>45449</v>
      </c>
      <c r="S77" s="168">
        <f t="shared" si="46"/>
        <v>0.61476851852057735</v>
      </c>
      <c r="T77" s="169">
        <f t="shared" si="47"/>
        <v>45449.614768518521</v>
      </c>
      <c r="U77" s="170" t="str">
        <f t="shared" si="48"/>
        <v>DIT_03_FC2</v>
      </c>
      <c r="V77" s="170">
        <f t="shared" si="49"/>
        <v>1.5</v>
      </c>
      <c r="W77" s="170">
        <f t="shared" si="50"/>
        <v>1957.143133</v>
      </c>
      <c r="X77" s="171">
        <f t="shared" si="51"/>
        <v>2.6071567062940484</v>
      </c>
      <c r="Y77" s="172">
        <f t="shared" si="52"/>
        <v>1.4371497342689676</v>
      </c>
      <c r="Z77" s="173">
        <f t="shared" si="53"/>
        <v>290.96535396893483</v>
      </c>
      <c r="AA77" s="174">
        <f t="shared" si="54"/>
        <v>193.97690264595656</v>
      </c>
      <c r="AB77" s="175">
        <v>22</v>
      </c>
      <c r="AC77" s="176">
        <v>0</v>
      </c>
      <c r="AD77" s="177">
        <f t="shared" si="55"/>
        <v>0.9977730369545097</v>
      </c>
      <c r="AE77" s="178">
        <f t="shared" si="56"/>
        <v>194.40984618909914</v>
      </c>
      <c r="AF77" s="179">
        <v>0</v>
      </c>
      <c r="AG77" s="180">
        <v>250</v>
      </c>
      <c r="AH77" s="181">
        <f t="shared" si="57"/>
        <v>1</v>
      </c>
      <c r="AI77" s="178">
        <f t="shared" si="58"/>
        <v>194.40984618909914</v>
      </c>
      <c r="AJ77" s="182"/>
      <c r="AK77" s="183"/>
      <c r="AL77" s="183"/>
      <c r="AM77" s="182"/>
      <c r="AN77" s="183"/>
      <c r="AO77" s="183"/>
      <c r="AP77" s="182"/>
      <c r="AQ77" s="183"/>
    </row>
    <row r="78" spans="1:43" s="170" customFormat="1" ht="14.25" customHeight="1" x14ac:dyDescent="0.55000000000000004">
      <c r="A78" s="165" t="s">
        <v>145</v>
      </c>
      <c r="B78" s="165" t="s">
        <v>98</v>
      </c>
      <c r="C78" s="165" t="s">
        <v>282</v>
      </c>
      <c r="D78" s="165" t="s">
        <v>118</v>
      </c>
      <c r="E78" s="165">
        <v>1.5</v>
      </c>
      <c r="F78" s="166">
        <v>45449.635555555556</v>
      </c>
      <c r="G78" s="165">
        <v>1</v>
      </c>
      <c r="H78" s="165">
        <v>55.000999999999998</v>
      </c>
      <c r="I78" s="165">
        <v>8.1986380000000008</v>
      </c>
      <c r="J78" s="165">
        <v>1.750667</v>
      </c>
      <c r="K78" s="165">
        <v>2.5108329999999999</v>
      </c>
      <c r="L78" s="165">
        <v>137.93646000000001</v>
      </c>
      <c r="M78" s="165">
        <v>66.997138000000007</v>
      </c>
      <c r="N78" s="165">
        <v>1933.630367</v>
      </c>
      <c r="O78" s="165">
        <v>1933.630367</v>
      </c>
      <c r="P78" s="165">
        <v>173.676535</v>
      </c>
      <c r="Q78" s="165" t="s">
        <v>100</v>
      </c>
      <c r="R78" s="167">
        <f t="shared" si="45"/>
        <v>45449</v>
      </c>
      <c r="S78" s="168">
        <f t="shared" si="46"/>
        <v>0.63555555555649335</v>
      </c>
      <c r="T78" s="169">
        <f t="shared" si="47"/>
        <v>45449.635555555556</v>
      </c>
      <c r="U78" s="170" t="str">
        <f t="shared" si="48"/>
        <v>DIT_03_FC3</v>
      </c>
      <c r="V78" s="170">
        <f t="shared" si="49"/>
        <v>1.5</v>
      </c>
      <c r="W78" s="170">
        <f t="shared" si="50"/>
        <v>1933.630367</v>
      </c>
      <c r="X78" s="171">
        <f t="shared" si="51"/>
        <v>2.5753707521186162</v>
      </c>
      <c r="Y78" s="172">
        <f t="shared" si="52"/>
        <v>1.0532858273264583</v>
      </c>
      <c r="Z78" s="173">
        <f t="shared" si="53"/>
        <v>213.24826235618147</v>
      </c>
      <c r="AA78" s="174">
        <f t="shared" si="54"/>
        <v>142.1655082374543</v>
      </c>
      <c r="AB78" s="175">
        <v>22</v>
      </c>
      <c r="AC78" s="176">
        <v>0</v>
      </c>
      <c r="AD78" s="177">
        <f t="shared" si="55"/>
        <v>0.9977730369545097</v>
      </c>
      <c r="AE78" s="178">
        <f t="shared" si="56"/>
        <v>142.48281219482973</v>
      </c>
      <c r="AF78" s="179">
        <v>0</v>
      </c>
      <c r="AG78" s="180">
        <v>250</v>
      </c>
      <c r="AH78" s="181">
        <f t="shared" si="57"/>
        <v>1</v>
      </c>
      <c r="AI78" s="178">
        <f t="shared" si="58"/>
        <v>142.48281219482973</v>
      </c>
      <c r="AJ78" s="182"/>
      <c r="AK78" s="183"/>
      <c r="AL78" s="183"/>
      <c r="AM78" s="182"/>
      <c r="AN78" s="183"/>
      <c r="AO78" s="183"/>
      <c r="AP78" s="182"/>
      <c r="AQ78" s="183"/>
    </row>
    <row r="79" spans="1:43" s="279" customFormat="1" ht="14.25" customHeight="1" x14ac:dyDescent="0.55000000000000004">
      <c r="A79" s="274" t="s">
        <v>117</v>
      </c>
      <c r="B79" s="274" t="s">
        <v>98</v>
      </c>
      <c r="C79" s="274" t="s">
        <v>268</v>
      </c>
      <c r="D79" s="274" t="s">
        <v>120</v>
      </c>
      <c r="E79" s="274">
        <v>1.5</v>
      </c>
      <c r="F79" s="275">
        <v>45449.589062500003</v>
      </c>
      <c r="G79" s="274">
        <v>1</v>
      </c>
      <c r="H79" s="274">
        <v>55.000300000000003</v>
      </c>
      <c r="I79" s="274">
        <v>8.2852479999999993</v>
      </c>
      <c r="J79" s="274">
        <v>1.8058110000000001</v>
      </c>
      <c r="K79" s="274">
        <v>2.5659179999999999</v>
      </c>
      <c r="L79" s="274">
        <v>117.4376</v>
      </c>
      <c r="M79" s="274">
        <v>64.997448000000006</v>
      </c>
      <c r="N79" s="274">
        <v>1632.3005459999999</v>
      </c>
      <c r="O79" s="274">
        <v>1632.3005459999999</v>
      </c>
      <c r="P79" s="274">
        <v>146.17728299999999</v>
      </c>
      <c r="Q79" s="274" t="s">
        <v>100</v>
      </c>
      <c r="R79" s="276">
        <f t="shared" si="45"/>
        <v>45449</v>
      </c>
      <c r="S79" s="277">
        <f t="shared" si="46"/>
        <v>0.58906250000291038</v>
      </c>
      <c r="T79" s="278">
        <f t="shared" si="47"/>
        <v>45449.589062500003</v>
      </c>
      <c r="U79" s="279" t="str">
        <f t="shared" si="48"/>
        <v>DIT_03_FL1-1</v>
      </c>
      <c r="V79" s="279">
        <f t="shared" si="49"/>
        <v>1.5</v>
      </c>
      <c r="W79" s="279">
        <f t="shared" si="50"/>
        <v>1632.3005459999999</v>
      </c>
      <c r="X79" s="280">
        <f t="shared" si="51"/>
        <v>2.1680151954819742</v>
      </c>
      <c r="Y79" s="281">
        <f t="shared" si="52"/>
        <v>1.6926947443114821</v>
      </c>
      <c r="Z79" s="282">
        <f t="shared" si="53"/>
        <v>342.70300003950041</v>
      </c>
      <c r="AA79" s="283">
        <f t="shared" si="54"/>
        <v>228.46866669300027</v>
      </c>
      <c r="AB79" s="284">
        <v>22</v>
      </c>
      <c r="AC79" s="285">
        <v>0</v>
      </c>
      <c r="AD79" s="286">
        <f t="shared" si="55"/>
        <v>0.9977730369545097</v>
      </c>
      <c r="AE79" s="287">
        <f t="shared" si="56"/>
        <v>228.97859355906465</v>
      </c>
      <c r="AF79" s="288">
        <v>0</v>
      </c>
      <c r="AG79" s="289">
        <v>250</v>
      </c>
      <c r="AH79" s="290">
        <f t="shared" si="57"/>
        <v>1</v>
      </c>
      <c r="AI79" s="287">
        <f t="shared" si="58"/>
        <v>228.97859355906465</v>
      </c>
      <c r="AJ79" s="291">
        <f>AVERAGE(AI79:AI82)</f>
        <v>193.52672133739145</v>
      </c>
      <c r="AK79" s="292">
        <f>STDEV(AI79:AI82)</f>
        <v>41.739984414412135</v>
      </c>
      <c r="AL79" s="292"/>
      <c r="AM79" s="291">
        <f>AVERAGE(AE79:AE82)</f>
        <v>193.52672133739145</v>
      </c>
      <c r="AN79" s="292">
        <f>STDEV(AE79:AE82)</f>
        <v>41.739984414412135</v>
      </c>
      <c r="AO79" s="292"/>
      <c r="AP79" s="291" t="s">
        <v>291</v>
      </c>
      <c r="AQ79" s="292"/>
    </row>
    <row r="80" spans="1:43" s="296" customFormat="1" ht="14.25" customHeight="1" x14ac:dyDescent="0.55000000000000004">
      <c r="A80" s="274" t="s">
        <v>119</v>
      </c>
      <c r="B80" s="274" t="s">
        <v>98</v>
      </c>
      <c r="C80" s="274" t="s">
        <v>269</v>
      </c>
      <c r="D80" s="274" t="s">
        <v>120</v>
      </c>
      <c r="E80" s="274">
        <v>1.5</v>
      </c>
      <c r="F80" s="275">
        <v>45449.591840277775</v>
      </c>
      <c r="G80" s="274">
        <v>1</v>
      </c>
      <c r="H80" s="274">
        <v>55.000300000000003</v>
      </c>
      <c r="I80" s="274">
        <v>8.3594439999999999</v>
      </c>
      <c r="J80" s="274">
        <v>1.8464739999999999</v>
      </c>
      <c r="K80" s="274">
        <v>2.565115</v>
      </c>
      <c r="L80" s="274">
        <v>119.41522999999999</v>
      </c>
      <c r="M80" s="274">
        <v>64.997444000000002</v>
      </c>
      <c r="N80" s="274">
        <v>1645.0223269999999</v>
      </c>
      <c r="O80" s="274">
        <v>1645.0223269999999</v>
      </c>
      <c r="P80" s="274">
        <v>147.338268</v>
      </c>
      <c r="Q80" s="274" t="s">
        <v>100</v>
      </c>
      <c r="R80" s="293">
        <f t="shared" si="45"/>
        <v>45449</v>
      </c>
      <c r="S80" s="294">
        <f t="shared" si="46"/>
        <v>0.59184027777519077</v>
      </c>
      <c r="T80" s="295">
        <f t="shared" si="47"/>
        <v>45449.591840277775</v>
      </c>
      <c r="U80" s="296" t="str">
        <f t="shared" si="48"/>
        <v>DIT_03_FL1-2</v>
      </c>
      <c r="V80" s="296">
        <f t="shared" si="49"/>
        <v>1.5</v>
      </c>
      <c r="W80" s="296">
        <f t="shared" si="50"/>
        <v>1645.0223269999999</v>
      </c>
      <c r="X80" s="297">
        <f t="shared" si="51"/>
        <v>2.1852132549487284</v>
      </c>
      <c r="Y80" s="298">
        <f t="shared" si="52"/>
        <v>1.6652163080750015</v>
      </c>
      <c r="Z80" s="299">
        <f t="shared" si="53"/>
        <v>337.13971548020061</v>
      </c>
      <c r="AA80" s="300">
        <f t="shared" si="54"/>
        <v>224.75981032013374</v>
      </c>
      <c r="AB80" s="301">
        <v>22</v>
      </c>
      <c r="AC80" s="302">
        <v>0</v>
      </c>
      <c r="AD80" s="303">
        <f t="shared" si="55"/>
        <v>0.9977730369545097</v>
      </c>
      <c r="AE80" s="304">
        <f t="shared" si="56"/>
        <v>225.2614592654912</v>
      </c>
      <c r="AF80" s="305">
        <v>0</v>
      </c>
      <c r="AG80" s="306">
        <v>250</v>
      </c>
      <c r="AH80" s="307">
        <f t="shared" si="57"/>
        <v>1</v>
      </c>
      <c r="AI80" s="304">
        <f t="shared" si="58"/>
        <v>225.2614592654912</v>
      </c>
      <c r="AJ80" s="308">
        <f t="shared" ref="AJ71:AJ90" si="59">AI80</f>
        <v>225.2614592654912</v>
      </c>
      <c r="AK80" s="309"/>
      <c r="AL80" s="309"/>
      <c r="AM80" s="308"/>
      <c r="AN80" s="309"/>
      <c r="AO80" s="309"/>
      <c r="AP80" s="308"/>
      <c r="AQ80" s="309"/>
    </row>
    <row r="81" spans="1:43" s="279" customFormat="1" ht="14.25" customHeight="1" x14ac:dyDescent="0.55000000000000004">
      <c r="A81" s="274" t="s">
        <v>140</v>
      </c>
      <c r="B81" s="274" t="s">
        <v>98</v>
      </c>
      <c r="C81" s="274" t="s">
        <v>277</v>
      </c>
      <c r="D81" s="274" t="s">
        <v>120</v>
      </c>
      <c r="E81" s="274">
        <v>1.5</v>
      </c>
      <c r="F81" s="275">
        <v>45449.61822916667</v>
      </c>
      <c r="G81" s="274">
        <v>1</v>
      </c>
      <c r="H81" s="274">
        <v>55.000999999999998</v>
      </c>
      <c r="I81" s="274">
        <v>8.1600490000000008</v>
      </c>
      <c r="J81" s="274">
        <v>1.817326</v>
      </c>
      <c r="K81" s="274">
        <v>2.527021</v>
      </c>
      <c r="L81" s="274">
        <v>116.20728</v>
      </c>
      <c r="M81" s="274">
        <v>65.997127000000006</v>
      </c>
      <c r="N81" s="274">
        <v>1645.52577</v>
      </c>
      <c r="O81" s="274">
        <v>1645.52577</v>
      </c>
      <c r="P81" s="274">
        <v>147.38421199999999</v>
      </c>
      <c r="Q81" s="274" t="s">
        <v>100</v>
      </c>
      <c r="R81" s="276">
        <f t="shared" si="45"/>
        <v>45449</v>
      </c>
      <c r="S81" s="277">
        <f t="shared" si="46"/>
        <v>0.61822916667006211</v>
      </c>
      <c r="T81" s="278">
        <f t="shared" si="47"/>
        <v>45449.61822916667</v>
      </c>
      <c r="U81" s="279" t="str">
        <f t="shared" si="48"/>
        <v>DIT_03_FL2</v>
      </c>
      <c r="V81" s="279">
        <f t="shared" si="49"/>
        <v>1.5</v>
      </c>
      <c r="W81" s="279">
        <f t="shared" si="50"/>
        <v>1645.52577</v>
      </c>
      <c r="X81" s="280">
        <f t="shared" si="51"/>
        <v>2.1858938391100282</v>
      </c>
      <c r="Y81" s="281">
        <f t="shared" si="52"/>
        <v>1.3211506293579349</v>
      </c>
      <c r="Z81" s="282">
        <f t="shared" si="53"/>
        <v>267.48017367372597</v>
      </c>
      <c r="AA81" s="283">
        <f t="shared" si="54"/>
        <v>178.32011578248398</v>
      </c>
      <c r="AB81" s="284">
        <v>22</v>
      </c>
      <c r="AC81" s="285">
        <v>0</v>
      </c>
      <c r="AD81" s="286">
        <f t="shared" si="55"/>
        <v>0.9977730369545097</v>
      </c>
      <c r="AE81" s="287">
        <f t="shared" si="56"/>
        <v>178.71811441885447</v>
      </c>
      <c r="AF81" s="288">
        <v>0</v>
      </c>
      <c r="AG81" s="289">
        <v>250</v>
      </c>
      <c r="AH81" s="290">
        <f t="shared" si="57"/>
        <v>1</v>
      </c>
      <c r="AI81" s="287">
        <f t="shared" si="58"/>
        <v>178.71811441885447</v>
      </c>
      <c r="AJ81" s="291">
        <f t="shared" si="59"/>
        <v>178.71811441885447</v>
      </c>
      <c r="AK81" s="292"/>
      <c r="AL81" s="292"/>
      <c r="AM81" s="291"/>
      <c r="AN81" s="292"/>
      <c r="AO81" s="292"/>
      <c r="AP81" s="291"/>
      <c r="AQ81" s="292"/>
    </row>
    <row r="82" spans="1:43" s="279" customFormat="1" ht="14.25" customHeight="1" x14ac:dyDescent="0.55000000000000004">
      <c r="A82" s="274" t="s">
        <v>146</v>
      </c>
      <c r="B82" s="274" t="s">
        <v>98</v>
      </c>
      <c r="C82" s="274" t="s">
        <v>283</v>
      </c>
      <c r="D82" s="274" t="s">
        <v>120</v>
      </c>
      <c r="E82" s="274">
        <v>1.5</v>
      </c>
      <c r="F82" s="275">
        <v>45449.639016203706</v>
      </c>
      <c r="G82" s="274">
        <v>1</v>
      </c>
      <c r="H82" s="274">
        <v>55.000999999999998</v>
      </c>
      <c r="I82" s="274">
        <v>8.2200030000000002</v>
      </c>
      <c r="J82" s="274">
        <v>1.749476</v>
      </c>
      <c r="K82" s="274">
        <v>2.4798260000000001</v>
      </c>
      <c r="L82" s="274">
        <v>119.62846</v>
      </c>
      <c r="M82" s="274">
        <v>65.997131999999993</v>
      </c>
      <c r="N82" s="274">
        <v>1676.6888309999999</v>
      </c>
      <c r="O82" s="274">
        <v>1676.6888309999999</v>
      </c>
      <c r="P82" s="274">
        <v>150.22814199999999</v>
      </c>
      <c r="Q82" s="274" t="s">
        <v>100</v>
      </c>
      <c r="R82" s="276">
        <f t="shared" si="45"/>
        <v>45449</v>
      </c>
      <c r="S82" s="277">
        <f t="shared" si="46"/>
        <v>0.63901620370597811</v>
      </c>
      <c r="T82" s="278">
        <f t="shared" si="47"/>
        <v>45449.639016203706</v>
      </c>
      <c r="U82" s="279" t="str">
        <f t="shared" si="48"/>
        <v>DIT_03_FL3</v>
      </c>
      <c r="V82" s="279">
        <f t="shared" si="49"/>
        <v>1.5</v>
      </c>
      <c r="W82" s="279">
        <f t="shared" si="50"/>
        <v>1676.6888309999999</v>
      </c>
      <c r="X82" s="280">
        <f t="shared" si="51"/>
        <v>2.2280219166366018</v>
      </c>
      <c r="Y82" s="281">
        <f t="shared" si="52"/>
        <v>1.0434237087012361</v>
      </c>
      <c r="Z82" s="282">
        <f t="shared" si="53"/>
        <v>211.25157769052203</v>
      </c>
      <c r="AA82" s="283">
        <f t="shared" si="54"/>
        <v>140.83438512701468</v>
      </c>
      <c r="AB82" s="284">
        <v>22</v>
      </c>
      <c r="AC82" s="285">
        <v>0</v>
      </c>
      <c r="AD82" s="286">
        <f t="shared" si="55"/>
        <v>0.9977730369545097</v>
      </c>
      <c r="AE82" s="287">
        <f t="shared" si="56"/>
        <v>141.14871810615543</v>
      </c>
      <c r="AF82" s="288">
        <v>0</v>
      </c>
      <c r="AG82" s="289">
        <v>250</v>
      </c>
      <c r="AH82" s="290">
        <f t="shared" si="57"/>
        <v>1</v>
      </c>
      <c r="AI82" s="287">
        <f t="shared" si="58"/>
        <v>141.14871810615543</v>
      </c>
      <c r="AJ82" s="291">
        <f t="shared" si="59"/>
        <v>141.14871810615543</v>
      </c>
      <c r="AK82" s="292"/>
      <c r="AL82" s="292"/>
      <c r="AM82" s="291"/>
      <c r="AN82" s="292"/>
      <c r="AO82" s="292"/>
      <c r="AP82" s="291"/>
      <c r="AQ82" s="292"/>
    </row>
    <row r="83" spans="1:43" s="224" customFormat="1" ht="14.25" customHeight="1" x14ac:dyDescent="0.55000000000000004">
      <c r="A83" s="202" t="s">
        <v>121</v>
      </c>
      <c r="B83" s="202" t="s">
        <v>98</v>
      </c>
      <c r="C83" s="202" t="s">
        <v>270</v>
      </c>
      <c r="D83" s="202" t="s">
        <v>135</v>
      </c>
      <c r="E83" s="202">
        <v>1.5</v>
      </c>
      <c r="F83" s="203">
        <v>45449.595266203702</v>
      </c>
      <c r="G83" s="202">
        <v>1</v>
      </c>
      <c r="H83" s="202">
        <v>55.000300000000003</v>
      </c>
      <c r="I83" s="202">
        <v>8.4743300000000001</v>
      </c>
      <c r="J83" s="202">
        <v>1.814514</v>
      </c>
      <c r="K83" s="202">
        <v>2.5677989999999999</v>
      </c>
      <c r="L83" s="202">
        <v>146.94255000000001</v>
      </c>
      <c r="M83" s="202">
        <v>66.997128000000004</v>
      </c>
      <c r="N83" s="202">
        <v>2031.9061830000001</v>
      </c>
      <c r="O83" s="202">
        <v>2031.9061830000001</v>
      </c>
      <c r="P83" s="202">
        <v>182.645151</v>
      </c>
      <c r="Q83" s="202" t="s">
        <v>100</v>
      </c>
      <c r="R83" s="221">
        <f t="shared" si="45"/>
        <v>45449</v>
      </c>
      <c r="S83" s="222">
        <f t="shared" si="46"/>
        <v>0.59526620370161254</v>
      </c>
      <c r="T83" s="223">
        <f t="shared" si="47"/>
        <v>45449.595266203702</v>
      </c>
      <c r="U83" s="224" t="str">
        <f t="shared" si="48"/>
        <v>DIT_03_SC1-1</v>
      </c>
      <c r="V83" s="224">
        <f t="shared" si="49"/>
        <v>1.5</v>
      </c>
      <c r="W83" s="224">
        <f t="shared" si="50"/>
        <v>2031.9061830000001</v>
      </c>
      <c r="X83" s="225">
        <f t="shared" si="51"/>
        <v>2.7082258396029717</v>
      </c>
      <c r="Y83" s="226">
        <f t="shared" si="52"/>
        <v>1.8435893508760515</v>
      </c>
      <c r="Z83" s="227">
        <f t="shared" si="53"/>
        <v>373.2531240552114</v>
      </c>
      <c r="AA83" s="228">
        <f t="shared" si="54"/>
        <v>248.8354160368076</v>
      </c>
      <c r="AB83" s="229">
        <v>22</v>
      </c>
      <c r="AC83" s="230">
        <v>3.3</v>
      </c>
      <c r="AD83" s="231">
        <f t="shared" si="55"/>
        <v>1.0002738416552892</v>
      </c>
      <c r="AE83" s="232">
        <f t="shared" si="56"/>
        <v>248.7672931894588</v>
      </c>
      <c r="AF83" s="233">
        <v>0</v>
      </c>
      <c r="AG83" s="234">
        <v>250</v>
      </c>
      <c r="AH83" s="235">
        <f t="shared" si="57"/>
        <v>1</v>
      </c>
      <c r="AI83" s="232">
        <f t="shared" si="58"/>
        <v>248.7672931894588</v>
      </c>
      <c r="AJ83" s="236">
        <f>AVERAGE(AI83:AI86)</f>
        <v>196.34836085737777</v>
      </c>
      <c r="AK83" s="237">
        <f>STDEV(AI83:AI86)</f>
        <v>61.681409394036777</v>
      </c>
      <c r="AL83" s="237"/>
      <c r="AM83" s="236">
        <f>AVERAGE(AE83:AE86)</f>
        <v>196.34836085737777</v>
      </c>
      <c r="AN83" s="237">
        <f>STDEV(AE83:AE86)</f>
        <v>61.681409394036777</v>
      </c>
      <c r="AO83" s="237"/>
      <c r="AP83" s="236" t="s">
        <v>289</v>
      </c>
      <c r="AQ83" s="237"/>
    </row>
    <row r="84" spans="1:43" s="207" customFormat="1" ht="14.25" customHeight="1" x14ac:dyDescent="0.55000000000000004">
      <c r="A84" s="202" t="s">
        <v>122</v>
      </c>
      <c r="B84" s="202" t="s">
        <v>98</v>
      </c>
      <c r="C84" s="202" t="s">
        <v>271</v>
      </c>
      <c r="D84" s="202" t="s">
        <v>135</v>
      </c>
      <c r="E84" s="202">
        <v>1.5</v>
      </c>
      <c r="F84" s="203">
        <v>45449.598067129627</v>
      </c>
      <c r="G84" s="202">
        <v>1</v>
      </c>
      <c r="H84" s="202">
        <v>55.000300000000003</v>
      </c>
      <c r="I84" s="202">
        <v>8.4616629999999997</v>
      </c>
      <c r="J84" s="202">
        <v>1.744597</v>
      </c>
      <c r="K84" s="202">
        <v>2.4848629999999998</v>
      </c>
      <c r="L84" s="202">
        <v>147.82472999999999</v>
      </c>
      <c r="M84" s="202">
        <v>67.996823000000006</v>
      </c>
      <c r="N84" s="202">
        <v>2041.2538569999999</v>
      </c>
      <c r="O84" s="202">
        <v>2041.2538569999999</v>
      </c>
      <c r="P84" s="202">
        <v>183.49821700000001</v>
      </c>
      <c r="Q84" s="202" t="s">
        <v>100</v>
      </c>
      <c r="R84" s="204">
        <f t="shared" si="45"/>
        <v>45449</v>
      </c>
      <c r="S84" s="205">
        <f t="shared" si="46"/>
        <v>0.59806712962745223</v>
      </c>
      <c r="T84" s="206">
        <f t="shared" si="47"/>
        <v>45449.598067129627</v>
      </c>
      <c r="U84" s="207" t="str">
        <f t="shared" si="48"/>
        <v>DIT_03_SC1-2</v>
      </c>
      <c r="V84" s="207">
        <f t="shared" si="49"/>
        <v>1.5</v>
      </c>
      <c r="W84" s="207">
        <f t="shared" si="50"/>
        <v>2041.2538569999999</v>
      </c>
      <c r="X84" s="208">
        <f t="shared" si="51"/>
        <v>2.7208625807422693</v>
      </c>
      <c r="Y84" s="209">
        <f t="shared" si="52"/>
        <v>1.7925776695777178</v>
      </c>
      <c r="Z84" s="210">
        <f t="shared" si="53"/>
        <v>362.92529839335015</v>
      </c>
      <c r="AA84" s="211">
        <f t="shared" si="54"/>
        <v>241.95019892890011</v>
      </c>
      <c r="AB84" s="212">
        <v>22</v>
      </c>
      <c r="AC84" s="213">
        <v>3.3</v>
      </c>
      <c r="AD84" s="214">
        <f t="shared" si="55"/>
        <v>1.0002738416552892</v>
      </c>
      <c r="AE84" s="215">
        <f t="shared" si="56"/>
        <v>241.88396102462522</v>
      </c>
      <c r="AF84" s="216">
        <v>0</v>
      </c>
      <c r="AG84" s="217">
        <v>250</v>
      </c>
      <c r="AH84" s="218">
        <f t="shared" si="57"/>
        <v>1</v>
      </c>
      <c r="AI84" s="215">
        <f t="shared" si="58"/>
        <v>241.88396102462522</v>
      </c>
      <c r="AJ84" s="219"/>
      <c r="AK84" s="220"/>
      <c r="AL84" s="220"/>
      <c r="AM84" s="219"/>
      <c r="AN84" s="220"/>
      <c r="AO84" s="220"/>
      <c r="AP84" s="219"/>
      <c r="AQ84" s="220"/>
    </row>
    <row r="85" spans="1:43" s="224" customFormat="1" ht="14.25" customHeight="1" x14ac:dyDescent="0.55000000000000004">
      <c r="A85" s="202" t="s">
        <v>141</v>
      </c>
      <c r="B85" s="202" t="s">
        <v>98</v>
      </c>
      <c r="C85" s="202" t="s">
        <v>278</v>
      </c>
      <c r="D85" s="202" t="s">
        <v>135</v>
      </c>
      <c r="E85" s="202">
        <v>1.5</v>
      </c>
      <c r="F85" s="203">
        <v>45449.621666666666</v>
      </c>
      <c r="G85" s="202">
        <v>1</v>
      </c>
      <c r="H85" s="202">
        <v>55.000999999999998</v>
      </c>
      <c r="I85" s="202">
        <v>8.2362800000000007</v>
      </c>
      <c r="J85" s="202">
        <v>1.7529110000000001</v>
      </c>
      <c r="K85" s="202">
        <v>2.5104869999999999</v>
      </c>
      <c r="L85" s="202">
        <v>141.98222000000001</v>
      </c>
      <c r="M85" s="202">
        <v>67.997125999999994</v>
      </c>
      <c r="N85" s="202">
        <v>2010.4824020000001</v>
      </c>
      <c r="O85" s="202">
        <v>2010.4824020000001</v>
      </c>
      <c r="P85" s="202">
        <v>180.69002499999999</v>
      </c>
      <c r="Q85" s="202" t="s">
        <v>100</v>
      </c>
      <c r="R85" s="221">
        <f t="shared" si="45"/>
        <v>45449</v>
      </c>
      <c r="S85" s="222">
        <f t="shared" si="46"/>
        <v>0.62166666666598758</v>
      </c>
      <c r="T85" s="223">
        <f t="shared" si="47"/>
        <v>45449.621666666666</v>
      </c>
      <c r="U85" s="224" t="str">
        <f t="shared" si="48"/>
        <v>DIT_03_SC2</v>
      </c>
      <c r="V85" s="224">
        <f t="shared" si="49"/>
        <v>1.5</v>
      </c>
      <c r="W85" s="224">
        <f t="shared" si="50"/>
        <v>2010.4824020000001</v>
      </c>
      <c r="X85" s="225">
        <f t="shared" si="51"/>
        <v>2.6792638994751923</v>
      </c>
      <c r="Y85" s="226">
        <f t="shared" si="52"/>
        <v>1.3141708216549719</v>
      </c>
      <c r="Z85" s="227">
        <f t="shared" si="53"/>
        <v>266.0670417150294</v>
      </c>
      <c r="AA85" s="228">
        <f t="shared" si="54"/>
        <v>177.3780278100196</v>
      </c>
      <c r="AB85" s="229">
        <v>22</v>
      </c>
      <c r="AC85" s="230">
        <v>3.3</v>
      </c>
      <c r="AD85" s="231">
        <f t="shared" si="55"/>
        <v>1.0002738416552892</v>
      </c>
      <c r="AE85" s="232">
        <f t="shared" si="56"/>
        <v>177.32946761507634</v>
      </c>
      <c r="AF85" s="233">
        <v>0</v>
      </c>
      <c r="AG85" s="234">
        <v>250</v>
      </c>
      <c r="AH85" s="235">
        <f t="shared" si="57"/>
        <v>1</v>
      </c>
      <c r="AI85" s="232">
        <f t="shared" si="58"/>
        <v>177.32946761507634</v>
      </c>
      <c r="AJ85" s="236"/>
      <c r="AK85" s="237"/>
      <c r="AL85" s="237"/>
      <c r="AM85" s="236"/>
      <c r="AN85" s="237"/>
      <c r="AO85" s="237"/>
      <c r="AP85" s="236"/>
      <c r="AQ85" s="237"/>
    </row>
    <row r="86" spans="1:43" s="207" customFormat="1" ht="14.25" customHeight="1" x14ac:dyDescent="0.55000000000000004">
      <c r="A86" s="202" t="s">
        <v>147</v>
      </c>
      <c r="B86" s="202" t="s">
        <v>98</v>
      </c>
      <c r="C86" s="202" t="s">
        <v>284</v>
      </c>
      <c r="D86" s="202" t="s">
        <v>135</v>
      </c>
      <c r="E86" s="202">
        <v>1.5</v>
      </c>
      <c r="F86" s="203">
        <v>45449.642476851855</v>
      </c>
      <c r="G86" s="202">
        <v>1</v>
      </c>
      <c r="H86" s="202">
        <v>55.000999999999998</v>
      </c>
      <c r="I86" s="202">
        <v>8.2882770000000008</v>
      </c>
      <c r="J86" s="202">
        <v>1.7364850000000001</v>
      </c>
      <c r="K86" s="202">
        <v>2.4834019999999999</v>
      </c>
      <c r="L86" s="202">
        <v>153.23756</v>
      </c>
      <c r="M86" s="202">
        <v>67.997144000000006</v>
      </c>
      <c r="N86" s="202">
        <v>2146.0964210000002</v>
      </c>
      <c r="O86" s="202">
        <v>2146.0964210000002</v>
      </c>
      <c r="P86" s="202">
        <v>193.066112</v>
      </c>
      <c r="Q86" s="202" t="s">
        <v>100</v>
      </c>
      <c r="R86" s="204">
        <f t="shared" si="45"/>
        <v>45449</v>
      </c>
      <c r="S86" s="205">
        <f t="shared" si="46"/>
        <v>0.64247685185546288</v>
      </c>
      <c r="T86" s="206">
        <f t="shared" si="47"/>
        <v>45449.642476851855</v>
      </c>
      <c r="U86" s="207" t="str">
        <f t="shared" si="48"/>
        <v>DIT_03_SC3</v>
      </c>
      <c r="V86" s="207">
        <f t="shared" si="49"/>
        <v>1.5</v>
      </c>
      <c r="W86" s="207">
        <f t="shared" si="50"/>
        <v>2146.0964210000002</v>
      </c>
      <c r="X86" s="208">
        <f t="shared" si="51"/>
        <v>2.8625949883602755</v>
      </c>
      <c r="Y86" s="209">
        <f t="shared" si="52"/>
        <v>0.8701338525033786</v>
      </c>
      <c r="Z86" s="210">
        <f t="shared" si="53"/>
        <v>176.16731114157878</v>
      </c>
      <c r="AA86" s="211">
        <f t="shared" si="54"/>
        <v>117.44487409438585</v>
      </c>
      <c r="AB86" s="212">
        <v>22</v>
      </c>
      <c r="AC86" s="213">
        <v>3.3</v>
      </c>
      <c r="AD86" s="214">
        <f t="shared" si="55"/>
        <v>1.0002738416552892</v>
      </c>
      <c r="AE86" s="215">
        <f t="shared" si="56"/>
        <v>117.41272160035081</v>
      </c>
      <c r="AF86" s="216">
        <v>0</v>
      </c>
      <c r="AG86" s="217">
        <v>250</v>
      </c>
      <c r="AH86" s="218">
        <f t="shared" si="57"/>
        <v>1</v>
      </c>
      <c r="AI86" s="215">
        <f t="shared" si="58"/>
        <v>117.41272160035081</v>
      </c>
      <c r="AJ86" s="219"/>
      <c r="AK86" s="220"/>
      <c r="AL86" s="220"/>
      <c r="AM86" s="219"/>
      <c r="AN86" s="220"/>
      <c r="AO86" s="220"/>
      <c r="AP86" s="219"/>
      <c r="AQ86" s="220"/>
    </row>
    <row r="87" spans="1:43" s="315" customFormat="1" ht="14.1" customHeight="1" x14ac:dyDescent="0.55000000000000004">
      <c r="A87" s="310" t="s">
        <v>123</v>
      </c>
      <c r="B87" s="310" t="s">
        <v>98</v>
      </c>
      <c r="C87" s="310" t="s">
        <v>272</v>
      </c>
      <c r="D87" s="310" t="s">
        <v>138</v>
      </c>
      <c r="E87" s="310">
        <v>1.5</v>
      </c>
      <c r="F87" s="311">
        <v>45449.601539351854</v>
      </c>
      <c r="G87" s="310">
        <v>1</v>
      </c>
      <c r="H87" s="310">
        <v>55.000300000000003</v>
      </c>
      <c r="I87" s="310">
        <v>8.3802889999999994</v>
      </c>
      <c r="J87" s="310">
        <v>1.7952459999999999</v>
      </c>
      <c r="K87" s="310">
        <v>2.551132</v>
      </c>
      <c r="L87" s="310">
        <v>170.53524999999999</v>
      </c>
      <c r="M87" s="310">
        <v>67.996809999999996</v>
      </c>
      <c r="N87" s="310">
        <v>2341.0910239999998</v>
      </c>
      <c r="O87" s="310">
        <v>2341.0910239999998</v>
      </c>
      <c r="P87" s="310">
        <v>210.86125000000001</v>
      </c>
      <c r="Q87" s="310" t="s">
        <v>100</v>
      </c>
      <c r="R87" s="312">
        <f t="shared" si="45"/>
        <v>45449</v>
      </c>
      <c r="S87" s="313">
        <f t="shared" si="46"/>
        <v>0.60153935185371665</v>
      </c>
      <c r="T87" s="314">
        <f t="shared" si="47"/>
        <v>45449.601539351854</v>
      </c>
      <c r="U87" s="315" t="str">
        <f t="shared" si="48"/>
        <v>DIT_03_SL1-1</v>
      </c>
      <c r="V87" s="315">
        <f t="shared" si="49"/>
        <v>1.5</v>
      </c>
      <c r="W87" s="315">
        <f t="shared" si="50"/>
        <v>2341.0910239999998</v>
      </c>
      <c r="X87" s="316">
        <f t="shared" si="51"/>
        <v>3.126200279010237</v>
      </c>
      <c r="Y87" s="317">
        <f t="shared" si="52"/>
        <v>1.8618450636357537</v>
      </c>
      <c r="Z87" s="318">
        <f t="shared" si="53"/>
        <v>376.94917589895607</v>
      </c>
      <c r="AA87" s="319">
        <f t="shared" si="54"/>
        <v>251.29945059930404</v>
      </c>
      <c r="AB87" s="320">
        <v>22</v>
      </c>
      <c r="AC87" s="321">
        <v>3.3</v>
      </c>
      <c r="AD87" s="322">
        <f t="shared" si="55"/>
        <v>1.0002738416552892</v>
      </c>
      <c r="AE87" s="323">
        <f t="shared" si="56"/>
        <v>251.23065318137745</v>
      </c>
      <c r="AF87" s="324">
        <v>0</v>
      </c>
      <c r="AG87" s="325">
        <v>250</v>
      </c>
      <c r="AH87" s="326">
        <f t="shared" si="57"/>
        <v>1</v>
      </c>
      <c r="AI87" s="323">
        <f t="shared" si="58"/>
        <v>251.23065318137745</v>
      </c>
      <c r="AJ87" s="327">
        <f>AVERAGE(AI87:AI90)</f>
        <v>189.12523854548729</v>
      </c>
      <c r="AK87" s="328">
        <f>STDEV(AI87:AI90)</f>
        <v>74.071617463278045</v>
      </c>
      <c r="AL87" s="328"/>
      <c r="AM87" s="327">
        <f>AVERAGE(AE87:AE90)</f>
        <v>189.12523854548729</v>
      </c>
      <c r="AN87" s="328">
        <f>STDEV(AE87:AE90)</f>
        <v>74.071617463278045</v>
      </c>
      <c r="AO87" s="328"/>
      <c r="AP87" s="327" t="s">
        <v>290</v>
      </c>
      <c r="AQ87" s="328"/>
    </row>
    <row r="88" spans="1:43" s="332" customFormat="1" ht="14.25" customHeight="1" x14ac:dyDescent="0.55000000000000004">
      <c r="A88" s="310" t="s">
        <v>134</v>
      </c>
      <c r="B88" s="310" t="s">
        <v>98</v>
      </c>
      <c r="C88" s="310" t="s">
        <v>273</v>
      </c>
      <c r="D88" s="310" t="s">
        <v>138</v>
      </c>
      <c r="E88" s="310">
        <v>1.5</v>
      </c>
      <c r="F88" s="311">
        <v>45449.604351851849</v>
      </c>
      <c r="G88" s="310">
        <v>1</v>
      </c>
      <c r="H88" s="310">
        <v>55.000300000000003</v>
      </c>
      <c r="I88" s="310">
        <v>8.1644780000000008</v>
      </c>
      <c r="J88" s="310">
        <v>1.7453920000000001</v>
      </c>
      <c r="K88" s="310">
        <v>2.5378129999999999</v>
      </c>
      <c r="L88" s="310">
        <v>168.51464999999999</v>
      </c>
      <c r="M88" s="310">
        <v>68.997131999999993</v>
      </c>
      <c r="N88" s="310">
        <v>2359.2203760000002</v>
      </c>
      <c r="O88" s="310">
        <v>2359.2203760000002</v>
      </c>
      <c r="P88" s="310">
        <v>212.515728</v>
      </c>
      <c r="Q88" s="310" t="s">
        <v>100</v>
      </c>
      <c r="R88" s="329">
        <f t="shared" si="45"/>
        <v>45449</v>
      </c>
      <c r="S88" s="330">
        <f t="shared" si="46"/>
        <v>0.60435185184906004</v>
      </c>
      <c r="T88" s="331">
        <f t="shared" si="47"/>
        <v>45449.604351851849</v>
      </c>
      <c r="U88" s="332" t="str">
        <f t="shared" si="48"/>
        <v>DIT_03_SL1-2</v>
      </c>
      <c r="V88" s="332">
        <f t="shared" si="49"/>
        <v>1.5</v>
      </c>
      <c r="W88" s="332">
        <f t="shared" si="50"/>
        <v>2359.2203760000002</v>
      </c>
      <c r="X88" s="333">
        <f t="shared" si="51"/>
        <v>3.1507086142653189</v>
      </c>
      <c r="Y88" s="334">
        <f t="shared" si="52"/>
        <v>1.7976133987502081</v>
      </c>
      <c r="Z88" s="335">
        <f t="shared" si="53"/>
        <v>363.94483218737798</v>
      </c>
      <c r="AA88" s="336">
        <f t="shared" si="54"/>
        <v>242.62988812491866</v>
      </c>
      <c r="AB88" s="337">
        <v>22</v>
      </c>
      <c r="AC88" s="338">
        <v>3.3</v>
      </c>
      <c r="AD88" s="339">
        <f t="shared" si="55"/>
        <v>1.0002738416552892</v>
      </c>
      <c r="AE88" s="340">
        <f t="shared" si="56"/>
        <v>242.56346414438468</v>
      </c>
      <c r="AF88" s="341">
        <v>0</v>
      </c>
      <c r="AG88" s="342">
        <v>250</v>
      </c>
      <c r="AH88" s="343">
        <f t="shared" si="57"/>
        <v>1</v>
      </c>
      <c r="AI88" s="340">
        <f t="shared" si="58"/>
        <v>242.56346414438468</v>
      </c>
      <c r="AJ88" s="344"/>
      <c r="AK88" s="345"/>
      <c r="AL88" s="345"/>
      <c r="AM88" s="344"/>
      <c r="AN88" s="345"/>
      <c r="AO88" s="345"/>
      <c r="AP88" s="344"/>
    </row>
    <row r="89" spans="1:43" s="315" customFormat="1" ht="14.25" customHeight="1" x14ac:dyDescent="0.55000000000000004">
      <c r="A89" s="310" t="s">
        <v>142</v>
      </c>
      <c r="B89" s="310" t="s">
        <v>98</v>
      </c>
      <c r="C89" s="310" t="s">
        <v>279</v>
      </c>
      <c r="D89" s="310" t="s">
        <v>138</v>
      </c>
      <c r="E89" s="310">
        <v>1.5</v>
      </c>
      <c r="F89" s="311">
        <v>45449.625115740739</v>
      </c>
      <c r="G89" s="310">
        <v>1</v>
      </c>
      <c r="H89" s="310">
        <v>55.000999999999998</v>
      </c>
      <c r="I89" s="310">
        <v>8.2515110000000007</v>
      </c>
      <c r="J89" s="310">
        <v>1.7680549999999999</v>
      </c>
      <c r="K89" s="310">
        <v>2.525312</v>
      </c>
      <c r="L89" s="310">
        <v>170.40522000000001</v>
      </c>
      <c r="M89" s="310">
        <v>68.997125999999994</v>
      </c>
      <c r="N89" s="310">
        <v>2421.3508320000001</v>
      </c>
      <c r="O89" s="310">
        <v>2421.3508320000001</v>
      </c>
      <c r="P89" s="310">
        <v>218.185731</v>
      </c>
      <c r="Q89" s="310" t="s">
        <v>100</v>
      </c>
      <c r="R89" s="312">
        <f t="shared" si="45"/>
        <v>45449</v>
      </c>
      <c r="S89" s="313">
        <f t="shared" si="46"/>
        <v>0.62511574073869269</v>
      </c>
      <c r="T89" s="314">
        <f t="shared" si="47"/>
        <v>45449.625115740739</v>
      </c>
      <c r="U89" s="315" t="str">
        <f t="shared" si="48"/>
        <v>DIT_03_SL2</v>
      </c>
      <c r="V89" s="315">
        <f t="shared" si="49"/>
        <v>1.5</v>
      </c>
      <c r="W89" s="315">
        <f t="shared" si="50"/>
        <v>2421.3508320000001</v>
      </c>
      <c r="X89" s="316">
        <f t="shared" si="51"/>
        <v>3.2347002563934582</v>
      </c>
      <c r="Y89" s="317">
        <f t="shared" si="52"/>
        <v>1.2638899495442197</v>
      </c>
      <c r="Z89" s="318">
        <f t="shared" si="53"/>
        <v>255.88717569083008</v>
      </c>
      <c r="AA89" s="319">
        <f t="shared" si="54"/>
        <v>170.59145046055338</v>
      </c>
      <c r="AB89" s="320">
        <v>22</v>
      </c>
      <c r="AC89" s="321">
        <v>3.3</v>
      </c>
      <c r="AD89" s="322">
        <f t="shared" si="55"/>
        <v>1.0002738416552892</v>
      </c>
      <c r="AE89" s="323">
        <f t="shared" si="56"/>
        <v>170.54474820440419</v>
      </c>
      <c r="AF89" s="324">
        <v>0</v>
      </c>
      <c r="AG89" s="325">
        <v>250</v>
      </c>
      <c r="AH89" s="326">
        <f t="shared" si="57"/>
        <v>1</v>
      </c>
      <c r="AI89" s="323">
        <f t="shared" si="58"/>
        <v>170.54474820440419</v>
      </c>
      <c r="AJ89" s="327"/>
      <c r="AK89" s="328"/>
      <c r="AL89" s="328"/>
      <c r="AM89" s="327"/>
      <c r="AN89" s="328"/>
      <c r="AO89" s="328"/>
      <c r="AP89" s="327"/>
    </row>
    <row r="90" spans="1:43" s="332" customFormat="1" ht="14.25" customHeight="1" x14ac:dyDescent="0.55000000000000004">
      <c r="A90" s="310" t="s">
        <v>148</v>
      </c>
      <c r="B90" s="310" t="s">
        <v>98</v>
      </c>
      <c r="C90" s="310" t="s">
        <v>285</v>
      </c>
      <c r="D90" s="310" t="s">
        <v>138</v>
      </c>
      <c r="E90" s="310">
        <v>1.5</v>
      </c>
      <c r="F90" s="311">
        <v>45449.645937499998</v>
      </c>
      <c r="G90" s="310">
        <v>1</v>
      </c>
      <c r="H90" s="310">
        <v>55.000999999999998</v>
      </c>
      <c r="I90" s="310">
        <v>8.3264899999999997</v>
      </c>
      <c r="J90" s="310">
        <v>1.8516140000000001</v>
      </c>
      <c r="K90" s="310">
        <v>2.6173109999999999</v>
      </c>
      <c r="L90" s="310">
        <v>179.22900000000001</v>
      </c>
      <c r="M90" s="310">
        <v>67.997136999999995</v>
      </c>
      <c r="N90" s="310">
        <v>2481.479597</v>
      </c>
      <c r="O90" s="310">
        <v>2481.479597</v>
      </c>
      <c r="P90" s="310">
        <v>223.67306099999999</v>
      </c>
      <c r="Q90" s="310" t="s">
        <v>100</v>
      </c>
      <c r="R90" s="329">
        <f t="shared" si="45"/>
        <v>45449</v>
      </c>
      <c r="S90" s="330">
        <f t="shared" si="46"/>
        <v>0.64593749999767169</v>
      </c>
      <c r="T90" s="331">
        <f t="shared" si="47"/>
        <v>45449.645937499998</v>
      </c>
      <c r="U90" s="332" t="str">
        <f t="shared" si="48"/>
        <v>DIT_03_SL3</v>
      </c>
      <c r="V90" s="332">
        <f t="shared" si="49"/>
        <v>1.5</v>
      </c>
      <c r="W90" s="332">
        <f t="shared" si="50"/>
        <v>2481.479597</v>
      </c>
      <c r="X90" s="333">
        <f t="shared" si="51"/>
        <v>3.3159858936900366</v>
      </c>
      <c r="Y90" s="334">
        <f t="shared" si="52"/>
        <v>0.6830039552808912</v>
      </c>
      <c r="Z90" s="335">
        <f t="shared" si="53"/>
        <v>138.28098970604125</v>
      </c>
      <c r="AA90" s="336">
        <f t="shared" si="54"/>
        <v>92.187326470694174</v>
      </c>
      <c r="AB90" s="337">
        <v>22</v>
      </c>
      <c r="AC90" s="338">
        <v>3.3</v>
      </c>
      <c r="AD90" s="339">
        <f t="shared" si="55"/>
        <v>1.0002738416552892</v>
      </c>
      <c r="AE90" s="340">
        <f t="shared" si="56"/>
        <v>92.162088651782852</v>
      </c>
      <c r="AF90" s="341">
        <v>0</v>
      </c>
      <c r="AG90" s="342">
        <v>250</v>
      </c>
      <c r="AH90" s="343">
        <f t="shared" si="57"/>
        <v>1</v>
      </c>
      <c r="AI90" s="340">
        <f t="shared" si="58"/>
        <v>92.162088651782852</v>
      </c>
      <c r="AJ90" s="344"/>
      <c r="AK90" s="345"/>
      <c r="AL90" s="345"/>
      <c r="AM90" s="344"/>
      <c r="AN90" s="345"/>
      <c r="AO90" s="345"/>
      <c r="AP90" s="344"/>
    </row>
    <row r="91" spans="1:43" ht="14.25" customHeight="1" x14ac:dyDescent="0.55000000000000004">
      <c r="R91" s="100"/>
      <c r="S91" s="54"/>
      <c r="T91" s="75"/>
      <c r="X91" s="29"/>
      <c r="Y91" s="54"/>
      <c r="Z91" s="29"/>
    </row>
    <row r="92" spans="1:43" ht="14.25" customHeight="1" x14ac:dyDescent="0.55000000000000004">
      <c r="A92" s="73"/>
      <c r="B92" s="74"/>
      <c r="C92" s="75"/>
      <c r="D92" s="1"/>
      <c r="E92" s="1"/>
      <c r="F92" s="1"/>
      <c r="G92" s="14"/>
      <c r="H92" s="14"/>
      <c r="I92" s="19"/>
      <c r="J92" s="19"/>
      <c r="K92" s="121"/>
      <c r="L92" s="122"/>
      <c r="M92" s="115"/>
      <c r="N92" s="100"/>
      <c r="O92" s="123"/>
      <c r="P92" s="10"/>
      <c r="Q92" s="99"/>
      <c r="R92" s="100"/>
      <c r="S92" s="29"/>
      <c r="T92" s="75"/>
      <c r="X92" s="29"/>
      <c r="Y92" s="54"/>
      <c r="Z92" s="29"/>
    </row>
    <row r="93" spans="1:43" ht="14.25" customHeight="1" x14ac:dyDescent="0.55000000000000004">
      <c r="A93" s="73"/>
      <c r="B93" s="74"/>
      <c r="C93" s="75"/>
      <c r="D93" s="1"/>
      <c r="E93" s="1"/>
      <c r="F93" s="1"/>
      <c r="G93" s="14"/>
      <c r="H93" s="14"/>
      <c r="I93" s="19"/>
      <c r="J93" s="19"/>
      <c r="K93" s="121"/>
      <c r="L93" s="122"/>
      <c r="M93" s="115"/>
      <c r="N93" s="100"/>
      <c r="O93" s="123"/>
      <c r="P93" s="10"/>
      <c r="Q93" s="99"/>
      <c r="R93" s="100"/>
      <c r="S93" s="54"/>
      <c r="T93" s="75"/>
      <c r="X93" s="29"/>
      <c r="Y93" s="54"/>
      <c r="Z93" s="29"/>
    </row>
    <row r="94" spans="1:43" ht="14.25" customHeight="1" x14ac:dyDescent="0.55000000000000004">
      <c r="A94" s="73"/>
      <c r="B94" s="74"/>
      <c r="C94" s="75"/>
      <c r="D94" s="1"/>
      <c r="E94" s="1"/>
      <c r="F94" s="1"/>
      <c r="G94" s="14"/>
      <c r="H94" s="14"/>
      <c r="I94" s="19"/>
      <c r="J94" s="19"/>
      <c r="K94" s="121"/>
      <c r="L94" s="122"/>
      <c r="M94" s="115"/>
      <c r="N94" s="100"/>
      <c r="O94" s="123"/>
      <c r="P94" s="10"/>
      <c r="Q94" s="99"/>
      <c r="R94" s="100"/>
      <c r="S94" s="54"/>
      <c r="T94" s="75"/>
      <c r="X94" s="29"/>
      <c r="Y94" s="54"/>
      <c r="Z94" s="29"/>
    </row>
    <row r="95" spans="1:43" ht="14.25" customHeight="1" x14ac:dyDescent="0.55000000000000004">
      <c r="A95" s="73"/>
      <c r="B95" s="74"/>
      <c r="C95" s="75"/>
      <c r="D95" s="1"/>
      <c r="E95" s="1"/>
      <c r="F95" s="1"/>
      <c r="G95" s="14"/>
      <c r="H95" s="14"/>
      <c r="I95" s="19"/>
      <c r="J95" s="19"/>
      <c r="K95" s="121"/>
      <c r="L95" s="122"/>
      <c r="M95" s="115"/>
      <c r="N95" s="100"/>
      <c r="O95" s="123"/>
      <c r="P95" s="10"/>
      <c r="Q95" s="99"/>
      <c r="R95" s="100"/>
      <c r="S95" s="54"/>
      <c r="T95" s="75"/>
      <c r="X95" s="29"/>
      <c r="Y95" s="54"/>
      <c r="Z95" s="29"/>
    </row>
    <row r="96" spans="1:43" ht="14.25" customHeight="1" x14ac:dyDescent="0.55000000000000004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21"/>
      <c r="L96" s="122"/>
      <c r="M96" s="115"/>
      <c r="N96" s="100"/>
      <c r="O96" s="123"/>
      <c r="P96" s="10"/>
      <c r="Q96" s="99"/>
      <c r="R96" s="100"/>
      <c r="S96" s="54"/>
      <c r="T96" s="75"/>
      <c r="X96" s="29"/>
      <c r="Y96" s="54"/>
      <c r="Z96" s="29"/>
    </row>
    <row r="97" spans="1:26" ht="14.25" customHeight="1" x14ac:dyDescent="0.55000000000000004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21"/>
      <c r="L97" s="122"/>
      <c r="M97" s="115"/>
      <c r="N97" s="100"/>
      <c r="O97" s="123"/>
      <c r="P97" s="10"/>
      <c r="Q97" s="99"/>
      <c r="R97" s="100"/>
      <c r="S97" s="54"/>
      <c r="T97" s="75"/>
      <c r="X97" s="29"/>
      <c r="Y97" s="54"/>
      <c r="Z97" s="29"/>
    </row>
    <row r="98" spans="1:26" ht="14.25" customHeight="1" x14ac:dyDescent="0.55000000000000004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21"/>
      <c r="L98" s="122"/>
      <c r="M98" s="115"/>
      <c r="N98" s="100"/>
      <c r="O98" s="123"/>
      <c r="P98" s="10"/>
      <c r="Q98" s="99"/>
      <c r="R98" s="100"/>
      <c r="S98" s="54"/>
      <c r="T98" s="75"/>
      <c r="X98" s="29"/>
      <c r="Y98" s="54"/>
      <c r="Z98" s="29"/>
    </row>
    <row r="99" spans="1:26" ht="14.25" customHeight="1" x14ac:dyDescent="0.55000000000000004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21"/>
      <c r="L99" s="122"/>
      <c r="M99" s="115"/>
      <c r="N99" s="100"/>
      <c r="O99" s="123"/>
      <c r="P99" s="10"/>
      <c r="Q99" s="99"/>
      <c r="R99" s="100"/>
      <c r="S99" s="54"/>
      <c r="T99" s="75"/>
      <c r="X99" s="29"/>
      <c r="Y99" s="54"/>
      <c r="Z99" s="29"/>
    </row>
    <row r="100" spans="1:26" ht="14.25" customHeight="1" x14ac:dyDescent="0.55000000000000004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21"/>
      <c r="L100" s="122"/>
      <c r="M100" s="115"/>
      <c r="N100" s="100"/>
      <c r="O100" s="123"/>
      <c r="P100" s="10"/>
      <c r="Q100" s="99"/>
      <c r="R100" s="100"/>
      <c r="S100" s="54"/>
      <c r="T100" s="75"/>
      <c r="X100" s="29"/>
      <c r="Y100" s="54"/>
      <c r="Z100" s="29"/>
    </row>
    <row r="101" spans="1:26" ht="14.25" customHeight="1" x14ac:dyDescent="0.55000000000000004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21"/>
      <c r="L101" s="122"/>
      <c r="M101" s="115"/>
      <c r="N101" s="100"/>
      <c r="O101" s="123"/>
      <c r="P101" s="10"/>
      <c r="Q101" s="99"/>
      <c r="R101" s="100"/>
      <c r="S101" s="54"/>
      <c r="T101" s="75"/>
      <c r="X101" s="29"/>
      <c r="Y101" s="54"/>
      <c r="Z101" s="29"/>
    </row>
    <row r="102" spans="1:26" ht="14.25" customHeight="1" x14ac:dyDescent="0.55000000000000004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21"/>
      <c r="L102" s="122"/>
      <c r="M102" s="115"/>
      <c r="N102" s="100"/>
      <c r="O102" s="123"/>
      <c r="P102" s="10"/>
      <c r="Q102" s="99"/>
      <c r="R102" s="100"/>
      <c r="S102" s="29"/>
      <c r="T102" s="75"/>
      <c r="X102" s="29"/>
      <c r="Y102" s="54"/>
      <c r="Z102" s="29"/>
    </row>
    <row r="103" spans="1:26" ht="14.25" customHeight="1" x14ac:dyDescent="0.55000000000000004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21"/>
      <c r="L103" s="122"/>
      <c r="M103" s="115"/>
      <c r="N103" s="100"/>
      <c r="O103" s="123"/>
      <c r="P103" s="10"/>
      <c r="Q103" s="99"/>
      <c r="R103" s="100"/>
      <c r="S103" s="29"/>
      <c r="T103" s="75"/>
      <c r="X103" s="29"/>
      <c r="Y103" s="54"/>
      <c r="Z103" s="29"/>
    </row>
    <row r="104" spans="1:26" ht="14.25" customHeight="1" x14ac:dyDescent="0.55000000000000004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21"/>
      <c r="L104" s="122"/>
      <c r="M104" s="115"/>
      <c r="N104" s="100"/>
      <c r="O104" s="123"/>
      <c r="P104" s="10"/>
      <c r="Q104" s="99"/>
      <c r="R104" s="100"/>
      <c r="S104" s="54"/>
      <c r="T104" s="75"/>
      <c r="X104" s="29"/>
      <c r="Y104" s="54"/>
      <c r="Z104" s="29"/>
    </row>
    <row r="105" spans="1:26" ht="14.25" customHeight="1" x14ac:dyDescent="0.55000000000000004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21"/>
      <c r="L105" s="122"/>
      <c r="M105" s="115"/>
      <c r="N105" s="100"/>
      <c r="O105" s="123"/>
      <c r="P105" s="10"/>
      <c r="Q105" s="99"/>
      <c r="R105" s="100"/>
      <c r="S105" s="54"/>
      <c r="T105" s="75"/>
      <c r="X105" s="29"/>
      <c r="Y105" s="54"/>
      <c r="Z105" s="29"/>
    </row>
    <row r="106" spans="1:26" ht="14.25" customHeight="1" x14ac:dyDescent="0.55000000000000004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21"/>
      <c r="L106" s="122"/>
      <c r="M106" s="115"/>
      <c r="N106" s="100"/>
      <c r="O106" s="123"/>
      <c r="P106" s="10"/>
      <c r="Q106" s="99"/>
      <c r="R106" s="100"/>
      <c r="S106" s="29"/>
      <c r="T106" s="75"/>
      <c r="X106" s="29"/>
      <c r="Y106" s="54"/>
      <c r="Z106" s="29"/>
    </row>
    <row r="107" spans="1:26" ht="14.25" customHeight="1" x14ac:dyDescent="0.55000000000000004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21"/>
      <c r="L107" s="122"/>
      <c r="M107" s="115"/>
      <c r="N107" s="100"/>
      <c r="O107" s="123"/>
      <c r="P107" s="10"/>
      <c r="Q107" s="99"/>
      <c r="R107" s="100"/>
      <c r="S107" s="54"/>
      <c r="T107" s="75"/>
      <c r="X107" s="29"/>
      <c r="Y107" s="54"/>
      <c r="Z107" s="29"/>
    </row>
    <row r="108" spans="1:26" ht="14.25" customHeight="1" x14ac:dyDescent="0.55000000000000004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21"/>
      <c r="L108" s="122"/>
      <c r="M108" s="115"/>
      <c r="N108" s="100"/>
      <c r="O108" s="123"/>
      <c r="P108" s="10"/>
      <c r="Q108" s="99"/>
      <c r="R108" s="100"/>
      <c r="S108" s="29"/>
      <c r="T108" s="75"/>
      <c r="X108" s="29"/>
      <c r="Y108" s="54"/>
      <c r="Z108" s="29"/>
    </row>
    <row r="109" spans="1:26" ht="14.25" customHeight="1" x14ac:dyDescent="0.55000000000000004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21"/>
      <c r="L109" s="122"/>
      <c r="M109" s="115"/>
      <c r="N109" s="100"/>
      <c r="O109" s="123"/>
      <c r="P109" s="10"/>
      <c r="Q109" s="99"/>
      <c r="R109" s="100"/>
      <c r="S109" s="54"/>
      <c r="T109" s="75"/>
      <c r="X109" s="29"/>
      <c r="Y109" s="54"/>
      <c r="Z109" s="29"/>
    </row>
    <row r="110" spans="1:26" ht="14.25" customHeight="1" x14ac:dyDescent="0.55000000000000004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21"/>
      <c r="L110" s="122"/>
      <c r="M110" s="115"/>
      <c r="N110" s="100"/>
      <c r="O110" s="123"/>
      <c r="P110" s="10"/>
      <c r="Q110" s="99"/>
      <c r="R110" s="100"/>
      <c r="S110" s="54"/>
      <c r="T110" s="75"/>
      <c r="X110" s="29"/>
      <c r="Y110" s="54"/>
      <c r="Z110" s="29"/>
    </row>
    <row r="111" spans="1:26" ht="14.25" customHeight="1" x14ac:dyDescent="0.55000000000000004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21"/>
      <c r="L111" s="122"/>
      <c r="M111" s="115"/>
      <c r="N111" s="100"/>
      <c r="O111" s="123"/>
      <c r="P111" s="10"/>
      <c r="Q111" s="99"/>
      <c r="R111" s="100"/>
      <c r="S111" s="54"/>
      <c r="T111" s="75"/>
      <c r="X111" s="29"/>
      <c r="Y111" s="54"/>
      <c r="Z111" s="29"/>
    </row>
    <row r="112" spans="1:26" ht="14.25" customHeight="1" x14ac:dyDescent="0.55000000000000004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21"/>
      <c r="L112" s="122"/>
      <c r="M112" s="115"/>
      <c r="N112" s="100"/>
      <c r="O112" s="123"/>
      <c r="P112" s="10"/>
      <c r="Q112" s="99"/>
      <c r="R112" s="100"/>
      <c r="S112" s="54"/>
      <c r="T112" s="75"/>
      <c r="X112" s="29"/>
      <c r="Y112" s="54"/>
      <c r="Z112" s="29"/>
    </row>
    <row r="113" spans="1:26" ht="14.25" customHeight="1" x14ac:dyDescent="0.55000000000000004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21"/>
      <c r="L113" s="122"/>
      <c r="M113" s="115"/>
      <c r="N113" s="100"/>
      <c r="O113" s="123"/>
      <c r="P113" s="10"/>
      <c r="Q113" s="99"/>
      <c r="R113" s="100"/>
      <c r="S113" s="29"/>
      <c r="T113" s="75"/>
      <c r="X113" s="29"/>
      <c r="Y113" s="54"/>
      <c r="Z113" s="29"/>
    </row>
    <row r="114" spans="1:26" ht="14.25" customHeight="1" x14ac:dyDescent="0.55000000000000004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21"/>
      <c r="L114" s="122"/>
      <c r="M114" s="115"/>
      <c r="N114" s="100"/>
      <c r="O114" s="123"/>
      <c r="P114" s="10"/>
      <c r="Q114" s="99"/>
      <c r="R114" s="100"/>
      <c r="S114" s="54"/>
      <c r="T114" s="75"/>
      <c r="X114" s="29"/>
      <c r="Y114" s="54"/>
      <c r="Z114" s="29"/>
    </row>
    <row r="115" spans="1:26" ht="14.25" customHeight="1" x14ac:dyDescent="0.55000000000000004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21"/>
      <c r="L115" s="122"/>
      <c r="M115" s="115"/>
      <c r="N115" s="100"/>
      <c r="O115" s="123"/>
      <c r="P115" s="10"/>
      <c r="Q115" s="99"/>
      <c r="R115" s="100"/>
      <c r="S115" s="29"/>
      <c r="T115" s="75"/>
      <c r="X115" s="29"/>
      <c r="Y115" s="54"/>
      <c r="Z115" s="29"/>
    </row>
    <row r="116" spans="1:26" ht="14.25" customHeight="1" x14ac:dyDescent="0.55000000000000004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21"/>
      <c r="L116" s="122"/>
      <c r="M116" s="115"/>
      <c r="N116" s="100"/>
      <c r="O116" s="123"/>
      <c r="P116" s="10"/>
      <c r="Q116" s="99"/>
      <c r="R116" s="100"/>
      <c r="S116" s="54"/>
      <c r="T116" s="75"/>
      <c r="X116" s="29"/>
      <c r="Y116" s="54"/>
      <c r="Z116" s="29"/>
    </row>
    <row r="117" spans="1:26" ht="14.25" customHeight="1" x14ac:dyDescent="0.55000000000000004">
      <c r="A117" s="73"/>
      <c r="B117" s="74"/>
      <c r="C117" s="75"/>
      <c r="D117" s="1"/>
      <c r="E117" s="1"/>
      <c r="F117" s="1"/>
      <c r="G117" s="14"/>
      <c r="H117" s="14"/>
      <c r="I117" s="19"/>
      <c r="J117" s="19"/>
      <c r="K117" s="121"/>
      <c r="L117" s="122"/>
      <c r="M117" s="115"/>
      <c r="N117" s="100"/>
      <c r="O117" s="123"/>
      <c r="P117" s="10"/>
      <c r="Q117" s="99"/>
      <c r="R117" s="100"/>
      <c r="S117" s="54"/>
      <c r="T117" s="75"/>
      <c r="X117" s="29"/>
      <c r="Y117" s="54"/>
      <c r="Z117" s="29"/>
    </row>
    <row r="118" spans="1:26" ht="14.25" customHeight="1" x14ac:dyDescent="0.55000000000000004">
      <c r="A118" s="73"/>
      <c r="B118" s="74"/>
      <c r="C118" s="75"/>
      <c r="D118" s="1"/>
      <c r="E118" s="1"/>
      <c r="F118" s="1"/>
      <c r="G118" s="14"/>
      <c r="H118" s="14"/>
      <c r="I118" s="19"/>
      <c r="J118" s="19"/>
      <c r="K118" s="121"/>
      <c r="L118" s="122"/>
      <c r="M118" s="115"/>
      <c r="N118" s="100"/>
      <c r="O118" s="123"/>
      <c r="P118" s="10"/>
      <c r="Q118" s="99"/>
      <c r="R118" s="100"/>
      <c r="S118" s="29"/>
      <c r="T118" s="75"/>
      <c r="X118" s="29"/>
      <c r="Y118" s="54"/>
      <c r="Z118" s="29"/>
    </row>
    <row r="119" spans="1:26" ht="14.25" customHeight="1" x14ac:dyDescent="0.55000000000000004">
      <c r="A119" s="73"/>
      <c r="B119" s="74"/>
      <c r="C119" s="75"/>
      <c r="D119" s="1"/>
      <c r="E119" s="1"/>
      <c r="F119" s="1"/>
      <c r="G119" s="14"/>
      <c r="H119" s="14"/>
      <c r="I119" s="19"/>
      <c r="J119" s="19"/>
      <c r="K119" s="121"/>
      <c r="L119" s="122"/>
      <c r="M119" s="115"/>
      <c r="N119" s="100"/>
      <c r="O119" s="123"/>
      <c r="P119" s="10"/>
      <c r="Q119" s="99"/>
      <c r="R119" s="100"/>
      <c r="S119" s="29"/>
      <c r="T119" s="75"/>
      <c r="X119" s="29"/>
      <c r="Y119" s="54"/>
      <c r="Z119" s="29"/>
    </row>
    <row r="120" spans="1:26" ht="14.25" customHeight="1" x14ac:dyDescent="0.55000000000000004">
      <c r="A120" s="73"/>
      <c r="B120" s="74"/>
      <c r="C120" s="75"/>
      <c r="D120" s="1"/>
      <c r="E120" s="1"/>
      <c r="F120" s="1"/>
      <c r="G120" s="14"/>
      <c r="H120" s="14"/>
      <c r="I120" s="19"/>
      <c r="J120" s="19"/>
      <c r="K120" s="121"/>
      <c r="L120" s="122"/>
      <c r="M120" s="115"/>
      <c r="N120" s="100"/>
      <c r="O120" s="123"/>
      <c r="P120" s="10"/>
      <c r="Q120" s="99"/>
      <c r="R120" s="100"/>
      <c r="S120" s="54"/>
      <c r="T120" s="75"/>
      <c r="X120" s="29"/>
      <c r="Y120" s="54"/>
      <c r="Z120" s="29"/>
    </row>
    <row r="121" spans="1:26" ht="14.25" customHeight="1" x14ac:dyDescent="0.55000000000000004">
      <c r="A121" s="73"/>
      <c r="B121" s="74"/>
      <c r="C121" s="75"/>
      <c r="D121" s="1"/>
      <c r="E121" s="1"/>
      <c r="F121" s="1"/>
      <c r="G121" s="14"/>
      <c r="H121" s="14"/>
      <c r="I121" s="19"/>
      <c r="J121" s="19"/>
      <c r="K121" s="121"/>
      <c r="L121" s="122"/>
      <c r="M121" s="115"/>
      <c r="N121" s="100"/>
      <c r="O121" s="123"/>
      <c r="P121" s="10"/>
      <c r="Q121" s="99"/>
      <c r="R121" s="100"/>
      <c r="S121" s="54"/>
      <c r="T121" s="75"/>
      <c r="X121" s="29"/>
      <c r="Y121" s="54"/>
      <c r="Z121" s="29"/>
    </row>
    <row r="122" spans="1:26" ht="14.25" customHeight="1" x14ac:dyDescent="0.55000000000000004">
      <c r="A122" s="73"/>
      <c r="B122" s="74"/>
      <c r="C122" s="75"/>
      <c r="D122" s="1"/>
      <c r="E122" s="1"/>
      <c r="F122" s="1"/>
      <c r="G122" s="14"/>
      <c r="H122" s="14"/>
      <c r="I122" s="19"/>
      <c r="J122" s="19"/>
      <c r="K122" s="121"/>
      <c r="L122" s="122"/>
      <c r="M122" s="115"/>
      <c r="N122" s="100"/>
      <c r="O122" s="123"/>
      <c r="P122" s="10"/>
      <c r="Q122" s="99"/>
      <c r="R122" s="100"/>
      <c r="S122" s="54"/>
      <c r="T122" s="75"/>
      <c r="X122" s="29"/>
      <c r="Y122" s="54"/>
      <c r="Z122" s="29"/>
    </row>
    <row r="123" spans="1:26" ht="14.25" customHeight="1" x14ac:dyDescent="0.55000000000000004">
      <c r="A123" s="73"/>
      <c r="B123" s="74"/>
      <c r="C123" s="75"/>
      <c r="D123" s="1"/>
      <c r="E123" s="1"/>
      <c r="F123" s="1"/>
      <c r="G123" s="14"/>
      <c r="H123" s="14"/>
      <c r="I123" s="19"/>
      <c r="J123" s="19"/>
      <c r="K123" s="121"/>
      <c r="L123" s="122"/>
      <c r="M123" s="115"/>
      <c r="N123" s="100"/>
      <c r="O123" s="123"/>
      <c r="P123" s="10"/>
      <c r="Q123" s="99"/>
      <c r="R123" s="100"/>
      <c r="S123" s="54"/>
      <c r="T123" s="75"/>
      <c r="X123" s="29"/>
      <c r="Y123" s="54"/>
      <c r="Z123" s="29"/>
    </row>
    <row r="124" spans="1:26" ht="14.25" customHeight="1" x14ac:dyDescent="0.55000000000000004">
      <c r="A124" s="73"/>
      <c r="B124" s="74"/>
      <c r="C124" s="75"/>
      <c r="G124" s="14"/>
      <c r="H124" s="120"/>
      <c r="I124" s="90"/>
      <c r="J124" s="19"/>
      <c r="K124" s="1"/>
      <c r="L124" s="122"/>
      <c r="M124" s="115"/>
      <c r="N124" s="100"/>
      <c r="O124" s="123"/>
      <c r="P124" s="10"/>
      <c r="Q124" s="99"/>
      <c r="R124" s="100"/>
      <c r="S124" s="54"/>
      <c r="T124" s="75"/>
      <c r="X124" s="29"/>
      <c r="Y124" s="54"/>
      <c r="Z124" s="29"/>
    </row>
    <row r="125" spans="1:26" ht="14.25" customHeight="1" x14ac:dyDescent="0.55000000000000004">
      <c r="A125" s="73"/>
      <c r="B125" s="74"/>
      <c r="C125" s="29"/>
      <c r="G125" s="29"/>
      <c r="H125" s="29"/>
      <c r="I125" s="29"/>
      <c r="J125" s="29"/>
      <c r="K125" s="29"/>
      <c r="L125" s="122"/>
      <c r="M125" s="29"/>
      <c r="N125" s="100"/>
      <c r="O125" s="123"/>
      <c r="P125" s="10"/>
      <c r="Q125" s="99"/>
      <c r="R125" s="100"/>
      <c r="S125" s="29"/>
      <c r="T125" s="75"/>
      <c r="X125" s="29"/>
      <c r="Y125" s="29"/>
      <c r="Z125" s="29"/>
    </row>
    <row r="126" spans="1:26" ht="14.25" customHeight="1" x14ac:dyDescent="0.55000000000000004">
      <c r="A126" s="29"/>
      <c r="B126" s="74"/>
      <c r="C126" s="29"/>
      <c r="F126" s="29"/>
      <c r="G126" s="54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4.25" customHeight="1" x14ac:dyDescent="0.55000000000000004">
      <c r="A127" s="73"/>
      <c r="B127" s="74"/>
      <c r="C127" s="29"/>
      <c r="F127" s="29"/>
      <c r="G127" s="54"/>
      <c r="I127" s="29"/>
      <c r="J127" s="29"/>
      <c r="K127" s="29"/>
      <c r="L127" s="29"/>
      <c r="M127" s="29"/>
      <c r="O127" s="29"/>
      <c r="T127" s="27"/>
      <c r="V127" s="29"/>
      <c r="W127" s="29"/>
      <c r="X127" s="29"/>
      <c r="Y127" s="29"/>
      <c r="Z127" s="29"/>
    </row>
    <row r="128" spans="1:26" ht="14.25" customHeight="1" x14ac:dyDescent="0.55000000000000004">
      <c r="A128" s="73"/>
      <c r="B128" s="74"/>
      <c r="C128" s="29"/>
      <c r="F128" s="29"/>
      <c r="G128" s="54"/>
      <c r="I128" s="29"/>
      <c r="J128" s="29"/>
      <c r="K128" s="29"/>
      <c r="L128" s="29"/>
      <c r="M128" s="29"/>
      <c r="O128" s="29"/>
      <c r="T128" s="27"/>
      <c r="V128" s="29"/>
      <c r="W128" s="29"/>
      <c r="X128" s="29"/>
      <c r="Y128" s="29"/>
      <c r="Z128" s="29"/>
    </row>
    <row r="129" spans="1:26" ht="14.25" customHeight="1" x14ac:dyDescent="0.55000000000000004">
      <c r="A129" s="73"/>
      <c r="B129" s="74"/>
      <c r="C129" s="29"/>
      <c r="F129" s="29"/>
      <c r="G129" s="54"/>
      <c r="I129" s="29"/>
      <c r="J129" s="29"/>
      <c r="K129" s="29"/>
      <c r="L129" s="29"/>
      <c r="M129" s="29"/>
      <c r="O129" s="29"/>
      <c r="T129" s="27"/>
      <c r="V129" s="29"/>
      <c r="W129" s="29"/>
      <c r="X129" s="29"/>
      <c r="Y129" s="29"/>
      <c r="Z129" s="29"/>
    </row>
    <row r="130" spans="1:26" ht="14.25" customHeight="1" x14ac:dyDescent="0.55000000000000004">
      <c r="A130" s="73"/>
      <c r="B130" s="74"/>
      <c r="C130" s="29"/>
      <c r="F130" s="29"/>
      <c r="G130" s="54"/>
      <c r="I130" s="29"/>
      <c r="J130" s="29"/>
      <c r="K130" s="29"/>
      <c r="L130" s="29"/>
      <c r="M130" s="29"/>
      <c r="O130" s="29"/>
      <c r="T130" s="27"/>
      <c r="V130" s="29"/>
      <c r="W130" s="29"/>
      <c r="X130" s="29"/>
      <c r="Y130" s="29"/>
      <c r="Z130" s="29"/>
    </row>
    <row r="131" spans="1:26" ht="14.25" customHeight="1" x14ac:dyDescent="0.55000000000000004">
      <c r="A131" s="73"/>
      <c r="B131" s="74"/>
      <c r="C131" s="29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55000000000000004">
      <c r="A132" s="73"/>
      <c r="B132" s="74"/>
      <c r="C132" s="124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55000000000000004">
      <c r="A133" s="73"/>
      <c r="B133" s="74"/>
      <c r="C133" s="124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55000000000000004">
      <c r="A134" s="73"/>
      <c r="B134" s="74"/>
      <c r="C134" s="124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55000000000000004">
      <c r="A135" s="73"/>
      <c r="B135" s="74"/>
      <c r="C135" s="124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55000000000000004">
      <c r="A136" s="73"/>
      <c r="B136" s="74"/>
      <c r="C136" s="124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55000000000000004">
      <c r="A137" s="73"/>
      <c r="B137" s="74"/>
      <c r="C137" s="124"/>
      <c r="F137" s="29"/>
      <c r="G137" s="54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55000000000000004">
      <c r="A138" s="73"/>
      <c r="B138" s="74"/>
      <c r="C138" s="124"/>
      <c r="F138" s="29"/>
      <c r="G138" s="54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55000000000000004">
      <c r="A139" s="73"/>
      <c r="B139" s="74"/>
      <c r="C139" s="124"/>
      <c r="F139" s="29"/>
      <c r="G139" s="54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55000000000000004">
      <c r="A140" s="73"/>
      <c r="B140" s="74"/>
      <c r="C140" s="124"/>
      <c r="F140" s="29"/>
      <c r="G140" s="54"/>
      <c r="I140" s="29"/>
      <c r="J140" s="29"/>
      <c r="K140" s="29"/>
      <c r="L140" s="29"/>
      <c r="M140" s="29"/>
      <c r="O140" s="29"/>
      <c r="T140" s="27"/>
      <c r="V140" s="29"/>
      <c r="W140" s="29"/>
      <c r="X140" s="29"/>
      <c r="Y140" s="29"/>
      <c r="Z140" s="29"/>
    </row>
    <row r="141" spans="1:26" ht="14.25" customHeight="1" x14ac:dyDescent="0.55000000000000004">
      <c r="A141" s="73"/>
      <c r="B141" s="74"/>
      <c r="C141" s="124"/>
      <c r="F141" s="29"/>
      <c r="G141" s="54"/>
      <c r="I141" s="29"/>
      <c r="J141" s="29"/>
      <c r="K141" s="29"/>
      <c r="L141" s="29"/>
      <c r="M141" s="29"/>
      <c r="O141" s="29"/>
      <c r="T141" s="27"/>
      <c r="V141" s="29"/>
      <c r="W141" s="29"/>
      <c r="X141" s="29"/>
      <c r="Y141" s="29"/>
      <c r="Z141" s="29"/>
    </row>
    <row r="142" spans="1:26" ht="14.25" customHeight="1" x14ac:dyDescent="0.55000000000000004">
      <c r="A142" s="73"/>
      <c r="B142" s="74"/>
      <c r="C142" s="124"/>
      <c r="F142" s="29"/>
      <c r="G142" s="54"/>
      <c r="I142" s="29"/>
      <c r="J142" s="29"/>
      <c r="K142" s="29"/>
      <c r="L142" s="29"/>
      <c r="M142" s="29"/>
      <c r="O142" s="29"/>
      <c r="T142" s="27"/>
      <c r="V142" s="29"/>
      <c r="W142" s="29"/>
      <c r="X142" s="29"/>
      <c r="Y142" s="29"/>
      <c r="Z142" s="29"/>
    </row>
    <row r="143" spans="1:26" ht="14.25" customHeight="1" x14ac:dyDescent="0.55000000000000004">
      <c r="A143" s="73"/>
      <c r="B143" s="74"/>
      <c r="C143" s="124"/>
      <c r="F143" s="29"/>
      <c r="G143" s="54"/>
      <c r="I143" s="29"/>
      <c r="J143" s="29"/>
      <c r="K143" s="29"/>
      <c r="L143" s="29"/>
      <c r="M143" s="29"/>
      <c r="O143" s="29"/>
      <c r="T143" s="27"/>
      <c r="V143" s="29"/>
      <c r="W143" s="29"/>
      <c r="X143" s="29"/>
      <c r="Y143" s="29"/>
      <c r="Z143" s="29"/>
    </row>
    <row r="144" spans="1:26" ht="14.25" customHeight="1" x14ac:dyDescent="0.55000000000000004">
      <c r="A144" s="73"/>
      <c r="B144" s="74"/>
      <c r="C144" s="124"/>
      <c r="D144" s="10"/>
      <c r="E144" s="29"/>
      <c r="F144" s="29"/>
      <c r="G144" s="54"/>
      <c r="H144" s="29"/>
      <c r="I144" s="29"/>
      <c r="J144" s="29"/>
      <c r="K144" s="29"/>
      <c r="L144" s="29"/>
      <c r="M144" s="29"/>
      <c r="O144" s="29"/>
      <c r="T144" s="27"/>
      <c r="V144" s="29"/>
      <c r="W144" s="29"/>
      <c r="X144" s="29"/>
      <c r="Y144" s="29"/>
      <c r="Z144" s="29"/>
    </row>
    <row r="145" spans="1:26" ht="14.25" customHeight="1" x14ac:dyDescent="0.55000000000000004">
      <c r="A145" s="73"/>
      <c r="B145" s="74"/>
      <c r="C145" s="124"/>
      <c r="D145" s="10"/>
      <c r="E145" s="29"/>
      <c r="F145" s="29"/>
      <c r="G145" s="54"/>
      <c r="H145" s="29"/>
      <c r="I145" s="29"/>
      <c r="J145" s="29"/>
      <c r="K145" s="29"/>
      <c r="L145" s="29"/>
      <c r="M145" s="29"/>
      <c r="O145" s="29"/>
      <c r="T145" s="27"/>
      <c r="V145" s="29"/>
      <c r="W145" s="29"/>
      <c r="X145" s="29"/>
      <c r="Y145" s="29"/>
      <c r="Z145" s="29"/>
    </row>
    <row r="146" spans="1:26" ht="14.25" customHeight="1" x14ac:dyDescent="0.55000000000000004">
      <c r="A146" s="73"/>
      <c r="B146" s="74"/>
      <c r="C146" s="124"/>
      <c r="D146" s="10"/>
      <c r="E146" s="29"/>
      <c r="F146" s="29"/>
      <c r="G146" s="54"/>
      <c r="H146" s="29"/>
      <c r="I146" s="29"/>
      <c r="J146" s="29"/>
      <c r="K146" s="29"/>
      <c r="L146" s="29"/>
      <c r="M146" s="29"/>
      <c r="O146" s="29"/>
      <c r="T146" s="27"/>
      <c r="V146" s="29"/>
      <c r="W146" s="29"/>
      <c r="X146" s="29"/>
      <c r="Y146" s="29"/>
      <c r="Z146" s="29"/>
    </row>
    <row r="147" spans="1:26" ht="14.25" customHeight="1" x14ac:dyDescent="0.55000000000000004">
      <c r="A147" s="73"/>
      <c r="B147" s="74"/>
      <c r="C147" s="124"/>
      <c r="D147" s="10"/>
      <c r="E147" s="29"/>
      <c r="F147" s="29"/>
      <c r="G147" s="54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55000000000000004">
      <c r="A148" s="73"/>
      <c r="B148" s="74"/>
      <c r="C148" s="124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55000000000000004">
      <c r="A149" s="73"/>
      <c r="B149" s="74"/>
      <c r="C149" s="124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55000000000000004">
      <c r="A150" s="73"/>
      <c r="B150" s="74"/>
      <c r="C150" s="124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55000000000000004">
      <c r="A151" s="73"/>
      <c r="B151" s="74"/>
      <c r="C151" s="124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55000000000000004">
      <c r="A152" s="73"/>
      <c r="B152" s="74"/>
      <c r="C152" s="124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55000000000000004">
      <c r="A153" s="73"/>
      <c r="B153" s="74"/>
      <c r="C153" s="124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55000000000000004">
      <c r="A154" s="73"/>
      <c r="B154" s="74"/>
      <c r="C154" s="124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55000000000000004">
      <c r="A155" s="73"/>
      <c r="B155" s="74"/>
      <c r="C155" s="124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55000000000000004">
      <c r="A156" s="73"/>
      <c r="B156" s="74"/>
      <c r="C156" s="124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55000000000000004">
      <c r="A157" s="73"/>
      <c r="B157" s="74"/>
      <c r="C157" s="124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55000000000000004">
      <c r="A158" s="73"/>
      <c r="B158" s="74"/>
      <c r="C158" s="124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55000000000000004">
      <c r="A159" s="73"/>
      <c r="B159" s="74"/>
      <c r="C159" s="124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55000000000000004">
      <c r="A160" s="73"/>
      <c r="B160" s="74"/>
      <c r="C160" s="124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55000000000000004">
      <c r="A161" s="73"/>
      <c r="B161" s="74"/>
      <c r="C161" s="124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55000000000000004">
      <c r="A162" s="73"/>
      <c r="B162" s="74"/>
      <c r="C162" s="124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55000000000000004">
      <c r="A163" s="73"/>
      <c r="B163" s="74"/>
      <c r="C163" s="124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55000000000000004">
      <c r="A164" s="73"/>
      <c r="B164" s="74"/>
      <c r="C164" s="124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55000000000000004">
      <c r="A165" s="73"/>
      <c r="B165" s="74"/>
      <c r="C165" s="124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55000000000000004">
      <c r="A166" s="73"/>
      <c r="B166" s="74"/>
      <c r="C166" s="124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55000000000000004">
      <c r="A167" s="73"/>
      <c r="B167" s="74"/>
      <c r="C167" s="124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55000000000000004">
      <c r="A168" s="73"/>
      <c r="B168" s="74"/>
      <c r="C168" s="124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55000000000000004">
      <c r="A169" s="73"/>
      <c r="B169" s="74"/>
      <c r="C169" s="124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55000000000000004">
      <c r="A170" s="73"/>
      <c r="B170" s="74"/>
      <c r="C170" s="124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55000000000000004">
      <c r="A171" s="73"/>
      <c r="B171" s="74"/>
      <c r="C171" s="124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55000000000000004">
      <c r="A172" s="73"/>
      <c r="B172" s="74"/>
      <c r="C172" s="124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55000000000000004">
      <c r="A173" s="73"/>
      <c r="B173" s="74"/>
      <c r="C173" s="124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55000000000000004">
      <c r="A174" s="73"/>
      <c r="B174" s="74"/>
      <c r="C174" s="124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55000000000000004">
      <c r="A175" s="73"/>
      <c r="B175" s="74"/>
      <c r="C175" s="124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55000000000000004">
      <c r="A176" s="73"/>
      <c r="B176" s="74"/>
      <c r="C176" s="124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55000000000000004">
      <c r="A177" s="73"/>
      <c r="B177" s="74"/>
      <c r="C177" s="124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55000000000000004">
      <c r="A178" s="73"/>
      <c r="B178" s="74"/>
      <c r="C178" s="124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55000000000000004">
      <c r="A179" s="73"/>
      <c r="B179" s="74"/>
      <c r="C179" s="124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55000000000000004">
      <c r="A180" s="73"/>
      <c r="B180" s="74"/>
      <c r="C180" s="124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55000000000000004">
      <c r="A181" s="73"/>
      <c r="B181" s="74"/>
      <c r="C181" s="124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55000000000000004">
      <c r="A182" s="73"/>
      <c r="B182" s="74"/>
      <c r="C182" s="124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55000000000000004">
      <c r="A183" s="73"/>
      <c r="B183" s="74"/>
      <c r="C183" s="124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55000000000000004">
      <c r="A184" s="73"/>
      <c r="B184" s="74"/>
      <c r="C184" s="124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55000000000000004">
      <c r="A185" s="73"/>
      <c r="B185" s="74"/>
      <c r="C185" s="124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55000000000000004">
      <c r="A186" s="73"/>
      <c r="B186" s="74"/>
      <c r="C186" s="124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55000000000000004">
      <c r="A187" s="73"/>
      <c r="B187" s="74"/>
      <c r="C187" s="124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55000000000000004">
      <c r="A188" s="73"/>
      <c r="B188" s="74"/>
      <c r="C188" s="124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55000000000000004">
      <c r="A189" s="73"/>
      <c r="B189" s="74"/>
      <c r="C189" s="124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55000000000000004">
      <c r="A190" s="73"/>
      <c r="B190" s="74"/>
      <c r="C190" s="124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55000000000000004">
      <c r="A191" s="73"/>
      <c r="B191" s="74"/>
      <c r="C191" s="124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55000000000000004">
      <c r="A192" s="73"/>
      <c r="B192" s="74"/>
      <c r="C192" s="124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55000000000000004">
      <c r="A193" s="73"/>
      <c r="B193" s="74"/>
      <c r="C193" s="124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55000000000000004">
      <c r="A194" s="73"/>
      <c r="B194" s="74"/>
      <c r="C194" s="124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55000000000000004">
      <c r="A195" s="73"/>
      <c r="B195" s="74"/>
      <c r="C195" s="124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55000000000000004">
      <c r="A196" s="73"/>
      <c r="B196" s="74"/>
      <c r="C196" s="124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55000000000000004">
      <c r="A197" s="73"/>
      <c r="B197" s="74"/>
      <c r="C197" s="124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55000000000000004">
      <c r="A198" s="73"/>
      <c r="B198" s="74"/>
      <c r="C198" s="124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55000000000000004">
      <c r="A199" s="73"/>
      <c r="B199" s="74"/>
      <c r="C199" s="124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55000000000000004">
      <c r="A200" s="73"/>
      <c r="B200" s="74"/>
      <c r="C200" s="124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55000000000000004">
      <c r="A201" s="73"/>
      <c r="B201" s="74"/>
      <c r="C201" s="124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55000000000000004">
      <c r="A202" s="73"/>
      <c r="B202" s="74"/>
      <c r="C202" s="124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55000000000000004">
      <c r="A203" s="73"/>
      <c r="B203" s="74"/>
      <c r="C203" s="124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55000000000000004">
      <c r="A204" s="73"/>
      <c r="B204" s="74"/>
      <c r="C204" s="124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55000000000000004">
      <c r="A205" s="73"/>
      <c r="B205" s="74"/>
      <c r="C205" s="124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55000000000000004">
      <c r="A206" s="73"/>
      <c r="B206" s="74"/>
      <c r="C206" s="124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55000000000000004">
      <c r="A207" s="73"/>
      <c r="B207" s="74"/>
      <c r="C207" s="124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55000000000000004">
      <c r="A208" s="73"/>
      <c r="B208" s="74"/>
      <c r="C208" s="124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55000000000000004">
      <c r="A209" s="73"/>
      <c r="B209" s="74"/>
      <c r="C209" s="124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55000000000000004">
      <c r="A210" s="73"/>
      <c r="B210" s="74"/>
      <c r="C210" s="124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55000000000000004">
      <c r="A211" s="73"/>
      <c r="B211" s="74"/>
      <c r="C211" s="124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55000000000000004">
      <c r="A212" s="73"/>
      <c r="B212" s="74"/>
      <c r="C212" s="124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55000000000000004">
      <c r="A213" s="73"/>
      <c r="B213" s="74"/>
      <c r="C213" s="124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55000000000000004">
      <c r="A214" s="73"/>
      <c r="B214" s="74"/>
      <c r="C214" s="124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55000000000000004">
      <c r="A215" s="73"/>
      <c r="B215" s="74"/>
      <c r="C215" s="124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55000000000000004">
      <c r="A216" s="73"/>
      <c r="B216" s="74"/>
      <c r="C216" s="124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55000000000000004">
      <c r="A217" s="73"/>
      <c r="B217" s="74"/>
      <c r="C217" s="124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55000000000000004">
      <c r="A218" s="73"/>
      <c r="B218" s="74"/>
      <c r="C218" s="124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55000000000000004">
      <c r="A219" s="73"/>
      <c r="B219" s="74"/>
      <c r="C219" s="124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55000000000000004">
      <c r="A220" s="73"/>
      <c r="B220" s="74"/>
      <c r="C220" s="124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55000000000000004">
      <c r="A221" s="73"/>
      <c r="B221" s="74"/>
      <c r="C221" s="124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55000000000000004">
      <c r="A222" s="73"/>
      <c r="B222" s="74"/>
      <c r="C222" s="124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55000000000000004">
      <c r="A223" s="73"/>
      <c r="B223" s="74"/>
      <c r="C223" s="124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55000000000000004">
      <c r="A224" s="73"/>
      <c r="B224" s="74"/>
      <c r="C224" s="124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55000000000000004">
      <c r="A225" s="73"/>
      <c r="B225" s="74"/>
      <c r="C225" s="124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55000000000000004">
      <c r="A226" s="73"/>
      <c r="B226" s="74"/>
      <c r="C226" s="124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55000000000000004">
      <c r="A227" s="73"/>
      <c r="B227" s="74"/>
      <c r="C227" s="124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55000000000000004">
      <c r="A228" s="73"/>
      <c r="B228" s="74"/>
      <c r="C228" s="124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55000000000000004">
      <c r="A229" s="73"/>
      <c r="B229" s="74"/>
      <c r="C229" s="124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55000000000000004">
      <c r="A230" s="73"/>
      <c r="B230" s="74"/>
      <c r="C230" s="124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55000000000000004">
      <c r="A231" s="73"/>
      <c r="B231" s="74"/>
      <c r="C231" s="124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55000000000000004">
      <c r="A232" s="73"/>
      <c r="B232" s="74"/>
      <c r="C232" s="124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55000000000000004">
      <c r="A233" s="73"/>
      <c r="B233" s="74"/>
      <c r="C233" s="124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55000000000000004">
      <c r="A234" s="73"/>
      <c r="B234" s="74"/>
      <c r="C234" s="124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55000000000000004">
      <c r="A235" s="73"/>
      <c r="B235" s="74"/>
      <c r="C235" s="124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55000000000000004">
      <c r="A236" s="73"/>
      <c r="B236" s="74"/>
      <c r="C236" s="124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55000000000000004">
      <c r="A237" s="73"/>
      <c r="B237" s="74"/>
      <c r="C237" s="124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55000000000000004">
      <c r="A238" s="73"/>
      <c r="B238" s="74"/>
      <c r="C238" s="124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55000000000000004">
      <c r="A239" s="73"/>
      <c r="B239" s="74"/>
      <c r="C239" s="124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55000000000000004">
      <c r="A240" s="73"/>
      <c r="B240" s="74"/>
      <c r="C240" s="124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55000000000000004">
      <c r="A241" s="73"/>
      <c r="B241" s="74"/>
      <c r="C241" s="124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55000000000000004">
      <c r="A242" s="73"/>
      <c r="B242" s="74"/>
      <c r="C242" s="124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55000000000000004">
      <c r="A243" s="73"/>
      <c r="B243" s="74"/>
      <c r="C243" s="124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55000000000000004">
      <c r="A244" s="73"/>
      <c r="B244" s="74"/>
      <c r="C244" s="124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55000000000000004">
      <c r="A245" s="73"/>
      <c r="B245" s="74"/>
      <c r="C245" s="124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55000000000000004">
      <c r="A246" s="73"/>
      <c r="B246" s="74"/>
      <c r="C246" s="124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55000000000000004">
      <c r="A247" s="73"/>
      <c r="B247" s="74"/>
      <c r="C247" s="124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55000000000000004">
      <c r="A248" s="73"/>
      <c r="B248" s="74"/>
      <c r="C248" s="124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55000000000000004">
      <c r="A249" s="73"/>
      <c r="B249" s="74"/>
      <c r="C249" s="124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55000000000000004">
      <c r="A250" s="73"/>
      <c r="B250" s="74"/>
      <c r="C250" s="124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55000000000000004">
      <c r="A251" s="73"/>
      <c r="B251" s="74"/>
      <c r="C251" s="124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55000000000000004">
      <c r="A252" s="73"/>
      <c r="B252" s="74"/>
      <c r="C252" s="124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55000000000000004">
      <c r="A253" s="73"/>
      <c r="B253" s="74"/>
      <c r="C253" s="124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55000000000000004">
      <c r="A254" s="73"/>
      <c r="B254" s="74"/>
      <c r="C254" s="124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55000000000000004">
      <c r="A255" s="73"/>
      <c r="B255" s="74"/>
      <c r="C255" s="124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55000000000000004">
      <c r="A256" s="73"/>
      <c r="B256" s="74"/>
      <c r="C256" s="124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55000000000000004">
      <c r="A257" s="73"/>
      <c r="B257" s="74"/>
      <c r="C257" s="124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55000000000000004">
      <c r="A258" s="73"/>
      <c r="B258" s="74"/>
      <c r="C258" s="124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55000000000000004">
      <c r="A259" s="73"/>
      <c r="B259" s="74"/>
      <c r="C259" s="124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55000000000000004">
      <c r="A260" s="73"/>
      <c r="B260" s="74"/>
      <c r="C260" s="124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55000000000000004">
      <c r="A261" s="73"/>
      <c r="B261" s="74"/>
      <c r="C261" s="124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55000000000000004">
      <c r="A262" s="73"/>
      <c r="B262" s="74"/>
      <c r="C262" s="124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55000000000000004">
      <c r="A263" s="73"/>
      <c r="B263" s="74"/>
      <c r="C263" s="124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55000000000000004">
      <c r="A264" s="73"/>
      <c r="B264" s="74"/>
      <c r="C264" s="124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55000000000000004">
      <c r="A265" s="73"/>
      <c r="B265" s="74"/>
      <c r="C265" s="124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55000000000000004">
      <c r="A266" s="73"/>
      <c r="B266" s="74"/>
      <c r="C266" s="124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55000000000000004">
      <c r="A267" s="73"/>
      <c r="B267" s="74"/>
      <c r="C267" s="124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55000000000000004">
      <c r="A268" s="73"/>
      <c r="B268" s="74"/>
      <c r="C268" s="124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55000000000000004">
      <c r="A269" s="73"/>
      <c r="B269" s="74"/>
      <c r="C269" s="124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55000000000000004">
      <c r="A270" s="73"/>
      <c r="B270" s="74"/>
      <c r="C270" s="124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55000000000000004">
      <c r="A271" s="73"/>
      <c r="B271" s="74"/>
      <c r="C271" s="124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55000000000000004">
      <c r="A272" s="73"/>
      <c r="B272" s="74"/>
      <c r="C272" s="124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55000000000000004">
      <c r="A273" s="73"/>
      <c r="B273" s="74"/>
      <c r="C273" s="124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55000000000000004">
      <c r="A274" s="73"/>
      <c r="B274" s="74"/>
      <c r="C274" s="124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55000000000000004">
      <c r="A275" s="73"/>
      <c r="B275" s="74"/>
      <c r="C275" s="124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55000000000000004">
      <c r="A276" s="73"/>
      <c r="B276" s="74"/>
      <c r="C276" s="124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55000000000000004">
      <c r="A277" s="73"/>
      <c r="B277" s="74"/>
      <c r="C277" s="124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55000000000000004">
      <c r="A278" s="73"/>
      <c r="B278" s="74"/>
      <c r="C278" s="124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55000000000000004">
      <c r="A279" s="73"/>
      <c r="B279" s="74"/>
      <c r="C279" s="124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55000000000000004">
      <c r="A280" s="73"/>
      <c r="B280" s="74"/>
      <c r="C280" s="124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55000000000000004">
      <c r="A281" s="73"/>
      <c r="B281" s="74"/>
      <c r="C281" s="124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55000000000000004">
      <c r="A282" s="73"/>
      <c r="B282" s="74"/>
      <c r="C282" s="124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55000000000000004">
      <c r="A283" s="73"/>
      <c r="B283" s="74"/>
      <c r="C283" s="124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55000000000000004">
      <c r="A284" s="73"/>
      <c r="B284" s="74"/>
      <c r="C284" s="124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55000000000000004">
      <c r="A285" s="73"/>
      <c r="B285" s="74"/>
      <c r="C285" s="124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55000000000000004">
      <c r="A286" s="73"/>
      <c r="B286" s="74"/>
      <c r="C286" s="124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55000000000000004">
      <c r="A287" s="73"/>
      <c r="B287" s="74"/>
      <c r="C287" s="124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55000000000000004">
      <c r="A288" s="73"/>
      <c r="B288" s="74"/>
      <c r="C288" s="124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55000000000000004">
      <c r="A289" s="73"/>
      <c r="B289" s="74"/>
      <c r="C289" s="124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55000000000000004">
      <c r="A290" s="73"/>
      <c r="B290" s="74"/>
      <c r="C290" s="124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55000000000000004">
      <c r="A291" s="73"/>
      <c r="B291" s="74"/>
      <c r="C291" s="124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55000000000000004">
      <c r="A292" s="73"/>
      <c r="B292" s="74"/>
      <c r="C292" s="124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55000000000000004">
      <c r="A293" s="73"/>
      <c r="B293" s="74"/>
      <c r="C293" s="124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55000000000000004">
      <c r="A294" s="73"/>
      <c r="B294" s="74"/>
      <c r="C294" s="124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55000000000000004">
      <c r="A295" s="73"/>
      <c r="B295" s="74"/>
      <c r="C295" s="124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55000000000000004">
      <c r="A296" s="73"/>
      <c r="B296" s="74"/>
      <c r="C296" s="124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55000000000000004">
      <c r="A297" s="73"/>
      <c r="B297" s="74"/>
      <c r="C297" s="124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55000000000000004">
      <c r="A298" s="73"/>
      <c r="B298" s="74"/>
      <c r="C298" s="124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55000000000000004">
      <c r="A299" s="73"/>
      <c r="B299" s="74"/>
      <c r="C299" s="124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55000000000000004">
      <c r="A300" s="73"/>
      <c r="B300" s="74"/>
      <c r="C300" s="124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55000000000000004">
      <c r="A301" s="73"/>
      <c r="B301" s="74"/>
      <c r="C301" s="124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55000000000000004">
      <c r="A302" s="73"/>
      <c r="B302" s="74"/>
      <c r="C302" s="124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55000000000000004">
      <c r="A303" s="73"/>
      <c r="B303" s="74"/>
      <c r="C303" s="124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55000000000000004">
      <c r="A304" s="73"/>
      <c r="B304" s="74"/>
      <c r="C304" s="124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55000000000000004">
      <c r="A305" s="73"/>
      <c r="B305" s="74"/>
      <c r="C305" s="124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55000000000000004">
      <c r="A306" s="73"/>
      <c r="B306" s="74"/>
      <c r="C306" s="124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55000000000000004">
      <c r="A307" s="73"/>
      <c r="B307" s="74"/>
      <c r="C307" s="124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55000000000000004">
      <c r="A308" s="73"/>
      <c r="B308" s="74"/>
      <c r="C308" s="124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55000000000000004">
      <c r="A309" s="73"/>
      <c r="B309" s="74"/>
      <c r="C309" s="124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55000000000000004">
      <c r="A310" s="73"/>
      <c r="B310" s="74"/>
      <c r="C310" s="124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55000000000000004">
      <c r="A311" s="73"/>
      <c r="B311" s="74"/>
      <c r="C311" s="124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55000000000000004">
      <c r="A312" s="73"/>
      <c r="B312" s="74"/>
      <c r="C312" s="124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55000000000000004">
      <c r="A313" s="73"/>
      <c r="B313" s="74"/>
      <c r="C313" s="124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55000000000000004">
      <c r="A314" s="73"/>
      <c r="B314" s="74"/>
      <c r="C314" s="124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55000000000000004">
      <c r="A315" s="73"/>
      <c r="B315" s="74"/>
      <c r="C315" s="124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55000000000000004">
      <c r="A316" s="73"/>
      <c r="B316" s="74"/>
      <c r="C316" s="124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55000000000000004">
      <c r="A317" s="73"/>
      <c r="B317" s="74"/>
      <c r="C317" s="124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55000000000000004">
      <c r="A318" s="73"/>
      <c r="B318" s="74"/>
      <c r="C318" s="124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55000000000000004">
      <c r="A319" s="73"/>
      <c r="B319" s="74"/>
      <c r="C319" s="124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55000000000000004">
      <c r="A320" s="73"/>
      <c r="B320" s="74"/>
      <c r="C320" s="124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55000000000000004">
      <c r="A321" s="73"/>
      <c r="B321" s="74"/>
      <c r="C321" s="124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55000000000000004">
      <c r="A322" s="73"/>
      <c r="B322" s="74"/>
      <c r="C322" s="124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55000000000000004">
      <c r="A323" s="73"/>
      <c r="B323" s="74"/>
      <c r="C323" s="124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55000000000000004">
      <c r="A324" s="73"/>
      <c r="B324" s="74"/>
      <c r="C324" s="124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55000000000000004">
      <c r="A325" s="73"/>
      <c r="B325" s="74"/>
      <c r="C325" s="124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55000000000000004">
      <c r="A326" s="73"/>
      <c r="B326" s="74"/>
      <c r="C326" s="124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55000000000000004">
      <c r="A327" s="73"/>
      <c r="B327" s="74"/>
      <c r="C327" s="124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55000000000000004">
      <c r="A328" s="73"/>
      <c r="B328" s="74"/>
      <c r="C328" s="124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55000000000000004">
      <c r="A329" s="73"/>
      <c r="B329" s="74"/>
      <c r="C329" s="124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55000000000000004">
      <c r="A330" s="73"/>
      <c r="B330" s="74"/>
      <c r="C330" s="124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55000000000000004">
      <c r="A331" s="73"/>
      <c r="B331" s="74"/>
      <c r="C331" s="124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55000000000000004">
      <c r="A332" s="73"/>
      <c r="B332" s="74"/>
      <c r="C332" s="124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55000000000000004">
      <c r="A333" s="73"/>
      <c r="B333" s="74"/>
      <c r="C333" s="124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55000000000000004">
      <c r="A334" s="73"/>
      <c r="B334" s="74"/>
      <c r="C334" s="124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55000000000000004">
      <c r="A335" s="73"/>
      <c r="B335" s="74"/>
      <c r="C335" s="124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55000000000000004">
      <c r="A336" s="73"/>
      <c r="B336" s="74"/>
      <c r="C336" s="124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55000000000000004">
      <c r="A337" s="73"/>
      <c r="B337" s="74"/>
      <c r="C337" s="124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55000000000000004">
      <c r="A338" s="73"/>
      <c r="B338" s="74"/>
      <c r="C338" s="124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55000000000000004">
      <c r="A339" s="73"/>
      <c r="B339" s="74"/>
      <c r="C339" s="124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55000000000000004">
      <c r="A340" s="73"/>
      <c r="B340" s="74"/>
      <c r="C340" s="124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55000000000000004">
      <c r="A341" s="73"/>
      <c r="B341" s="74"/>
      <c r="C341" s="124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55000000000000004">
      <c r="A342" s="73"/>
      <c r="B342" s="74"/>
      <c r="C342" s="124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55000000000000004">
      <c r="A343" s="73"/>
      <c r="B343" s="74"/>
      <c r="C343" s="124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55000000000000004">
      <c r="A344" s="73"/>
      <c r="B344" s="74"/>
      <c r="C344" s="124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55000000000000004">
      <c r="A345" s="73"/>
      <c r="B345" s="74"/>
      <c r="C345" s="124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55000000000000004">
      <c r="A346" s="73"/>
      <c r="B346" s="74"/>
      <c r="C346" s="124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55000000000000004">
      <c r="A347" s="73"/>
      <c r="B347" s="74"/>
      <c r="C347" s="124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55000000000000004">
      <c r="A348" s="73"/>
      <c r="B348" s="74"/>
      <c r="C348" s="124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55000000000000004">
      <c r="A349" s="73"/>
      <c r="B349" s="74"/>
      <c r="C349" s="124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55000000000000004">
      <c r="A350" s="73"/>
      <c r="B350" s="74"/>
      <c r="C350" s="124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55000000000000004">
      <c r="A351" s="73"/>
      <c r="B351" s="74"/>
      <c r="C351" s="124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55000000000000004">
      <c r="A352" s="73"/>
      <c r="B352" s="74"/>
      <c r="C352" s="124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55000000000000004">
      <c r="A353" s="73"/>
      <c r="B353" s="74"/>
      <c r="C353" s="124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55000000000000004">
      <c r="A354" s="73"/>
      <c r="B354" s="74"/>
      <c r="C354" s="124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55000000000000004">
      <c r="A355" s="73"/>
      <c r="B355" s="74"/>
      <c r="C355" s="124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55000000000000004">
      <c r="A356" s="73"/>
      <c r="B356" s="74"/>
      <c r="C356" s="124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55000000000000004">
      <c r="A357" s="73"/>
      <c r="B357" s="74"/>
      <c r="C357" s="124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55000000000000004">
      <c r="A358" s="73"/>
      <c r="B358" s="74"/>
      <c r="C358" s="124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55000000000000004">
      <c r="A359" s="73"/>
      <c r="B359" s="74"/>
      <c r="C359" s="124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55000000000000004">
      <c r="A360" s="73"/>
      <c r="B360" s="74"/>
      <c r="C360" s="124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55000000000000004">
      <c r="A361" s="73"/>
      <c r="B361" s="74"/>
      <c r="C361" s="124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55000000000000004">
      <c r="A362" s="73"/>
      <c r="B362" s="74"/>
      <c r="C362" s="124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55000000000000004">
      <c r="A363" s="73"/>
      <c r="B363" s="74"/>
      <c r="C363" s="124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55000000000000004">
      <c r="A364" s="73"/>
      <c r="B364" s="74"/>
      <c r="C364" s="124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55000000000000004">
      <c r="A365" s="73"/>
      <c r="B365" s="74"/>
      <c r="C365" s="124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55000000000000004">
      <c r="A366" s="73"/>
      <c r="B366" s="74"/>
      <c r="C366" s="124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55000000000000004">
      <c r="A367" s="73"/>
      <c r="B367" s="74"/>
      <c r="C367" s="124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55000000000000004">
      <c r="A368" s="73"/>
      <c r="B368" s="74"/>
      <c r="C368" s="124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55000000000000004">
      <c r="A369" s="73"/>
      <c r="B369" s="74"/>
      <c r="C369" s="124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55000000000000004">
      <c r="A370" s="73"/>
      <c r="B370" s="74"/>
      <c r="C370" s="124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55000000000000004">
      <c r="A371" s="73"/>
      <c r="B371" s="74"/>
      <c r="C371" s="124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55000000000000004">
      <c r="A372" s="73"/>
      <c r="B372" s="74"/>
      <c r="C372" s="124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55000000000000004">
      <c r="A373" s="73"/>
      <c r="B373" s="74"/>
      <c r="C373" s="124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55000000000000004">
      <c r="A374" s="73"/>
      <c r="B374" s="74"/>
      <c r="C374" s="124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55000000000000004">
      <c r="A375" s="73"/>
      <c r="B375" s="74"/>
      <c r="C375" s="124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55000000000000004">
      <c r="A376" s="73"/>
      <c r="B376" s="74"/>
      <c r="C376" s="124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55000000000000004">
      <c r="A377" s="73"/>
      <c r="B377" s="74"/>
      <c r="C377" s="124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55000000000000004">
      <c r="A378" s="73"/>
      <c r="B378" s="74"/>
      <c r="C378" s="124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55000000000000004">
      <c r="A379" s="73"/>
      <c r="B379" s="74"/>
      <c r="C379" s="124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55000000000000004">
      <c r="A380" s="73"/>
      <c r="B380" s="74"/>
      <c r="C380" s="124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55000000000000004">
      <c r="A381" s="73"/>
      <c r="B381" s="74"/>
      <c r="C381" s="124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55000000000000004">
      <c r="A382" s="73"/>
      <c r="B382" s="74"/>
      <c r="C382" s="124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55000000000000004">
      <c r="A383" s="73"/>
      <c r="B383" s="74"/>
      <c r="C383" s="124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55000000000000004">
      <c r="A384" s="73"/>
      <c r="B384" s="74"/>
      <c r="C384" s="124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55000000000000004">
      <c r="A385" s="73"/>
      <c r="B385" s="74"/>
      <c r="C385" s="124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55000000000000004">
      <c r="A386" s="73"/>
      <c r="B386" s="74"/>
      <c r="C386" s="124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55000000000000004">
      <c r="A387" s="73"/>
      <c r="B387" s="74"/>
      <c r="C387" s="124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55000000000000004">
      <c r="A388" s="73"/>
      <c r="B388" s="74"/>
      <c r="C388" s="124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55000000000000004">
      <c r="A389" s="73"/>
      <c r="B389" s="74"/>
      <c r="C389" s="124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55000000000000004">
      <c r="A390" s="73"/>
      <c r="B390" s="74"/>
      <c r="C390" s="124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55000000000000004">
      <c r="A391" s="73"/>
      <c r="B391" s="74"/>
      <c r="C391" s="124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55000000000000004">
      <c r="A392" s="73"/>
      <c r="B392" s="74"/>
      <c r="C392" s="124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55000000000000004">
      <c r="A393" s="73"/>
      <c r="B393" s="74"/>
      <c r="C393" s="124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55000000000000004">
      <c r="A394" s="73"/>
      <c r="B394" s="74"/>
      <c r="C394" s="124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55000000000000004">
      <c r="A395" s="73"/>
      <c r="B395" s="74"/>
      <c r="C395" s="124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55000000000000004">
      <c r="A396" s="73"/>
      <c r="B396" s="74"/>
      <c r="C396" s="124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55000000000000004">
      <c r="A397" s="73"/>
      <c r="B397" s="74"/>
      <c r="C397" s="124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55000000000000004">
      <c r="A398" s="73"/>
      <c r="B398" s="74"/>
      <c r="C398" s="124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55000000000000004">
      <c r="A399" s="73"/>
      <c r="B399" s="74"/>
      <c r="C399" s="124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55000000000000004">
      <c r="A400" s="73"/>
      <c r="B400" s="74"/>
      <c r="C400" s="124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55000000000000004">
      <c r="A401" s="73"/>
      <c r="B401" s="74"/>
      <c r="C401" s="124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55000000000000004">
      <c r="A402" s="73"/>
      <c r="B402" s="74"/>
      <c r="C402" s="124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55000000000000004">
      <c r="A403" s="73"/>
      <c r="B403" s="74"/>
      <c r="C403" s="124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55000000000000004">
      <c r="A404" s="73"/>
      <c r="B404" s="74"/>
      <c r="C404" s="124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55000000000000004">
      <c r="A405" s="73"/>
      <c r="B405" s="74"/>
      <c r="C405" s="124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55000000000000004">
      <c r="A406" s="73"/>
      <c r="B406" s="74"/>
      <c r="C406" s="124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55000000000000004">
      <c r="A407" s="73"/>
      <c r="B407" s="74"/>
      <c r="C407" s="124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55000000000000004">
      <c r="A408" s="73"/>
      <c r="B408" s="74"/>
      <c r="C408" s="124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55000000000000004">
      <c r="A409" s="73"/>
      <c r="B409" s="74"/>
      <c r="C409" s="124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55000000000000004">
      <c r="A410" s="73"/>
      <c r="B410" s="74"/>
      <c r="C410" s="124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55000000000000004">
      <c r="A411" s="73"/>
      <c r="B411" s="74"/>
      <c r="C411" s="124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55000000000000004">
      <c r="A412" s="73"/>
      <c r="B412" s="74"/>
      <c r="C412" s="124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55000000000000004">
      <c r="A413" s="73"/>
      <c r="B413" s="74"/>
      <c r="C413" s="124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55000000000000004">
      <c r="A414" s="73"/>
      <c r="B414" s="74"/>
      <c r="C414" s="124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55000000000000004">
      <c r="A415" s="73"/>
      <c r="B415" s="74"/>
      <c r="C415" s="124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55000000000000004">
      <c r="A416" s="73"/>
      <c r="B416" s="74"/>
      <c r="C416" s="124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55000000000000004">
      <c r="A417" s="73"/>
      <c r="B417" s="74"/>
      <c r="C417" s="124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55000000000000004">
      <c r="A418" s="73"/>
      <c r="B418" s="74"/>
      <c r="C418" s="124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55000000000000004">
      <c r="A419" s="73"/>
      <c r="B419" s="74"/>
      <c r="C419" s="124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55000000000000004">
      <c r="A420" s="73"/>
      <c r="B420" s="74"/>
      <c r="C420" s="124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55000000000000004">
      <c r="A421" s="73"/>
      <c r="B421" s="74"/>
      <c r="C421" s="124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55000000000000004">
      <c r="A422" s="73"/>
      <c r="B422" s="74"/>
      <c r="C422" s="124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55000000000000004">
      <c r="A423" s="73"/>
      <c r="B423" s="74"/>
      <c r="C423" s="124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55000000000000004">
      <c r="A424" s="73"/>
      <c r="B424" s="74"/>
      <c r="C424" s="124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55000000000000004">
      <c r="A425" s="73"/>
      <c r="B425" s="74"/>
      <c r="C425" s="124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55000000000000004">
      <c r="A426" s="73"/>
      <c r="B426" s="74"/>
      <c r="C426" s="124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55000000000000004">
      <c r="A427" s="73"/>
      <c r="B427" s="74"/>
      <c r="C427" s="124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55000000000000004">
      <c r="A428" s="73"/>
      <c r="B428" s="74"/>
      <c r="C428" s="124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55000000000000004">
      <c r="A429" s="73"/>
      <c r="B429" s="74"/>
      <c r="C429" s="124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55000000000000004">
      <c r="A430" s="73"/>
      <c r="B430" s="74"/>
      <c r="C430" s="124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55000000000000004">
      <c r="A431" s="73"/>
      <c r="B431" s="74"/>
      <c r="C431" s="124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55000000000000004">
      <c r="A432" s="73"/>
      <c r="B432" s="74"/>
      <c r="C432" s="124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55000000000000004">
      <c r="A433" s="73"/>
      <c r="B433" s="74"/>
      <c r="C433" s="124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55000000000000004">
      <c r="A434" s="73"/>
      <c r="B434" s="74"/>
      <c r="C434" s="124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55000000000000004">
      <c r="A435" s="73"/>
      <c r="B435" s="74"/>
      <c r="C435" s="124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55000000000000004">
      <c r="A436" s="73"/>
      <c r="B436" s="74"/>
      <c r="C436" s="124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55000000000000004">
      <c r="A437" s="73"/>
      <c r="B437" s="74"/>
      <c r="C437" s="124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55000000000000004">
      <c r="A438" s="73"/>
      <c r="B438" s="74"/>
      <c r="C438" s="124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55000000000000004">
      <c r="A439" s="73"/>
      <c r="B439" s="74"/>
      <c r="C439" s="124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55000000000000004">
      <c r="A440" s="73"/>
      <c r="B440" s="74"/>
      <c r="C440" s="124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55000000000000004">
      <c r="A441" s="73"/>
      <c r="B441" s="74"/>
      <c r="C441" s="124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55000000000000004">
      <c r="A442" s="73"/>
      <c r="B442" s="74"/>
      <c r="C442" s="124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55000000000000004">
      <c r="A443" s="73"/>
      <c r="B443" s="74"/>
      <c r="C443" s="124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55000000000000004">
      <c r="A444" s="73"/>
      <c r="B444" s="74"/>
      <c r="C444" s="124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55000000000000004">
      <c r="A445" s="73"/>
      <c r="B445" s="74"/>
      <c r="C445" s="124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55000000000000004">
      <c r="A446" s="73"/>
      <c r="B446" s="74"/>
      <c r="C446" s="124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55000000000000004">
      <c r="A447" s="73"/>
      <c r="B447" s="74"/>
      <c r="C447" s="124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55000000000000004">
      <c r="A448" s="73"/>
      <c r="B448" s="74"/>
      <c r="C448" s="124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55000000000000004">
      <c r="A449" s="73"/>
      <c r="B449" s="74"/>
      <c r="C449" s="124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55000000000000004">
      <c r="A450" s="73"/>
      <c r="B450" s="74"/>
      <c r="C450" s="124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55000000000000004">
      <c r="A451" s="73"/>
      <c r="B451" s="74"/>
      <c r="C451" s="124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55000000000000004">
      <c r="A452" s="73"/>
      <c r="B452" s="74"/>
      <c r="C452" s="124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55000000000000004">
      <c r="A453" s="73"/>
      <c r="B453" s="74"/>
      <c r="C453" s="124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55000000000000004">
      <c r="A454" s="73"/>
      <c r="B454" s="74"/>
      <c r="C454" s="124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55000000000000004">
      <c r="A455" s="73"/>
      <c r="B455" s="74"/>
      <c r="C455" s="124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55000000000000004">
      <c r="A456" s="73"/>
      <c r="B456" s="74"/>
      <c r="C456" s="124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55000000000000004">
      <c r="A457" s="73"/>
      <c r="B457" s="74"/>
      <c r="C457" s="124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55000000000000004">
      <c r="A458" s="73"/>
      <c r="B458" s="74"/>
      <c r="C458" s="124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55000000000000004">
      <c r="A459" s="73"/>
      <c r="B459" s="74"/>
      <c r="C459" s="124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55000000000000004">
      <c r="A460" s="73"/>
      <c r="B460" s="74"/>
      <c r="C460" s="124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55000000000000004">
      <c r="A461" s="73"/>
      <c r="B461" s="74"/>
      <c r="C461" s="124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55000000000000004">
      <c r="A462" s="73"/>
      <c r="B462" s="74"/>
      <c r="C462" s="124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55000000000000004">
      <c r="A463" s="73"/>
      <c r="B463" s="74"/>
      <c r="C463" s="124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55000000000000004">
      <c r="A464" s="73"/>
      <c r="B464" s="74"/>
      <c r="C464" s="124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55000000000000004">
      <c r="A465" s="73"/>
      <c r="B465" s="74"/>
      <c r="C465" s="124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55000000000000004">
      <c r="A466" s="73"/>
      <c r="B466" s="74"/>
      <c r="C466" s="124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55000000000000004">
      <c r="A467" s="73"/>
      <c r="B467" s="74"/>
      <c r="C467" s="124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55000000000000004">
      <c r="A468" s="73"/>
      <c r="B468" s="74"/>
      <c r="C468" s="124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55000000000000004">
      <c r="A469" s="73"/>
      <c r="B469" s="74"/>
      <c r="C469" s="124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55000000000000004">
      <c r="A470" s="73"/>
      <c r="B470" s="74"/>
      <c r="C470" s="124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55000000000000004">
      <c r="A471" s="73"/>
      <c r="B471" s="74"/>
      <c r="C471" s="124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55000000000000004">
      <c r="A472" s="73"/>
      <c r="B472" s="74"/>
      <c r="C472" s="124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55000000000000004">
      <c r="A473" s="73"/>
      <c r="B473" s="74"/>
      <c r="C473" s="124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55000000000000004">
      <c r="A474" s="73"/>
      <c r="B474" s="74"/>
      <c r="C474" s="124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55000000000000004">
      <c r="A475" s="73"/>
      <c r="B475" s="74"/>
      <c r="C475" s="124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55000000000000004">
      <c r="A476" s="73"/>
      <c r="B476" s="74"/>
      <c r="C476" s="124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55000000000000004">
      <c r="A477" s="73"/>
      <c r="B477" s="74"/>
      <c r="C477" s="124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55000000000000004">
      <c r="A478" s="73"/>
      <c r="B478" s="74"/>
      <c r="C478" s="124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55000000000000004">
      <c r="A479" s="73"/>
      <c r="B479" s="74"/>
      <c r="C479" s="124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55000000000000004">
      <c r="A480" s="73"/>
      <c r="B480" s="74"/>
      <c r="C480" s="124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55000000000000004">
      <c r="A481" s="73"/>
      <c r="B481" s="74"/>
      <c r="C481" s="124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55000000000000004">
      <c r="A482" s="73"/>
      <c r="B482" s="74"/>
      <c r="C482" s="124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55000000000000004">
      <c r="A483" s="73"/>
      <c r="B483" s="74"/>
      <c r="C483" s="124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55000000000000004">
      <c r="A484" s="73"/>
      <c r="B484" s="74"/>
      <c r="C484" s="124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55000000000000004">
      <c r="A485" s="73"/>
      <c r="B485" s="74"/>
      <c r="C485" s="124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55000000000000004">
      <c r="A486" s="73"/>
      <c r="B486" s="74"/>
      <c r="C486" s="124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55000000000000004">
      <c r="A487" s="73"/>
      <c r="B487" s="74"/>
      <c r="C487" s="124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55000000000000004">
      <c r="A488" s="73"/>
      <c r="B488" s="74"/>
      <c r="C488" s="124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55000000000000004">
      <c r="A489" s="73"/>
      <c r="B489" s="74"/>
      <c r="C489" s="124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55000000000000004">
      <c r="A490" s="73"/>
      <c r="B490" s="74"/>
      <c r="C490" s="124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55000000000000004">
      <c r="A491" s="73"/>
      <c r="B491" s="74"/>
      <c r="C491" s="124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55000000000000004">
      <c r="A492" s="73"/>
      <c r="B492" s="74"/>
      <c r="C492" s="124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55000000000000004">
      <c r="A493" s="73"/>
      <c r="B493" s="74"/>
      <c r="C493" s="124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55000000000000004">
      <c r="A494" s="73"/>
      <c r="B494" s="74"/>
      <c r="C494" s="124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55000000000000004">
      <c r="A495" s="73"/>
      <c r="B495" s="74"/>
      <c r="C495" s="124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55000000000000004">
      <c r="A496" s="73"/>
      <c r="B496" s="74"/>
      <c r="C496" s="124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55000000000000004">
      <c r="A497" s="73"/>
      <c r="B497" s="74"/>
      <c r="C497" s="124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55000000000000004">
      <c r="A498" s="73"/>
      <c r="B498" s="74"/>
      <c r="C498" s="124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55000000000000004">
      <c r="A499" s="73"/>
      <c r="B499" s="74"/>
      <c r="C499" s="124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55000000000000004">
      <c r="A500" s="73"/>
      <c r="B500" s="74"/>
      <c r="C500" s="124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55000000000000004">
      <c r="A501" s="73"/>
      <c r="B501" s="74"/>
      <c r="C501" s="124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55000000000000004">
      <c r="A502" s="73"/>
      <c r="B502" s="74"/>
      <c r="C502" s="124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55000000000000004">
      <c r="A503" s="73"/>
      <c r="B503" s="74"/>
      <c r="C503" s="124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55000000000000004">
      <c r="A504" s="73"/>
      <c r="B504" s="74"/>
      <c r="C504" s="124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55000000000000004">
      <c r="A505" s="73"/>
      <c r="B505" s="74"/>
      <c r="C505" s="124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55000000000000004">
      <c r="A506" s="73"/>
      <c r="B506" s="74"/>
      <c r="C506" s="124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55000000000000004">
      <c r="A507" s="73"/>
      <c r="B507" s="74"/>
      <c r="C507" s="124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55000000000000004">
      <c r="A508" s="73"/>
      <c r="B508" s="74"/>
      <c r="C508" s="124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55000000000000004">
      <c r="A509" s="73"/>
      <c r="B509" s="74"/>
      <c r="C509" s="124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55000000000000004">
      <c r="A510" s="73"/>
      <c r="B510" s="74"/>
      <c r="C510" s="124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55000000000000004">
      <c r="A511" s="73"/>
      <c r="B511" s="74"/>
      <c r="C511" s="124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55000000000000004">
      <c r="A512" s="73"/>
      <c r="B512" s="74"/>
      <c r="C512" s="124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55000000000000004">
      <c r="A513" s="73"/>
      <c r="B513" s="74"/>
      <c r="C513" s="124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55000000000000004">
      <c r="A514" s="73"/>
      <c r="B514" s="74"/>
      <c r="C514" s="124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55000000000000004">
      <c r="A515" s="73"/>
      <c r="B515" s="74"/>
      <c r="C515" s="124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55000000000000004">
      <c r="A516" s="73"/>
      <c r="B516" s="74"/>
      <c r="C516" s="124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55000000000000004">
      <c r="A517" s="73"/>
      <c r="B517" s="74"/>
      <c r="C517" s="124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55000000000000004">
      <c r="A518" s="73"/>
      <c r="B518" s="74"/>
      <c r="C518" s="124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55000000000000004">
      <c r="A519" s="73"/>
      <c r="B519" s="74"/>
      <c r="C519" s="124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55000000000000004">
      <c r="A520" s="73"/>
      <c r="B520" s="74"/>
      <c r="C520" s="124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55000000000000004">
      <c r="A521" s="73"/>
      <c r="B521" s="74"/>
      <c r="C521" s="124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55000000000000004">
      <c r="A522" s="73"/>
      <c r="B522" s="74"/>
      <c r="C522" s="124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55000000000000004">
      <c r="A523" s="73"/>
      <c r="B523" s="74"/>
      <c r="C523" s="124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55000000000000004">
      <c r="A524" s="73"/>
      <c r="B524" s="74"/>
      <c r="C524" s="124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55000000000000004">
      <c r="A525" s="73"/>
      <c r="B525" s="74"/>
      <c r="C525" s="124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55000000000000004">
      <c r="A526" s="73"/>
      <c r="B526" s="74"/>
      <c r="C526" s="124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55000000000000004">
      <c r="A527" s="73"/>
      <c r="B527" s="74"/>
      <c r="C527" s="124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55000000000000004">
      <c r="A528" s="73"/>
      <c r="B528" s="74"/>
      <c r="C528" s="124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55000000000000004">
      <c r="A529" s="73"/>
      <c r="B529" s="74"/>
      <c r="C529" s="124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55000000000000004">
      <c r="A530" s="73"/>
      <c r="B530" s="74"/>
      <c r="C530" s="124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55000000000000004">
      <c r="A531" s="73"/>
      <c r="B531" s="74"/>
      <c r="C531" s="124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55000000000000004">
      <c r="A532" s="73"/>
      <c r="B532" s="74"/>
      <c r="C532" s="124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55000000000000004">
      <c r="A533" s="73"/>
      <c r="B533" s="74"/>
      <c r="C533" s="124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55000000000000004">
      <c r="A534" s="73"/>
      <c r="B534" s="74"/>
      <c r="C534" s="124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55000000000000004">
      <c r="A535" s="73"/>
      <c r="B535" s="74"/>
      <c r="C535" s="124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55000000000000004">
      <c r="A536" s="73"/>
      <c r="B536" s="74"/>
      <c r="C536" s="124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55000000000000004">
      <c r="A537" s="73"/>
      <c r="B537" s="74"/>
      <c r="C537" s="124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55000000000000004">
      <c r="A538" s="73"/>
      <c r="B538" s="74"/>
      <c r="C538" s="124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55000000000000004">
      <c r="A539" s="73"/>
      <c r="B539" s="74"/>
      <c r="C539" s="124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55000000000000004">
      <c r="A540" s="73"/>
      <c r="B540" s="74"/>
      <c r="C540" s="124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55000000000000004">
      <c r="A541" s="73"/>
      <c r="B541" s="74"/>
      <c r="C541" s="124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55000000000000004">
      <c r="A542" s="73"/>
      <c r="B542" s="74"/>
      <c r="C542" s="124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55000000000000004">
      <c r="A543" s="73"/>
      <c r="B543" s="74"/>
      <c r="C543" s="124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55000000000000004">
      <c r="A544" s="73"/>
      <c r="B544" s="74"/>
      <c r="C544" s="124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55000000000000004">
      <c r="A545" s="73"/>
      <c r="B545" s="74"/>
      <c r="C545" s="124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55000000000000004">
      <c r="A546" s="73"/>
      <c r="B546" s="74"/>
      <c r="C546" s="124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55000000000000004">
      <c r="A547" s="73"/>
      <c r="B547" s="74"/>
      <c r="C547" s="124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55000000000000004">
      <c r="A548" s="73"/>
      <c r="B548" s="74"/>
      <c r="C548" s="124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55000000000000004">
      <c r="A549" s="73"/>
      <c r="B549" s="74"/>
      <c r="C549" s="124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55000000000000004">
      <c r="A550" s="73"/>
      <c r="B550" s="74"/>
      <c r="C550" s="124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55000000000000004">
      <c r="A551" s="73"/>
      <c r="B551" s="74"/>
      <c r="C551" s="124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55000000000000004">
      <c r="A552" s="73"/>
      <c r="B552" s="74"/>
      <c r="C552" s="124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55000000000000004">
      <c r="A553" s="73"/>
      <c r="B553" s="74"/>
      <c r="C553" s="124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55000000000000004">
      <c r="A554" s="73"/>
      <c r="B554" s="74"/>
      <c r="C554" s="124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55000000000000004">
      <c r="A555" s="73"/>
      <c r="B555" s="74"/>
      <c r="C555" s="124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55000000000000004">
      <c r="A556" s="73"/>
      <c r="B556" s="74"/>
      <c r="C556" s="124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55000000000000004">
      <c r="A557" s="73"/>
      <c r="B557" s="74"/>
      <c r="C557" s="124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55000000000000004">
      <c r="A558" s="73"/>
      <c r="B558" s="74"/>
      <c r="C558" s="124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55000000000000004">
      <c r="A559" s="73"/>
      <c r="B559" s="74"/>
      <c r="C559" s="124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55000000000000004">
      <c r="A560" s="73"/>
      <c r="B560" s="74"/>
      <c r="C560" s="124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55000000000000004">
      <c r="A561" s="73"/>
      <c r="B561" s="74"/>
      <c r="C561" s="124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55000000000000004">
      <c r="A562" s="73"/>
      <c r="B562" s="74"/>
      <c r="C562" s="124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55000000000000004">
      <c r="A563" s="73"/>
      <c r="B563" s="74"/>
      <c r="C563" s="124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55000000000000004">
      <c r="A564" s="73"/>
      <c r="B564" s="74"/>
      <c r="C564" s="124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55000000000000004">
      <c r="A565" s="73"/>
      <c r="B565" s="74"/>
      <c r="C565" s="124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55000000000000004">
      <c r="A566" s="73"/>
      <c r="B566" s="74"/>
      <c r="C566" s="124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55000000000000004">
      <c r="A567" s="73"/>
      <c r="B567" s="74"/>
      <c r="C567" s="124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55000000000000004">
      <c r="A568" s="73"/>
      <c r="B568" s="74"/>
      <c r="C568" s="124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55000000000000004">
      <c r="A569" s="73"/>
      <c r="B569" s="74"/>
      <c r="C569" s="124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55000000000000004">
      <c r="A570" s="73"/>
      <c r="B570" s="74"/>
      <c r="C570" s="124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55000000000000004">
      <c r="A571" s="73"/>
      <c r="B571" s="74"/>
      <c r="C571" s="124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55000000000000004">
      <c r="A572" s="73"/>
      <c r="B572" s="74"/>
      <c r="C572" s="124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55000000000000004">
      <c r="A573" s="73"/>
      <c r="B573" s="74"/>
      <c r="C573" s="124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55000000000000004">
      <c r="A574" s="73"/>
      <c r="B574" s="74"/>
      <c r="C574" s="124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55000000000000004">
      <c r="A575" s="73"/>
      <c r="B575" s="74"/>
      <c r="C575" s="124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55000000000000004">
      <c r="A576" s="73"/>
      <c r="B576" s="74"/>
      <c r="C576" s="124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55000000000000004">
      <c r="A577" s="73"/>
      <c r="B577" s="74"/>
      <c r="C577" s="124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55000000000000004">
      <c r="A578" s="73"/>
      <c r="B578" s="74"/>
      <c r="C578" s="124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55000000000000004">
      <c r="A579" s="73"/>
      <c r="B579" s="74"/>
      <c r="C579" s="124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55000000000000004">
      <c r="A580" s="73"/>
      <c r="B580" s="74"/>
      <c r="C580" s="124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55000000000000004">
      <c r="A581" s="73"/>
      <c r="B581" s="74"/>
      <c r="C581" s="124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55000000000000004">
      <c r="A582" s="73"/>
      <c r="B582" s="74"/>
      <c r="C582" s="124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55000000000000004">
      <c r="A583" s="73"/>
      <c r="B583" s="74"/>
      <c r="C583" s="124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55000000000000004">
      <c r="A584" s="73"/>
      <c r="B584" s="74"/>
      <c r="C584" s="124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55000000000000004">
      <c r="A585" s="73"/>
      <c r="B585" s="74"/>
      <c r="C585" s="124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55000000000000004">
      <c r="A586" s="73"/>
      <c r="B586" s="74"/>
      <c r="C586" s="124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55000000000000004">
      <c r="A587" s="73"/>
      <c r="B587" s="74"/>
      <c r="C587" s="124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55000000000000004">
      <c r="A588" s="73"/>
      <c r="B588" s="74"/>
      <c r="C588" s="124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55000000000000004">
      <c r="A589" s="73"/>
      <c r="B589" s="74"/>
      <c r="C589" s="124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55000000000000004">
      <c r="A590" s="73"/>
      <c r="B590" s="74"/>
      <c r="C590" s="124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55000000000000004">
      <c r="A591" s="73"/>
      <c r="B591" s="74"/>
      <c r="C591" s="124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55000000000000004">
      <c r="A592" s="73"/>
      <c r="B592" s="74"/>
      <c r="C592" s="124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55000000000000004">
      <c r="A593" s="73"/>
      <c r="B593" s="74"/>
      <c r="C593" s="124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55000000000000004">
      <c r="A594" s="73"/>
      <c r="B594" s="74"/>
      <c r="C594" s="124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55000000000000004">
      <c r="A595" s="73"/>
      <c r="B595" s="74"/>
      <c r="C595" s="124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55000000000000004">
      <c r="A596" s="73"/>
      <c r="B596" s="74"/>
      <c r="C596" s="124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55000000000000004">
      <c r="A597" s="73"/>
      <c r="B597" s="74"/>
      <c r="C597" s="124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55000000000000004">
      <c r="A598" s="73"/>
      <c r="B598" s="74"/>
      <c r="C598" s="124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55000000000000004">
      <c r="A599" s="73"/>
      <c r="B599" s="74"/>
      <c r="C599" s="124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55000000000000004">
      <c r="A600" s="73"/>
      <c r="B600" s="74"/>
      <c r="C600" s="124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55000000000000004">
      <c r="A601" s="73"/>
      <c r="B601" s="74"/>
      <c r="C601" s="124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55000000000000004">
      <c r="A602" s="73"/>
      <c r="B602" s="74"/>
      <c r="C602" s="124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55000000000000004">
      <c r="A603" s="73"/>
      <c r="B603" s="74"/>
      <c r="C603" s="124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55000000000000004">
      <c r="A604" s="73"/>
      <c r="B604" s="74"/>
      <c r="C604" s="124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55000000000000004">
      <c r="A605" s="73"/>
      <c r="B605" s="74"/>
      <c r="C605" s="124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55000000000000004">
      <c r="A606" s="73"/>
      <c r="B606" s="74"/>
      <c r="C606" s="124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55000000000000004">
      <c r="A607" s="73"/>
      <c r="B607" s="74"/>
      <c r="C607" s="124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55000000000000004">
      <c r="A608" s="73"/>
      <c r="B608" s="74"/>
      <c r="C608" s="124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55000000000000004">
      <c r="A609" s="73"/>
      <c r="B609" s="74"/>
      <c r="C609" s="124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55000000000000004">
      <c r="A610" s="73"/>
      <c r="B610" s="74"/>
      <c r="C610" s="124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55000000000000004">
      <c r="A611" s="73"/>
      <c r="B611" s="74"/>
      <c r="C611" s="124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55000000000000004">
      <c r="A612" s="73"/>
      <c r="B612" s="74"/>
      <c r="C612" s="124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55000000000000004">
      <c r="A613" s="73"/>
      <c r="B613" s="74"/>
      <c r="C613" s="124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55000000000000004">
      <c r="A614" s="73"/>
      <c r="B614" s="74"/>
      <c r="C614" s="124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55000000000000004">
      <c r="A615" s="73"/>
      <c r="B615" s="74"/>
      <c r="C615" s="124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55000000000000004">
      <c r="A616" s="73"/>
      <c r="B616" s="74"/>
      <c r="C616" s="124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55000000000000004">
      <c r="A617" s="73"/>
      <c r="B617" s="74"/>
      <c r="C617" s="124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55000000000000004">
      <c r="A618" s="73"/>
      <c r="B618" s="74"/>
      <c r="C618" s="124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55000000000000004">
      <c r="A619" s="73"/>
      <c r="B619" s="74"/>
      <c r="C619" s="124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55000000000000004">
      <c r="A620" s="73"/>
      <c r="B620" s="74"/>
      <c r="C620" s="124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55000000000000004">
      <c r="A621" s="73"/>
      <c r="B621" s="74"/>
      <c r="C621" s="124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55000000000000004">
      <c r="A622" s="73"/>
      <c r="B622" s="74"/>
      <c r="C622" s="124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55000000000000004">
      <c r="A623" s="73"/>
      <c r="B623" s="74"/>
      <c r="C623" s="124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55000000000000004">
      <c r="A624" s="73"/>
      <c r="B624" s="74"/>
      <c r="C624" s="124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55000000000000004">
      <c r="A625" s="73"/>
      <c r="B625" s="74"/>
      <c r="C625" s="124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55000000000000004">
      <c r="A626" s="73"/>
      <c r="B626" s="74"/>
      <c r="C626" s="124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55000000000000004">
      <c r="A627" s="73"/>
      <c r="B627" s="74"/>
      <c r="C627" s="124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55000000000000004">
      <c r="A628" s="73"/>
      <c r="B628" s="74"/>
      <c r="C628" s="124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55000000000000004">
      <c r="A629" s="73"/>
      <c r="B629" s="74"/>
      <c r="C629" s="124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55000000000000004">
      <c r="A630" s="73"/>
      <c r="B630" s="74"/>
      <c r="C630" s="124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55000000000000004">
      <c r="A631" s="73"/>
      <c r="B631" s="74"/>
      <c r="C631" s="124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55000000000000004">
      <c r="A632" s="73"/>
      <c r="B632" s="74"/>
      <c r="C632" s="124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55000000000000004">
      <c r="A633" s="73"/>
      <c r="B633" s="74"/>
      <c r="C633" s="124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55000000000000004">
      <c r="A634" s="73"/>
      <c r="B634" s="74"/>
      <c r="C634" s="124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55000000000000004">
      <c r="A635" s="73"/>
      <c r="B635" s="74"/>
      <c r="C635" s="124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55000000000000004">
      <c r="A636" s="73"/>
      <c r="B636" s="74"/>
      <c r="C636" s="124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55000000000000004">
      <c r="A637" s="73"/>
      <c r="B637" s="74"/>
      <c r="C637" s="124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55000000000000004">
      <c r="A638" s="73"/>
      <c r="B638" s="74"/>
      <c r="C638" s="124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55000000000000004">
      <c r="A639" s="73"/>
      <c r="B639" s="74"/>
      <c r="C639" s="124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55000000000000004">
      <c r="A640" s="73"/>
      <c r="B640" s="74"/>
      <c r="C640" s="124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55000000000000004">
      <c r="A641" s="73"/>
      <c r="B641" s="74"/>
      <c r="C641" s="124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55000000000000004">
      <c r="A642" s="73"/>
      <c r="B642" s="74"/>
      <c r="C642" s="124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55000000000000004">
      <c r="A643" s="73"/>
      <c r="B643" s="74"/>
      <c r="C643" s="124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55000000000000004">
      <c r="A644" s="73"/>
      <c r="B644" s="74"/>
      <c r="C644" s="124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55000000000000004">
      <c r="A645" s="73"/>
      <c r="B645" s="74"/>
      <c r="C645" s="124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55000000000000004">
      <c r="A646" s="73"/>
      <c r="B646" s="74"/>
      <c r="C646" s="124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55000000000000004">
      <c r="A647" s="73"/>
      <c r="B647" s="74"/>
      <c r="C647" s="124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55000000000000004">
      <c r="A648" s="73"/>
      <c r="B648" s="74"/>
      <c r="C648" s="124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55000000000000004">
      <c r="A649" s="73"/>
      <c r="B649" s="74"/>
      <c r="C649" s="124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55000000000000004">
      <c r="A650" s="73"/>
      <c r="B650" s="74"/>
      <c r="C650" s="124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55000000000000004">
      <c r="A651" s="73"/>
      <c r="B651" s="74"/>
      <c r="C651" s="124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55000000000000004">
      <c r="A652" s="73"/>
      <c r="B652" s="74"/>
      <c r="C652" s="124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55000000000000004">
      <c r="A653" s="73"/>
      <c r="B653" s="74"/>
      <c r="C653" s="124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55000000000000004">
      <c r="A654" s="73"/>
      <c r="B654" s="74"/>
      <c r="C654" s="124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55000000000000004">
      <c r="A655" s="73"/>
      <c r="B655" s="74"/>
      <c r="C655" s="124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55000000000000004">
      <c r="A656" s="73"/>
      <c r="B656" s="74"/>
      <c r="C656" s="124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55000000000000004">
      <c r="A657" s="73"/>
      <c r="B657" s="74"/>
      <c r="C657" s="124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55000000000000004">
      <c r="A658" s="73"/>
      <c r="B658" s="74"/>
      <c r="C658" s="124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55000000000000004">
      <c r="A659" s="73"/>
      <c r="B659" s="74"/>
      <c r="C659" s="124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55000000000000004">
      <c r="A660" s="73"/>
      <c r="B660" s="74"/>
      <c r="C660" s="124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55000000000000004">
      <c r="A661" s="73"/>
      <c r="B661" s="74"/>
      <c r="C661" s="124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55000000000000004">
      <c r="A662" s="73"/>
      <c r="B662" s="74"/>
      <c r="C662" s="124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55000000000000004">
      <c r="A663" s="73"/>
      <c r="B663" s="74"/>
      <c r="C663" s="124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55000000000000004">
      <c r="A664" s="73"/>
      <c r="B664" s="74"/>
      <c r="C664" s="124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55000000000000004">
      <c r="A665" s="73"/>
      <c r="B665" s="74"/>
      <c r="C665" s="124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55000000000000004">
      <c r="A666" s="73"/>
      <c r="B666" s="74"/>
      <c r="C666" s="124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55000000000000004">
      <c r="A667" s="73"/>
      <c r="B667" s="74"/>
      <c r="C667" s="124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55000000000000004">
      <c r="A668" s="73"/>
      <c r="B668" s="74"/>
      <c r="C668" s="124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55000000000000004">
      <c r="A669" s="73"/>
      <c r="B669" s="74"/>
      <c r="C669" s="124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55000000000000004">
      <c r="A670" s="73"/>
      <c r="B670" s="74"/>
      <c r="C670" s="124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55000000000000004">
      <c r="A671" s="73"/>
      <c r="B671" s="74"/>
      <c r="C671" s="124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55000000000000004">
      <c r="A672" s="73"/>
      <c r="B672" s="74"/>
      <c r="C672" s="124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55000000000000004">
      <c r="A673" s="73"/>
      <c r="B673" s="74"/>
      <c r="C673" s="124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55000000000000004">
      <c r="A674" s="73"/>
      <c r="B674" s="74"/>
      <c r="C674" s="124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55000000000000004">
      <c r="A675" s="73"/>
      <c r="B675" s="74"/>
      <c r="C675" s="124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55000000000000004">
      <c r="A676" s="73"/>
      <c r="B676" s="74"/>
      <c r="C676" s="124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55000000000000004">
      <c r="A677" s="73"/>
      <c r="B677" s="74"/>
      <c r="C677" s="124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55000000000000004">
      <c r="A678" s="73"/>
      <c r="B678" s="74"/>
      <c r="C678" s="124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55000000000000004">
      <c r="A679" s="73"/>
      <c r="B679" s="74"/>
      <c r="C679" s="124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55000000000000004">
      <c r="A680" s="73"/>
      <c r="B680" s="74"/>
      <c r="C680" s="124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55000000000000004">
      <c r="A681" s="73"/>
      <c r="B681" s="74"/>
      <c r="C681" s="124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55000000000000004">
      <c r="A682" s="73"/>
      <c r="B682" s="74"/>
      <c r="C682" s="124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55000000000000004">
      <c r="A683" s="73"/>
      <c r="B683" s="74"/>
      <c r="C683" s="124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55000000000000004">
      <c r="A684" s="73"/>
      <c r="B684" s="74"/>
      <c r="C684" s="124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55000000000000004">
      <c r="A685" s="73"/>
      <c r="B685" s="74"/>
      <c r="C685" s="124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55000000000000004">
      <c r="A686" s="73"/>
      <c r="B686" s="74"/>
      <c r="C686" s="124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55000000000000004">
      <c r="A687" s="73"/>
      <c r="B687" s="74"/>
      <c r="C687" s="124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55000000000000004">
      <c r="A688" s="73"/>
      <c r="B688" s="74"/>
      <c r="C688" s="124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55000000000000004">
      <c r="A689" s="73"/>
      <c r="B689" s="74"/>
      <c r="C689" s="124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55000000000000004">
      <c r="A690" s="73"/>
      <c r="B690" s="74"/>
      <c r="C690" s="124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55000000000000004">
      <c r="A691" s="73"/>
      <c r="B691" s="74"/>
      <c r="C691" s="124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55000000000000004">
      <c r="A692" s="73"/>
      <c r="B692" s="74"/>
      <c r="C692" s="124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55000000000000004">
      <c r="A693" s="73"/>
      <c r="B693" s="74"/>
      <c r="C693" s="124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55000000000000004">
      <c r="A694" s="73"/>
      <c r="B694" s="74"/>
      <c r="C694" s="124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55000000000000004">
      <c r="A695" s="73"/>
      <c r="B695" s="74"/>
      <c r="C695" s="124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55000000000000004">
      <c r="A696" s="73"/>
      <c r="B696" s="74"/>
      <c r="C696" s="124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55000000000000004">
      <c r="A697" s="73"/>
      <c r="B697" s="74"/>
      <c r="C697" s="124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55000000000000004">
      <c r="A698" s="73"/>
      <c r="B698" s="74"/>
      <c r="C698" s="124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55000000000000004">
      <c r="A699" s="73"/>
      <c r="B699" s="74"/>
      <c r="C699" s="124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55000000000000004">
      <c r="A700" s="73"/>
      <c r="B700" s="74"/>
      <c r="C700" s="124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55000000000000004">
      <c r="A701" s="73"/>
      <c r="B701" s="74"/>
      <c r="C701" s="124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55000000000000004">
      <c r="A702" s="73"/>
      <c r="B702" s="74"/>
      <c r="C702" s="124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55000000000000004">
      <c r="A703" s="73"/>
      <c r="B703" s="74"/>
      <c r="C703" s="124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55000000000000004">
      <c r="A704" s="73"/>
      <c r="B704" s="74"/>
      <c r="C704" s="124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55000000000000004">
      <c r="A705" s="73"/>
      <c r="B705" s="74"/>
      <c r="C705" s="124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55000000000000004">
      <c r="A706" s="73"/>
      <c r="B706" s="74"/>
      <c r="C706" s="124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55000000000000004">
      <c r="A707" s="73"/>
      <c r="B707" s="74"/>
      <c r="C707" s="124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55000000000000004">
      <c r="A708" s="73"/>
      <c r="B708" s="74"/>
      <c r="C708" s="124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55000000000000004">
      <c r="A709" s="73"/>
      <c r="B709" s="74"/>
      <c r="C709" s="124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55000000000000004">
      <c r="A710" s="73"/>
      <c r="B710" s="74"/>
      <c r="C710" s="124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55000000000000004">
      <c r="A711" s="73"/>
      <c r="B711" s="74"/>
      <c r="C711" s="124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55000000000000004">
      <c r="A712" s="73"/>
      <c r="B712" s="74"/>
      <c r="C712" s="124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55000000000000004">
      <c r="A713" s="73"/>
      <c r="B713" s="74"/>
      <c r="C713" s="124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55000000000000004">
      <c r="A714" s="73"/>
      <c r="B714" s="74"/>
      <c r="C714" s="124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55000000000000004">
      <c r="A715" s="73"/>
      <c r="B715" s="74"/>
      <c r="C715" s="124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55000000000000004">
      <c r="A716" s="73"/>
      <c r="B716" s="74"/>
      <c r="C716" s="124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55000000000000004">
      <c r="A717" s="73"/>
      <c r="B717" s="74"/>
      <c r="C717" s="124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55000000000000004">
      <c r="A718" s="73"/>
      <c r="B718" s="74"/>
      <c r="C718" s="124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55000000000000004">
      <c r="A719" s="73"/>
      <c r="B719" s="74"/>
      <c r="C719" s="124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55000000000000004">
      <c r="A720" s="73"/>
      <c r="B720" s="74"/>
      <c r="C720" s="124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55000000000000004">
      <c r="A721" s="73"/>
      <c r="B721" s="74"/>
      <c r="C721" s="124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55000000000000004">
      <c r="A722" s="73"/>
      <c r="B722" s="74"/>
      <c r="C722" s="124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55000000000000004">
      <c r="A723" s="73"/>
      <c r="B723" s="74"/>
      <c r="C723" s="124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55000000000000004">
      <c r="A724" s="73"/>
      <c r="B724" s="74"/>
      <c r="C724" s="124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55000000000000004">
      <c r="A725" s="73"/>
      <c r="B725" s="74"/>
      <c r="C725" s="124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55000000000000004">
      <c r="A726" s="73"/>
      <c r="B726" s="74"/>
      <c r="C726" s="124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55000000000000004">
      <c r="A727" s="73"/>
      <c r="B727" s="74"/>
      <c r="C727" s="124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55000000000000004">
      <c r="A728" s="73"/>
      <c r="B728" s="74"/>
      <c r="C728" s="124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55000000000000004">
      <c r="A729" s="73"/>
      <c r="B729" s="74"/>
      <c r="C729" s="124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55000000000000004">
      <c r="A730" s="73"/>
      <c r="B730" s="74"/>
      <c r="C730" s="124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55000000000000004">
      <c r="A731" s="73"/>
      <c r="B731" s="74"/>
      <c r="C731" s="124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55000000000000004">
      <c r="A732" s="73"/>
      <c r="B732" s="74"/>
      <c r="C732" s="124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55000000000000004">
      <c r="A733" s="73"/>
      <c r="B733" s="74"/>
      <c r="C733" s="124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55000000000000004">
      <c r="A734" s="73"/>
      <c r="B734" s="74"/>
      <c r="C734" s="124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55000000000000004">
      <c r="A735" s="73"/>
      <c r="B735" s="74"/>
      <c r="C735" s="124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55000000000000004">
      <c r="A736" s="73"/>
      <c r="B736" s="74"/>
      <c r="C736" s="124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55000000000000004">
      <c r="A737" s="73"/>
      <c r="B737" s="74"/>
      <c r="C737" s="124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55000000000000004">
      <c r="A738" s="73"/>
      <c r="B738" s="74"/>
      <c r="C738" s="124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55000000000000004">
      <c r="A739" s="73"/>
      <c r="B739" s="74"/>
      <c r="C739" s="124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55000000000000004">
      <c r="A740" s="73"/>
      <c r="B740" s="74"/>
      <c r="C740" s="124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55000000000000004">
      <c r="A741" s="73"/>
      <c r="B741" s="74"/>
      <c r="C741" s="124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55000000000000004">
      <c r="A742" s="73"/>
      <c r="B742" s="74"/>
      <c r="C742" s="124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55000000000000004">
      <c r="A743" s="73"/>
      <c r="B743" s="74"/>
      <c r="C743" s="124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55000000000000004">
      <c r="A744" s="73"/>
      <c r="B744" s="74"/>
      <c r="C744" s="124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55000000000000004">
      <c r="A745" s="73"/>
      <c r="B745" s="74"/>
      <c r="C745" s="124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55000000000000004">
      <c r="A746" s="73"/>
      <c r="B746" s="74"/>
      <c r="C746" s="124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55000000000000004">
      <c r="A747" s="73"/>
      <c r="B747" s="74"/>
      <c r="C747" s="124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55000000000000004">
      <c r="A748" s="73"/>
      <c r="B748" s="74"/>
      <c r="C748" s="124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55000000000000004">
      <c r="A749" s="73"/>
      <c r="B749" s="74"/>
      <c r="C749" s="124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55000000000000004">
      <c r="A750" s="73"/>
      <c r="B750" s="74"/>
      <c r="C750" s="124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55000000000000004">
      <c r="A751" s="73"/>
      <c r="B751" s="74"/>
      <c r="C751" s="124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55000000000000004">
      <c r="A752" s="73"/>
      <c r="B752" s="74"/>
      <c r="C752" s="124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55000000000000004">
      <c r="A753" s="73"/>
      <c r="B753" s="74"/>
      <c r="C753" s="124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55000000000000004">
      <c r="A754" s="73"/>
      <c r="B754" s="74"/>
      <c r="C754" s="124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55000000000000004">
      <c r="A755" s="73"/>
      <c r="B755" s="74"/>
      <c r="C755" s="124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55000000000000004">
      <c r="A756" s="73"/>
      <c r="B756" s="74"/>
      <c r="C756" s="124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55000000000000004">
      <c r="A757" s="73"/>
      <c r="B757" s="74"/>
      <c r="C757" s="124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55000000000000004">
      <c r="A758" s="73"/>
      <c r="B758" s="74"/>
      <c r="C758" s="124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55000000000000004">
      <c r="A759" s="73"/>
      <c r="B759" s="74"/>
      <c r="C759" s="124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55000000000000004">
      <c r="A760" s="73"/>
      <c r="B760" s="74"/>
      <c r="C760" s="124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55000000000000004">
      <c r="A761" s="73"/>
      <c r="B761" s="74"/>
      <c r="C761" s="124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55000000000000004">
      <c r="A762" s="73"/>
      <c r="B762" s="74"/>
      <c r="C762" s="124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55000000000000004">
      <c r="A763" s="73"/>
      <c r="B763" s="74"/>
      <c r="C763" s="124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55000000000000004">
      <c r="A764" s="73"/>
      <c r="B764" s="74"/>
      <c r="C764" s="124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55000000000000004">
      <c r="A765" s="73"/>
      <c r="B765" s="74"/>
      <c r="C765" s="124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55000000000000004">
      <c r="A766" s="73"/>
      <c r="B766" s="74"/>
      <c r="C766" s="124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55000000000000004">
      <c r="A767" s="73"/>
      <c r="B767" s="74"/>
      <c r="C767" s="124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55000000000000004">
      <c r="A768" s="73"/>
      <c r="B768" s="74"/>
      <c r="C768" s="124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55000000000000004">
      <c r="A769" s="73"/>
      <c r="B769" s="74"/>
      <c r="C769" s="124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55000000000000004">
      <c r="A770" s="73"/>
      <c r="B770" s="74"/>
      <c r="C770" s="124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55000000000000004">
      <c r="A771" s="73"/>
      <c r="B771" s="74"/>
      <c r="C771" s="124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55000000000000004">
      <c r="A772" s="73"/>
      <c r="B772" s="74"/>
      <c r="C772" s="124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55000000000000004">
      <c r="A773" s="73"/>
      <c r="B773" s="74"/>
      <c r="C773" s="124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55000000000000004">
      <c r="A774" s="73"/>
      <c r="B774" s="74"/>
      <c r="C774" s="124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55000000000000004">
      <c r="A775" s="73"/>
      <c r="B775" s="74"/>
      <c r="C775" s="124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55000000000000004">
      <c r="A776" s="73"/>
      <c r="B776" s="74"/>
      <c r="C776" s="124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55000000000000004">
      <c r="A777" s="73"/>
      <c r="B777" s="74"/>
      <c r="C777" s="124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55000000000000004">
      <c r="A778" s="73"/>
      <c r="B778" s="74"/>
      <c r="C778" s="124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55000000000000004">
      <c r="A779" s="73"/>
      <c r="B779" s="74"/>
      <c r="C779" s="124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55000000000000004">
      <c r="A780" s="73"/>
      <c r="B780" s="74"/>
      <c r="C780" s="124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55000000000000004">
      <c r="A781" s="73"/>
      <c r="B781" s="74"/>
      <c r="C781" s="124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55000000000000004">
      <c r="A782" s="73"/>
      <c r="B782" s="74"/>
      <c r="C782" s="124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55000000000000004">
      <c r="A783" s="73"/>
      <c r="B783" s="74"/>
      <c r="C783" s="124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55000000000000004">
      <c r="A784" s="73"/>
      <c r="B784" s="74"/>
      <c r="C784" s="124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55000000000000004">
      <c r="A785" s="73"/>
      <c r="B785" s="74"/>
      <c r="C785" s="124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55000000000000004">
      <c r="A786" s="73"/>
      <c r="B786" s="74"/>
      <c r="C786" s="124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55000000000000004">
      <c r="A787" s="73"/>
      <c r="B787" s="74"/>
      <c r="C787" s="124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55000000000000004">
      <c r="A788" s="73"/>
      <c r="B788" s="74"/>
      <c r="C788" s="124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55000000000000004">
      <c r="A789" s="73"/>
      <c r="B789" s="74"/>
      <c r="C789" s="124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55000000000000004">
      <c r="A790" s="73"/>
      <c r="B790" s="74"/>
      <c r="C790" s="124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55000000000000004">
      <c r="A791" s="73"/>
      <c r="B791" s="74"/>
      <c r="C791" s="124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55000000000000004">
      <c r="A792" s="73"/>
      <c r="B792" s="74"/>
      <c r="C792" s="124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55000000000000004">
      <c r="A793" s="73"/>
      <c r="B793" s="74"/>
      <c r="C793" s="124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55000000000000004">
      <c r="A794" s="73"/>
      <c r="B794" s="74"/>
      <c r="C794" s="124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55000000000000004">
      <c r="A795" s="73"/>
      <c r="B795" s="74"/>
      <c r="C795" s="124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55000000000000004">
      <c r="A796" s="73"/>
      <c r="B796" s="74"/>
      <c r="C796" s="124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55000000000000004">
      <c r="A797" s="73"/>
      <c r="B797" s="74"/>
      <c r="C797" s="124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55000000000000004">
      <c r="A798" s="73"/>
      <c r="B798" s="74"/>
      <c r="C798" s="124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55000000000000004">
      <c r="A799" s="73"/>
      <c r="B799" s="74"/>
      <c r="C799" s="124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55000000000000004">
      <c r="A800" s="73"/>
      <c r="B800" s="74"/>
      <c r="C800" s="124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55000000000000004">
      <c r="A801" s="73"/>
      <c r="B801" s="74"/>
      <c r="C801" s="124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55000000000000004">
      <c r="A802" s="73"/>
      <c r="B802" s="74"/>
      <c r="C802" s="124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55000000000000004">
      <c r="A803" s="73"/>
      <c r="B803" s="74"/>
      <c r="C803" s="124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55000000000000004">
      <c r="A804" s="73"/>
      <c r="B804" s="74"/>
      <c r="C804" s="124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55000000000000004">
      <c r="A805" s="73"/>
      <c r="B805" s="74"/>
      <c r="C805" s="124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55000000000000004">
      <c r="A806" s="73"/>
      <c r="B806" s="74"/>
      <c r="C806" s="124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55000000000000004">
      <c r="A807" s="73"/>
      <c r="B807" s="74"/>
      <c r="C807" s="124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55000000000000004">
      <c r="A808" s="73"/>
      <c r="B808" s="74"/>
      <c r="C808" s="124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55000000000000004">
      <c r="A809" s="73"/>
      <c r="B809" s="74"/>
      <c r="C809" s="124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55000000000000004">
      <c r="A810" s="73"/>
      <c r="B810" s="74"/>
      <c r="C810" s="124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55000000000000004">
      <c r="A811" s="73"/>
      <c r="B811" s="74"/>
      <c r="C811" s="124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55000000000000004">
      <c r="A812" s="73"/>
      <c r="B812" s="74"/>
      <c r="C812" s="124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55000000000000004">
      <c r="A813" s="73"/>
      <c r="B813" s="74"/>
      <c r="C813" s="124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55000000000000004">
      <c r="A814" s="73"/>
      <c r="B814" s="74"/>
      <c r="C814" s="124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55000000000000004">
      <c r="A815" s="73"/>
      <c r="B815" s="74"/>
      <c r="C815" s="124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55000000000000004">
      <c r="A816" s="73"/>
      <c r="B816" s="74"/>
      <c r="C816" s="124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55000000000000004">
      <c r="A817" s="73"/>
      <c r="B817" s="74"/>
      <c r="C817" s="124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55000000000000004">
      <c r="A818" s="73"/>
      <c r="B818" s="74"/>
      <c r="C818" s="124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55000000000000004">
      <c r="A819" s="73"/>
      <c r="B819" s="74"/>
      <c r="C819" s="124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55000000000000004">
      <c r="A820" s="73"/>
      <c r="B820" s="74"/>
      <c r="C820" s="124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55000000000000004">
      <c r="A821" s="73"/>
      <c r="B821" s="74"/>
      <c r="C821" s="124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55000000000000004">
      <c r="A822" s="73"/>
      <c r="B822" s="74"/>
      <c r="C822" s="124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55000000000000004">
      <c r="A823" s="73"/>
      <c r="B823" s="74"/>
      <c r="C823" s="124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55000000000000004">
      <c r="A824" s="73"/>
      <c r="B824" s="74"/>
      <c r="C824" s="124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55000000000000004">
      <c r="A825" s="73"/>
      <c r="B825" s="74"/>
      <c r="C825" s="124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55000000000000004">
      <c r="A826" s="73"/>
      <c r="B826" s="74"/>
      <c r="C826" s="124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55000000000000004">
      <c r="A827" s="73"/>
      <c r="B827" s="74"/>
      <c r="C827" s="124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55000000000000004">
      <c r="A828" s="73"/>
      <c r="B828" s="74"/>
      <c r="C828" s="124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55000000000000004">
      <c r="A829" s="73"/>
      <c r="B829" s="74"/>
      <c r="C829" s="124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55000000000000004">
      <c r="A830" s="73"/>
      <c r="B830" s="74"/>
      <c r="C830" s="124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55000000000000004">
      <c r="A831" s="73"/>
      <c r="B831" s="74"/>
      <c r="C831" s="124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55000000000000004">
      <c r="A832" s="73"/>
      <c r="B832" s="74"/>
      <c r="C832" s="124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55000000000000004">
      <c r="A833" s="73"/>
      <c r="B833" s="74"/>
      <c r="C833" s="124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55000000000000004">
      <c r="A834" s="73"/>
      <c r="B834" s="74"/>
      <c r="C834" s="124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55000000000000004">
      <c r="A835" s="73"/>
      <c r="B835" s="74"/>
      <c r="C835" s="124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55000000000000004">
      <c r="A836" s="73"/>
      <c r="B836" s="74"/>
      <c r="C836" s="124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55000000000000004">
      <c r="A837" s="73"/>
      <c r="B837" s="74"/>
      <c r="C837" s="124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55000000000000004">
      <c r="A838" s="73"/>
      <c r="B838" s="74"/>
      <c r="C838" s="124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55000000000000004">
      <c r="A839" s="73"/>
      <c r="B839" s="74"/>
      <c r="C839" s="124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55000000000000004">
      <c r="A840" s="73"/>
      <c r="B840" s="74"/>
      <c r="C840" s="124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55000000000000004">
      <c r="A841" s="73"/>
      <c r="B841" s="74"/>
      <c r="C841" s="124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55000000000000004">
      <c r="A842" s="73"/>
      <c r="B842" s="74"/>
      <c r="C842" s="124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55000000000000004">
      <c r="A843" s="73"/>
      <c r="B843" s="74"/>
      <c r="C843" s="124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55000000000000004">
      <c r="A844" s="73"/>
      <c r="B844" s="74"/>
      <c r="C844" s="124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55000000000000004">
      <c r="A845" s="73"/>
      <c r="B845" s="74"/>
      <c r="C845" s="124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55000000000000004">
      <c r="A846" s="73"/>
      <c r="B846" s="74"/>
      <c r="C846" s="124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55000000000000004">
      <c r="A847" s="73"/>
      <c r="B847" s="74"/>
      <c r="C847" s="124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55000000000000004">
      <c r="A848" s="73"/>
      <c r="B848" s="74"/>
      <c r="C848" s="124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55000000000000004">
      <c r="A849" s="73"/>
      <c r="B849" s="74"/>
      <c r="C849" s="124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55000000000000004">
      <c r="A850" s="73"/>
      <c r="B850" s="74"/>
      <c r="C850" s="124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55000000000000004">
      <c r="A851" s="73"/>
      <c r="B851" s="74"/>
      <c r="C851" s="124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55000000000000004">
      <c r="A852" s="73"/>
      <c r="B852" s="74"/>
      <c r="C852" s="124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55000000000000004">
      <c r="A853" s="73"/>
      <c r="B853" s="74"/>
      <c r="C853" s="124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55000000000000004">
      <c r="A854" s="73"/>
      <c r="B854" s="74"/>
      <c r="C854" s="124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55000000000000004">
      <c r="A855" s="73"/>
      <c r="B855" s="74"/>
      <c r="C855" s="124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55000000000000004">
      <c r="A856" s="73"/>
      <c r="B856" s="74"/>
      <c r="C856" s="124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55000000000000004">
      <c r="A857" s="73"/>
      <c r="B857" s="74"/>
      <c r="C857" s="124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55000000000000004">
      <c r="A858" s="73"/>
      <c r="B858" s="74"/>
      <c r="C858" s="124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55000000000000004">
      <c r="A859" s="73"/>
      <c r="B859" s="74"/>
      <c r="C859" s="124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55000000000000004">
      <c r="A860" s="73"/>
      <c r="B860" s="74"/>
      <c r="C860" s="124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55000000000000004">
      <c r="A861" s="73"/>
      <c r="B861" s="74"/>
      <c r="C861" s="124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55000000000000004">
      <c r="A862" s="73"/>
      <c r="B862" s="74"/>
      <c r="C862" s="124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55000000000000004">
      <c r="A863" s="73"/>
      <c r="B863" s="74"/>
      <c r="C863" s="124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55000000000000004">
      <c r="A864" s="73"/>
      <c r="B864" s="74"/>
      <c r="C864" s="124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55000000000000004">
      <c r="A865" s="73"/>
      <c r="B865" s="74"/>
      <c r="C865" s="124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55000000000000004">
      <c r="A866" s="73"/>
      <c r="B866" s="74"/>
      <c r="C866" s="124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55000000000000004">
      <c r="A867" s="73"/>
      <c r="B867" s="74"/>
      <c r="C867" s="124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55000000000000004">
      <c r="A868" s="73"/>
      <c r="B868" s="74"/>
      <c r="C868" s="124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55000000000000004">
      <c r="A869" s="73"/>
      <c r="B869" s="74"/>
      <c r="C869" s="124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55000000000000004">
      <c r="A870" s="73"/>
      <c r="B870" s="74"/>
      <c r="C870" s="124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55000000000000004">
      <c r="A871" s="73"/>
      <c r="B871" s="74"/>
      <c r="C871" s="124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55000000000000004">
      <c r="A872" s="73"/>
      <c r="B872" s="74"/>
      <c r="C872" s="124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55000000000000004">
      <c r="A873" s="73"/>
      <c r="B873" s="74"/>
      <c r="C873" s="124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55000000000000004">
      <c r="A874" s="73"/>
      <c r="B874" s="74"/>
      <c r="C874" s="124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55000000000000004">
      <c r="A875" s="73"/>
      <c r="B875" s="74"/>
      <c r="C875" s="124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55000000000000004">
      <c r="A876" s="73"/>
      <c r="B876" s="74"/>
      <c r="C876" s="124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55000000000000004">
      <c r="A877" s="73"/>
      <c r="B877" s="74"/>
      <c r="C877" s="124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55000000000000004">
      <c r="A878" s="73"/>
      <c r="B878" s="74"/>
      <c r="C878" s="124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55000000000000004">
      <c r="A879" s="73"/>
      <c r="B879" s="74"/>
      <c r="C879" s="124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55000000000000004">
      <c r="A880" s="73"/>
      <c r="B880" s="74"/>
      <c r="C880" s="124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55000000000000004">
      <c r="A881" s="73"/>
      <c r="B881" s="74"/>
      <c r="C881" s="124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55000000000000004">
      <c r="A882" s="73"/>
      <c r="B882" s="74"/>
      <c r="C882" s="124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55000000000000004">
      <c r="A883" s="73"/>
      <c r="B883" s="74"/>
      <c r="C883" s="124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55000000000000004">
      <c r="A884" s="73"/>
      <c r="B884" s="74"/>
      <c r="C884" s="124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55000000000000004">
      <c r="A885" s="73"/>
      <c r="B885" s="74"/>
      <c r="C885" s="124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55000000000000004">
      <c r="A886" s="73"/>
      <c r="B886" s="74"/>
      <c r="C886" s="124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55000000000000004">
      <c r="A887" s="73"/>
      <c r="B887" s="74"/>
      <c r="C887" s="124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55000000000000004">
      <c r="A888" s="73"/>
      <c r="B888" s="74"/>
      <c r="C888" s="124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55000000000000004">
      <c r="A889" s="73"/>
      <c r="B889" s="74"/>
      <c r="C889" s="124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55000000000000004">
      <c r="A890" s="73"/>
      <c r="B890" s="74"/>
      <c r="C890" s="124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55000000000000004">
      <c r="A891" s="73"/>
      <c r="B891" s="74"/>
      <c r="C891" s="124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55000000000000004">
      <c r="A892" s="73"/>
      <c r="B892" s="74"/>
      <c r="C892" s="124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55000000000000004">
      <c r="A893" s="73"/>
      <c r="B893" s="74"/>
      <c r="C893" s="124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55000000000000004">
      <c r="A894" s="73"/>
      <c r="B894" s="74"/>
      <c r="C894" s="124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55000000000000004">
      <c r="A895" s="73"/>
      <c r="B895" s="74"/>
      <c r="C895" s="124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55000000000000004">
      <c r="A896" s="73"/>
      <c r="B896" s="74"/>
      <c r="C896" s="124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55000000000000004">
      <c r="A897" s="73"/>
      <c r="B897" s="74"/>
      <c r="C897" s="124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55000000000000004">
      <c r="A898" s="73"/>
      <c r="B898" s="74"/>
      <c r="C898" s="124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55000000000000004">
      <c r="A899" s="73"/>
      <c r="B899" s="74"/>
      <c r="C899" s="124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55000000000000004">
      <c r="A900" s="73"/>
      <c r="B900" s="74"/>
      <c r="C900" s="124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55000000000000004">
      <c r="A901" s="73"/>
      <c r="B901" s="74"/>
      <c r="C901" s="124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55000000000000004">
      <c r="A902" s="73"/>
      <c r="B902" s="74"/>
      <c r="C902" s="124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55000000000000004">
      <c r="A903" s="73"/>
      <c r="B903" s="74"/>
      <c r="C903" s="124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55000000000000004">
      <c r="A904" s="73"/>
      <c r="B904" s="74"/>
      <c r="C904" s="124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55000000000000004">
      <c r="A905" s="73"/>
      <c r="B905" s="74"/>
      <c r="C905" s="124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55000000000000004">
      <c r="A906" s="73"/>
      <c r="B906" s="74"/>
      <c r="C906" s="124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55000000000000004">
      <c r="A907" s="73"/>
      <c r="B907" s="74"/>
      <c r="C907" s="124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55000000000000004">
      <c r="A908" s="73"/>
      <c r="B908" s="74"/>
      <c r="C908" s="124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55000000000000004">
      <c r="A909" s="73"/>
      <c r="B909" s="74"/>
      <c r="C909" s="124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55000000000000004">
      <c r="A910" s="73"/>
      <c r="B910" s="74"/>
      <c r="C910" s="124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55000000000000004">
      <c r="A911" s="73"/>
      <c r="B911" s="74"/>
      <c r="C911" s="124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55000000000000004">
      <c r="A912" s="73"/>
      <c r="B912" s="74"/>
      <c r="C912" s="124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55000000000000004">
      <c r="A913" s="73"/>
      <c r="B913" s="74"/>
      <c r="C913" s="124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55000000000000004">
      <c r="A914" s="73"/>
      <c r="B914" s="74"/>
      <c r="C914" s="124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55000000000000004">
      <c r="A915" s="73"/>
      <c r="B915" s="74"/>
      <c r="C915" s="124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55000000000000004">
      <c r="A916" s="73"/>
      <c r="B916" s="74"/>
      <c r="C916" s="124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55000000000000004">
      <c r="A917" s="73"/>
      <c r="B917" s="74"/>
      <c r="C917" s="124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55000000000000004">
      <c r="A918" s="73"/>
      <c r="B918" s="74"/>
      <c r="C918" s="124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55000000000000004">
      <c r="A919" s="73"/>
      <c r="B919" s="74"/>
      <c r="C919" s="124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55000000000000004">
      <c r="A920" s="73"/>
      <c r="B920" s="74"/>
      <c r="C920" s="124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55000000000000004">
      <c r="A921" s="73"/>
      <c r="B921" s="74"/>
      <c r="C921" s="124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55000000000000004">
      <c r="A922" s="73"/>
      <c r="B922" s="74"/>
      <c r="C922" s="124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55000000000000004">
      <c r="A923" s="73"/>
      <c r="B923" s="74"/>
      <c r="C923" s="124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55000000000000004">
      <c r="A924" s="73"/>
      <c r="B924" s="74"/>
      <c r="C924" s="124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55000000000000004">
      <c r="A925" s="73"/>
      <c r="B925" s="74"/>
      <c r="C925" s="124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55000000000000004">
      <c r="A926" s="73"/>
      <c r="B926" s="74"/>
      <c r="C926" s="124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55000000000000004">
      <c r="A927" s="73"/>
      <c r="B927" s="74"/>
      <c r="C927" s="124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55000000000000004">
      <c r="A928" s="73"/>
      <c r="B928" s="74"/>
      <c r="C928" s="124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55000000000000004">
      <c r="A929" s="73"/>
      <c r="B929" s="74"/>
      <c r="C929" s="124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55000000000000004">
      <c r="A930" s="73"/>
      <c r="B930" s="74"/>
      <c r="C930" s="124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55000000000000004">
      <c r="A931" s="73"/>
      <c r="B931" s="74"/>
      <c r="C931" s="124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55000000000000004">
      <c r="A932" s="73"/>
      <c r="B932" s="74"/>
      <c r="C932" s="124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55000000000000004">
      <c r="A933" s="73"/>
      <c r="B933" s="74"/>
      <c r="C933" s="124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55000000000000004">
      <c r="A934" s="73"/>
      <c r="B934" s="74"/>
      <c r="C934" s="124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55000000000000004">
      <c r="A935" s="73"/>
      <c r="B935" s="74"/>
      <c r="C935" s="124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55000000000000004">
      <c r="A936" s="73"/>
      <c r="B936" s="74"/>
      <c r="C936" s="124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55000000000000004">
      <c r="A937" s="73"/>
      <c r="B937" s="74"/>
      <c r="C937" s="124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55000000000000004">
      <c r="A938" s="73"/>
      <c r="B938" s="74"/>
      <c r="C938" s="124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55000000000000004">
      <c r="A939" s="73"/>
      <c r="B939" s="74"/>
      <c r="C939" s="124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55000000000000004">
      <c r="A940" s="73"/>
      <c r="B940" s="74"/>
      <c r="C940" s="124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55000000000000004">
      <c r="A941" s="73"/>
      <c r="B941" s="74"/>
      <c r="C941" s="124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55000000000000004">
      <c r="A942" s="73"/>
      <c r="B942" s="74"/>
      <c r="C942" s="124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55000000000000004">
      <c r="A943" s="73"/>
      <c r="B943" s="74"/>
      <c r="C943" s="124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55000000000000004">
      <c r="A944" s="73"/>
      <c r="B944" s="74"/>
      <c r="C944" s="124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55000000000000004">
      <c r="A945" s="73"/>
      <c r="B945" s="74"/>
      <c r="C945" s="124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55000000000000004">
      <c r="A946" s="73"/>
      <c r="B946" s="74"/>
      <c r="C946" s="124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55000000000000004">
      <c r="A947" s="73"/>
      <c r="B947" s="74"/>
      <c r="C947" s="124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55000000000000004">
      <c r="A948" s="73"/>
      <c r="B948" s="74"/>
      <c r="C948" s="124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55000000000000004">
      <c r="A949" s="73"/>
      <c r="B949" s="74"/>
      <c r="C949" s="124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55000000000000004">
      <c r="A950" s="73"/>
      <c r="B950" s="74"/>
      <c r="C950" s="124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55000000000000004">
      <c r="A951" s="73"/>
      <c r="B951" s="74"/>
      <c r="C951" s="124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55000000000000004">
      <c r="A952" s="73"/>
      <c r="B952" s="74"/>
      <c r="C952" s="124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55000000000000004">
      <c r="A953" s="73"/>
      <c r="B953" s="74"/>
      <c r="C953" s="124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55000000000000004">
      <c r="A954" s="73"/>
      <c r="B954" s="74"/>
      <c r="C954" s="124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55000000000000004">
      <c r="A955" s="73"/>
      <c r="B955" s="74"/>
      <c r="C955" s="124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55000000000000004">
      <c r="A956" s="73"/>
      <c r="B956" s="74"/>
      <c r="C956" s="124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55000000000000004">
      <c r="A957" s="73"/>
      <c r="B957" s="74"/>
      <c r="C957" s="124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55000000000000004">
      <c r="A958" s="73"/>
      <c r="B958" s="74"/>
      <c r="C958" s="124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55000000000000004">
      <c r="A959" s="73"/>
      <c r="B959" s="74"/>
      <c r="C959" s="124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55000000000000004">
      <c r="A960" s="73"/>
      <c r="B960" s="74"/>
      <c r="C960" s="124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55000000000000004">
      <c r="A961" s="73"/>
      <c r="B961" s="74"/>
      <c r="C961" s="124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55000000000000004">
      <c r="A962" s="73"/>
      <c r="B962" s="74"/>
      <c r="C962" s="124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55000000000000004">
      <c r="A963" s="73"/>
      <c r="B963" s="74"/>
      <c r="C963" s="124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55000000000000004">
      <c r="A964" s="73"/>
      <c r="B964" s="74"/>
      <c r="C964" s="124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55000000000000004">
      <c r="A965" s="73"/>
      <c r="B965" s="74"/>
      <c r="C965" s="124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55000000000000004">
      <c r="A966" s="73"/>
      <c r="B966" s="74"/>
      <c r="C966" s="124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55000000000000004">
      <c r="A967" s="73"/>
      <c r="B967" s="74"/>
      <c r="C967" s="124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55000000000000004">
      <c r="A968" s="73"/>
      <c r="B968" s="74"/>
      <c r="C968" s="124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55000000000000004">
      <c r="A969" s="73"/>
      <c r="B969" s="74"/>
      <c r="C969" s="124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55000000000000004">
      <c r="A970" s="73"/>
      <c r="B970" s="74"/>
      <c r="C970" s="124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55000000000000004">
      <c r="A971" s="73"/>
      <c r="B971" s="74"/>
      <c r="C971" s="124"/>
      <c r="D971" s="10"/>
      <c r="E971" s="29"/>
      <c r="F971" s="29"/>
      <c r="G971" s="54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 x14ac:dyDescent="0.55000000000000004">
      <c r="A972" s="73"/>
      <c r="B972" s="74"/>
      <c r="C972" s="124"/>
      <c r="D972" s="10"/>
      <c r="E972" s="29"/>
      <c r="F972" s="29"/>
      <c r="G972" s="54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 x14ac:dyDescent="0.55000000000000004">
      <c r="A973" s="73"/>
      <c r="B973" s="74"/>
      <c r="C973" s="124"/>
      <c r="D973" s="10"/>
      <c r="E973" s="29"/>
      <c r="F973" s="29"/>
      <c r="G973" s="54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4.25" customHeight="1" x14ac:dyDescent="0.55000000000000004">
      <c r="A974" s="73"/>
      <c r="B974" s="74"/>
      <c r="C974" s="124"/>
      <c r="D974" s="10"/>
      <c r="E974" s="29"/>
      <c r="F974" s="29"/>
      <c r="G974" s="54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4.25" customHeight="1" x14ac:dyDescent="0.55000000000000004">
      <c r="A975" s="73"/>
      <c r="B975" s="74"/>
      <c r="C975" s="124"/>
      <c r="D975" s="10"/>
      <c r="E975" s="29"/>
      <c r="F975" s="29"/>
      <c r="G975" s="54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4.25" customHeight="1" x14ac:dyDescent="0.55000000000000004">
      <c r="A976" s="73"/>
      <c r="B976" s="74"/>
      <c r="C976" s="124"/>
      <c r="D976" s="10"/>
      <c r="E976" s="29"/>
      <c r="F976" s="29"/>
      <c r="G976" s="54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4.25" customHeight="1" x14ac:dyDescent="0.55000000000000004">
      <c r="A977" s="73"/>
      <c r="B977" s="74"/>
      <c r="C977" s="124"/>
      <c r="D977" s="10"/>
      <c r="E977" s="29"/>
      <c r="F977" s="29"/>
      <c r="G977" s="54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</sheetData>
  <autoFilter ref="A66:Q66" xr:uid="{00000000-0001-0000-0200-000000000000}">
    <sortState xmlns:xlrd2="http://schemas.microsoft.com/office/spreadsheetml/2017/richdata2" ref="A67:Q90">
      <sortCondition ref="C6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selection activeCell="D14" sqref="D14"/>
    </sheetView>
  </sheetViews>
  <sheetFormatPr defaultRowHeight="14.4" x14ac:dyDescent="0.55000000000000004"/>
  <cols>
    <col min="7" max="7" width="12.734375" customWidth="1"/>
  </cols>
  <sheetData>
    <row r="1" spans="1:7" ht="16.5" x14ac:dyDescent="0.55000000000000004">
      <c r="A1" s="118" t="s">
        <v>80</v>
      </c>
      <c r="B1" s="119" t="s">
        <v>81</v>
      </c>
      <c r="C1" s="117" t="s">
        <v>82</v>
      </c>
      <c r="D1" s="118" t="s">
        <v>83</v>
      </c>
      <c r="E1" s="119" t="s">
        <v>84</v>
      </c>
      <c r="F1" s="117" t="s">
        <v>82</v>
      </c>
      <c r="G1" s="117" t="s">
        <v>43</v>
      </c>
    </row>
    <row r="2" spans="1:7" x14ac:dyDescent="0.55000000000000004">
      <c r="A2" s="136">
        <v>1980.7339245298947</v>
      </c>
      <c r="B2" s="136"/>
      <c r="C2" s="144"/>
      <c r="D2" s="145">
        <v>1980.7339245298947</v>
      </c>
      <c r="E2" s="144"/>
      <c r="F2" s="144"/>
      <c r="G2" s="145" t="s">
        <v>152</v>
      </c>
    </row>
    <row r="3" spans="1:7" x14ac:dyDescent="0.55000000000000004">
      <c r="A3" s="136">
        <v>1977.6536602566939</v>
      </c>
      <c r="B3" s="136"/>
      <c r="C3" s="144"/>
      <c r="D3" s="145">
        <v>1977.6536602566939</v>
      </c>
      <c r="E3" s="144"/>
      <c r="F3" s="144"/>
      <c r="G3" s="145" t="s">
        <v>153</v>
      </c>
    </row>
    <row r="4" spans="1:7" x14ac:dyDescent="0.55000000000000004">
      <c r="A4" s="266">
        <v>3248.6638475145332</v>
      </c>
      <c r="B4" s="267"/>
      <c r="C4" s="267"/>
      <c r="D4" s="266">
        <v>3248.6638475145332</v>
      </c>
      <c r="E4" s="267"/>
      <c r="F4" s="267"/>
      <c r="G4" s="266" t="s">
        <v>154</v>
      </c>
    </row>
    <row r="5" spans="1:7" x14ac:dyDescent="0.55000000000000004">
      <c r="A5" s="268">
        <v>3239.1077312604743</v>
      </c>
      <c r="B5" s="251"/>
      <c r="C5" s="251"/>
      <c r="D5" s="266">
        <v>3239.1077312604743</v>
      </c>
      <c r="E5" s="267"/>
      <c r="F5" s="251"/>
      <c r="G5" s="251" t="s">
        <v>155</v>
      </c>
    </row>
    <row r="6" spans="1:7" x14ac:dyDescent="0.55000000000000004">
      <c r="A6" s="182">
        <v>217.96092143153126</v>
      </c>
      <c r="B6" s="183"/>
      <c r="C6" s="183"/>
      <c r="D6" s="182">
        <v>217.96092143153126</v>
      </c>
      <c r="E6" s="184"/>
      <c r="F6" s="183"/>
      <c r="G6" s="182" t="s">
        <v>156</v>
      </c>
    </row>
    <row r="7" spans="1:7" x14ac:dyDescent="0.55000000000000004">
      <c r="A7" s="200">
        <v>212.39694176637377</v>
      </c>
      <c r="B7" s="201"/>
      <c r="C7" s="201"/>
      <c r="D7" s="200">
        <v>212.39694176637377</v>
      </c>
      <c r="E7" s="201"/>
      <c r="F7" s="201"/>
      <c r="G7" s="200" t="s">
        <v>172</v>
      </c>
    </row>
    <row r="8" spans="1:7" x14ac:dyDescent="0.55000000000000004">
      <c r="A8" s="182">
        <v>300.59290337324353</v>
      </c>
      <c r="B8" s="183"/>
      <c r="C8" s="183"/>
      <c r="D8" s="182">
        <v>300.59290337324353</v>
      </c>
      <c r="E8" s="183"/>
      <c r="F8" s="183"/>
      <c r="G8" s="182" t="s">
        <v>157</v>
      </c>
    </row>
    <row r="9" spans="1:7" x14ac:dyDescent="0.55000000000000004">
      <c r="A9" s="182">
        <v>300.09046695012364</v>
      </c>
      <c r="B9" s="183"/>
      <c r="C9" s="183"/>
      <c r="D9" s="182">
        <v>300.09046695012364</v>
      </c>
      <c r="E9" s="183"/>
      <c r="F9" s="183"/>
      <c r="G9" s="182" t="s">
        <v>173</v>
      </c>
    </row>
    <row r="10" spans="1:7" x14ac:dyDescent="0.55000000000000004">
      <c r="A10" s="219">
        <v>137.90736745075583</v>
      </c>
      <c r="B10" s="220"/>
      <c r="C10" s="220"/>
      <c r="D10" s="219">
        <v>137.90736745075583</v>
      </c>
      <c r="E10" s="220"/>
      <c r="F10" s="220"/>
      <c r="G10" s="219" t="s">
        <v>158</v>
      </c>
    </row>
    <row r="11" spans="1:7" x14ac:dyDescent="0.55000000000000004">
      <c r="A11" s="236">
        <v>134.57506505756197</v>
      </c>
      <c r="B11" s="237"/>
      <c r="C11" s="237"/>
      <c r="D11" s="236">
        <v>134.57506505756197</v>
      </c>
      <c r="E11" s="237"/>
      <c r="F11" s="237"/>
      <c r="G11" s="236" t="s">
        <v>174</v>
      </c>
    </row>
    <row r="12" spans="1:7" x14ac:dyDescent="0.55000000000000004">
      <c r="A12" s="219">
        <v>221.75915440538949</v>
      </c>
      <c r="B12" s="220"/>
      <c r="C12" s="220"/>
      <c r="D12" s="219">
        <v>221.75915440538949</v>
      </c>
      <c r="E12" s="220"/>
      <c r="F12" s="220"/>
      <c r="G12" s="219" t="s">
        <v>175</v>
      </c>
    </row>
    <row r="13" spans="1:7" x14ac:dyDescent="0.55000000000000004">
      <c r="A13" s="219">
        <v>218.69635308306192</v>
      </c>
      <c r="B13" s="220"/>
      <c r="C13" s="220"/>
      <c r="D13" s="219">
        <v>218.69635308306192</v>
      </c>
      <c r="E13" s="220"/>
      <c r="F13" s="220"/>
      <c r="G13" s="219" t="s">
        <v>175</v>
      </c>
    </row>
    <row r="14" spans="1:7" x14ac:dyDescent="0.55000000000000004">
      <c r="A14" s="270">
        <v>244.68624593619265</v>
      </c>
      <c r="B14" s="271"/>
      <c r="C14" s="271"/>
      <c r="D14" s="270">
        <v>244.68624593619265</v>
      </c>
      <c r="E14" s="271"/>
      <c r="F14" s="271"/>
      <c r="G14" s="270" t="s">
        <v>159</v>
      </c>
    </row>
    <row r="15" spans="1:7" x14ac:dyDescent="0.55000000000000004">
      <c r="A15" s="239">
        <v>245.36847550345183</v>
      </c>
      <c r="B15" s="240"/>
      <c r="C15" s="240"/>
      <c r="D15" s="239">
        <v>245.36847550345183</v>
      </c>
      <c r="E15" s="240"/>
      <c r="F15" s="240"/>
      <c r="G15" s="239" t="s">
        <v>176</v>
      </c>
    </row>
    <row r="16" spans="1:7" x14ac:dyDescent="0.55000000000000004">
      <c r="A16" s="270">
        <v>270.95306667246899</v>
      </c>
      <c r="B16" s="271"/>
      <c r="C16" s="271"/>
      <c r="D16" s="270">
        <v>270.95306667246899</v>
      </c>
      <c r="E16" s="271"/>
      <c r="F16" s="271"/>
      <c r="G16" s="270" t="s">
        <v>177</v>
      </c>
    </row>
    <row r="17" spans="1:7" x14ac:dyDescent="0.55000000000000004">
      <c r="A17" s="270">
        <v>273.05691054901365</v>
      </c>
      <c r="B17" s="271"/>
      <c r="C17" s="271"/>
      <c r="D17" s="270">
        <v>273.05691054901365</v>
      </c>
      <c r="E17" s="271"/>
      <c r="F17" s="271"/>
      <c r="G17" s="270" t="s">
        <v>177</v>
      </c>
    </row>
    <row r="18" spans="1:7" x14ac:dyDescent="0.55000000000000004">
      <c r="A18" s="200">
        <v>205.33402312210902</v>
      </c>
      <c r="B18" s="201"/>
      <c r="C18" s="201"/>
      <c r="D18" s="200">
        <v>205.33402312210902</v>
      </c>
      <c r="E18" s="201"/>
      <c r="F18" s="201"/>
      <c r="G18" s="200" t="s">
        <v>171</v>
      </c>
    </row>
    <row r="19" spans="1:7" x14ac:dyDescent="0.55000000000000004">
      <c r="A19" s="182">
        <v>301.82470263579529</v>
      </c>
      <c r="B19" s="183"/>
      <c r="C19" s="183"/>
      <c r="D19" s="182">
        <v>301.82470263579529</v>
      </c>
      <c r="E19" s="183"/>
      <c r="F19" s="183"/>
      <c r="G19" s="182" t="s">
        <v>161</v>
      </c>
    </row>
    <row r="20" spans="1:7" x14ac:dyDescent="0.55000000000000004">
      <c r="A20" s="236">
        <v>188.61454421146937</v>
      </c>
      <c r="B20" s="237"/>
      <c r="C20" s="237"/>
      <c r="D20" s="236">
        <v>188.61454421146937</v>
      </c>
      <c r="E20" s="237"/>
      <c r="F20" s="237"/>
      <c r="G20" s="236" t="s">
        <v>170</v>
      </c>
    </row>
    <row r="21" spans="1:7" x14ac:dyDescent="0.55000000000000004">
      <c r="A21" s="219">
        <v>223.85525651284553</v>
      </c>
      <c r="B21" s="220"/>
      <c r="C21" s="220"/>
      <c r="D21" s="219">
        <v>223.85525651284553</v>
      </c>
      <c r="E21" s="220"/>
      <c r="F21" s="220"/>
      <c r="G21" s="219" t="s">
        <v>162</v>
      </c>
    </row>
    <row r="22" spans="1:7" x14ac:dyDescent="0.55000000000000004">
      <c r="A22" s="239">
        <v>191.7043355327865</v>
      </c>
      <c r="B22" s="240"/>
      <c r="C22" s="240"/>
      <c r="D22" s="239">
        <v>191.7043355327865</v>
      </c>
      <c r="E22" s="240"/>
      <c r="F22" s="240"/>
      <c r="G22" s="239" t="s">
        <v>163</v>
      </c>
    </row>
    <row r="23" spans="1:7" x14ac:dyDescent="0.55000000000000004">
      <c r="A23" s="270">
        <v>273.9986544399278</v>
      </c>
      <c r="B23" s="271"/>
      <c r="C23" s="271"/>
      <c r="D23" s="270">
        <v>273.9986544399278</v>
      </c>
      <c r="E23" s="271"/>
      <c r="F23" s="271"/>
      <c r="G23" s="270" t="s">
        <v>164</v>
      </c>
    </row>
    <row r="24" spans="1:7" x14ac:dyDescent="0.55000000000000004">
      <c r="A24" s="200">
        <v>207.06259183083361</v>
      </c>
      <c r="B24" s="201"/>
      <c r="C24" s="201"/>
      <c r="D24" s="200">
        <v>207.06259183083361</v>
      </c>
      <c r="E24" s="201"/>
      <c r="F24" s="201"/>
      <c r="G24" s="200" t="s">
        <v>165</v>
      </c>
    </row>
    <row r="25" spans="1:7" x14ac:dyDescent="0.55000000000000004">
      <c r="A25" s="182">
        <v>301.40743003575045</v>
      </c>
      <c r="B25" s="183"/>
      <c r="C25" s="183"/>
      <c r="D25" s="182">
        <v>301.40743003575045</v>
      </c>
      <c r="E25" s="183"/>
      <c r="F25" s="183"/>
      <c r="G25" s="182" t="s">
        <v>166</v>
      </c>
    </row>
    <row r="26" spans="1:7" x14ac:dyDescent="0.55000000000000004">
      <c r="A26" s="236">
        <v>189.60854491243859</v>
      </c>
      <c r="B26" s="237"/>
      <c r="C26" s="237"/>
      <c r="D26" s="236">
        <v>189.60854491243859</v>
      </c>
      <c r="E26" s="237"/>
      <c r="F26" s="237"/>
      <c r="G26" s="236" t="s">
        <v>160</v>
      </c>
    </row>
    <row r="27" spans="1:7" x14ac:dyDescent="0.55000000000000004">
      <c r="A27" s="219">
        <v>223.85437075111091</v>
      </c>
      <c r="B27" s="220"/>
      <c r="C27" s="220"/>
      <c r="D27" s="219">
        <v>223.85437075111091</v>
      </c>
      <c r="E27" s="220"/>
      <c r="F27" s="220"/>
      <c r="G27" s="219" t="s">
        <v>167</v>
      </c>
    </row>
    <row r="28" spans="1:7" x14ac:dyDescent="0.55000000000000004">
      <c r="A28" s="238">
        <v>236.68605051241477</v>
      </c>
      <c r="B28" s="238"/>
      <c r="C28" s="238"/>
      <c r="D28" s="238">
        <v>236.68605051241477</v>
      </c>
      <c r="E28" s="238"/>
      <c r="F28" s="238"/>
      <c r="G28" s="238" t="s">
        <v>168</v>
      </c>
    </row>
    <row r="29" spans="1:7" x14ac:dyDescent="0.55000000000000004">
      <c r="A29" s="269">
        <v>283.56884958959819</v>
      </c>
      <c r="B29" s="269"/>
      <c r="C29" s="269"/>
      <c r="D29" s="269">
        <v>283.56884958959819</v>
      </c>
      <c r="E29" s="269"/>
      <c r="F29" s="269"/>
      <c r="G29" s="269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060624_EBSD_DIT_Day3_DIC</vt:lpstr>
      <vt:lpstr>Alteration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Barton, Riley B</cp:lastModifiedBy>
  <dcterms:created xsi:type="dcterms:W3CDTF">2024-06-20T17:14:44Z</dcterms:created>
  <dcterms:modified xsi:type="dcterms:W3CDTF">2024-06-20T18:46:01Z</dcterms:modified>
</cp:coreProperties>
</file>