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Incidenten\Uiterwaarden\"/>
    </mc:Choice>
  </mc:AlternateContent>
  <xr:revisionPtr revIDLastSave="0" documentId="13_ncr:1_{4DED409D-CB17-4E1B-8A9C-DCD99D8C4056}" xr6:coauthVersionLast="45" xr6:coauthVersionMax="45" xr10:uidLastSave="{00000000-0000-0000-0000-000000000000}"/>
  <bookViews>
    <workbookView xWindow="-108" yWindow="-108" windowWidth="23256" windowHeight="12576" activeTab="2" xr2:uid="{8104916F-C402-4ECB-9D29-685E749EB72F}"/>
  </bookViews>
  <sheets>
    <sheet name="overzicht" sheetId="4" r:id="rId1"/>
    <sheet name="Dieren" sheetId="5" r:id="rId2"/>
    <sheet name="bloedanalyses" sheetId="3" r:id="rId3"/>
    <sheet name="Loevestein stieren" sheetId="2" r:id="rId4"/>
    <sheet name="Gras Grond Loev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5" i="5" l="1"/>
  <c r="T6" i="5"/>
  <c r="T7" i="5"/>
  <c r="T8" i="5"/>
  <c r="T4" i="5"/>
  <c r="R4" i="5"/>
  <c r="Q4" i="5"/>
  <c r="M5" i="5"/>
  <c r="N5" i="5" s="1"/>
  <c r="M6" i="5"/>
  <c r="N6" i="5" s="1"/>
  <c r="M7" i="5"/>
  <c r="N7" i="5" s="1"/>
  <c r="M8" i="5"/>
  <c r="N8" i="5" s="1"/>
  <c r="M4" i="5"/>
  <c r="N4" i="5" s="1"/>
  <c r="O4" i="5"/>
  <c r="P4" i="5" s="1"/>
  <c r="K8" i="5"/>
  <c r="O8" i="5" s="1"/>
  <c r="K7" i="5"/>
  <c r="O7" i="5" s="1"/>
  <c r="K6" i="5"/>
  <c r="O6" i="5" s="1"/>
  <c r="K5" i="5"/>
  <c r="O5" i="5" s="1"/>
  <c r="K4" i="5"/>
  <c r="Y80" i="3"/>
  <c r="X80" i="3"/>
  <c r="W80" i="3"/>
  <c r="V80" i="3"/>
  <c r="O80" i="3"/>
  <c r="N80" i="3"/>
  <c r="M80" i="3"/>
  <c r="L80" i="3"/>
  <c r="K80" i="3"/>
  <c r="X79" i="3"/>
  <c r="S79" i="3"/>
  <c r="M79" i="3"/>
  <c r="G79" i="3"/>
  <c r="Y68" i="3"/>
  <c r="X68" i="3"/>
  <c r="W68" i="3"/>
  <c r="V68" i="3"/>
  <c r="O68" i="3"/>
  <c r="N68" i="3"/>
  <c r="M68" i="3"/>
  <c r="L68" i="3"/>
  <c r="K68" i="3"/>
  <c r="X67" i="3"/>
  <c r="S67" i="3"/>
  <c r="M67" i="3"/>
  <c r="G67" i="3"/>
  <c r="Y61" i="3"/>
  <c r="X61" i="3"/>
  <c r="W61" i="3"/>
  <c r="V61" i="3"/>
  <c r="O61" i="3"/>
  <c r="N61" i="3"/>
  <c r="M61" i="3"/>
  <c r="L61" i="3"/>
  <c r="K61" i="3"/>
  <c r="X60" i="3"/>
  <c r="S60" i="3"/>
  <c r="M60" i="3"/>
  <c r="G60" i="3"/>
  <c r="Y32" i="3"/>
  <c r="X32" i="3"/>
  <c r="W32" i="3"/>
  <c r="V32" i="3"/>
  <c r="O32" i="3"/>
  <c r="N32" i="3"/>
  <c r="M32" i="3"/>
  <c r="L32" i="3"/>
  <c r="K32" i="3"/>
  <c r="X31" i="3"/>
  <c r="S31" i="3"/>
  <c r="M31" i="3"/>
  <c r="G31" i="3"/>
  <c r="J100" i="2"/>
  <c r="V98" i="2"/>
  <c r="U96" i="2"/>
  <c r="T96" i="2"/>
  <c r="P96" i="2"/>
  <c r="O96" i="2"/>
  <c r="N96" i="2"/>
  <c r="I96" i="2"/>
  <c r="H96" i="2"/>
  <c r="U95" i="2"/>
  <c r="T95" i="2"/>
  <c r="O95" i="2"/>
  <c r="N95" i="2"/>
  <c r="J95" i="2"/>
  <c r="I95" i="2"/>
  <c r="H95" i="2"/>
  <c r="U94" i="2"/>
  <c r="T94" i="2"/>
  <c r="O94" i="2"/>
  <c r="N94" i="2"/>
  <c r="I94" i="2"/>
  <c r="H94" i="2"/>
  <c r="V91" i="2"/>
  <c r="V96" i="2" s="1"/>
  <c r="P91" i="2"/>
  <c r="Q91" i="2" s="1"/>
  <c r="Q96" i="2" s="1"/>
  <c r="K91" i="2"/>
  <c r="K96" i="2" s="1"/>
  <c r="J91" i="2"/>
  <c r="J96" i="2" s="1"/>
  <c r="V90" i="2"/>
  <c r="W90" i="2" s="1"/>
  <c r="W95" i="2" s="1"/>
  <c r="P90" i="2"/>
  <c r="P95" i="2" s="1"/>
  <c r="J90" i="2"/>
  <c r="K90" i="2" s="1"/>
  <c r="K95" i="2" s="1"/>
  <c r="W89" i="2"/>
  <c r="W94" i="2" s="1"/>
  <c r="V89" i="2"/>
  <c r="V94" i="2" s="1"/>
  <c r="P89" i="2"/>
  <c r="Q89" i="2" s="1"/>
  <c r="Q94" i="2" s="1"/>
  <c r="J89" i="2"/>
  <c r="J94" i="2" s="1"/>
  <c r="W87" i="2"/>
  <c r="V87" i="2"/>
  <c r="U87" i="2"/>
  <c r="W100" i="2" s="1"/>
  <c r="T87" i="2"/>
  <c r="Q87" i="2"/>
  <c r="Q100" i="2" s="1"/>
  <c r="P87" i="2"/>
  <c r="O87" i="2"/>
  <c r="P100" i="2" s="1"/>
  <c r="N87" i="2"/>
  <c r="K87" i="2"/>
  <c r="J87" i="2"/>
  <c r="I87" i="2"/>
  <c r="K100" i="2" s="1"/>
  <c r="H87" i="2"/>
  <c r="W86" i="2"/>
  <c r="V86" i="2"/>
  <c r="U86" i="2"/>
  <c r="T86" i="2"/>
  <c r="Q86" i="2"/>
  <c r="P86" i="2"/>
  <c r="O86" i="2"/>
  <c r="N86" i="2"/>
  <c r="K86" i="2"/>
  <c r="J86" i="2"/>
  <c r="I86" i="2"/>
  <c r="H86" i="2"/>
  <c r="W84" i="2"/>
  <c r="V84" i="2"/>
  <c r="U84" i="2"/>
  <c r="W98" i="2" s="1"/>
  <c r="T84" i="2"/>
  <c r="Q84" i="2"/>
  <c r="P84" i="2"/>
  <c r="P98" i="2" s="1"/>
  <c r="O84" i="2"/>
  <c r="Q99" i="2" s="1"/>
  <c r="N84" i="2"/>
  <c r="K84" i="2"/>
  <c r="J84" i="2"/>
  <c r="I84" i="2"/>
  <c r="K98" i="2" s="1"/>
  <c r="H84" i="2"/>
  <c r="W83" i="2"/>
  <c r="V83" i="2"/>
  <c r="U83" i="2"/>
  <c r="T83" i="2"/>
  <c r="Q83" i="2"/>
  <c r="P83" i="2"/>
  <c r="O83" i="2"/>
  <c r="N83" i="2"/>
  <c r="K83" i="2"/>
  <c r="J83" i="2"/>
  <c r="I83" i="2"/>
  <c r="H83" i="2"/>
  <c r="W81" i="2"/>
  <c r="V81" i="2"/>
  <c r="U81" i="2"/>
  <c r="T81" i="2"/>
  <c r="Q81" i="2"/>
  <c r="P81" i="2"/>
  <c r="O81" i="2"/>
  <c r="N81" i="2"/>
  <c r="K81" i="2"/>
  <c r="J81" i="2"/>
  <c r="I81" i="2"/>
  <c r="H81" i="2"/>
  <c r="W80" i="2"/>
  <c r="V80" i="2"/>
  <c r="U80" i="2"/>
  <c r="T80" i="2"/>
  <c r="Q80" i="2"/>
  <c r="P80" i="2"/>
  <c r="O80" i="2"/>
  <c r="N80" i="2"/>
  <c r="K80" i="2"/>
  <c r="J80" i="2"/>
  <c r="I80" i="2"/>
  <c r="H80" i="2"/>
  <c r="W78" i="2"/>
  <c r="V78" i="2"/>
  <c r="U78" i="2"/>
  <c r="T78" i="2"/>
  <c r="Q78" i="2"/>
  <c r="P78" i="2"/>
  <c r="O78" i="2"/>
  <c r="N78" i="2"/>
  <c r="K78" i="2"/>
  <c r="J78" i="2"/>
  <c r="I78" i="2"/>
  <c r="H78" i="2"/>
  <c r="W77" i="2"/>
  <c r="V77" i="2"/>
  <c r="U77" i="2"/>
  <c r="T77" i="2"/>
  <c r="Q77" i="2"/>
  <c r="P77" i="2"/>
  <c r="O77" i="2"/>
  <c r="N77" i="2"/>
  <c r="K77" i="2"/>
  <c r="J77" i="2"/>
  <c r="I77" i="2"/>
  <c r="H77" i="2"/>
  <c r="K82" i="1"/>
  <c r="J82" i="1"/>
  <c r="I82" i="1"/>
  <c r="H82" i="1"/>
  <c r="F82" i="1"/>
  <c r="E82" i="1"/>
  <c r="K80" i="1"/>
  <c r="J80" i="1"/>
  <c r="I80" i="1"/>
  <c r="H80" i="1"/>
  <c r="F80" i="1"/>
  <c r="E80" i="1"/>
  <c r="K78" i="1"/>
  <c r="J78" i="1"/>
  <c r="I78" i="1"/>
  <c r="H78" i="1"/>
  <c r="F78" i="1"/>
  <c r="E78" i="1"/>
  <c r="K77" i="1"/>
  <c r="J77" i="1"/>
  <c r="I77" i="1"/>
  <c r="H77" i="1"/>
  <c r="F77" i="1"/>
  <c r="E77" i="1"/>
  <c r="K76" i="1"/>
  <c r="J76" i="1"/>
  <c r="I76" i="1"/>
  <c r="H76" i="1"/>
  <c r="F76" i="1"/>
  <c r="E76" i="1"/>
  <c r="P8" i="5" l="1"/>
  <c r="Q8" i="5"/>
  <c r="R8" i="5"/>
  <c r="Q5" i="5"/>
  <c r="R5" i="5"/>
  <c r="P5" i="5"/>
  <c r="P6" i="5"/>
  <c r="Q6" i="5"/>
  <c r="R6" i="5"/>
  <c r="Q7" i="5"/>
  <c r="R7" i="5"/>
  <c r="P7" i="5"/>
  <c r="S7" i="5"/>
  <c r="S6" i="5"/>
  <c r="S5" i="5"/>
  <c r="S8" i="5"/>
  <c r="S4" i="5"/>
  <c r="P94" i="2"/>
  <c r="V95" i="2"/>
  <c r="V99" i="2"/>
  <c r="K89" i="2"/>
  <c r="K94" i="2" s="1"/>
  <c r="Q90" i="2"/>
  <c r="Q95" i="2" s="1"/>
  <c r="W91" i="2"/>
  <c r="W96" i="2" s="1"/>
  <c r="Q98" i="2"/>
  <c r="W99" i="2"/>
  <c r="J99" i="2"/>
  <c r="J98" i="2"/>
  <c r="P99" i="2"/>
  <c r="V100" i="2"/>
  <c r="K99" i="2"/>
</calcChain>
</file>

<file path=xl/sharedStrings.xml><?xml version="1.0" encoding="utf-8"?>
<sst xmlns="http://schemas.openxmlformats.org/spreadsheetml/2006/main" count="779" uniqueCount="346">
  <si>
    <t xml:space="preserve">Tabel 3A: </t>
  </si>
  <si>
    <t>Resultaat van de analyse van dioxine en PCB in DIO_00827/MOPIP</t>
  </si>
  <si>
    <t>Gehaltes dioxine en dioxine achtige PCBs in pg/g vet of ng/kg product, totaal gehaltes in pg TEQ/ g vet of ng TEQ/kg product</t>
  </si>
  <si>
    <t>Gehaltes niet dioxine achtige PCBs in ng/g vet, µg/kg product (WHO2005) of pg/g vet, ng/kg product (WHO1998)</t>
  </si>
  <si>
    <t>WFSR nr</t>
  </si>
  <si>
    <t xml:space="preserve"> 612309</t>
  </si>
  <si>
    <t xml:space="preserve"> 612310</t>
  </si>
  <si>
    <t xml:space="preserve"> 612307</t>
  </si>
  <si>
    <t>zelfde locatie, twee tijstippen; tweede na overstroming in februari</t>
  </si>
  <si>
    <t>Product</t>
  </si>
  <si>
    <t xml:space="preserve">Loevestein GRAS OP 10-20 METER VAN DE RIVIER </t>
  </si>
  <si>
    <t xml:space="preserve">Loevestein GRAS UIT GEBIED TEN ZUIDEN VAN PARKEERPLAATS </t>
  </si>
  <si>
    <t xml:space="preserve">Loevestein GROND TOPLAAG OP 10-20 METER VAN DE RIVIER </t>
  </si>
  <si>
    <t xml:space="preserve">GROND TOPLAAG UIT GEBIED TEN ZUIDEN VAN PARKEERPLAATS </t>
  </si>
  <si>
    <t>Grond Loevestein langs rivier Oost van kasteel</t>
  </si>
  <si>
    <t>Grond Loevestein langs rivier West van kasteel</t>
  </si>
  <si>
    <t>Status</t>
  </si>
  <si>
    <t/>
  </si>
  <si>
    <t>Dioxinen</t>
  </si>
  <si>
    <t>Rapportage basis</t>
  </si>
  <si>
    <t>12PRCNT_VOCHT</t>
  </si>
  <si>
    <t>DROGE_STOF</t>
  </si>
  <si>
    <t>2,3,7,8-TCDF</t>
  </si>
  <si>
    <t>ppt</t>
  </si>
  <si>
    <t>1,2,3,7,8-PeCDF</t>
  </si>
  <si>
    <t>2,3,4,7,8-PeCDF</t>
  </si>
  <si>
    <t>1,2,3,4,7,8-HxCDF</t>
  </si>
  <si>
    <t>1,2,3,6,7,8-HxCDF</t>
  </si>
  <si>
    <t>2,3,4,6,7,8-HxCDF</t>
  </si>
  <si>
    <t>1,2,3,7,8,9-HxCDF</t>
  </si>
  <si>
    <t>&lt;0.043</t>
  </si>
  <si>
    <t>1,2,3,4,6,7,8-HpCDF</t>
  </si>
  <si>
    <t>1,2,3,4,7,8,9-HpCDF</t>
  </si>
  <si>
    <t>OCDF</t>
  </si>
  <si>
    <t>2,3,7,8-TCDD</t>
  </si>
  <si>
    <t>1,2,3,7,8-PeCDD</t>
  </si>
  <si>
    <t>&lt;0.093</t>
  </si>
  <si>
    <t>1,2,3,4,7,8-HxCDD</t>
  </si>
  <si>
    <t>&lt;0.063</t>
  </si>
  <si>
    <t>&lt;0.057</t>
  </si>
  <si>
    <t>1,2,3,6,7,8-HxCDD</t>
  </si>
  <si>
    <t>1,2,3,7,8,9-HxCDD</t>
  </si>
  <si>
    <t>1,2,3,4,6,7,8-HpCDD</t>
  </si>
  <si>
    <t>OCDD</t>
  </si>
  <si>
    <t xml:space="preserve">WHO2005-PCDD/F-TEQ (lb) </t>
  </si>
  <si>
    <t>WHO2005-PCDD/F-TEQ (ub)</t>
  </si>
  <si>
    <t>non-ortho-PCB's</t>
  </si>
  <si>
    <t>PCB 81</t>
  </si>
  <si>
    <t>PCB 77</t>
  </si>
  <si>
    <t>PCB 126</t>
  </si>
  <si>
    <t>PCB 169</t>
  </si>
  <si>
    <t>WHO2005-NO-PCB-TEQ (lb)</t>
  </si>
  <si>
    <t>WHO2005-NO-PCB-TEQ (ub)</t>
  </si>
  <si>
    <t>mono-ortho-PCB's</t>
  </si>
  <si>
    <t>PCB 123</t>
  </si>
  <si>
    <t>&lt;13.5</t>
  </si>
  <si>
    <t>&lt;5.94</t>
  </si>
  <si>
    <t>&lt;514</t>
  </si>
  <si>
    <t>&lt;98.8</t>
  </si>
  <si>
    <t>PCB 118</t>
  </si>
  <si>
    <t>PCB 114</t>
  </si>
  <si>
    <t>PCB 105</t>
  </si>
  <si>
    <t>PCB 167</t>
  </si>
  <si>
    <t>PCB 156</t>
  </si>
  <si>
    <t>PCB 157</t>
  </si>
  <si>
    <t>&lt;5.32</t>
  </si>
  <si>
    <t>PCB 189</t>
  </si>
  <si>
    <t>WHO2005-MO-PCB-TEQ (lb)</t>
  </si>
  <si>
    <t>WHO2005-MO-PCB-TEQ (ub)</t>
  </si>
  <si>
    <t>WHO2005-dl-PCB-TEQ (lb)</t>
  </si>
  <si>
    <t>WHO2005-dl-PCB-TEQ (ub)</t>
  </si>
  <si>
    <t>WHO2005-PCDD/F-PCB-TEQ (lb)</t>
  </si>
  <si>
    <t>WHO2005-PCDD/F-PCB-TEQ (ub)</t>
  </si>
  <si>
    <t>ndl-PCB's</t>
  </si>
  <si>
    <t>PCB 028</t>
  </si>
  <si>
    <t>ppb</t>
  </si>
  <si>
    <t>PCB 052</t>
  </si>
  <si>
    <t>PCB 101</t>
  </si>
  <si>
    <t>PCB 153</t>
  </si>
  <si>
    <t>PCB 138</t>
  </si>
  <si>
    <t>PCB 180</t>
  </si>
  <si>
    <t>Totaal ndl-PCB's (lb)</t>
  </si>
  <si>
    <t>Totaal ndl-PCB's (ub)</t>
  </si>
  <si>
    <t>lb met lower bound detectiegrenzen</t>
  </si>
  <si>
    <t>ub met upper bound detectiegrenzen</t>
  </si>
  <si>
    <t>PCDD/F TEQ</t>
  </si>
  <si>
    <t>dl-PCB-TEQ</t>
  </si>
  <si>
    <t>Som-TEQ</t>
  </si>
  <si>
    <t>bijdrage TCDD aan PCDD/F-TEQ</t>
  </si>
  <si>
    <t>bijdrage PCDD/Fs aan som-TEQ</t>
  </si>
  <si>
    <t>Resultaat van de analyse van dioxine en PCB in DIO_/MOPIP</t>
  </si>
  <si>
    <t>6.1% vet</t>
  </si>
  <si>
    <t>oormerk</t>
  </si>
  <si>
    <t xml:space="preserve"> 620850</t>
  </si>
  <si>
    <t xml:space="preserve"> 620858</t>
  </si>
  <si>
    <t xml:space="preserve">LEVER RUND 1 </t>
  </si>
  <si>
    <t xml:space="preserve">NIERVET RUND 1 </t>
  </si>
  <si>
    <t xml:space="preserve">VET VLEES RUND 1 </t>
  </si>
  <si>
    <t xml:space="preserve">VLEES RUND 1 </t>
  </si>
  <si>
    <t>Plasma dier 10</t>
  </si>
  <si>
    <t xml:space="preserve">LEVER RUND 2 </t>
  </si>
  <si>
    <t xml:space="preserve">NIERVET RUND 2 </t>
  </si>
  <si>
    <t xml:space="preserve">VET VLEES RUND 2 </t>
  </si>
  <si>
    <t xml:space="preserve">VLEES RUND 2 </t>
  </si>
  <si>
    <t>Plasma dier 11</t>
  </si>
  <si>
    <t xml:space="preserve">LEVER RUND 3 </t>
  </si>
  <si>
    <t xml:space="preserve">NIERVET RUND 3 </t>
  </si>
  <si>
    <t xml:space="preserve">VET VLEES RUND 3 </t>
  </si>
  <si>
    <t xml:space="preserve">VLEES RUND 3 </t>
  </si>
  <si>
    <t>Plasma dier 12</t>
  </si>
  <si>
    <t>%vet</t>
  </si>
  <si>
    <t>OPNIEUW METEN</t>
  </si>
  <si>
    <t>RAPPORTEREN</t>
  </si>
  <si>
    <t>PRODUCT_PICOGRAM</t>
  </si>
  <si>
    <t>VETBASIS</t>
  </si>
  <si>
    <t>&lt;0.002</t>
  </si>
  <si>
    <t>&lt;0.006</t>
  </si>
  <si>
    <t>&lt;0.005</t>
  </si>
  <si>
    <t>&lt;0.122</t>
  </si>
  <si>
    <t>&lt;0.01</t>
  </si>
  <si>
    <t>&lt;1.066</t>
  </si>
  <si>
    <t>&lt;0.015</t>
  </si>
  <si>
    <t>&lt;0.325</t>
  </si>
  <si>
    <t>&lt;0.008</t>
  </si>
  <si>
    <t>&lt;0.414</t>
  </si>
  <si>
    <t>&lt;0.15</t>
  </si>
  <si>
    <t>&lt;0.835</t>
  </si>
  <si>
    <t>&lt;0.003</t>
  </si>
  <si>
    <t>&lt;0.004</t>
  </si>
  <si>
    <t>&lt;0.012</t>
  </si>
  <si>
    <t>&lt;0.009</t>
  </si>
  <si>
    <t>&lt;0.142</t>
  </si>
  <si>
    <t>&lt;0.407</t>
  </si>
  <si>
    <t>&lt;0.007</t>
  </si>
  <si>
    <t>&lt;0.232</t>
  </si>
  <si>
    <t>&lt;0.108</t>
  </si>
  <si>
    <t>&lt;0.441</t>
  </si>
  <si>
    <t>&lt;0.02</t>
  </si>
  <si>
    <t>&lt;0.236</t>
  </si>
  <si>
    <t>&lt;0.709</t>
  </si>
  <si>
    <t>&lt;0.019</t>
  </si>
  <si>
    <t>&lt;0.504</t>
  </si>
  <si>
    <t>&lt;0.016</t>
  </si>
  <si>
    <t>&lt;0.895</t>
  </si>
  <si>
    <t>&lt;0.031</t>
  </si>
  <si>
    <t>&lt;0.34</t>
  </si>
  <si>
    <t>&lt;1.03</t>
  </si>
  <si>
    <t>&lt;0.055</t>
  </si>
  <si>
    <t>&lt;0.539</t>
  </si>
  <si>
    <t>&lt;0.022</t>
  </si>
  <si>
    <t>&lt;1.41</t>
  </si>
  <si>
    <t>&lt;1.022</t>
  </si>
  <si>
    <t>&lt;0.017</t>
  </si>
  <si>
    <t>&lt;1.86</t>
  </si>
  <si>
    <t>&lt;0.657</t>
  </si>
  <si>
    <t>&lt;1.37</t>
  </si>
  <si>
    <t>ML dioxines</t>
  </si>
  <si>
    <t>ML som-TEQ</t>
  </si>
  <si>
    <t>ML ndl-PCBs</t>
  </si>
  <si>
    <t>x ML</t>
  </si>
  <si>
    <t>Nummers checken</t>
  </si>
  <si>
    <t xml:space="preserve">PLASMA VAN EEN STIER </t>
  </si>
  <si>
    <t xml:space="preserve">PLASMA VAN EEN OS </t>
  </si>
  <si>
    <t>Diernummer</t>
  </si>
  <si>
    <t>Datum</t>
  </si>
  <si>
    <t>&lt;0.129</t>
  </si>
  <si>
    <t>&lt;0.211</t>
  </si>
  <si>
    <t>&lt;0.289</t>
  </si>
  <si>
    <t>&lt;0.383</t>
  </si>
  <si>
    <t>&lt;0.177</t>
  </si>
  <si>
    <t>&lt;0.187</t>
  </si>
  <si>
    <t>&lt;0.181</t>
  </si>
  <si>
    <t>&lt;0.125</t>
  </si>
  <si>
    <t>&lt;0.22</t>
  </si>
  <si>
    <t>&lt;0.175</t>
  </si>
  <si>
    <t>&lt;0.193</t>
  </si>
  <si>
    <t>&lt;0.234</t>
  </si>
  <si>
    <t>&lt;0.12</t>
  </si>
  <si>
    <t>&lt;0.097</t>
  </si>
  <si>
    <t>&lt;0.103</t>
  </si>
  <si>
    <t>&lt;0.086</t>
  </si>
  <si>
    <t>&lt;0.253</t>
  </si>
  <si>
    <t>&lt;0.555</t>
  </si>
  <si>
    <t>&lt;0.802</t>
  </si>
  <si>
    <t>&lt;0.971</t>
  </si>
  <si>
    <t>&lt;0.486</t>
  </si>
  <si>
    <t>&lt;0.427</t>
  </si>
  <si>
    <t>&lt;0.332</t>
  </si>
  <si>
    <t>&lt;0.731</t>
  </si>
  <si>
    <t>&lt;0.613</t>
  </si>
  <si>
    <t>&lt;0.344</t>
  </si>
  <si>
    <t>&lt;0.517</t>
  </si>
  <si>
    <t>&lt;0.582</t>
  </si>
  <si>
    <t>&lt;0.282</t>
  </si>
  <si>
    <t>&lt;0.394</t>
  </si>
  <si>
    <t>&lt;0.231</t>
  </si>
  <si>
    <t>&lt;0.241</t>
  </si>
  <si>
    <t>&lt;0.192</t>
  </si>
  <si>
    <t>&lt;0.424</t>
  </si>
  <si>
    <t>&lt;0.58</t>
  </si>
  <si>
    <t>&lt;0.444</t>
  </si>
  <si>
    <t>&lt;0.362</t>
  </si>
  <si>
    <t>&lt;0.67</t>
  </si>
  <si>
    <t>&lt;0.838</t>
  </si>
  <si>
    <t>&lt;0.78</t>
  </si>
  <si>
    <t>&lt;0.499</t>
  </si>
  <si>
    <t>&lt;0.401</t>
  </si>
  <si>
    <t>&lt;0.326</t>
  </si>
  <si>
    <t>&lt;0.637</t>
  </si>
  <si>
    <t>&lt;0.556</t>
  </si>
  <si>
    <t>&lt;0.38</t>
  </si>
  <si>
    <t>&lt;0.841</t>
  </si>
  <si>
    <t>&lt;0.491</t>
  </si>
  <si>
    <t>&lt;0.295</t>
  </si>
  <si>
    <t>&lt;0.453</t>
  </si>
  <si>
    <t>&lt;0.216</t>
  </si>
  <si>
    <t>&lt;0.252</t>
  </si>
  <si>
    <t>&lt;0.207</t>
  </si>
  <si>
    <t>&lt;0.601</t>
  </si>
  <si>
    <t>&lt;0.196</t>
  </si>
  <si>
    <t>&lt;0.244</t>
  </si>
  <si>
    <t>&lt;0.124</t>
  </si>
  <si>
    <t>&lt;0.476</t>
  </si>
  <si>
    <t>&lt;0.342</t>
  </si>
  <si>
    <t>&lt;0.237</t>
  </si>
  <si>
    <t>&lt;0.6</t>
  </si>
  <si>
    <t>&lt;0.314</t>
  </si>
  <si>
    <t>&lt;0.351</t>
  </si>
  <si>
    <t>&lt;0.144</t>
  </si>
  <si>
    <t>&lt;0.164</t>
  </si>
  <si>
    <t>&lt;0.118</t>
  </si>
  <si>
    <t>&lt;0.14</t>
  </si>
  <si>
    <t>&lt;0.138</t>
  </si>
  <si>
    <t>&lt;0.197</t>
  </si>
  <si>
    <t>&lt;0.151</t>
  </si>
  <si>
    <t>&lt;0.1</t>
  </si>
  <si>
    <t>&lt;0.105</t>
  </si>
  <si>
    <t>&lt;0.094</t>
  </si>
  <si>
    <t>&lt;0.166</t>
  </si>
  <si>
    <t>&lt;0.598</t>
  </si>
  <si>
    <t>&lt;0.259</t>
  </si>
  <si>
    <t>&lt;0.267</t>
  </si>
  <si>
    <t>&lt;0.28</t>
  </si>
  <si>
    <t>&lt;0.403</t>
  </si>
  <si>
    <t>&lt;0.273</t>
  </si>
  <si>
    <t>&lt;0.283</t>
  </si>
  <si>
    <t>&lt;0.288</t>
  </si>
  <si>
    <t>&lt;0.311</t>
  </si>
  <si>
    <t>&lt;2.21</t>
  </si>
  <si>
    <t>&lt;0.18</t>
  </si>
  <si>
    <t>&lt;0.157</t>
  </si>
  <si>
    <t>&lt;0.178</t>
  </si>
  <si>
    <t>&lt;0.148</t>
  </si>
  <si>
    <t>&lt;0.474</t>
  </si>
  <si>
    <t>&lt;0.315</t>
  </si>
  <si>
    <t>&lt;6.1</t>
  </si>
  <si>
    <t>&lt;0.762</t>
  </si>
  <si>
    <t>&lt;57.3</t>
  </si>
  <si>
    <t>&lt;59</t>
  </si>
  <si>
    <t>&lt;138</t>
  </si>
  <si>
    <t>&lt;0.274</t>
  </si>
  <si>
    <t>&lt;0.171</t>
  </si>
  <si>
    <t>&lt;0.271</t>
  </si>
  <si>
    <t>&lt;0.233</t>
  </si>
  <si>
    <t>&lt;0.269</t>
  </si>
  <si>
    <t>&lt;0.159</t>
  </si>
  <si>
    <t>&lt;0.265</t>
  </si>
  <si>
    <t>&lt;0.161</t>
  </si>
  <si>
    <t>&lt;0.169</t>
  </si>
  <si>
    <t>&lt;0.134</t>
  </si>
  <si>
    <t>&lt;0.428</t>
  </si>
  <si>
    <t>&lt;0.397</t>
  </si>
  <si>
    <t>&lt;0.198</t>
  </si>
  <si>
    <t>&lt;0.559</t>
  </si>
  <si>
    <t>&lt;0.388</t>
  </si>
  <si>
    <t>&lt;0.43</t>
  </si>
  <si>
    <t>&lt;0.306</t>
  </si>
  <si>
    <t>&lt;0.553</t>
  </si>
  <si>
    <t>&lt;0.46</t>
  </si>
  <si>
    <t>&lt;0.221</t>
  </si>
  <si>
    <t>&lt;0.368</t>
  </si>
  <si>
    <t>&lt;0.24</t>
  </si>
  <si>
    <t>&lt;0.194</t>
  </si>
  <si>
    <t>&lt;0.209</t>
  </si>
  <si>
    <t>&lt;0.782</t>
  </si>
  <si>
    <t>&lt;1.1</t>
  </si>
  <si>
    <t>&lt;0.584</t>
  </si>
  <si>
    <t>&lt;1.33</t>
  </si>
  <si>
    <t>&lt;0.715</t>
  </si>
  <si>
    <t>&lt;0.675</t>
  </si>
  <si>
    <t>&lt;0.659</t>
  </si>
  <si>
    <t>&lt;0.62</t>
  </si>
  <si>
    <t>&lt;0.77</t>
  </si>
  <si>
    <t>&lt;0.717</t>
  </si>
  <si>
    <t>&lt;0.725</t>
  </si>
  <si>
    <t>&lt;0.765</t>
  </si>
  <si>
    <t>&lt;1.07</t>
  </si>
  <si>
    <t>&lt;0.377</t>
  </si>
  <si>
    <t>&lt;0.349</t>
  </si>
  <si>
    <t>&lt;0.564</t>
  </si>
  <si>
    <t>&lt;0.386</t>
  </si>
  <si>
    <t>Loevestein dieren:</t>
  </si>
  <si>
    <t xml:space="preserve">Bloedanalyses:  </t>
  </si>
  <si>
    <t>Diverse weefsels en bloed van 3 dieren van soortgelijke leeftijd als die 5 dieren maar geslacht eind maart</t>
  </si>
  <si>
    <t xml:space="preserve">van de 5 dieren die eind maart in een stal zijn gezet en daar een rantsoen van hooi, aardappelen en krachtvoer hebben gehad </t>
  </si>
  <si>
    <t>ik moet van het voer nog monsters krijgen maar de gehaltes moeten laag zijn (&lt;LOQ) gezien de resultaten); je zou max 0,2 ng TEQ/kg kunnen aanhouden want lager komen we niet.</t>
  </si>
  <si>
    <t>deze dieren zullen komende maand geslacht worden en we zullen weer bloed en diverse weefsels bekijken</t>
  </si>
  <si>
    <t>Gras grond Loevestein:</t>
  </si>
  <si>
    <t>dit zijn de gehaltes in twee grasmonsters verzameld in november 2020, en twee grondmonsters van diezelfde datum, alsmede maart</t>
  </si>
  <si>
    <t>de eerste bemonstering was langs de rivier aan oostkant kasteel en iets meer naar het zuiden richting de dijk; de dieren kunnen op beide locaties komen</t>
  </si>
  <si>
    <t>bij de tweede bemonstering heb ik één van die locaties langs de rivier opnieuw bemonsterd, alsme langs de rivier aan westkant kasteel waar toen alle dieren stonden</t>
  </si>
  <si>
    <t>Dieren Loevestein</t>
  </si>
  <si>
    <t>gewicht</t>
  </si>
  <si>
    <t>BCS</t>
  </si>
  <si>
    <t>Gary van Loevestein</t>
  </si>
  <si>
    <t>stier</t>
  </si>
  <si>
    <t>"3/5</t>
  </si>
  <si>
    <t>"3.5/5</t>
  </si>
  <si>
    <t>Jagger van Loevestein</t>
  </si>
  <si>
    <t>"2/5</t>
  </si>
  <si>
    <t>prince van Loevestein</t>
  </si>
  <si>
    <t>Ray van Loevestein</t>
  </si>
  <si>
    <t>Ramazotti van Loevestein</t>
  </si>
  <si>
    <t>Dieren:</t>
  </si>
  <si>
    <t>info over de vijf stieren die in de stal zijn gezet; gewicht is geschat door dierenarts met meetlint; BCS is een conditiescore maar of je daar iets mee kunt wordt betwijfeld door slager</t>
  </si>
  <si>
    <t>Van de andere 3 dieren hoop ik nog informatie te krijgen; maar zouden redelijk vergelijkbaar zijn</t>
  </si>
  <si>
    <t>Op moment van slachten zat er nauwelijks meer vet in dat verzameld kon worden voor analyses en ook niet echt vet vlees</t>
  </si>
  <si>
    <t>De slager schat een karkasgewicht van 225 kg bij 450 kg levend gewicht en daarvan max 2% vet, dus zo'n 4 tot 5 kg vet in het hele dier.</t>
  </si>
  <si>
    <t>Dieren kunnen zo'n 1,5 kg per dag groeien, waarvan 60% in karkasgewicht; daarvan 75% spier, 15% botten etc. en 10% vet</t>
  </si>
  <si>
    <t>vlees</t>
  </si>
  <si>
    <t>botten</t>
  </si>
  <si>
    <t>vet</t>
  </si>
  <si>
    <t>initieel vet</t>
  </si>
  <si>
    <t>kg</t>
  </si>
  <si>
    <t>toename</t>
  </si>
  <si>
    <t>karkas</t>
  </si>
  <si>
    <t>Toename absoluut</t>
  </si>
  <si>
    <t>totaal vet</t>
  </si>
  <si>
    <t>initieel karkas</t>
  </si>
  <si>
    <t>Leeftijd</t>
  </si>
  <si>
    <t>maanden</t>
  </si>
  <si>
    <t>Dieren lijken zo'n 100 kg zwaarder dan in de groeicurve maar veel lichter dan het gewicht voor standaard vleeskoeien (700 kg)?</t>
  </si>
  <si>
    <t>Vetgehaltes lijken lager (2-3%) dan in het model (44/700 (6%) dal, 96/700 (14%) piek). Rode Geus stieren hebben veel minder vet behalve op veel latere leeftijd als ze zo'n 1300 kg wegen.</t>
  </si>
  <si>
    <t>Vergelijking met model (op basis van wat eigen berekeningen ivm ontbrekende data in rapporten.</t>
  </si>
  <si>
    <t>Loevestein</t>
  </si>
  <si>
    <t>Arnhem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</si>
</sst>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 wrapText="1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/>
    <xf numFmtId="9" fontId="0" fillId="0" borderId="0" xfId="1" applyFont="1"/>
    <xf numFmtId="0" fontId="1" fillId="0" borderId="0" xfId="2"/>
    <xf numFmtId="0" fontId="1" fillId="0" borderId="0" xfId="2" applyAlignment="1">
      <alignment horizontal="right"/>
    </xf>
    <xf numFmtId="0" fontId="1" fillId="2" borderId="0" xfId="2" applyFill="1"/>
    <xf numFmtId="0" fontId="1" fillId="0" borderId="0" xfId="2" applyAlignment="1">
      <alignment horizontal="right" wrapText="1"/>
    </xf>
    <xf numFmtId="2" fontId="1" fillId="0" borderId="0" xfId="2" applyNumberFormat="1" applyAlignment="1">
      <alignment horizontal="right" wrapText="1"/>
    </xf>
    <xf numFmtId="0" fontId="3" fillId="0" borderId="0" xfId="2" applyFont="1" applyAlignment="1">
      <alignment wrapText="1"/>
    </xf>
    <xf numFmtId="0" fontId="3" fillId="2" borderId="0" xfId="2" applyFont="1" applyFill="1" applyAlignment="1">
      <alignment horizontal="right" wrapText="1"/>
    </xf>
    <xf numFmtId="0" fontId="3" fillId="0" borderId="0" xfId="2" applyFont="1" applyAlignment="1">
      <alignment horizontal="right" wrapText="1"/>
    </xf>
    <xf numFmtId="164" fontId="1" fillId="0" borderId="0" xfId="2" applyNumberFormat="1" applyAlignment="1">
      <alignment horizontal="right"/>
    </xf>
    <xf numFmtId="2" fontId="1" fillId="0" borderId="0" xfId="2" applyNumberFormat="1" applyAlignment="1">
      <alignment horizontal="right"/>
    </xf>
    <xf numFmtId="2" fontId="1" fillId="0" borderId="0" xfId="2" applyNumberFormat="1"/>
    <xf numFmtId="1" fontId="1" fillId="0" borderId="0" xfId="2" applyNumberFormat="1" applyAlignment="1">
      <alignment horizontal="right"/>
    </xf>
    <xf numFmtId="165" fontId="1" fillId="0" borderId="0" xfId="2" applyNumberFormat="1" applyAlignment="1">
      <alignment horizontal="right"/>
    </xf>
    <xf numFmtId="165" fontId="1" fillId="0" borderId="0" xfId="2" applyNumberFormat="1"/>
    <xf numFmtId="0" fontId="1" fillId="0" borderId="0" xfId="2" applyAlignment="1">
      <alignment wrapText="1"/>
    </xf>
    <xf numFmtId="14" fontId="1" fillId="0" borderId="0" xfId="2" applyNumberFormat="1" applyAlignment="1">
      <alignment horizontal="right" wrapText="1"/>
    </xf>
    <xf numFmtId="166" fontId="0" fillId="0" borderId="0" xfId="3" applyNumberFormat="1" applyFont="1" applyAlignment="1">
      <alignment horizontal="right"/>
    </xf>
    <xf numFmtId="9" fontId="0" fillId="0" borderId="0" xfId="3" applyFont="1" applyAlignment="1">
      <alignment horizontal="right"/>
    </xf>
    <xf numFmtId="14" fontId="1" fillId="0" borderId="0" xfId="2" applyNumberFormat="1" applyAlignment="1">
      <alignment horizontal="right"/>
    </xf>
    <xf numFmtId="0" fontId="1" fillId="0" borderId="1" xfId="2" applyBorder="1"/>
    <xf numFmtId="0" fontId="1" fillId="0" borderId="1" xfId="2" applyBorder="1" applyAlignment="1">
      <alignment horizontal="right"/>
    </xf>
    <xf numFmtId="14" fontId="1" fillId="0" borderId="0" xfId="2" applyNumberFormat="1"/>
    <xf numFmtId="16" fontId="1" fillId="0" borderId="0" xfId="2" applyNumberFormat="1" applyAlignment="1">
      <alignment horizontal="right"/>
    </xf>
    <xf numFmtId="14" fontId="1" fillId="0" borderId="1" xfId="2" applyNumberFormat="1" applyBorder="1"/>
    <xf numFmtId="1" fontId="1" fillId="0" borderId="0" xfId="2" applyNumberFormat="1"/>
    <xf numFmtId="0" fontId="1" fillId="0" borderId="0" xfId="2" applyBorder="1"/>
    <xf numFmtId="0" fontId="1" fillId="0" borderId="0" xfId="2" applyBorder="1" applyAlignment="1">
      <alignment horizontal="right"/>
    </xf>
    <xf numFmtId="165" fontId="1" fillId="0" borderId="1" xfId="2" applyNumberFormat="1" applyBorder="1"/>
    <xf numFmtId="165" fontId="1" fillId="0" borderId="1" xfId="2" applyNumberFormat="1" applyBorder="1" applyAlignment="1">
      <alignment horizontal="right"/>
    </xf>
    <xf numFmtId="1" fontId="1" fillId="0" borderId="1" xfId="2" applyNumberFormat="1" applyBorder="1" applyAlignment="1">
      <alignment horizontal="right"/>
    </xf>
    <xf numFmtId="9" fontId="1" fillId="0" borderId="0" xfId="2" applyNumberFormat="1"/>
    <xf numFmtId="9" fontId="1" fillId="0" borderId="2" xfId="2" applyNumberFormat="1" applyBorder="1"/>
    <xf numFmtId="9" fontId="1" fillId="0" borderId="2" xfId="2" applyNumberFormat="1" applyBorder="1" applyAlignment="1">
      <alignment horizontal="right"/>
    </xf>
    <xf numFmtId="1" fontId="1" fillId="0" borderId="1" xfId="2" applyNumberFormat="1" applyBorder="1"/>
    <xf numFmtId="9" fontId="1" fillId="0" borderId="0" xfId="1" applyFont="1"/>
  </cellXfs>
  <cellStyles count="4">
    <cellStyle name="Normal" xfId="0" builtinId="0"/>
    <cellStyle name="Normal 4" xfId="2" xr:uid="{858AC063-5371-4D66-9FF1-C8ADDE563571}"/>
    <cellStyle name="Percent" xfId="1" builtinId="5"/>
    <cellStyle name="Percent 3" xfId="3" xr:uid="{B9F76751-C1A5-422C-B53E-1E0AAB394C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AA7E4-0DC6-464D-A2D0-4B9B242A6C7D}">
  <dimension ref="A3:B13"/>
  <sheetViews>
    <sheetView workbookViewId="0">
      <selection activeCell="B4" sqref="B4"/>
    </sheetView>
  </sheetViews>
  <sheetFormatPr defaultRowHeight="13.2" x14ac:dyDescent="0.25"/>
  <cols>
    <col min="1" max="1" width="19.21875" customWidth="1"/>
  </cols>
  <sheetData>
    <row r="3" spans="1:2" x14ac:dyDescent="0.25">
      <c r="A3" t="s">
        <v>323</v>
      </c>
      <c r="B3" t="s">
        <v>324</v>
      </c>
    </row>
    <row r="5" spans="1:2" x14ac:dyDescent="0.25">
      <c r="A5" t="s">
        <v>302</v>
      </c>
      <c r="B5" t="s">
        <v>304</v>
      </c>
    </row>
    <row r="6" spans="1:2" x14ac:dyDescent="0.25">
      <c r="B6" t="s">
        <v>305</v>
      </c>
    </row>
    <row r="7" spans="1:2" x14ac:dyDescent="0.25">
      <c r="B7" t="s">
        <v>306</v>
      </c>
    </row>
    <row r="9" spans="1:2" x14ac:dyDescent="0.25">
      <c r="A9" t="s">
        <v>301</v>
      </c>
      <c r="B9" t="s">
        <v>303</v>
      </c>
    </row>
    <row r="11" spans="1:2" x14ac:dyDescent="0.25">
      <c r="A11" t="s">
        <v>307</v>
      </c>
      <c r="B11" t="s">
        <v>308</v>
      </c>
    </row>
    <row r="12" spans="1:2" x14ac:dyDescent="0.25">
      <c r="B12" t="s">
        <v>309</v>
      </c>
    </row>
    <row r="13" spans="1:2" x14ac:dyDescent="0.25">
      <c r="B13" t="s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4943-A3A2-4629-876A-B6DD83AC7AE2}">
  <dimension ref="A1:T21"/>
  <sheetViews>
    <sheetView workbookViewId="0">
      <selection activeCell="N15" sqref="N15"/>
    </sheetView>
  </sheetViews>
  <sheetFormatPr defaultRowHeight="14.4" x14ac:dyDescent="0.3"/>
  <cols>
    <col min="1" max="1" width="10" style="12" bestFit="1" customWidth="1"/>
    <col min="2" max="2" width="22.77734375" style="12" customWidth="1"/>
    <col min="3" max="3" width="8.88671875" style="12"/>
    <col min="4" max="4" width="9.33203125" style="12" bestFit="1" customWidth="1"/>
    <col min="5" max="5" width="9.33203125" style="12" customWidth="1"/>
    <col min="6" max="6" width="9.33203125" style="13" bestFit="1" customWidth="1"/>
    <col min="7" max="10" width="8.88671875" style="13"/>
    <col min="11" max="12" width="8.88671875" style="12"/>
    <col min="13" max="13" width="8.88671875" style="13"/>
    <col min="14" max="14" width="14.33203125" style="12" customWidth="1"/>
    <col min="15" max="18" width="8.88671875" style="12"/>
    <col min="19" max="19" width="8.88671875" style="13"/>
    <col min="20" max="16384" width="8.88671875" style="12"/>
  </cols>
  <sheetData>
    <row r="1" spans="1:20" x14ac:dyDescent="0.3">
      <c r="A1" s="12" t="s">
        <v>311</v>
      </c>
      <c r="E1" s="12" t="s">
        <v>339</v>
      </c>
      <c r="F1" s="30">
        <v>44281</v>
      </c>
      <c r="H1" s="12" t="s">
        <v>339</v>
      </c>
      <c r="I1" s="30">
        <v>44356</v>
      </c>
      <c r="P1" s="12" t="s">
        <v>336</v>
      </c>
    </row>
    <row r="2" spans="1:20" ht="28.8" x14ac:dyDescent="0.3">
      <c r="A2" s="37"/>
      <c r="B2" s="37"/>
      <c r="C2" s="37"/>
      <c r="D2" s="37"/>
      <c r="E2" s="37" t="s">
        <v>340</v>
      </c>
      <c r="F2" s="38" t="s">
        <v>312</v>
      </c>
      <c r="G2" s="38" t="s">
        <v>313</v>
      </c>
      <c r="H2" s="37" t="s">
        <v>340</v>
      </c>
      <c r="I2" s="38" t="s">
        <v>312</v>
      </c>
      <c r="J2" s="38" t="s">
        <v>313</v>
      </c>
      <c r="K2" s="38" t="s">
        <v>334</v>
      </c>
      <c r="M2" s="15" t="s">
        <v>338</v>
      </c>
      <c r="N2" s="13" t="s">
        <v>332</v>
      </c>
      <c r="O2" s="15" t="s">
        <v>335</v>
      </c>
      <c r="P2" s="13" t="s">
        <v>329</v>
      </c>
      <c r="Q2" s="13" t="s">
        <v>330</v>
      </c>
      <c r="R2" s="13" t="s">
        <v>331</v>
      </c>
      <c r="S2" s="13" t="s">
        <v>337</v>
      </c>
    </row>
    <row r="3" spans="1:20" x14ac:dyDescent="0.3">
      <c r="A3" s="31"/>
      <c r="B3" s="31"/>
      <c r="C3" s="31"/>
      <c r="D3" s="31"/>
      <c r="E3" s="31"/>
      <c r="F3" s="32" t="s">
        <v>333</v>
      </c>
      <c r="G3" s="32"/>
      <c r="H3" s="32"/>
      <c r="I3" s="32" t="s">
        <v>333</v>
      </c>
      <c r="J3" s="32"/>
      <c r="K3" s="32" t="s">
        <v>333</v>
      </c>
      <c r="M3" s="32" t="s">
        <v>333</v>
      </c>
      <c r="N3" s="32" t="s">
        <v>333</v>
      </c>
      <c r="O3" s="32" t="s">
        <v>333</v>
      </c>
      <c r="P3" s="32" t="s">
        <v>333</v>
      </c>
      <c r="Q3" s="32" t="s">
        <v>333</v>
      </c>
      <c r="R3" s="32" t="s">
        <v>333</v>
      </c>
      <c r="S3" s="32" t="s">
        <v>333</v>
      </c>
    </row>
    <row r="4" spans="1:20" x14ac:dyDescent="0.3">
      <c r="A4" s="12">
        <v>882717470</v>
      </c>
      <c r="B4" s="12" t="s">
        <v>314</v>
      </c>
      <c r="C4" s="12" t="s">
        <v>315</v>
      </c>
      <c r="D4" s="33">
        <v>43864</v>
      </c>
      <c r="E4" s="36">
        <v>13</v>
      </c>
      <c r="F4" s="13">
        <v>393</v>
      </c>
      <c r="G4" s="34" t="s">
        <v>316</v>
      </c>
      <c r="H4" s="36">
        <v>16</v>
      </c>
      <c r="I4" s="13">
        <v>503</v>
      </c>
      <c r="J4" s="13" t="s">
        <v>317</v>
      </c>
      <c r="K4" s="12">
        <f>+I4-F4</f>
        <v>110</v>
      </c>
      <c r="M4" s="23">
        <f>+F4*$M$10</f>
        <v>235.79999999999998</v>
      </c>
      <c r="N4" s="25">
        <f>+M4*$N$10</f>
        <v>4.7160000000000002</v>
      </c>
      <c r="O4" s="36">
        <f>+K4*0.6</f>
        <v>66</v>
      </c>
      <c r="P4" s="36">
        <f>+O4*$P$10</f>
        <v>49.5</v>
      </c>
      <c r="Q4" s="25">
        <f>+O4*$Q$10</f>
        <v>9.9</v>
      </c>
      <c r="R4" s="25">
        <f>+O4*$R$10</f>
        <v>6.6000000000000005</v>
      </c>
      <c r="S4" s="24">
        <f>+R4+N4</f>
        <v>11.316000000000001</v>
      </c>
      <c r="T4" s="46">
        <f>+S4/I4</f>
        <v>2.2497017892644137E-2</v>
      </c>
    </row>
    <row r="5" spans="1:20" x14ac:dyDescent="0.3">
      <c r="A5" s="12">
        <v>882717463</v>
      </c>
      <c r="B5" s="12" t="s">
        <v>318</v>
      </c>
      <c r="C5" s="12" t="s">
        <v>315</v>
      </c>
      <c r="D5" s="33">
        <v>43871</v>
      </c>
      <c r="E5" s="36">
        <v>13</v>
      </c>
      <c r="F5" s="13">
        <v>440</v>
      </c>
      <c r="G5" s="13" t="s">
        <v>319</v>
      </c>
      <c r="H5" s="36">
        <v>16</v>
      </c>
      <c r="I5" s="13">
        <v>482</v>
      </c>
      <c r="J5" s="13" t="s">
        <v>316</v>
      </c>
      <c r="K5" s="12">
        <f t="shared" ref="K5:K8" si="0">+I5-F5</f>
        <v>42</v>
      </c>
      <c r="M5" s="23">
        <f>+F5*$M$10</f>
        <v>264</v>
      </c>
      <c r="N5" s="25">
        <f t="shared" ref="N5:N8" si="1">+M5*$N$10</f>
        <v>5.28</v>
      </c>
      <c r="O5" s="36">
        <f>+K5*0.6</f>
        <v>25.2</v>
      </c>
      <c r="P5" s="36">
        <f t="shared" ref="P5:P8" si="2">+O5*$P$10</f>
        <v>18.899999999999999</v>
      </c>
      <c r="Q5" s="25">
        <f t="shared" ref="Q5:Q8" si="3">+O5*$Q$10</f>
        <v>3.78</v>
      </c>
      <c r="R5" s="25">
        <f t="shared" ref="R5:R8" si="4">+O5*$R$10</f>
        <v>2.52</v>
      </c>
      <c r="S5" s="24">
        <f t="shared" ref="S5:S8" si="5">+R5+N5</f>
        <v>7.8000000000000007</v>
      </c>
      <c r="T5" s="46">
        <f t="shared" ref="T5:T8" si="6">+S5/I5</f>
        <v>1.6182572614107885E-2</v>
      </c>
    </row>
    <row r="6" spans="1:20" x14ac:dyDescent="0.3">
      <c r="A6" s="12">
        <v>882717487</v>
      </c>
      <c r="B6" s="12" t="s">
        <v>320</v>
      </c>
      <c r="C6" s="12" t="s">
        <v>315</v>
      </c>
      <c r="D6" s="33">
        <v>43872</v>
      </c>
      <c r="E6" s="36">
        <v>13</v>
      </c>
      <c r="F6" s="13">
        <v>375</v>
      </c>
      <c r="G6" s="13" t="s">
        <v>316</v>
      </c>
      <c r="H6" s="36">
        <v>16</v>
      </c>
      <c r="I6" s="13">
        <v>526</v>
      </c>
      <c r="J6" s="13" t="s">
        <v>316</v>
      </c>
      <c r="K6" s="12">
        <f t="shared" si="0"/>
        <v>151</v>
      </c>
      <c r="M6" s="23">
        <f>+F6*$M$10</f>
        <v>225</v>
      </c>
      <c r="N6" s="25">
        <f t="shared" si="1"/>
        <v>4.5</v>
      </c>
      <c r="O6" s="36">
        <f>+K6*0.6</f>
        <v>90.6</v>
      </c>
      <c r="P6" s="36">
        <f t="shared" si="2"/>
        <v>67.949999999999989</v>
      </c>
      <c r="Q6" s="25">
        <f t="shared" si="3"/>
        <v>13.589999999999998</v>
      </c>
      <c r="R6" s="25">
        <f t="shared" si="4"/>
        <v>9.06</v>
      </c>
      <c r="S6" s="24">
        <f t="shared" si="5"/>
        <v>13.56</v>
      </c>
      <c r="T6" s="46">
        <f t="shared" si="6"/>
        <v>2.5779467680608365E-2</v>
      </c>
    </row>
    <row r="7" spans="1:20" x14ac:dyDescent="0.3">
      <c r="A7" s="12">
        <v>741517575</v>
      </c>
      <c r="B7" s="12" t="s">
        <v>321</v>
      </c>
      <c r="C7" s="12" t="s">
        <v>315</v>
      </c>
      <c r="D7" s="33">
        <v>43904</v>
      </c>
      <c r="E7" s="36">
        <v>12</v>
      </c>
      <c r="F7" s="13">
        <v>432</v>
      </c>
      <c r="G7" s="13" t="s">
        <v>319</v>
      </c>
      <c r="H7" s="36">
        <v>15</v>
      </c>
      <c r="I7" s="13">
        <v>493</v>
      </c>
      <c r="J7" s="13" t="s">
        <v>317</v>
      </c>
      <c r="K7" s="12">
        <f t="shared" si="0"/>
        <v>61</v>
      </c>
      <c r="M7" s="23">
        <f>+F7*$M$10</f>
        <v>259.2</v>
      </c>
      <c r="N7" s="25">
        <f t="shared" si="1"/>
        <v>5.1840000000000002</v>
      </c>
      <c r="O7" s="36">
        <f>+K7*0.6</f>
        <v>36.6</v>
      </c>
      <c r="P7" s="36">
        <f t="shared" si="2"/>
        <v>27.450000000000003</v>
      </c>
      <c r="Q7" s="25">
        <f t="shared" si="3"/>
        <v>5.49</v>
      </c>
      <c r="R7" s="25">
        <f t="shared" si="4"/>
        <v>3.66</v>
      </c>
      <c r="S7" s="24">
        <f t="shared" si="5"/>
        <v>8.8440000000000012</v>
      </c>
      <c r="T7" s="46">
        <f t="shared" si="6"/>
        <v>1.7939148073022316E-2</v>
      </c>
    </row>
    <row r="8" spans="1:20" x14ac:dyDescent="0.3">
      <c r="A8" s="31">
        <v>943618582</v>
      </c>
      <c r="B8" s="31" t="s">
        <v>322</v>
      </c>
      <c r="C8" s="31" t="s">
        <v>315</v>
      </c>
      <c r="D8" s="35">
        <v>43969</v>
      </c>
      <c r="E8" s="45">
        <v>10</v>
      </c>
      <c r="F8" s="32">
        <v>291</v>
      </c>
      <c r="G8" s="32" t="s">
        <v>319</v>
      </c>
      <c r="H8" s="45">
        <v>12</v>
      </c>
      <c r="I8" s="32">
        <v>369</v>
      </c>
      <c r="J8" s="32" t="s">
        <v>316</v>
      </c>
      <c r="K8" s="31">
        <f t="shared" si="0"/>
        <v>78</v>
      </c>
      <c r="M8" s="41">
        <f>+F8*$M$10</f>
        <v>174.6</v>
      </c>
      <c r="N8" s="39">
        <f t="shared" si="1"/>
        <v>3.492</v>
      </c>
      <c r="O8" s="45">
        <f>+K8*0.6</f>
        <v>46.8</v>
      </c>
      <c r="P8" s="45">
        <f t="shared" si="2"/>
        <v>35.099999999999994</v>
      </c>
      <c r="Q8" s="39">
        <f t="shared" si="3"/>
        <v>7.02</v>
      </c>
      <c r="R8" s="39">
        <f t="shared" si="4"/>
        <v>4.68</v>
      </c>
      <c r="S8" s="40">
        <f t="shared" si="5"/>
        <v>8.1720000000000006</v>
      </c>
      <c r="T8" s="46">
        <f t="shared" si="6"/>
        <v>2.2146341463414636E-2</v>
      </c>
    </row>
    <row r="10" spans="1:20" x14ac:dyDescent="0.3">
      <c r="M10" s="44">
        <v>0.6</v>
      </c>
      <c r="N10" s="42">
        <v>0.02</v>
      </c>
      <c r="O10" s="43">
        <v>0.6</v>
      </c>
      <c r="P10" s="42">
        <v>0.75</v>
      </c>
      <c r="Q10" s="42">
        <v>0.15</v>
      </c>
      <c r="R10" s="42">
        <v>0.1</v>
      </c>
    </row>
    <row r="14" spans="1:20" x14ac:dyDescent="0.3">
      <c r="A14" s="12" t="s">
        <v>325</v>
      </c>
    </row>
    <row r="15" spans="1:20" x14ac:dyDescent="0.3">
      <c r="A15" s="12" t="s">
        <v>326</v>
      </c>
    </row>
    <row r="16" spans="1:20" x14ac:dyDescent="0.3">
      <c r="A16" s="12" t="s">
        <v>327</v>
      </c>
    </row>
    <row r="17" spans="1:1" x14ac:dyDescent="0.3">
      <c r="A17" s="12" t="s">
        <v>328</v>
      </c>
    </row>
    <row r="19" spans="1:1" x14ac:dyDescent="0.3">
      <c r="A19" s="12" t="s">
        <v>343</v>
      </c>
    </row>
    <row r="20" spans="1:1" x14ac:dyDescent="0.3">
      <c r="A20" s="12" t="s">
        <v>341</v>
      </c>
    </row>
    <row r="21" spans="1:1" x14ac:dyDescent="0.3">
      <c r="A21" s="12" t="s">
        <v>342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0658F-DB81-4AC5-B0D2-1D6F0402C86D}">
  <dimension ref="A1:Y80"/>
  <sheetViews>
    <sheetView tabSelected="1" topLeftCell="D1" zoomScaleNormal="100" workbookViewId="0">
      <selection activeCell="X1" sqref="X1"/>
    </sheetView>
  </sheetViews>
  <sheetFormatPr defaultRowHeight="14.4" x14ac:dyDescent="0.3"/>
  <cols>
    <col min="1" max="3" width="8.88671875" style="12"/>
    <col min="4" max="4" width="13" style="12" customWidth="1"/>
    <col min="5" max="9" width="9.5546875" style="13" customWidth="1"/>
    <col min="10" max="10" width="8.88671875" style="13" customWidth="1"/>
    <col min="11" max="16" width="9" style="13" customWidth="1"/>
    <col min="17" max="20" width="9.5546875" style="13" bestFit="1" customWidth="1"/>
    <col min="21" max="21" width="9.5546875" style="13" customWidth="1"/>
    <col min="22" max="22" width="9.33203125" style="13" bestFit="1" customWidth="1"/>
    <col min="23" max="23" width="9.77734375" style="13" customWidth="1"/>
    <col min="24" max="24" width="9.5546875" style="13" customWidth="1"/>
    <col min="25" max="25" width="9.88671875" style="13" customWidth="1"/>
    <col min="26" max="16384" width="8.88671875" style="12"/>
  </cols>
  <sheetData>
    <row r="1" spans="1:25" x14ac:dyDescent="0.3">
      <c r="G1" s="13" t="s">
        <v>344</v>
      </c>
      <c r="M1" s="13" t="s">
        <v>344</v>
      </c>
      <c r="R1" s="13" t="s">
        <v>345</v>
      </c>
      <c r="W1" s="13" t="s">
        <v>345</v>
      </c>
    </row>
    <row r="2" spans="1:25" x14ac:dyDescent="0.3">
      <c r="D2" s="12" t="s">
        <v>4</v>
      </c>
      <c r="E2" s="13">
        <v>628061</v>
      </c>
      <c r="F2" s="13">
        <v>628062</v>
      </c>
      <c r="G2" s="13">
        <v>628063</v>
      </c>
      <c r="H2" s="13">
        <v>628064</v>
      </c>
      <c r="I2" s="13">
        <v>628065</v>
      </c>
      <c r="K2" s="13">
        <v>628069</v>
      </c>
      <c r="L2" s="13">
        <v>628070</v>
      </c>
      <c r="M2" s="13">
        <v>628071</v>
      </c>
      <c r="N2" s="13">
        <v>628072</v>
      </c>
      <c r="O2" s="13">
        <v>628073</v>
      </c>
      <c r="Q2" s="13">
        <v>634552</v>
      </c>
      <c r="R2" s="13">
        <v>634553</v>
      </c>
      <c r="S2" s="13">
        <v>634554</v>
      </c>
      <c r="T2" s="13">
        <v>634555</v>
      </c>
      <c r="V2" s="13">
        <v>634556</v>
      </c>
      <c r="W2" s="13">
        <v>634557</v>
      </c>
      <c r="X2" s="13">
        <v>634558</v>
      </c>
      <c r="Y2" s="13">
        <v>634559</v>
      </c>
    </row>
    <row r="3" spans="1:25" s="26" customFormat="1" ht="43.2" x14ac:dyDescent="0.3">
      <c r="D3" s="26" t="s">
        <v>9</v>
      </c>
      <c r="E3" s="15" t="s">
        <v>161</v>
      </c>
      <c r="F3" s="15" t="s">
        <v>161</v>
      </c>
      <c r="G3" s="15" t="s">
        <v>161</v>
      </c>
      <c r="H3" s="15" t="s">
        <v>161</v>
      </c>
      <c r="I3" s="15" t="s">
        <v>161</v>
      </c>
      <c r="J3" s="15"/>
      <c r="K3" s="15" t="s">
        <v>161</v>
      </c>
      <c r="L3" s="15" t="s">
        <v>161</v>
      </c>
      <c r="M3" s="15" t="s">
        <v>161</v>
      </c>
      <c r="N3" s="15" t="s">
        <v>161</v>
      </c>
      <c r="O3" s="15" t="s">
        <v>161</v>
      </c>
      <c r="P3" s="15"/>
      <c r="Q3" s="15" t="s">
        <v>162</v>
      </c>
      <c r="R3" s="15" t="s">
        <v>162</v>
      </c>
      <c r="S3" s="15" t="s">
        <v>162</v>
      </c>
      <c r="T3" s="15" t="s">
        <v>162</v>
      </c>
      <c r="U3" s="15"/>
      <c r="V3" s="15" t="s">
        <v>162</v>
      </c>
      <c r="W3" s="15" t="s">
        <v>162</v>
      </c>
      <c r="X3" s="15" t="s">
        <v>162</v>
      </c>
      <c r="Y3" s="15" t="s">
        <v>162</v>
      </c>
    </row>
    <row r="4" spans="1:25" s="26" customFormat="1" x14ac:dyDescent="0.3">
      <c r="D4" s="26" t="s">
        <v>163</v>
      </c>
      <c r="E4" s="15">
        <v>1746</v>
      </c>
      <c r="F4" s="15">
        <v>1747</v>
      </c>
      <c r="G4" s="15">
        <v>1757</v>
      </c>
      <c r="H4" s="15">
        <v>1858</v>
      </c>
      <c r="I4" s="15">
        <v>1748</v>
      </c>
      <c r="J4" s="15"/>
      <c r="K4" s="15">
        <v>1746</v>
      </c>
      <c r="L4" s="15">
        <v>1747</v>
      </c>
      <c r="M4" s="15">
        <v>1757</v>
      </c>
      <c r="N4" s="15">
        <v>1858</v>
      </c>
      <c r="O4" s="15">
        <v>1748</v>
      </c>
      <c r="P4" s="15"/>
      <c r="Q4" s="15">
        <v>7502</v>
      </c>
      <c r="R4" s="15">
        <v>7485</v>
      </c>
      <c r="S4" s="15">
        <v>7494</v>
      </c>
      <c r="T4" s="15">
        <v>4324</v>
      </c>
      <c r="U4" s="15"/>
      <c r="V4" s="15">
        <v>7502</v>
      </c>
      <c r="W4" s="15">
        <v>7485</v>
      </c>
      <c r="X4" s="15">
        <v>7494</v>
      </c>
      <c r="Y4" s="15">
        <v>4324</v>
      </c>
    </row>
    <row r="5" spans="1:25" s="26" customFormat="1" x14ac:dyDescent="0.3">
      <c r="D5" s="26" t="s">
        <v>164</v>
      </c>
      <c r="E5" s="27">
        <v>44281</v>
      </c>
      <c r="F5" s="27">
        <v>44281</v>
      </c>
      <c r="G5" s="27">
        <v>44281</v>
      </c>
      <c r="H5" s="27">
        <v>44281</v>
      </c>
      <c r="I5" s="27">
        <v>44281</v>
      </c>
      <c r="J5" s="15"/>
      <c r="K5" s="27">
        <v>44356</v>
      </c>
      <c r="L5" s="27">
        <v>44356</v>
      </c>
      <c r="M5" s="27">
        <v>44356</v>
      </c>
      <c r="N5" s="27">
        <v>44356</v>
      </c>
      <c r="O5" s="27">
        <v>44356</v>
      </c>
      <c r="P5" s="15"/>
      <c r="Q5" s="27">
        <v>44271</v>
      </c>
      <c r="R5" s="27">
        <v>44271</v>
      </c>
      <c r="S5" s="27">
        <v>44271</v>
      </c>
      <c r="T5" s="27">
        <v>44271</v>
      </c>
      <c r="U5" s="15"/>
      <c r="V5" s="27">
        <v>44399</v>
      </c>
      <c r="W5" s="27">
        <v>44399</v>
      </c>
      <c r="X5" s="27">
        <v>44399</v>
      </c>
      <c r="Y5" s="27">
        <v>44399</v>
      </c>
    </row>
    <row r="6" spans="1:25" x14ac:dyDescent="0.3">
      <c r="D6" s="12" t="s">
        <v>16</v>
      </c>
      <c r="E6" s="13" t="s">
        <v>112</v>
      </c>
      <c r="F6" s="13" t="s">
        <v>112</v>
      </c>
      <c r="G6" s="13" t="s">
        <v>112</v>
      </c>
      <c r="H6" s="13" t="s">
        <v>112</v>
      </c>
      <c r="I6" s="13" t="s">
        <v>112</v>
      </c>
      <c r="K6" s="13" t="s">
        <v>112</v>
      </c>
      <c r="L6" s="13" t="s">
        <v>112</v>
      </c>
      <c r="M6" s="13" t="s">
        <v>112</v>
      </c>
      <c r="N6" s="13" t="s">
        <v>112</v>
      </c>
      <c r="O6" s="13" t="s">
        <v>112</v>
      </c>
      <c r="Q6" s="13" t="s">
        <v>112</v>
      </c>
      <c r="R6" s="13" t="s">
        <v>112</v>
      </c>
      <c r="S6" s="13" t="s">
        <v>112</v>
      </c>
      <c r="T6" s="13" t="s">
        <v>112</v>
      </c>
      <c r="V6" s="13" t="s">
        <v>112</v>
      </c>
      <c r="W6" s="13" t="s">
        <v>112</v>
      </c>
      <c r="X6" s="13" t="s">
        <v>112</v>
      </c>
      <c r="Y6" s="13" t="s">
        <v>112</v>
      </c>
    </row>
    <row r="7" spans="1:25" x14ac:dyDescent="0.3">
      <c r="A7" s="12" t="s">
        <v>18</v>
      </c>
      <c r="D7" s="12" t="s">
        <v>19</v>
      </c>
      <c r="E7" s="13" t="s">
        <v>114</v>
      </c>
      <c r="F7" s="13" t="s">
        <v>114</v>
      </c>
      <c r="G7" s="13" t="s">
        <v>114</v>
      </c>
      <c r="H7" s="13" t="s">
        <v>114</v>
      </c>
      <c r="I7" s="13" t="s">
        <v>114</v>
      </c>
      <c r="K7" s="13" t="s">
        <v>114</v>
      </c>
      <c r="L7" s="13" t="s">
        <v>114</v>
      </c>
      <c r="M7" s="13" t="s">
        <v>114</v>
      </c>
      <c r="N7" s="13" t="s">
        <v>114</v>
      </c>
      <c r="O7" s="13" t="s">
        <v>114</v>
      </c>
      <c r="Q7" s="13" t="s">
        <v>114</v>
      </c>
      <c r="R7" s="13" t="s">
        <v>114</v>
      </c>
      <c r="S7" s="13" t="s">
        <v>114</v>
      </c>
      <c r="T7" s="13" t="s">
        <v>114</v>
      </c>
      <c r="V7" s="13" t="s">
        <v>114</v>
      </c>
      <c r="W7" s="13" t="s">
        <v>114</v>
      </c>
      <c r="X7" s="13" t="s">
        <v>114</v>
      </c>
      <c r="Y7" s="13" t="s">
        <v>114</v>
      </c>
    </row>
    <row r="9" spans="1:25" x14ac:dyDescent="0.3">
      <c r="A9" s="12" t="s">
        <v>22</v>
      </c>
      <c r="D9" s="12" t="s">
        <v>23</v>
      </c>
      <c r="E9" s="13" t="s">
        <v>165</v>
      </c>
      <c r="F9" s="13" t="s">
        <v>166</v>
      </c>
      <c r="G9" s="13" t="s">
        <v>167</v>
      </c>
      <c r="H9" s="13" t="s">
        <v>168</v>
      </c>
      <c r="I9" s="13" t="s">
        <v>169</v>
      </c>
      <c r="K9" s="13" t="s">
        <v>170</v>
      </c>
      <c r="L9" s="13" t="s">
        <v>171</v>
      </c>
      <c r="M9" s="13" t="s">
        <v>172</v>
      </c>
      <c r="N9" s="13" t="s">
        <v>134</v>
      </c>
      <c r="O9" s="13" t="s">
        <v>173</v>
      </c>
      <c r="Q9" s="13" t="s">
        <v>174</v>
      </c>
      <c r="R9" s="13" t="s">
        <v>175</v>
      </c>
      <c r="S9" s="13" t="s">
        <v>176</v>
      </c>
      <c r="T9" s="13" t="s">
        <v>177</v>
      </c>
      <c r="V9" s="13" t="s">
        <v>165</v>
      </c>
      <c r="W9" s="13" t="s">
        <v>178</v>
      </c>
      <c r="X9" s="13" t="s">
        <v>179</v>
      </c>
      <c r="Y9" s="13" t="s">
        <v>180</v>
      </c>
    </row>
    <row r="10" spans="1:25" x14ac:dyDescent="0.3">
      <c r="A10" s="12" t="s">
        <v>24</v>
      </c>
      <c r="D10" s="12" t="s">
        <v>23</v>
      </c>
      <c r="E10" s="13" t="s">
        <v>181</v>
      </c>
      <c r="F10" s="13" t="s">
        <v>182</v>
      </c>
      <c r="G10" s="13" t="s">
        <v>183</v>
      </c>
      <c r="H10" s="13" t="s">
        <v>184</v>
      </c>
      <c r="I10" s="13" t="s">
        <v>185</v>
      </c>
      <c r="K10" s="13" t="s">
        <v>186</v>
      </c>
      <c r="L10" s="13" t="s">
        <v>124</v>
      </c>
      <c r="M10" s="13" t="s">
        <v>187</v>
      </c>
      <c r="N10" s="13" t="s">
        <v>188</v>
      </c>
      <c r="O10" s="13" t="s">
        <v>189</v>
      </c>
      <c r="Q10" s="13" t="s">
        <v>190</v>
      </c>
      <c r="R10" s="13" t="s">
        <v>191</v>
      </c>
      <c r="S10" s="13" t="s">
        <v>192</v>
      </c>
      <c r="T10" s="13" t="s">
        <v>193</v>
      </c>
      <c r="V10" s="13" t="s">
        <v>194</v>
      </c>
      <c r="W10" s="13" t="s">
        <v>195</v>
      </c>
      <c r="X10" s="13" t="s">
        <v>196</v>
      </c>
      <c r="Y10" s="13" t="s">
        <v>197</v>
      </c>
    </row>
    <row r="11" spans="1:25" x14ac:dyDescent="0.3">
      <c r="A11" s="12" t="s">
        <v>25</v>
      </c>
      <c r="D11" s="12" t="s">
        <v>23</v>
      </c>
      <c r="E11" s="24">
        <v>17.036619999999999</v>
      </c>
      <c r="F11" s="24">
        <v>18.643125000000001</v>
      </c>
      <c r="G11" s="24">
        <v>16.538706999999999</v>
      </c>
      <c r="H11" s="24">
        <v>18.91555</v>
      </c>
      <c r="I11" s="24">
        <v>14.592188999999999</v>
      </c>
      <c r="J11" s="24"/>
      <c r="K11" s="24">
        <v>1.350447</v>
      </c>
      <c r="L11" s="24">
        <v>0.802288</v>
      </c>
      <c r="M11" s="24">
        <v>1.5455289999999999</v>
      </c>
      <c r="N11" s="24">
        <v>1.974572</v>
      </c>
      <c r="O11" s="24">
        <v>1.750623</v>
      </c>
      <c r="P11" s="24"/>
      <c r="Q11" s="24">
        <v>2.2217829999999998</v>
      </c>
      <c r="R11" s="24">
        <v>2.3233540000000001</v>
      </c>
      <c r="S11" s="24">
        <v>2.51275</v>
      </c>
      <c r="T11" s="24">
        <v>2.7730969999999999</v>
      </c>
      <c r="U11" s="24"/>
      <c r="V11" s="24">
        <v>1.0825689999999999</v>
      </c>
      <c r="W11" s="24">
        <v>1.200245</v>
      </c>
      <c r="X11" s="24">
        <v>1.3262210000000001</v>
      </c>
      <c r="Y11" s="24">
        <v>1.278967</v>
      </c>
    </row>
    <row r="12" spans="1:25" x14ac:dyDescent="0.3">
      <c r="A12" s="12" t="s">
        <v>26</v>
      </c>
      <c r="D12" s="12" t="s">
        <v>23</v>
      </c>
      <c r="E12" s="24">
        <v>39.442999999999998</v>
      </c>
      <c r="F12" s="24">
        <v>40.421264999999998</v>
      </c>
      <c r="G12" s="24">
        <v>39.607537999999998</v>
      </c>
      <c r="H12" s="24">
        <v>58.656421999999999</v>
      </c>
      <c r="I12" s="24">
        <v>34.960414</v>
      </c>
      <c r="J12" s="24"/>
      <c r="K12" s="24">
        <v>3.0876359999999998</v>
      </c>
      <c r="L12" s="24">
        <v>1.6727030000000001</v>
      </c>
      <c r="M12" s="24">
        <v>3.4742419999999998</v>
      </c>
      <c r="N12" s="24">
        <v>5.4221500000000002</v>
      </c>
      <c r="O12" s="24">
        <v>3.54576</v>
      </c>
      <c r="P12" s="24"/>
      <c r="Q12" s="24">
        <v>3.1639629999999999</v>
      </c>
      <c r="R12" s="24">
        <v>4.0072210000000004</v>
      </c>
      <c r="S12" s="24">
        <v>3.25949</v>
      </c>
      <c r="T12" s="24">
        <v>3.3394729999999999</v>
      </c>
      <c r="U12" s="24"/>
      <c r="V12" s="24">
        <v>1.1422840000000001</v>
      </c>
      <c r="W12" s="24">
        <v>1.5266109999999999</v>
      </c>
      <c r="X12" s="24">
        <v>1.1392100000000001</v>
      </c>
      <c r="Y12" s="24">
        <v>1.1822159999999999</v>
      </c>
    </row>
    <row r="13" spans="1:25" x14ac:dyDescent="0.3">
      <c r="A13" s="12" t="s">
        <v>27</v>
      </c>
      <c r="D13" s="12" t="s">
        <v>23</v>
      </c>
      <c r="E13" s="24">
        <v>24.936487</v>
      </c>
      <c r="F13" s="24">
        <v>25.017116999999999</v>
      </c>
      <c r="G13" s="24">
        <v>23.498197999999999</v>
      </c>
      <c r="H13" s="24">
        <v>35.514986999999998</v>
      </c>
      <c r="I13" s="24">
        <v>18.102955000000001</v>
      </c>
      <c r="J13" s="24"/>
      <c r="K13" s="24">
        <v>1.7499720000000001</v>
      </c>
      <c r="L13" s="24">
        <v>0.78256499999999996</v>
      </c>
      <c r="M13" s="24">
        <v>2.02982</v>
      </c>
      <c r="N13" s="24">
        <v>3.2622849999999999</v>
      </c>
      <c r="O13" s="24">
        <v>1.6513629999999999</v>
      </c>
      <c r="P13" s="24"/>
      <c r="Q13" s="24">
        <v>3.1613859999999998</v>
      </c>
      <c r="R13" s="24">
        <v>2.922755</v>
      </c>
      <c r="S13" s="24">
        <v>3.2828710000000001</v>
      </c>
      <c r="T13" s="24">
        <v>2.5063270000000002</v>
      </c>
      <c r="U13" s="24"/>
      <c r="V13" s="24">
        <v>1.135019</v>
      </c>
      <c r="W13" s="24">
        <v>1.084697</v>
      </c>
      <c r="X13" s="24">
        <v>1.0274110000000001</v>
      </c>
      <c r="Y13" s="24">
        <v>1.0634729999999999</v>
      </c>
    </row>
    <row r="14" spans="1:25" x14ac:dyDescent="0.3">
      <c r="A14" s="12" t="s">
        <v>28</v>
      </c>
      <c r="D14" s="12" t="s">
        <v>23</v>
      </c>
      <c r="E14" s="24">
        <v>7.1515570000000004</v>
      </c>
      <c r="F14" s="24">
        <v>7.8004150000000001</v>
      </c>
      <c r="G14" s="24">
        <v>6.2211040000000004</v>
      </c>
      <c r="H14" s="24">
        <v>10.332779</v>
      </c>
      <c r="I14" s="24">
        <v>5.8724179999999997</v>
      </c>
      <c r="J14" s="24"/>
      <c r="K14" s="24">
        <v>0.56745100000000004</v>
      </c>
      <c r="L14" s="24">
        <v>0.51906799999999997</v>
      </c>
      <c r="M14" s="24" t="s">
        <v>198</v>
      </c>
      <c r="N14" s="24">
        <v>0.95264899999999997</v>
      </c>
      <c r="O14" s="24" t="s">
        <v>199</v>
      </c>
      <c r="P14" s="24"/>
      <c r="Q14" s="24">
        <v>1.4149860000000001</v>
      </c>
      <c r="R14" s="24">
        <v>1.516761</v>
      </c>
      <c r="S14" s="24">
        <v>1.713292</v>
      </c>
      <c r="T14" s="24">
        <v>1.4019109999999999</v>
      </c>
      <c r="U14" s="24"/>
      <c r="V14" s="24" t="s">
        <v>200</v>
      </c>
      <c r="W14" s="24">
        <v>0.41003299999999998</v>
      </c>
      <c r="X14" s="24">
        <v>0.64946800000000005</v>
      </c>
      <c r="Y14" s="24">
        <v>0.53966400000000003</v>
      </c>
    </row>
    <row r="15" spans="1:25" x14ac:dyDescent="0.3">
      <c r="A15" s="12" t="s">
        <v>29</v>
      </c>
      <c r="D15" s="12" t="s">
        <v>23</v>
      </c>
      <c r="E15" s="24" t="s">
        <v>201</v>
      </c>
      <c r="F15" s="24" t="s">
        <v>202</v>
      </c>
      <c r="G15" s="24" t="s">
        <v>203</v>
      </c>
      <c r="H15" s="24" t="s">
        <v>204</v>
      </c>
      <c r="I15" s="24" t="s">
        <v>205</v>
      </c>
      <c r="J15" s="24"/>
      <c r="K15" s="24" t="s">
        <v>206</v>
      </c>
      <c r="L15" s="24" t="s">
        <v>198</v>
      </c>
      <c r="M15" s="24" t="s">
        <v>207</v>
      </c>
      <c r="N15" s="24" t="s">
        <v>208</v>
      </c>
      <c r="O15" s="24" t="s">
        <v>209</v>
      </c>
      <c r="P15" s="24"/>
      <c r="Q15" s="24" t="s">
        <v>210</v>
      </c>
      <c r="R15" s="24" t="s">
        <v>211</v>
      </c>
      <c r="S15" s="24" t="s">
        <v>212</v>
      </c>
      <c r="T15" s="24" t="s">
        <v>213</v>
      </c>
      <c r="U15" s="24"/>
      <c r="V15" s="24" t="s">
        <v>214</v>
      </c>
      <c r="W15" s="24" t="s">
        <v>215</v>
      </c>
      <c r="X15" s="24" t="s">
        <v>216</v>
      </c>
      <c r="Y15" s="24" t="s">
        <v>217</v>
      </c>
    </row>
    <row r="16" spans="1:25" x14ac:dyDescent="0.3">
      <c r="A16" s="12" t="s">
        <v>31</v>
      </c>
      <c r="D16" s="12" t="s">
        <v>23</v>
      </c>
      <c r="E16" s="24">
        <v>16.416535</v>
      </c>
      <c r="F16" s="24">
        <v>15.437215999999999</v>
      </c>
      <c r="G16" s="24">
        <v>15.319879999999999</v>
      </c>
      <c r="H16" s="24">
        <v>36.356309000000003</v>
      </c>
      <c r="I16" s="24">
        <v>15.22725</v>
      </c>
      <c r="J16" s="24"/>
      <c r="K16" s="24" t="s">
        <v>139</v>
      </c>
      <c r="L16" s="24">
        <v>0.29774600000000001</v>
      </c>
      <c r="M16" s="24" t="s">
        <v>191</v>
      </c>
      <c r="N16" s="24">
        <v>1.4354340000000001</v>
      </c>
      <c r="O16" s="24" t="s">
        <v>218</v>
      </c>
      <c r="P16" s="24"/>
      <c r="Q16" s="24">
        <v>6.9504169999999998</v>
      </c>
      <c r="R16" s="24">
        <v>7.6063980000000004</v>
      </c>
      <c r="S16" s="24">
        <v>8.0352429999999995</v>
      </c>
      <c r="T16" s="24">
        <v>7.7831599999999996</v>
      </c>
      <c r="U16" s="24"/>
      <c r="V16" s="24">
        <v>1.299412</v>
      </c>
      <c r="W16" s="24">
        <v>1.24837</v>
      </c>
      <c r="X16" s="24">
        <v>1.276629</v>
      </c>
      <c r="Y16" s="24">
        <v>1.5752679999999999</v>
      </c>
    </row>
    <row r="17" spans="1:25" x14ac:dyDescent="0.3">
      <c r="A17" s="12" t="s">
        <v>32</v>
      </c>
      <c r="D17" s="12" t="s">
        <v>23</v>
      </c>
      <c r="E17" s="24">
        <v>0.69090099999999999</v>
      </c>
      <c r="F17" s="24">
        <v>0.85602</v>
      </c>
      <c r="G17" s="24">
        <v>1.471417</v>
      </c>
      <c r="H17" s="24">
        <v>2.188466</v>
      </c>
      <c r="I17" s="24">
        <v>1.0201519999999999</v>
      </c>
      <c r="J17" s="24"/>
      <c r="K17" s="24" t="s">
        <v>219</v>
      </c>
      <c r="L17" s="24" t="s">
        <v>220</v>
      </c>
      <c r="M17" s="24" t="s">
        <v>221</v>
      </c>
      <c r="N17" s="24" t="s">
        <v>222</v>
      </c>
      <c r="O17" s="24" t="s">
        <v>223</v>
      </c>
      <c r="P17" s="24"/>
      <c r="Q17" s="24" t="s">
        <v>224</v>
      </c>
      <c r="R17" s="24" t="s">
        <v>225</v>
      </c>
      <c r="S17" s="24" t="s">
        <v>226</v>
      </c>
      <c r="T17" s="24">
        <v>0.23618500000000001</v>
      </c>
      <c r="U17" s="24"/>
      <c r="V17" s="24" t="s">
        <v>227</v>
      </c>
      <c r="W17" s="24" t="s">
        <v>228</v>
      </c>
      <c r="X17" s="24" t="s">
        <v>229</v>
      </c>
      <c r="Y17" s="24" t="s">
        <v>230</v>
      </c>
    </row>
    <row r="18" spans="1:25" x14ac:dyDescent="0.3">
      <c r="A18" s="12" t="s">
        <v>33</v>
      </c>
      <c r="D18" s="12" t="s">
        <v>23</v>
      </c>
      <c r="E18" s="24">
        <v>1.521139</v>
      </c>
      <c r="F18" s="24">
        <v>1.253207</v>
      </c>
      <c r="G18" s="24">
        <v>2.0706669999999998</v>
      </c>
      <c r="H18" s="24">
        <v>3.9834369999999999</v>
      </c>
      <c r="I18" s="24">
        <v>1.518054</v>
      </c>
      <c r="J18" s="24"/>
      <c r="K18" s="24" t="s">
        <v>231</v>
      </c>
      <c r="L18" s="24" t="s">
        <v>125</v>
      </c>
      <c r="M18" s="24" t="s">
        <v>232</v>
      </c>
      <c r="N18" s="24" t="s">
        <v>233</v>
      </c>
      <c r="O18" s="24">
        <v>0.236267</v>
      </c>
      <c r="P18" s="24"/>
      <c r="Q18" s="24">
        <v>0.90074100000000001</v>
      </c>
      <c r="R18" s="24">
        <v>0.95446699999999995</v>
      </c>
      <c r="S18" s="24">
        <v>0.79782399999999998</v>
      </c>
      <c r="T18" s="24">
        <v>1.131008</v>
      </c>
      <c r="U18" s="24"/>
      <c r="V18" s="24" t="s">
        <v>234</v>
      </c>
      <c r="W18" s="24" t="s">
        <v>235</v>
      </c>
      <c r="X18" s="24" t="s">
        <v>236</v>
      </c>
      <c r="Y18" s="24" t="s">
        <v>237</v>
      </c>
    </row>
    <row r="19" spans="1:25" x14ac:dyDescent="0.3"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 spans="1:25" x14ac:dyDescent="0.3">
      <c r="A20" s="12" t="s">
        <v>34</v>
      </c>
      <c r="D20" s="12" t="s">
        <v>23</v>
      </c>
      <c r="E20" s="24">
        <v>14.982098000000001</v>
      </c>
      <c r="F20" s="24">
        <v>12.604362</v>
      </c>
      <c r="G20" s="24">
        <v>18.900850999999999</v>
      </c>
      <c r="H20" s="24">
        <v>16.853687000000001</v>
      </c>
      <c r="I20" s="24">
        <v>9.9283570000000001</v>
      </c>
      <c r="J20" s="24"/>
      <c r="K20" s="24">
        <v>0.59851699999999997</v>
      </c>
      <c r="L20" s="24" t="s">
        <v>238</v>
      </c>
      <c r="M20" s="24">
        <v>1.0331699999999999</v>
      </c>
      <c r="N20" s="24">
        <v>0.97989599999999999</v>
      </c>
      <c r="O20" s="24">
        <v>0.59490500000000002</v>
      </c>
      <c r="P20" s="24"/>
      <c r="Q20" s="24">
        <v>1.4523870000000001</v>
      </c>
      <c r="R20" s="24">
        <v>1.71852</v>
      </c>
      <c r="S20" s="24">
        <v>1.7486930000000001</v>
      </c>
      <c r="T20" s="24">
        <v>1.629472</v>
      </c>
      <c r="U20" s="24"/>
      <c r="V20" s="24">
        <v>0.57601100000000005</v>
      </c>
      <c r="W20" s="24">
        <v>0.67818199999999995</v>
      </c>
      <c r="X20" s="24" t="s">
        <v>239</v>
      </c>
      <c r="Y20" s="24">
        <v>0.67515599999999998</v>
      </c>
    </row>
    <row r="21" spans="1:25" x14ac:dyDescent="0.3">
      <c r="A21" s="12" t="s">
        <v>35</v>
      </c>
      <c r="D21" s="12" t="s">
        <v>23</v>
      </c>
      <c r="E21" s="24">
        <v>3.8798189999999999</v>
      </c>
      <c r="F21" s="24">
        <v>4.2001210000000002</v>
      </c>
      <c r="G21" s="24">
        <v>4.5228229999999998</v>
      </c>
      <c r="H21" s="24">
        <v>4.2102130000000004</v>
      </c>
      <c r="I21" s="24">
        <v>3.3465929999999999</v>
      </c>
      <c r="J21" s="24"/>
      <c r="K21" s="24" t="s">
        <v>240</v>
      </c>
      <c r="L21" s="24" t="s">
        <v>241</v>
      </c>
      <c r="M21" s="24" t="s">
        <v>242</v>
      </c>
      <c r="N21" s="24" t="s">
        <v>243</v>
      </c>
      <c r="O21" s="24">
        <v>0.37400499999999998</v>
      </c>
      <c r="P21" s="24"/>
      <c r="Q21" s="24">
        <v>0.691828</v>
      </c>
      <c r="R21" s="24">
        <v>0.79115100000000005</v>
      </c>
      <c r="S21" s="24">
        <v>0.59231800000000001</v>
      </c>
      <c r="T21" s="24">
        <v>0.48718499999999998</v>
      </c>
      <c r="U21" s="24"/>
      <c r="V21" s="24">
        <v>0.28418100000000002</v>
      </c>
      <c r="W21" s="24">
        <v>0.31121300000000002</v>
      </c>
      <c r="X21" s="24">
        <v>0.39815299999999998</v>
      </c>
      <c r="Y21" s="24">
        <v>0.38728499999999999</v>
      </c>
    </row>
    <row r="22" spans="1:25" x14ac:dyDescent="0.3">
      <c r="A22" s="12" t="s">
        <v>37</v>
      </c>
      <c r="D22" s="12" t="s">
        <v>23</v>
      </c>
      <c r="E22" s="24">
        <v>1.2927690000000001</v>
      </c>
      <c r="F22" s="24">
        <v>1.0865389999999999</v>
      </c>
      <c r="G22" s="24">
        <v>1.3473599999999999</v>
      </c>
      <c r="H22" s="24">
        <v>1.558411</v>
      </c>
      <c r="I22" s="24">
        <v>1.2059359999999999</v>
      </c>
      <c r="J22" s="24"/>
      <c r="K22" s="24" t="s">
        <v>244</v>
      </c>
      <c r="L22" s="24" t="s">
        <v>245</v>
      </c>
      <c r="M22" s="24" t="s">
        <v>240</v>
      </c>
      <c r="N22" s="24" t="s">
        <v>246</v>
      </c>
      <c r="O22" s="24" t="s">
        <v>247</v>
      </c>
      <c r="P22" s="24"/>
      <c r="Q22" s="24">
        <v>0.41514200000000001</v>
      </c>
      <c r="R22" s="24" t="s">
        <v>248</v>
      </c>
      <c r="S22" s="24" t="s">
        <v>210</v>
      </c>
      <c r="T22" s="24" t="s">
        <v>245</v>
      </c>
      <c r="U22" s="24"/>
      <c r="V22" s="24" t="s">
        <v>249</v>
      </c>
      <c r="W22" s="24" t="s">
        <v>250</v>
      </c>
      <c r="X22" s="24" t="s">
        <v>251</v>
      </c>
      <c r="Y22" s="24" t="s">
        <v>252</v>
      </c>
    </row>
    <row r="23" spans="1:25" x14ac:dyDescent="0.3">
      <c r="A23" s="12" t="s">
        <v>40</v>
      </c>
      <c r="D23" s="12" t="s">
        <v>23</v>
      </c>
      <c r="E23" s="24">
        <v>22.70626</v>
      </c>
      <c r="F23" s="24">
        <v>31.155525999999998</v>
      </c>
      <c r="G23" s="24">
        <v>15.100206999999999</v>
      </c>
      <c r="H23" s="24">
        <v>25.649225000000001</v>
      </c>
      <c r="I23" s="24">
        <v>16.281827</v>
      </c>
      <c r="J23" s="24"/>
      <c r="K23" s="24">
        <v>2.8489719999999998</v>
      </c>
      <c r="L23" s="24">
        <v>1.6069739999999999</v>
      </c>
      <c r="M23" s="24">
        <v>2.8392409999999999</v>
      </c>
      <c r="N23" s="24">
        <v>4.2817999999999996</v>
      </c>
      <c r="O23" s="24">
        <v>2.440277</v>
      </c>
      <c r="P23" s="24"/>
      <c r="Q23" s="24">
        <v>2.8580549999999998</v>
      </c>
      <c r="R23" s="24">
        <v>2.9976910000000001</v>
      </c>
      <c r="S23" s="24">
        <v>3.228907</v>
      </c>
      <c r="T23" s="24">
        <v>2.9737740000000001</v>
      </c>
      <c r="U23" s="24"/>
      <c r="V23" s="24">
        <v>1.404226</v>
      </c>
      <c r="W23" s="24">
        <v>1.1752530000000001</v>
      </c>
      <c r="X23" s="24">
        <v>1.3915630000000001</v>
      </c>
      <c r="Y23" s="24">
        <v>1.110779</v>
      </c>
    </row>
    <row r="24" spans="1:25" x14ac:dyDescent="0.3">
      <c r="A24" s="12" t="s">
        <v>41</v>
      </c>
      <c r="D24" s="12" t="s">
        <v>23</v>
      </c>
      <c r="E24" s="24">
        <v>4.0775100000000002</v>
      </c>
      <c r="F24" s="24">
        <v>4.513274</v>
      </c>
      <c r="G24" s="24">
        <v>3.1387269999999998</v>
      </c>
      <c r="H24" s="24">
        <v>5.2421819999999997</v>
      </c>
      <c r="I24" s="24">
        <v>3.4189829999999999</v>
      </c>
      <c r="J24" s="24"/>
      <c r="K24" s="24" t="s">
        <v>249</v>
      </c>
      <c r="L24" s="24">
        <v>0.24648300000000001</v>
      </c>
      <c r="M24" s="24">
        <v>0.30818899999999999</v>
      </c>
      <c r="N24" s="24" t="s">
        <v>253</v>
      </c>
      <c r="O24" s="24">
        <v>0.30555100000000002</v>
      </c>
      <c r="P24" s="24"/>
      <c r="Q24" s="24">
        <v>1.0206930000000001</v>
      </c>
      <c r="R24" s="24">
        <v>0.87753000000000003</v>
      </c>
      <c r="S24" s="24">
        <v>0.95491700000000002</v>
      </c>
      <c r="T24" s="24">
        <v>0.848993</v>
      </c>
      <c r="U24" s="24"/>
      <c r="V24" s="24" t="s">
        <v>254</v>
      </c>
      <c r="W24" s="24" t="s">
        <v>254</v>
      </c>
      <c r="X24" s="24">
        <v>0.25200499999999998</v>
      </c>
      <c r="Y24" s="24">
        <v>0.24349199999999999</v>
      </c>
    </row>
    <row r="25" spans="1:25" x14ac:dyDescent="0.3">
      <c r="A25" s="12" t="s">
        <v>42</v>
      </c>
      <c r="D25" s="12" t="s">
        <v>23</v>
      </c>
      <c r="E25" s="24">
        <v>10.828761999999999</v>
      </c>
      <c r="F25" s="24">
        <v>10.477923000000001</v>
      </c>
      <c r="G25" s="24">
        <v>22.784754</v>
      </c>
      <c r="H25" s="24">
        <v>13.168447</v>
      </c>
      <c r="I25" s="24">
        <v>6.5499400000000003</v>
      </c>
      <c r="J25" s="24"/>
      <c r="K25" s="24">
        <v>3.2510460000000001</v>
      </c>
      <c r="L25" s="24">
        <v>6.8308910000000003</v>
      </c>
      <c r="M25" s="24">
        <v>5.2817850000000002</v>
      </c>
      <c r="N25" s="24" t="s">
        <v>255</v>
      </c>
      <c r="O25" s="24">
        <v>5.0009170000000003</v>
      </c>
      <c r="P25" s="24"/>
      <c r="Q25" s="24">
        <v>3.6825060000000001</v>
      </c>
      <c r="R25" s="24">
        <v>5.0510739999999998</v>
      </c>
      <c r="S25" s="24">
        <v>2.5540829999999999</v>
      </c>
      <c r="T25" s="24">
        <v>4.4722369999999998</v>
      </c>
      <c r="U25" s="24"/>
      <c r="V25" s="24">
        <v>0.57722899999999999</v>
      </c>
      <c r="W25" s="24">
        <v>0.946106</v>
      </c>
      <c r="X25" s="24" t="s">
        <v>256</v>
      </c>
      <c r="Y25" s="24">
        <v>1.0844320000000001</v>
      </c>
    </row>
    <row r="26" spans="1:25" x14ac:dyDescent="0.3">
      <c r="A26" s="12" t="s">
        <v>43</v>
      </c>
      <c r="D26" s="12" t="s">
        <v>23</v>
      </c>
      <c r="E26" s="24">
        <v>180.74352099999999</v>
      </c>
      <c r="F26" s="24">
        <v>188.72594100000001</v>
      </c>
      <c r="G26" s="24">
        <v>175.45069100000001</v>
      </c>
      <c r="H26" s="24">
        <v>201.67775900000001</v>
      </c>
      <c r="I26" s="24">
        <v>111.624517</v>
      </c>
      <c r="J26" s="24"/>
      <c r="K26" s="24">
        <v>50.349214000000003</v>
      </c>
      <c r="L26" s="24">
        <v>61.019621999999998</v>
      </c>
      <c r="M26" s="24">
        <v>41.818894</v>
      </c>
      <c r="N26" s="24">
        <v>53.374574000000003</v>
      </c>
      <c r="O26" s="24">
        <v>95.848173000000003</v>
      </c>
      <c r="P26" s="24"/>
      <c r="Q26" s="24">
        <v>63.657825000000003</v>
      </c>
      <c r="R26" s="24">
        <v>89.277180999999999</v>
      </c>
      <c r="S26" s="24">
        <v>46.886164000000001</v>
      </c>
      <c r="T26" s="24">
        <v>94.207992000000004</v>
      </c>
      <c r="U26" s="24"/>
      <c r="V26" s="24">
        <v>3.2774969999999999</v>
      </c>
      <c r="W26" s="24">
        <v>6.7782439999999999</v>
      </c>
      <c r="X26" s="24">
        <v>5.6780169999999996</v>
      </c>
      <c r="Y26" s="24">
        <v>6.2017519999999999</v>
      </c>
    </row>
    <row r="27" spans="1:25" x14ac:dyDescent="0.3"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 spans="1:25" x14ac:dyDescent="0.3">
      <c r="A28" s="12" t="s">
        <v>44</v>
      </c>
      <c r="D28" s="12" t="s">
        <v>23</v>
      </c>
      <c r="E28" s="24">
        <v>34.267702677999999</v>
      </c>
      <c r="F28" s="24">
        <v>33.721539434399993</v>
      </c>
      <c r="G28" s="24">
        <v>37.725616417399991</v>
      </c>
      <c r="H28" s="24">
        <v>41.012796178800009</v>
      </c>
      <c r="I28" s="24">
        <v>25.898776191299998</v>
      </c>
      <c r="J28" s="24"/>
      <c r="K28" s="24">
        <v>1.8766694241999997</v>
      </c>
      <c r="L28" s="24">
        <v>0.81305795659999991</v>
      </c>
      <c r="M28" s="24">
        <v>2.4273414181999997</v>
      </c>
      <c r="N28" s="24">
        <v>2.9945227121999998</v>
      </c>
      <c r="O28" s="24">
        <v>2.3672265020000003</v>
      </c>
      <c r="P28" s="24"/>
      <c r="Q28" s="24">
        <v>4.1398691997999997</v>
      </c>
      <c r="R28" s="24">
        <v>4.5925172144000008</v>
      </c>
      <c r="S28" s="24">
        <v>4.4589821563999994</v>
      </c>
      <c r="T28" s="24">
        <v>4.2091514199999995</v>
      </c>
      <c r="U28" s="24"/>
      <c r="V28" s="24">
        <v>1.5728652590999999</v>
      </c>
      <c r="W28" s="24">
        <v>1.7931061331999998</v>
      </c>
      <c r="X28" s="24">
        <v>1.2564546951</v>
      </c>
      <c r="Y28" s="24">
        <v>1.8885510255999995</v>
      </c>
    </row>
    <row r="29" spans="1:25" x14ac:dyDescent="0.3">
      <c r="A29" s="12" t="s">
        <v>45</v>
      </c>
      <c r="D29" s="12" t="s">
        <v>23</v>
      </c>
      <c r="E29" s="24">
        <v>34.324249678000001</v>
      </c>
      <c r="F29" s="24">
        <v>33.826145434399997</v>
      </c>
      <c r="G29" s="24">
        <v>37.862281417399991</v>
      </c>
      <c r="H29" s="24">
        <v>41.158099178800008</v>
      </c>
      <c r="I29" s="24">
        <v>25.980935191299999</v>
      </c>
      <c r="J29" s="24"/>
      <c r="K29" s="24">
        <v>2.2608473642000004</v>
      </c>
      <c r="L29" s="24">
        <v>1.3485967465999997</v>
      </c>
      <c r="M29" s="24">
        <v>2.8366305581999995</v>
      </c>
      <c r="N29" s="24">
        <v>3.6478831122000002</v>
      </c>
      <c r="O29" s="24">
        <v>2.5615118020000005</v>
      </c>
      <c r="P29" s="24"/>
      <c r="Q29" s="24">
        <v>4.2079211898000004</v>
      </c>
      <c r="R29" s="24">
        <v>4.9382586144000005</v>
      </c>
      <c r="S29" s="24">
        <v>4.5899081563999999</v>
      </c>
      <c r="T29" s="24">
        <v>4.287253419999999</v>
      </c>
      <c r="U29" s="24"/>
      <c r="V29" s="24">
        <v>1.7399976190999997</v>
      </c>
      <c r="W29" s="24">
        <v>1.8799087132000001</v>
      </c>
      <c r="X29" s="24">
        <v>1.9235108650999997</v>
      </c>
      <c r="Y29" s="24">
        <v>1.9394150455999994</v>
      </c>
    </row>
    <row r="30" spans="1:25" x14ac:dyDescent="0.3"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 spans="1:25" x14ac:dyDescent="0.3">
      <c r="E31" s="24"/>
      <c r="F31" s="24"/>
      <c r="G31" s="24">
        <f>AVERAGE(E29:I29)</f>
        <v>34.630342179979998</v>
      </c>
      <c r="H31" s="24"/>
      <c r="I31" s="24"/>
      <c r="J31" s="24"/>
      <c r="K31" s="24"/>
      <c r="L31" s="24"/>
      <c r="M31" s="24">
        <f>AVERAGE(K29:O29)</f>
        <v>2.5310939166400002</v>
      </c>
      <c r="N31" s="24"/>
      <c r="O31" s="24"/>
      <c r="P31" s="24"/>
      <c r="Q31" s="24"/>
      <c r="R31" s="24"/>
      <c r="S31" s="24">
        <f>AVERAGE(Q29:T29)</f>
        <v>4.5058353451500004</v>
      </c>
      <c r="T31" s="24"/>
      <c r="U31" s="24"/>
      <c r="V31" s="24"/>
      <c r="W31" s="24"/>
      <c r="X31" s="24">
        <f>AVERAGE(V29:Y29)</f>
        <v>1.8707080607499997</v>
      </c>
      <c r="Y31" s="24"/>
    </row>
    <row r="32" spans="1:25" x14ac:dyDescent="0.3">
      <c r="K32" s="28">
        <f>+K29/E29</f>
        <v>6.5867349917603069E-2</v>
      </c>
      <c r="L32" s="28">
        <f t="shared" ref="L32:O32" si="0">+L29/F29</f>
        <v>3.98684724280918E-2</v>
      </c>
      <c r="M32" s="28">
        <f t="shared" si="0"/>
        <v>7.4919694535269005E-2</v>
      </c>
      <c r="N32" s="28">
        <f t="shared" si="0"/>
        <v>8.8630990861671685E-2</v>
      </c>
      <c r="O32" s="28">
        <f t="shared" si="0"/>
        <v>9.8591978431082458E-2</v>
      </c>
      <c r="V32" s="29">
        <f>+V29/Q29</f>
        <v>0.41350527745570742</v>
      </c>
      <c r="W32" s="29">
        <f t="shared" ref="W32:Y32" si="1">+W29/R29</f>
        <v>0.38068251584033524</v>
      </c>
      <c r="X32" s="29">
        <f t="shared" si="1"/>
        <v>0.41907393341148375</v>
      </c>
      <c r="Y32" s="29">
        <f t="shared" si="1"/>
        <v>0.45236771788498564</v>
      </c>
    </row>
    <row r="33" spans="1:25" x14ac:dyDescent="0.3">
      <c r="A33" s="12" t="s">
        <v>46</v>
      </c>
    </row>
    <row r="35" spans="1:25" x14ac:dyDescent="0.3">
      <c r="A35" s="12" t="s">
        <v>47</v>
      </c>
      <c r="D35" s="12" t="s">
        <v>23</v>
      </c>
      <c r="E35" s="24">
        <v>1.7738670000000001</v>
      </c>
      <c r="F35" s="24">
        <v>1.4224950000000001</v>
      </c>
      <c r="G35" s="24">
        <v>2.7729840000000001</v>
      </c>
      <c r="H35" s="24">
        <v>4.1189200000000001</v>
      </c>
      <c r="I35" s="24">
        <v>1.8431580000000001</v>
      </c>
      <c r="J35" s="24"/>
      <c r="K35" s="24">
        <v>0.35633300000000001</v>
      </c>
      <c r="L35" s="24">
        <v>0.308811</v>
      </c>
      <c r="M35" s="24">
        <v>0.26760400000000001</v>
      </c>
      <c r="N35" s="24">
        <v>0.33004800000000001</v>
      </c>
      <c r="O35" s="24">
        <v>0.34712199999999999</v>
      </c>
      <c r="P35" s="24"/>
      <c r="Q35" s="24">
        <v>2.7686790000000001</v>
      </c>
      <c r="R35" s="24">
        <v>2.5652680000000001</v>
      </c>
      <c r="S35" s="24">
        <v>2.4147189999999998</v>
      </c>
      <c r="T35" s="24">
        <v>3.356128</v>
      </c>
      <c r="U35" s="24"/>
      <c r="V35" s="24">
        <v>0.65124199999999999</v>
      </c>
      <c r="W35" s="24">
        <v>0.65616300000000005</v>
      </c>
      <c r="X35" s="24">
        <v>0.57007600000000003</v>
      </c>
      <c r="Y35" s="24">
        <v>1.0305299999999999</v>
      </c>
    </row>
    <row r="36" spans="1:25" x14ac:dyDescent="0.3">
      <c r="A36" s="12" t="s">
        <v>48</v>
      </c>
      <c r="D36" s="12" t="s">
        <v>23</v>
      </c>
      <c r="E36" s="24">
        <v>6.405602</v>
      </c>
      <c r="F36" s="24">
        <v>9.5157430000000005</v>
      </c>
      <c r="G36" s="24">
        <v>9.6561190000000003</v>
      </c>
      <c r="H36" s="24">
        <v>7.78817</v>
      </c>
      <c r="I36" s="24">
        <v>5.1013820000000001</v>
      </c>
      <c r="J36" s="24"/>
      <c r="K36" s="24">
        <v>5.1423930000000002</v>
      </c>
      <c r="L36" s="24">
        <v>4.7041959999999996</v>
      </c>
      <c r="M36" s="24">
        <v>4.281345</v>
      </c>
      <c r="N36" s="24">
        <v>5.0777140000000003</v>
      </c>
      <c r="O36" s="24">
        <v>5.782235</v>
      </c>
      <c r="P36" s="24"/>
      <c r="Q36" s="24">
        <v>6.4660960000000003</v>
      </c>
      <c r="R36" s="24">
        <v>6.7692800000000002</v>
      </c>
      <c r="S36" s="24">
        <v>5.8682930000000004</v>
      </c>
      <c r="T36" s="24">
        <v>5.594087</v>
      </c>
      <c r="U36" s="24"/>
      <c r="V36" s="24">
        <v>3.2002220000000001</v>
      </c>
      <c r="W36" s="24">
        <v>2.4868459999999999</v>
      </c>
      <c r="X36" s="24">
        <v>2.9277500000000001</v>
      </c>
      <c r="Y36" s="24">
        <v>2.8774890000000002</v>
      </c>
    </row>
    <row r="37" spans="1:25" x14ac:dyDescent="0.3">
      <c r="A37" s="12" t="s">
        <v>49</v>
      </c>
      <c r="D37" s="12" t="s">
        <v>23</v>
      </c>
      <c r="E37" s="24">
        <v>180.869474</v>
      </c>
      <c r="F37" s="24">
        <v>242.58657700000001</v>
      </c>
      <c r="G37" s="24">
        <v>183.134716</v>
      </c>
      <c r="H37" s="24">
        <v>186.19726900000001</v>
      </c>
      <c r="I37" s="24">
        <v>142.07135400000001</v>
      </c>
      <c r="J37" s="24"/>
      <c r="K37" s="24">
        <v>13.522714000000001</v>
      </c>
      <c r="L37" s="24">
        <v>9.4735239999999994</v>
      </c>
      <c r="M37" s="24">
        <v>14.834675000000001</v>
      </c>
      <c r="N37" s="24">
        <v>18.523198000000001</v>
      </c>
      <c r="O37" s="24">
        <v>15.596527</v>
      </c>
      <c r="P37" s="24"/>
      <c r="Q37" s="24">
        <v>90.560398000000006</v>
      </c>
      <c r="R37" s="24">
        <v>98.429561000000007</v>
      </c>
      <c r="S37" s="24">
        <v>110.42967299999999</v>
      </c>
      <c r="T37" s="24">
        <v>103.370487</v>
      </c>
      <c r="U37" s="24"/>
      <c r="V37" s="24">
        <v>40.217013999999999</v>
      </c>
      <c r="W37" s="24">
        <v>45.368687999999999</v>
      </c>
      <c r="X37" s="24">
        <v>48.570151000000003</v>
      </c>
      <c r="Y37" s="24">
        <v>47.915481999999997</v>
      </c>
    </row>
    <row r="38" spans="1:25" x14ac:dyDescent="0.3">
      <c r="A38" s="12" t="s">
        <v>50</v>
      </c>
      <c r="D38" s="12" t="s">
        <v>23</v>
      </c>
      <c r="E38" s="24">
        <v>67.403108000000003</v>
      </c>
      <c r="F38" s="24">
        <v>105.330466</v>
      </c>
      <c r="G38" s="24">
        <v>61.514062000000003</v>
      </c>
      <c r="H38" s="24">
        <v>62.261130999999999</v>
      </c>
      <c r="I38" s="24">
        <v>43.921242999999997</v>
      </c>
      <c r="J38" s="24"/>
      <c r="K38" s="24">
        <v>7.5580420000000004</v>
      </c>
      <c r="L38" s="24">
        <v>5.4927919999999997</v>
      </c>
      <c r="M38" s="24">
        <v>7.3805829999999997</v>
      </c>
      <c r="N38" s="24">
        <v>9.2722610000000003</v>
      </c>
      <c r="O38" s="24">
        <v>7.0188959999999998</v>
      </c>
      <c r="P38" s="24"/>
      <c r="Q38" s="24">
        <v>11.044457</v>
      </c>
      <c r="R38" s="24">
        <v>13.169222</v>
      </c>
      <c r="S38" s="24">
        <v>12.088867</v>
      </c>
      <c r="T38" s="24">
        <v>11.097516000000001</v>
      </c>
      <c r="U38" s="24"/>
      <c r="V38" s="24">
        <v>5.6666860000000003</v>
      </c>
      <c r="W38" s="24">
        <v>6.9166429999999997</v>
      </c>
      <c r="X38" s="24">
        <v>6.0443439999999997</v>
      </c>
      <c r="Y38" s="24">
        <v>5.4796779999999998</v>
      </c>
    </row>
    <row r="39" spans="1:25" x14ac:dyDescent="0.3"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 spans="1:25" x14ac:dyDescent="0.3">
      <c r="A40" s="12" t="s">
        <v>51</v>
      </c>
      <c r="D40" s="12" t="s">
        <v>23</v>
      </c>
      <c r="E40" s="24">
        <v>20.110213360300001</v>
      </c>
      <c r="F40" s="24">
        <v>27.4199500028</v>
      </c>
      <c r="G40" s="24">
        <v>20.160690967100003</v>
      </c>
      <c r="H40" s="24">
        <v>20.489575323</v>
      </c>
      <c r="I40" s="24">
        <v>15.525835775600003</v>
      </c>
      <c r="J40" s="24"/>
      <c r="K40" s="24">
        <v>1.5796337992000002</v>
      </c>
      <c r="L40" s="24">
        <v>1.1126992228999999</v>
      </c>
      <c r="M40" s="24">
        <v>1.7053934057000002</v>
      </c>
      <c r="N40" s="24">
        <v>2.1310944158000003</v>
      </c>
      <c r="O40" s="24">
        <v>1.7709019400999999</v>
      </c>
      <c r="P40" s="24"/>
      <c r="Q40" s="24">
        <v>9.3888507232999991</v>
      </c>
      <c r="R40" s="24">
        <v>10.239479268400004</v>
      </c>
      <c r="S40" s="24">
        <v>11.406944555000001</v>
      </c>
      <c r="T40" s="24">
        <v>10.6715404271</v>
      </c>
      <c r="U40" s="24"/>
      <c r="V40" s="24">
        <v>4.1922173748000002</v>
      </c>
      <c r="W40" s="24">
        <v>4.7448136234999998</v>
      </c>
      <c r="X40" s="24">
        <v>5.0388092178000008</v>
      </c>
      <c r="Y40" s="24">
        <v>4.9565354479000003</v>
      </c>
    </row>
    <row r="41" spans="1:25" x14ac:dyDescent="0.3">
      <c r="A41" s="12" t="s">
        <v>52</v>
      </c>
      <c r="D41" s="12" t="s">
        <v>23</v>
      </c>
      <c r="E41" s="24">
        <v>20.110213360300001</v>
      </c>
      <c r="F41" s="24">
        <v>27.4199500028</v>
      </c>
      <c r="G41" s="24">
        <v>20.160690967100003</v>
      </c>
      <c r="H41" s="24">
        <v>20.489575323</v>
      </c>
      <c r="I41" s="24">
        <v>15.525835775600003</v>
      </c>
      <c r="J41" s="24"/>
      <c r="K41" s="24">
        <v>1.5796337992000002</v>
      </c>
      <c r="L41" s="24">
        <v>1.1126992228999999</v>
      </c>
      <c r="M41" s="24">
        <v>1.7053934057000002</v>
      </c>
      <c r="N41" s="24">
        <v>2.1310944158000003</v>
      </c>
      <c r="O41" s="24">
        <v>1.7709019400999999</v>
      </c>
      <c r="P41" s="24"/>
      <c r="Q41" s="24">
        <v>9.3888507232999991</v>
      </c>
      <c r="R41" s="24">
        <v>10.239479268400004</v>
      </c>
      <c r="S41" s="24">
        <v>11.406944555000001</v>
      </c>
      <c r="T41" s="24">
        <v>10.6715404271</v>
      </c>
      <c r="U41" s="24"/>
      <c r="V41" s="24">
        <v>4.1922173748000002</v>
      </c>
      <c r="W41" s="24">
        <v>4.7448136234999998</v>
      </c>
      <c r="X41" s="24">
        <v>5.0388092178000008</v>
      </c>
      <c r="Y41" s="24">
        <v>4.9565354479000003</v>
      </c>
    </row>
    <row r="43" spans="1:25" x14ac:dyDescent="0.3">
      <c r="A43" s="12" t="s">
        <v>53</v>
      </c>
    </row>
    <row r="45" spans="1:25" x14ac:dyDescent="0.3">
      <c r="A45" s="12" t="s">
        <v>54</v>
      </c>
      <c r="D45" s="12" t="s">
        <v>23</v>
      </c>
      <c r="E45" s="23">
        <v>1000</v>
      </c>
      <c r="F45" s="23">
        <v>998</v>
      </c>
      <c r="G45" s="23">
        <v>869</v>
      </c>
      <c r="H45" s="23">
        <v>1130</v>
      </c>
      <c r="I45" s="23">
        <v>502</v>
      </c>
      <c r="J45" s="23"/>
      <c r="K45" s="23" t="s">
        <v>257</v>
      </c>
      <c r="L45" s="23" t="s">
        <v>258</v>
      </c>
      <c r="M45" s="23">
        <v>79.599999999999994</v>
      </c>
      <c r="N45" s="23">
        <v>105</v>
      </c>
      <c r="O45" s="23">
        <v>54.8</v>
      </c>
      <c r="P45" s="23"/>
      <c r="Q45" s="23" t="s">
        <v>259</v>
      </c>
      <c r="R45" s="23">
        <v>151</v>
      </c>
      <c r="S45" s="23">
        <v>141</v>
      </c>
      <c r="T45" s="23">
        <v>147</v>
      </c>
      <c r="U45" s="23"/>
      <c r="V45" s="23">
        <v>53.3</v>
      </c>
      <c r="W45" s="23">
        <v>58.1</v>
      </c>
      <c r="X45" s="23">
        <v>56.5</v>
      </c>
      <c r="Y45" s="23">
        <v>77.599999999999994</v>
      </c>
    </row>
    <row r="46" spans="1:25" x14ac:dyDescent="0.3">
      <c r="A46" s="12" t="s">
        <v>59</v>
      </c>
      <c r="D46" s="12" t="s">
        <v>23</v>
      </c>
      <c r="E46" s="23">
        <v>96100</v>
      </c>
      <c r="F46" s="23">
        <v>115000</v>
      </c>
      <c r="G46" s="23">
        <v>81000</v>
      </c>
      <c r="H46" s="23">
        <v>107000</v>
      </c>
      <c r="I46" s="23">
        <v>45400</v>
      </c>
      <c r="J46" s="23"/>
      <c r="K46" s="23">
        <v>7340</v>
      </c>
      <c r="L46" s="23">
        <v>5610</v>
      </c>
      <c r="M46" s="23">
        <v>8500</v>
      </c>
      <c r="N46" s="23">
        <v>12700</v>
      </c>
      <c r="O46" s="23">
        <v>6020</v>
      </c>
      <c r="P46" s="23"/>
      <c r="Q46" s="23">
        <v>11700</v>
      </c>
      <c r="R46" s="23">
        <v>12900</v>
      </c>
      <c r="S46" s="23">
        <v>14000</v>
      </c>
      <c r="T46" s="23">
        <v>14000</v>
      </c>
      <c r="U46" s="23"/>
      <c r="V46" s="23">
        <v>5230</v>
      </c>
      <c r="W46" s="23">
        <v>5520</v>
      </c>
      <c r="X46" s="23">
        <v>6740</v>
      </c>
      <c r="Y46" s="23">
        <v>7990</v>
      </c>
    </row>
    <row r="47" spans="1:25" x14ac:dyDescent="0.3">
      <c r="A47" s="12" t="s">
        <v>60</v>
      </c>
      <c r="D47" s="12" t="s">
        <v>23</v>
      </c>
      <c r="E47" s="23">
        <v>964</v>
      </c>
      <c r="F47" s="23">
        <v>1200</v>
      </c>
      <c r="G47" s="23">
        <v>751</v>
      </c>
      <c r="H47" s="23">
        <v>809</v>
      </c>
      <c r="I47" s="23">
        <v>552</v>
      </c>
      <c r="J47" s="23"/>
      <c r="K47" s="23">
        <v>87.6</v>
      </c>
      <c r="L47" s="23">
        <v>57.3</v>
      </c>
      <c r="M47" s="23">
        <v>90.6</v>
      </c>
      <c r="N47" s="23">
        <v>109</v>
      </c>
      <c r="O47" s="23">
        <v>60.7</v>
      </c>
      <c r="P47" s="23"/>
      <c r="Q47" s="23">
        <v>104</v>
      </c>
      <c r="R47" s="23">
        <v>96.9</v>
      </c>
      <c r="S47" s="23">
        <v>98.9</v>
      </c>
      <c r="T47" s="23">
        <v>85</v>
      </c>
      <c r="U47" s="23"/>
      <c r="V47" s="23">
        <v>46.7</v>
      </c>
      <c r="W47" s="23">
        <v>52.5</v>
      </c>
      <c r="X47" s="23">
        <v>47.2</v>
      </c>
      <c r="Y47" s="23">
        <v>48.8</v>
      </c>
    </row>
    <row r="48" spans="1:25" x14ac:dyDescent="0.3">
      <c r="A48" s="12" t="s">
        <v>61</v>
      </c>
      <c r="D48" s="12" t="s">
        <v>23</v>
      </c>
      <c r="E48" s="23">
        <v>4480</v>
      </c>
      <c r="F48" s="23">
        <v>3630</v>
      </c>
      <c r="G48" s="23">
        <v>5260</v>
      </c>
      <c r="H48" s="23">
        <v>6400</v>
      </c>
      <c r="I48" s="23">
        <v>2790</v>
      </c>
      <c r="J48" s="23"/>
      <c r="K48" s="23">
        <v>150</v>
      </c>
      <c r="L48" s="23">
        <v>187</v>
      </c>
      <c r="M48" s="23">
        <v>320</v>
      </c>
      <c r="N48" s="23">
        <v>372</v>
      </c>
      <c r="O48" s="23">
        <v>261</v>
      </c>
      <c r="P48" s="23"/>
      <c r="Q48" s="23">
        <v>1290</v>
      </c>
      <c r="R48" s="23">
        <v>1380</v>
      </c>
      <c r="S48" s="23">
        <v>1370</v>
      </c>
      <c r="T48" s="23">
        <v>1440</v>
      </c>
      <c r="U48" s="23"/>
      <c r="V48" s="23">
        <v>423</v>
      </c>
      <c r="W48" s="23">
        <v>535</v>
      </c>
      <c r="X48" s="23">
        <v>559</v>
      </c>
      <c r="Y48" s="23">
        <v>605</v>
      </c>
    </row>
    <row r="49" spans="1:25" x14ac:dyDescent="0.3">
      <c r="A49" s="12" t="s">
        <v>62</v>
      </c>
      <c r="D49" s="12" t="s">
        <v>23</v>
      </c>
      <c r="E49" s="23">
        <v>16700</v>
      </c>
      <c r="F49" s="23">
        <v>20300</v>
      </c>
      <c r="G49" s="23">
        <v>14600</v>
      </c>
      <c r="H49" s="23">
        <v>20500</v>
      </c>
      <c r="I49" s="23">
        <v>7400</v>
      </c>
      <c r="J49" s="23"/>
      <c r="K49" s="23">
        <v>1280</v>
      </c>
      <c r="L49" s="23">
        <v>938</v>
      </c>
      <c r="M49" s="23">
        <v>1380</v>
      </c>
      <c r="N49" s="23">
        <v>2070</v>
      </c>
      <c r="O49" s="23">
        <v>959</v>
      </c>
      <c r="P49" s="23"/>
      <c r="Q49" s="23">
        <v>2820</v>
      </c>
      <c r="R49" s="23">
        <v>3450</v>
      </c>
      <c r="S49" s="23">
        <v>3820</v>
      </c>
      <c r="T49" s="23">
        <v>3860</v>
      </c>
      <c r="U49" s="23"/>
      <c r="V49" s="23">
        <v>1280</v>
      </c>
      <c r="W49" s="23">
        <v>1290</v>
      </c>
      <c r="X49" s="23">
        <v>1770</v>
      </c>
      <c r="Y49" s="23">
        <v>2460</v>
      </c>
    </row>
    <row r="50" spans="1:25" x14ac:dyDescent="0.3">
      <c r="A50" s="12" t="s">
        <v>63</v>
      </c>
      <c r="D50" s="12" t="s">
        <v>23</v>
      </c>
      <c r="E50" s="23">
        <v>17000</v>
      </c>
      <c r="F50" s="23">
        <v>20200</v>
      </c>
      <c r="G50" s="23">
        <v>13400</v>
      </c>
      <c r="H50" s="23">
        <v>14900</v>
      </c>
      <c r="I50" s="23">
        <v>9150</v>
      </c>
      <c r="J50" s="23"/>
      <c r="K50" s="23">
        <v>1510</v>
      </c>
      <c r="L50" s="23">
        <v>1130</v>
      </c>
      <c r="M50" s="23">
        <v>1620</v>
      </c>
      <c r="N50" s="23">
        <v>1960</v>
      </c>
      <c r="O50" s="23">
        <v>1170</v>
      </c>
      <c r="P50" s="23"/>
      <c r="Q50" s="23">
        <v>2680</v>
      </c>
      <c r="R50" s="23">
        <v>2850</v>
      </c>
      <c r="S50" s="23">
        <v>3210</v>
      </c>
      <c r="T50" s="23">
        <v>2850</v>
      </c>
      <c r="U50" s="23"/>
      <c r="V50" s="23">
        <v>1310</v>
      </c>
      <c r="W50" s="23">
        <v>1480</v>
      </c>
      <c r="X50" s="23">
        <v>1670</v>
      </c>
      <c r="Y50" s="23">
        <v>1470</v>
      </c>
    </row>
    <row r="51" spans="1:25" x14ac:dyDescent="0.3">
      <c r="A51" s="12" t="s">
        <v>64</v>
      </c>
      <c r="D51" s="12" t="s">
        <v>23</v>
      </c>
      <c r="E51" s="23">
        <v>3890</v>
      </c>
      <c r="F51" s="23">
        <v>4640</v>
      </c>
      <c r="G51" s="23">
        <v>3040</v>
      </c>
      <c r="H51" s="23">
        <v>3710</v>
      </c>
      <c r="I51" s="23">
        <v>1960</v>
      </c>
      <c r="J51" s="23"/>
      <c r="K51" s="23">
        <v>341</v>
      </c>
      <c r="L51" s="23">
        <v>253</v>
      </c>
      <c r="M51" s="23">
        <v>336</v>
      </c>
      <c r="N51" s="23">
        <v>482</v>
      </c>
      <c r="O51" s="23">
        <v>253</v>
      </c>
      <c r="P51" s="23"/>
      <c r="Q51" s="23">
        <v>442</v>
      </c>
      <c r="R51" s="23">
        <v>503</v>
      </c>
      <c r="S51" s="23">
        <v>507</v>
      </c>
      <c r="T51" s="23">
        <v>476</v>
      </c>
      <c r="U51" s="23"/>
      <c r="V51" s="23">
        <v>197</v>
      </c>
      <c r="W51" s="23">
        <v>231</v>
      </c>
      <c r="X51" s="23">
        <v>264</v>
      </c>
      <c r="Y51" s="23">
        <v>253</v>
      </c>
    </row>
    <row r="52" spans="1:25" x14ac:dyDescent="0.3">
      <c r="A52" s="12" t="s">
        <v>66</v>
      </c>
      <c r="D52" s="12" t="s">
        <v>23</v>
      </c>
      <c r="E52" s="23">
        <v>3100</v>
      </c>
      <c r="F52" s="23">
        <v>3470</v>
      </c>
      <c r="G52" s="23">
        <v>2500</v>
      </c>
      <c r="H52" s="23">
        <v>2680</v>
      </c>
      <c r="I52" s="23">
        <v>1730</v>
      </c>
      <c r="J52" s="23"/>
      <c r="K52" s="23">
        <v>250</v>
      </c>
      <c r="L52" s="23">
        <v>168</v>
      </c>
      <c r="M52" s="23">
        <v>266</v>
      </c>
      <c r="N52" s="23">
        <v>318</v>
      </c>
      <c r="O52" s="23">
        <v>192</v>
      </c>
      <c r="P52" s="23"/>
      <c r="Q52" s="23">
        <v>402</v>
      </c>
      <c r="R52" s="23">
        <v>435</v>
      </c>
      <c r="S52" s="23">
        <v>471</v>
      </c>
      <c r="T52" s="23">
        <v>413</v>
      </c>
      <c r="U52" s="23"/>
      <c r="V52" s="23">
        <v>193</v>
      </c>
      <c r="W52" s="23">
        <v>225</v>
      </c>
      <c r="X52" s="23">
        <v>244</v>
      </c>
      <c r="Y52" s="23">
        <v>196</v>
      </c>
    </row>
    <row r="54" spans="1:25" x14ac:dyDescent="0.3">
      <c r="A54" s="12" t="s">
        <v>67</v>
      </c>
      <c r="D54" s="12" t="s">
        <v>23</v>
      </c>
      <c r="E54" s="21">
        <v>4.297019999999999</v>
      </c>
      <c r="F54" s="21">
        <v>5.0831399999999993</v>
      </c>
      <c r="G54" s="21">
        <v>3.6426000000000007</v>
      </c>
      <c r="H54" s="21">
        <v>4.71387</v>
      </c>
      <c r="I54" s="21">
        <v>2.0845199999999999</v>
      </c>
      <c r="J54" s="21"/>
      <c r="K54" s="21">
        <v>0.32875800000000005</v>
      </c>
      <c r="L54" s="21">
        <v>0.25029900000000005</v>
      </c>
      <c r="M54" s="21">
        <v>0.37776599999999994</v>
      </c>
      <c r="N54" s="21">
        <v>0.54347999999999996</v>
      </c>
      <c r="O54" s="21">
        <v>0.26911499999999999</v>
      </c>
      <c r="P54" s="21"/>
      <c r="Q54" s="21">
        <v>0.5831400000000001</v>
      </c>
      <c r="R54" s="21">
        <v>0.65297700000000003</v>
      </c>
      <c r="S54" s="21">
        <v>0.70853699999999997</v>
      </c>
      <c r="T54" s="21">
        <v>0.69813000000000003</v>
      </c>
      <c r="U54" s="21"/>
      <c r="V54" s="21">
        <v>0.26199000000000006</v>
      </c>
      <c r="W54" s="21">
        <v>0.28174799999999994</v>
      </c>
      <c r="X54" s="21">
        <v>0.34052099999999996</v>
      </c>
      <c r="Y54" s="21">
        <v>0.39301200000000003</v>
      </c>
    </row>
    <row r="55" spans="1:25" x14ac:dyDescent="0.3">
      <c r="A55" s="12" t="s">
        <v>68</v>
      </c>
      <c r="D55" s="12" t="s">
        <v>23</v>
      </c>
      <c r="E55" s="21">
        <v>4.297019999999999</v>
      </c>
      <c r="F55" s="21">
        <v>5.0831399999999993</v>
      </c>
      <c r="G55" s="21">
        <v>3.6426000000000007</v>
      </c>
      <c r="H55" s="21">
        <v>4.71387</v>
      </c>
      <c r="I55" s="21">
        <v>2.0845199999999999</v>
      </c>
      <c r="J55" s="21"/>
      <c r="K55" s="21">
        <v>0.33047700000000002</v>
      </c>
      <c r="L55" s="21">
        <v>0.25206900000000004</v>
      </c>
      <c r="M55" s="21">
        <v>0.37776599999999994</v>
      </c>
      <c r="N55" s="21">
        <v>0.54347999999999996</v>
      </c>
      <c r="O55" s="21">
        <v>0.26911499999999999</v>
      </c>
      <c r="P55" s="21"/>
      <c r="Q55" s="21">
        <v>0.58728000000000002</v>
      </c>
      <c r="R55" s="21">
        <v>0.65297700000000003</v>
      </c>
      <c r="S55" s="21">
        <v>0.70853699999999997</v>
      </c>
      <c r="T55" s="21">
        <v>0.69813000000000003</v>
      </c>
      <c r="U55" s="21"/>
      <c r="V55" s="21">
        <v>0.26199000000000006</v>
      </c>
      <c r="W55" s="21">
        <v>0.28174799999999994</v>
      </c>
      <c r="X55" s="21">
        <v>0.34052099999999996</v>
      </c>
      <c r="Y55" s="21">
        <v>0.39301200000000003</v>
      </c>
    </row>
    <row r="56" spans="1:25" x14ac:dyDescent="0.3"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spans="1:25" x14ac:dyDescent="0.3">
      <c r="A57" s="12" t="s">
        <v>69</v>
      </c>
      <c r="D57" s="12" t="s">
        <v>23</v>
      </c>
      <c r="E57" s="21">
        <v>24.407233360300001</v>
      </c>
      <c r="F57" s="21">
        <v>32.5030900028</v>
      </c>
      <c r="G57" s="21">
        <v>23.803290967100004</v>
      </c>
      <c r="H57" s="21">
        <v>25.203445323</v>
      </c>
      <c r="I57" s="21">
        <v>17.610355775600002</v>
      </c>
      <c r="J57" s="21"/>
      <c r="K57" s="21">
        <v>1.9083917992000003</v>
      </c>
      <c r="L57" s="21">
        <v>1.3629982228999999</v>
      </c>
      <c r="M57" s="21">
        <v>2.0831594057</v>
      </c>
      <c r="N57" s="21">
        <v>2.6745744158000004</v>
      </c>
      <c r="O57" s="21">
        <v>2.0400169401000001</v>
      </c>
      <c r="P57" s="21"/>
      <c r="Q57" s="21">
        <v>9.9719907232999994</v>
      </c>
      <c r="R57" s="21">
        <v>10.892456268400004</v>
      </c>
      <c r="S57" s="21">
        <v>12.115481555000001</v>
      </c>
      <c r="T57" s="21">
        <v>11.369670427100001</v>
      </c>
      <c r="U57" s="21"/>
      <c r="V57" s="21">
        <v>4.4542073748000002</v>
      </c>
      <c r="W57" s="21">
        <v>5.0265616235000001</v>
      </c>
      <c r="X57" s="21">
        <v>5.3793302178000006</v>
      </c>
      <c r="Y57" s="21">
        <v>5.3495474479</v>
      </c>
    </row>
    <row r="58" spans="1:25" x14ac:dyDescent="0.3">
      <c r="A58" s="12" t="s">
        <v>70</v>
      </c>
      <c r="D58" s="12" t="s">
        <v>23</v>
      </c>
      <c r="E58" s="21">
        <v>24.407233360300001</v>
      </c>
      <c r="F58" s="21">
        <v>32.5030900028</v>
      </c>
      <c r="G58" s="21">
        <v>23.803290967100004</v>
      </c>
      <c r="H58" s="21">
        <v>25.203445323</v>
      </c>
      <c r="I58" s="21">
        <v>17.610355775600002</v>
      </c>
      <c r="J58" s="21"/>
      <c r="K58" s="21">
        <v>1.9101107992000004</v>
      </c>
      <c r="L58" s="21">
        <v>1.3647682229</v>
      </c>
      <c r="M58" s="21">
        <v>2.0831594057</v>
      </c>
      <c r="N58" s="21">
        <v>2.6745744158000004</v>
      </c>
      <c r="O58" s="21">
        <v>2.0400169401000001</v>
      </c>
      <c r="P58" s="21"/>
      <c r="Q58" s="21">
        <v>9.9761307232999989</v>
      </c>
      <c r="R58" s="21">
        <v>10.892456268400004</v>
      </c>
      <c r="S58" s="21">
        <v>12.115481555000001</v>
      </c>
      <c r="T58" s="21">
        <v>11.369670427100001</v>
      </c>
      <c r="U58" s="21"/>
      <c r="V58" s="21">
        <v>4.4542073748000002</v>
      </c>
      <c r="W58" s="21">
        <v>5.0265616235000001</v>
      </c>
      <c r="X58" s="21">
        <v>5.3793302178000006</v>
      </c>
      <c r="Y58" s="21">
        <v>5.3495474479</v>
      </c>
    </row>
    <row r="59" spans="1:25" x14ac:dyDescent="0.3"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spans="1:25" x14ac:dyDescent="0.3">
      <c r="G60" s="21">
        <f>AVERAGE(E58:I58)</f>
        <v>24.705483085760001</v>
      </c>
      <c r="M60" s="21">
        <f>AVERAGE(K58:O58)</f>
        <v>2.0145259567400005</v>
      </c>
      <c r="P60" s="21"/>
      <c r="S60" s="21">
        <f>AVERAGE(Q58:T58)</f>
        <v>11.088434743450001</v>
      </c>
      <c r="X60" s="21">
        <f>AVERAGE(V58:Y58)</f>
        <v>5.0524116660000002</v>
      </c>
    </row>
    <row r="61" spans="1:25" x14ac:dyDescent="0.3">
      <c r="G61" s="21"/>
      <c r="K61" s="28">
        <f>+K58/E58</f>
        <v>7.8260029352893529E-2</v>
      </c>
      <c r="L61" s="28">
        <f t="shared" ref="L61:O61" si="2">+L58/F58</f>
        <v>4.19888762201511E-2</v>
      </c>
      <c r="M61" s="28">
        <f t="shared" si="2"/>
        <v>8.7515604820327705E-2</v>
      </c>
      <c r="N61" s="28">
        <f t="shared" si="2"/>
        <v>0.10611939683338667</v>
      </c>
      <c r="O61" s="28">
        <f t="shared" si="2"/>
        <v>0.11584189246911991</v>
      </c>
      <c r="P61" s="21"/>
      <c r="V61" s="29">
        <f>+V58/Q58</f>
        <v>0.44648646838567041</v>
      </c>
      <c r="W61" s="29">
        <f t="shared" ref="W61:Y61" si="3">+W58/R58</f>
        <v>0.46147182046371926</v>
      </c>
      <c r="X61" s="29">
        <f t="shared" si="3"/>
        <v>0.44400465580998527</v>
      </c>
      <c r="Y61" s="29">
        <f t="shared" si="3"/>
        <v>0.47051033556339239</v>
      </c>
    </row>
    <row r="62" spans="1:25" x14ac:dyDescent="0.3"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spans="1:25" x14ac:dyDescent="0.3"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spans="1:25" x14ac:dyDescent="0.3">
      <c r="A64" s="12" t="s">
        <v>71</v>
      </c>
      <c r="D64" s="12" t="s">
        <v>23</v>
      </c>
      <c r="E64" s="21">
        <v>58.674936038300004</v>
      </c>
      <c r="F64" s="21">
        <v>66.224629437199994</v>
      </c>
      <c r="G64" s="21">
        <v>61.528907384499995</v>
      </c>
      <c r="H64" s="21">
        <v>66.216241501800013</v>
      </c>
      <c r="I64" s="21">
        <v>43.5091319669</v>
      </c>
      <c r="J64" s="21"/>
      <c r="K64" s="21">
        <v>3.7850612234000001</v>
      </c>
      <c r="L64" s="21">
        <v>2.1760561794999997</v>
      </c>
      <c r="M64" s="21">
        <v>4.5105008238999993</v>
      </c>
      <c r="N64" s="21">
        <v>5.6690971280000007</v>
      </c>
      <c r="O64" s="21">
        <v>4.4072434421000004</v>
      </c>
      <c r="P64" s="21"/>
      <c r="Q64" s="21">
        <v>14.111859923099999</v>
      </c>
      <c r="R64" s="21">
        <v>15.484973482800005</v>
      </c>
      <c r="S64" s="21">
        <v>16.5744637114</v>
      </c>
      <c r="T64" s="21">
        <v>15.5788218471</v>
      </c>
      <c r="U64" s="21"/>
      <c r="V64" s="21">
        <v>6.0270726338999996</v>
      </c>
      <c r="W64" s="21">
        <v>6.8196677566999995</v>
      </c>
      <c r="X64" s="21">
        <v>6.6357849129000002</v>
      </c>
      <c r="Y64" s="21">
        <v>7.2380984734999991</v>
      </c>
    </row>
    <row r="65" spans="1:25" x14ac:dyDescent="0.3">
      <c r="A65" s="12" t="s">
        <v>72</v>
      </c>
      <c r="D65" s="12" t="s">
        <v>23</v>
      </c>
      <c r="E65" s="21">
        <v>58.731483038299999</v>
      </c>
      <c r="F65" s="21">
        <v>66.329235437199998</v>
      </c>
      <c r="G65" s="21">
        <v>61.665572384499995</v>
      </c>
      <c r="H65" s="21">
        <v>66.361544501800012</v>
      </c>
      <c r="I65" s="21">
        <v>43.591290966900004</v>
      </c>
      <c r="J65" s="21"/>
      <c r="K65" s="21">
        <v>4.1709581634000008</v>
      </c>
      <c r="L65" s="21">
        <v>2.7133649694999997</v>
      </c>
      <c r="M65" s="21">
        <v>4.9197899638999996</v>
      </c>
      <c r="N65" s="21">
        <v>6.322457528000001</v>
      </c>
      <c r="O65" s="21">
        <v>4.6015287421000011</v>
      </c>
      <c r="P65" s="21"/>
      <c r="Q65" s="21">
        <v>14.184051913099999</v>
      </c>
      <c r="R65" s="21">
        <v>15.830714882800004</v>
      </c>
      <c r="S65" s="21">
        <v>16.705389711400002</v>
      </c>
      <c r="T65" s="21">
        <v>15.6569238471</v>
      </c>
      <c r="U65" s="21"/>
      <c r="V65" s="21">
        <v>6.1942049938999997</v>
      </c>
      <c r="W65" s="21">
        <v>6.9064703367</v>
      </c>
      <c r="X65" s="21">
        <v>7.3028410829000006</v>
      </c>
      <c r="Y65" s="21">
        <v>7.2889624934999997</v>
      </c>
    </row>
    <row r="67" spans="1:25" x14ac:dyDescent="0.3">
      <c r="G67" s="21">
        <f>AVERAGE(E65:I65)</f>
        <v>59.335825265740006</v>
      </c>
      <c r="M67" s="21">
        <f>AVERAGE(K65:O65)</f>
        <v>4.5456198733800006</v>
      </c>
      <c r="S67" s="21">
        <f>AVERAGE(Q65:T65)</f>
        <v>15.594270088600002</v>
      </c>
      <c r="X67" s="21">
        <f>AVERAGE(V65:Y65)</f>
        <v>6.9231197267500004</v>
      </c>
    </row>
    <row r="68" spans="1:25" x14ac:dyDescent="0.3">
      <c r="A68" s="12" t="s">
        <v>73</v>
      </c>
      <c r="G68" s="21"/>
      <c r="K68" s="28">
        <f>+K65/E65</f>
        <v>7.1017416002930392E-2</v>
      </c>
      <c r="L68" s="28">
        <f t="shared" ref="L68:O68" si="4">+L65/F65</f>
        <v>4.0907526697921803E-2</v>
      </c>
      <c r="M68" s="28">
        <f t="shared" si="4"/>
        <v>7.9781793530171105E-2</v>
      </c>
      <c r="N68" s="28">
        <f t="shared" si="4"/>
        <v>9.5272911073197047E-2</v>
      </c>
      <c r="O68" s="28">
        <f t="shared" si="4"/>
        <v>0.10556073564313709</v>
      </c>
      <c r="V68" s="29">
        <f>+V65/Q65</f>
        <v>0.43670208145383355</v>
      </c>
      <c r="W68" s="29">
        <f t="shared" ref="W68:Y68" si="5">+W65/R65</f>
        <v>0.43627027508428234</v>
      </c>
      <c r="X68" s="29">
        <f t="shared" si="5"/>
        <v>0.43715478711139766</v>
      </c>
      <c r="Y68" s="29">
        <f t="shared" si="5"/>
        <v>0.46554243762577108</v>
      </c>
    </row>
    <row r="70" spans="1:25" x14ac:dyDescent="0.3">
      <c r="A70" s="12" t="s">
        <v>74</v>
      </c>
      <c r="D70" s="12" t="s">
        <v>75</v>
      </c>
      <c r="E70" s="24" t="s">
        <v>240</v>
      </c>
      <c r="F70" s="24" t="s">
        <v>167</v>
      </c>
      <c r="G70" s="24" t="s">
        <v>231</v>
      </c>
      <c r="H70" s="24" t="s">
        <v>260</v>
      </c>
      <c r="I70" s="24" t="s">
        <v>261</v>
      </c>
      <c r="J70" s="24"/>
      <c r="K70" s="24" t="s">
        <v>262</v>
      </c>
      <c r="L70" s="24" t="s">
        <v>263</v>
      </c>
      <c r="M70" s="24" t="s">
        <v>264</v>
      </c>
      <c r="N70" s="24" t="s">
        <v>224</v>
      </c>
      <c r="O70" s="24" t="s">
        <v>196</v>
      </c>
      <c r="P70" s="24"/>
      <c r="Q70" s="24" t="s">
        <v>263</v>
      </c>
      <c r="R70" s="24" t="s">
        <v>265</v>
      </c>
      <c r="S70" s="24" t="s">
        <v>266</v>
      </c>
      <c r="T70" s="24" t="s">
        <v>169</v>
      </c>
      <c r="U70" s="24"/>
      <c r="V70" s="24" t="s">
        <v>267</v>
      </c>
      <c r="W70" s="24" t="s">
        <v>268</v>
      </c>
      <c r="X70" s="24" t="s">
        <v>251</v>
      </c>
      <c r="Y70" s="24" t="s">
        <v>269</v>
      </c>
    </row>
    <row r="71" spans="1:25" x14ac:dyDescent="0.3">
      <c r="A71" s="12" t="s">
        <v>76</v>
      </c>
      <c r="D71" s="12" t="s">
        <v>75</v>
      </c>
      <c r="E71" s="24" t="s">
        <v>270</v>
      </c>
      <c r="F71" s="24" t="s">
        <v>271</v>
      </c>
      <c r="G71" s="24" t="s">
        <v>272</v>
      </c>
      <c r="H71" s="24" t="s">
        <v>273</v>
      </c>
      <c r="I71" s="24" t="s">
        <v>274</v>
      </c>
      <c r="J71" s="24"/>
      <c r="K71" s="24" t="s">
        <v>275</v>
      </c>
      <c r="L71" s="24" t="s">
        <v>276</v>
      </c>
      <c r="M71" s="24" t="s">
        <v>224</v>
      </c>
      <c r="N71" s="24" t="s">
        <v>277</v>
      </c>
      <c r="O71" s="24" t="s">
        <v>244</v>
      </c>
      <c r="P71" s="24"/>
      <c r="Q71" s="24" t="s">
        <v>278</v>
      </c>
      <c r="R71" s="24" t="s">
        <v>279</v>
      </c>
      <c r="S71" s="24" t="s">
        <v>280</v>
      </c>
      <c r="T71" s="24" t="s">
        <v>281</v>
      </c>
      <c r="U71" s="24"/>
      <c r="V71" s="24" t="s">
        <v>282</v>
      </c>
      <c r="W71" s="24" t="s">
        <v>138</v>
      </c>
      <c r="X71" s="24" t="s">
        <v>283</v>
      </c>
      <c r="Y71" s="24" t="s">
        <v>174</v>
      </c>
    </row>
    <row r="72" spans="1:25" x14ac:dyDescent="0.3">
      <c r="A72" s="12" t="s">
        <v>77</v>
      </c>
      <c r="D72" s="12" t="s">
        <v>75</v>
      </c>
      <c r="E72" s="24" t="s">
        <v>284</v>
      </c>
      <c r="F72" s="24" t="s">
        <v>285</v>
      </c>
      <c r="G72" s="24" t="s">
        <v>286</v>
      </c>
      <c r="H72" s="24" t="s">
        <v>287</v>
      </c>
      <c r="I72" s="24" t="s">
        <v>288</v>
      </c>
      <c r="J72" s="24"/>
      <c r="K72" s="24" t="s">
        <v>289</v>
      </c>
      <c r="L72" s="24" t="s">
        <v>290</v>
      </c>
      <c r="M72" s="24" t="s">
        <v>291</v>
      </c>
      <c r="N72" s="24" t="s">
        <v>292</v>
      </c>
      <c r="O72" s="24" t="s">
        <v>293</v>
      </c>
      <c r="P72" s="24"/>
      <c r="Q72" s="24" t="s">
        <v>294</v>
      </c>
      <c r="R72" s="24" t="s">
        <v>295</v>
      </c>
      <c r="S72" s="24" t="s">
        <v>296</v>
      </c>
      <c r="T72" s="24" t="s">
        <v>243</v>
      </c>
      <c r="U72" s="24"/>
      <c r="V72" s="24" t="s">
        <v>297</v>
      </c>
      <c r="W72" s="24" t="s">
        <v>298</v>
      </c>
      <c r="X72" s="24" t="s">
        <v>299</v>
      </c>
      <c r="Y72" s="24" t="s">
        <v>300</v>
      </c>
    </row>
    <row r="73" spans="1:25" x14ac:dyDescent="0.3">
      <c r="A73" s="12" t="s">
        <v>78</v>
      </c>
      <c r="D73" s="12" t="s">
        <v>75</v>
      </c>
      <c r="E73" s="23">
        <v>410</v>
      </c>
      <c r="F73" s="23">
        <v>532</v>
      </c>
      <c r="G73" s="23">
        <v>339</v>
      </c>
      <c r="H73" s="23">
        <v>483</v>
      </c>
      <c r="I73" s="23">
        <v>183</v>
      </c>
      <c r="J73" s="24"/>
      <c r="K73" s="23">
        <v>32.700000000000003</v>
      </c>
      <c r="L73" s="23">
        <v>25.5</v>
      </c>
      <c r="M73" s="23">
        <v>34.6</v>
      </c>
      <c r="N73" s="23">
        <v>52.4</v>
      </c>
      <c r="O73" s="23">
        <v>23.2</v>
      </c>
      <c r="P73" s="24"/>
      <c r="Q73" s="23">
        <v>49.1</v>
      </c>
      <c r="R73" s="23">
        <v>57.1</v>
      </c>
      <c r="S73" s="23">
        <v>65.099999999999994</v>
      </c>
      <c r="T73" s="23">
        <v>63</v>
      </c>
      <c r="U73" s="24"/>
      <c r="V73" s="23">
        <v>21</v>
      </c>
      <c r="W73" s="23">
        <v>22.5</v>
      </c>
      <c r="X73" s="23">
        <v>29.1</v>
      </c>
      <c r="Y73" s="23">
        <v>38.5</v>
      </c>
    </row>
    <row r="74" spans="1:25" x14ac:dyDescent="0.3">
      <c r="A74" s="12" t="s">
        <v>79</v>
      </c>
      <c r="D74" s="12" t="s">
        <v>75</v>
      </c>
      <c r="E74" s="23">
        <v>170</v>
      </c>
      <c r="F74" s="23">
        <v>208</v>
      </c>
      <c r="G74" s="23">
        <v>136</v>
      </c>
      <c r="H74" s="23">
        <v>176</v>
      </c>
      <c r="I74" s="23">
        <v>88.7</v>
      </c>
      <c r="J74" s="24"/>
      <c r="K74" s="23">
        <v>15.4</v>
      </c>
      <c r="L74" s="23">
        <v>11.5</v>
      </c>
      <c r="M74" s="23">
        <v>16.899999999999999</v>
      </c>
      <c r="N74" s="23">
        <v>23</v>
      </c>
      <c r="O74" s="23">
        <v>12.3</v>
      </c>
      <c r="P74" s="24"/>
      <c r="Q74" s="23">
        <v>27.6</v>
      </c>
      <c r="R74" s="23">
        <v>29</v>
      </c>
      <c r="S74" s="23">
        <v>34.200000000000003</v>
      </c>
      <c r="T74" s="23">
        <v>30.3</v>
      </c>
      <c r="U74" s="24"/>
      <c r="V74" s="23">
        <v>12</v>
      </c>
      <c r="W74" s="23">
        <v>13.5</v>
      </c>
      <c r="X74" s="23">
        <v>16.5</v>
      </c>
      <c r="Y74" s="23">
        <v>16.100000000000001</v>
      </c>
    </row>
    <row r="75" spans="1:25" x14ac:dyDescent="0.3">
      <c r="A75" s="12" t="s">
        <v>80</v>
      </c>
      <c r="D75" s="12" t="s">
        <v>75</v>
      </c>
      <c r="E75" s="23">
        <v>165</v>
      </c>
      <c r="F75" s="23">
        <v>199</v>
      </c>
      <c r="G75" s="23">
        <v>134</v>
      </c>
      <c r="H75" s="23">
        <v>184</v>
      </c>
      <c r="I75" s="23">
        <v>78.5</v>
      </c>
      <c r="J75" s="24"/>
      <c r="K75" s="23">
        <v>13.3</v>
      </c>
      <c r="L75" s="23">
        <v>9.02</v>
      </c>
      <c r="M75" s="23">
        <v>13.3</v>
      </c>
      <c r="N75" s="23">
        <v>18.600000000000001</v>
      </c>
      <c r="O75" s="23">
        <v>9.3800000000000008</v>
      </c>
      <c r="P75" s="24"/>
      <c r="Q75" s="23">
        <v>24.1</v>
      </c>
      <c r="R75" s="23">
        <v>29.5</v>
      </c>
      <c r="S75" s="23">
        <v>31.2</v>
      </c>
      <c r="T75" s="23">
        <v>29.3</v>
      </c>
      <c r="U75" s="24"/>
      <c r="V75" s="23">
        <v>10.1</v>
      </c>
      <c r="W75" s="23">
        <v>11.6</v>
      </c>
      <c r="X75" s="23">
        <v>13.9</v>
      </c>
      <c r="Y75" s="23">
        <v>16.399999999999999</v>
      </c>
    </row>
    <row r="76" spans="1:25" x14ac:dyDescent="0.3">
      <c r="A76" s="12" t="s">
        <v>81</v>
      </c>
      <c r="D76" s="12" t="s">
        <v>75</v>
      </c>
      <c r="E76" s="23">
        <v>745</v>
      </c>
      <c r="F76" s="23">
        <v>939</v>
      </c>
      <c r="G76" s="23">
        <v>609</v>
      </c>
      <c r="H76" s="23">
        <v>843</v>
      </c>
      <c r="I76" s="23">
        <v>350.2</v>
      </c>
      <c r="J76" s="24"/>
      <c r="K76" s="23">
        <v>61.400000000000006</v>
      </c>
      <c r="L76" s="23">
        <v>46.019999999999996</v>
      </c>
      <c r="M76" s="23">
        <v>64.8</v>
      </c>
      <c r="N76" s="23">
        <v>94</v>
      </c>
      <c r="O76" s="23">
        <v>44.88</v>
      </c>
      <c r="P76" s="24"/>
      <c r="Q76" s="23">
        <v>100.80000000000001</v>
      </c>
      <c r="R76" s="23">
        <v>115.6</v>
      </c>
      <c r="S76" s="23">
        <v>130.5</v>
      </c>
      <c r="T76" s="23">
        <v>122.6</v>
      </c>
      <c r="U76" s="24"/>
      <c r="V76" s="23">
        <v>43.1</v>
      </c>
      <c r="W76" s="23">
        <v>47.6</v>
      </c>
      <c r="X76" s="23">
        <v>59.5</v>
      </c>
      <c r="Y76" s="23">
        <v>71</v>
      </c>
    </row>
    <row r="77" spans="1:25" x14ac:dyDescent="0.3">
      <c r="A77" s="12" t="s">
        <v>82</v>
      </c>
      <c r="D77" s="12" t="s">
        <v>75</v>
      </c>
      <c r="E77" s="23">
        <v>746.46900000000005</v>
      </c>
      <c r="F77" s="23">
        <v>940.78599999999994</v>
      </c>
      <c r="G77" s="23">
        <v>609.92200000000003</v>
      </c>
      <c r="H77" s="23">
        <v>845.16300000000001</v>
      </c>
      <c r="I77" s="23">
        <v>351.47399999999999</v>
      </c>
      <c r="J77" s="24"/>
      <c r="K77" s="23">
        <v>62.775999999999996</v>
      </c>
      <c r="L77" s="23">
        <v>47.218000000000004</v>
      </c>
      <c r="M77" s="23">
        <v>65.926000000000002</v>
      </c>
      <c r="N77" s="23">
        <v>95.56</v>
      </c>
      <c r="O77" s="23">
        <v>46.110999999999997</v>
      </c>
      <c r="P77" s="24"/>
      <c r="Q77" s="23">
        <v>102.21799999999999</v>
      </c>
      <c r="R77" s="23">
        <v>116.745</v>
      </c>
      <c r="S77" s="23">
        <v>132.203</v>
      </c>
      <c r="T77" s="23">
        <v>123.42</v>
      </c>
      <c r="U77" s="24"/>
      <c r="V77" s="23">
        <v>43.832000000000001</v>
      </c>
      <c r="W77" s="23">
        <v>48.354000000000006</v>
      </c>
      <c r="X77" s="23">
        <v>60.451000000000001</v>
      </c>
      <c r="Y77" s="23">
        <v>71.694999999999993</v>
      </c>
    </row>
    <row r="78" spans="1:25" x14ac:dyDescent="0.3">
      <c r="A78" s="12" t="s">
        <v>83</v>
      </c>
    </row>
    <row r="79" spans="1:25" x14ac:dyDescent="0.3">
      <c r="A79" s="12" t="s">
        <v>84</v>
      </c>
      <c r="G79" s="23">
        <f>AVERAGE(E77:I77)</f>
        <v>698.76280000000008</v>
      </c>
      <c r="M79" s="23">
        <f>AVERAGE(K77:O77)</f>
        <v>63.5182</v>
      </c>
      <c r="S79" s="23">
        <f>AVERAGE(Q77:T77)</f>
        <v>118.6465</v>
      </c>
      <c r="X79" s="23">
        <f>AVERAGE(V77:Y77)</f>
        <v>56.082999999999998</v>
      </c>
    </row>
    <row r="80" spans="1:25" x14ac:dyDescent="0.3">
      <c r="K80" s="28">
        <f>+K77/E77</f>
        <v>8.409726324870824E-2</v>
      </c>
      <c r="L80" s="28">
        <f t="shared" ref="L80:O80" si="6">+L77/F77</f>
        <v>5.0189947554491673E-2</v>
      </c>
      <c r="M80" s="28">
        <f t="shared" si="6"/>
        <v>0.1080892310820072</v>
      </c>
      <c r="N80" s="28">
        <f t="shared" si="6"/>
        <v>0.11306694684930599</v>
      </c>
      <c r="O80" s="28">
        <f t="shared" si="6"/>
        <v>0.13119320348020053</v>
      </c>
      <c r="V80" s="29">
        <f>+V77/Q77</f>
        <v>0.428809016024575</v>
      </c>
      <c r="W80" s="29">
        <f t="shared" ref="W80:Y80" si="7">+W77/R77</f>
        <v>0.41418476166002832</v>
      </c>
      <c r="X80" s="29">
        <f t="shared" si="7"/>
        <v>0.4572589124301264</v>
      </c>
      <c r="Y80" s="29">
        <f t="shared" si="7"/>
        <v>0.58090260897747525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34D7C-CC6B-4BC9-BED1-5C084633F40E}">
  <dimension ref="A1:Z103"/>
  <sheetViews>
    <sheetView workbookViewId="0">
      <pane xSplit="4" ySplit="10" topLeftCell="K11" activePane="bottomRight" state="frozen"/>
      <selection activeCell="AC2" sqref="AC2"/>
      <selection pane="topRight" activeCell="AC2" sqref="AC2"/>
      <selection pane="bottomLeft" activeCell="AC2" sqref="AC2"/>
      <selection pane="bottomRight" activeCell="K14" sqref="K14"/>
    </sheetView>
  </sheetViews>
  <sheetFormatPr defaultRowHeight="14.4" x14ac:dyDescent="0.3"/>
  <cols>
    <col min="1" max="3" width="8.88671875" style="12"/>
    <col min="4" max="4" width="15.44140625" style="12" customWidth="1"/>
    <col min="5" max="6" width="8.88671875" style="12"/>
    <col min="7" max="8" width="12.77734375" style="12" customWidth="1"/>
    <col min="9" max="9" width="12.77734375" style="13" customWidth="1"/>
    <col min="10" max="11" width="12.77734375" style="12" customWidth="1"/>
    <col min="12" max="12" width="9.77734375" style="12" customWidth="1"/>
    <col min="13" max="13" width="5.88671875" style="12" customWidth="1"/>
    <col min="14" max="17" width="12.77734375" style="12" customWidth="1"/>
    <col min="18" max="18" width="10.44140625" style="12" customWidth="1"/>
    <col min="19" max="19" width="5.5546875" style="12" customWidth="1"/>
    <col min="20" max="20" width="12.77734375" style="12" customWidth="1"/>
    <col min="21" max="21" width="12.77734375" style="13" customWidth="1"/>
    <col min="22" max="23" width="12.77734375" style="12" customWidth="1"/>
    <col min="24" max="24" width="9.6640625" style="12" customWidth="1"/>
    <col min="25" max="16384" width="8.88671875" style="12"/>
  </cols>
  <sheetData>
    <row r="1" spans="1:26" x14ac:dyDescent="0.3">
      <c r="A1" s="12" t="s">
        <v>0</v>
      </c>
      <c r="B1" s="12" t="s">
        <v>90</v>
      </c>
    </row>
    <row r="2" spans="1:26" x14ac:dyDescent="0.3">
      <c r="B2" s="12" t="s">
        <v>2</v>
      </c>
      <c r="L2" s="14">
        <v>1274</v>
      </c>
      <c r="O2" s="12" t="s">
        <v>91</v>
      </c>
      <c r="R2" s="14">
        <v>1448</v>
      </c>
      <c r="X2" s="14">
        <v>1548</v>
      </c>
      <c r="Z2" s="12" t="s">
        <v>92</v>
      </c>
    </row>
    <row r="3" spans="1:26" x14ac:dyDescent="0.3">
      <c r="B3" s="12" t="s">
        <v>3</v>
      </c>
    </row>
    <row r="4" spans="1:26" x14ac:dyDescent="0.3">
      <c r="D4" s="12" t="s">
        <v>4</v>
      </c>
      <c r="H4" s="13">
        <v>620851</v>
      </c>
      <c r="I4" s="13" t="s">
        <v>93</v>
      </c>
      <c r="J4" s="13">
        <v>620852</v>
      </c>
      <c r="K4" s="13">
        <v>620853</v>
      </c>
      <c r="L4" s="13"/>
      <c r="M4" s="13"/>
      <c r="N4" s="13">
        <v>620855</v>
      </c>
      <c r="O4" s="13">
        <v>620854</v>
      </c>
      <c r="P4" s="13">
        <v>620856</v>
      </c>
      <c r="Q4" s="13">
        <v>620857</v>
      </c>
      <c r="R4" s="13"/>
      <c r="S4" s="13"/>
      <c r="T4" s="13">
        <v>620859</v>
      </c>
      <c r="U4" s="13" t="s">
        <v>94</v>
      </c>
      <c r="V4" s="13">
        <v>620860</v>
      </c>
      <c r="W4" s="13">
        <v>620861</v>
      </c>
    </row>
    <row r="5" spans="1:26" x14ac:dyDescent="0.3">
      <c r="H5" s="13">
        <v>853</v>
      </c>
      <c r="I5" s="13">
        <v>852</v>
      </c>
      <c r="J5" s="13">
        <v>853</v>
      </c>
      <c r="K5" s="13">
        <v>853</v>
      </c>
      <c r="L5" s="13"/>
      <c r="M5" s="13"/>
      <c r="N5" s="13">
        <v>853</v>
      </c>
      <c r="O5" s="13">
        <v>853</v>
      </c>
      <c r="P5" s="13">
        <v>853</v>
      </c>
      <c r="Q5" s="13">
        <v>853</v>
      </c>
      <c r="R5" s="13"/>
      <c r="S5" s="13"/>
      <c r="T5" s="13">
        <v>853</v>
      </c>
      <c r="U5" s="13">
        <v>852</v>
      </c>
      <c r="V5" s="13">
        <v>853</v>
      </c>
      <c r="W5" s="13">
        <v>853</v>
      </c>
    </row>
    <row r="6" spans="1:26" ht="28.8" x14ac:dyDescent="0.3">
      <c r="D6" s="12" t="s">
        <v>9</v>
      </c>
      <c r="H6" s="15" t="s">
        <v>95</v>
      </c>
      <c r="I6" s="15" t="s">
        <v>96</v>
      </c>
      <c r="J6" s="15" t="s">
        <v>97</v>
      </c>
      <c r="K6" s="15" t="s">
        <v>98</v>
      </c>
      <c r="L6" s="15" t="s">
        <v>99</v>
      </c>
      <c r="M6" s="15"/>
      <c r="N6" s="15" t="s">
        <v>100</v>
      </c>
      <c r="O6" s="15" t="s">
        <v>101</v>
      </c>
      <c r="P6" s="15" t="s">
        <v>102</v>
      </c>
      <c r="Q6" s="15" t="s">
        <v>103</v>
      </c>
      <c r="R6" s="15" t="s">
        <v>104</v>
      </c>
      <c r="S6" s="15"/>
      <c r="T6" s="15" t="s">
        <v>105</v>
      </c>
      <c r="U6" s="15" t="s">
        <v>106</v>
      </c>
      <c r="V6" s="15" t="s">
        <v>107</v>
      </c>
      <c r="W6" s="15" t="s">
        <v>108</v>
      </c>
      <c r="X6" s="15" t="s">
        <v>109</v>
      </c>
    </row>
    <row r="7" spans="1:26" x14ac:dyDescent="0.3">
      <c r="D7" s="12" t="s">
        <v>110</v>
      </c>
      <c r="H7" s="15">
        <v>4.2</v>
      </c>
      <c r="I7" s="13">
        <v>100</v>
      </c>
      <c r="J7" s="15">
        <v>0.8</v>
      </c>
      <c r="K7" s="15">
        <v>1</v>
      </c>
      <c r="L7" s="15">
        <v>0.21</v>
      </c>
      <c r="M7" s="15"/>
      <c r="N7" s="15">
        <v>4.2</v>
      </c>
      <c r="O7" s="15">
        <v>100</v>
      </c>
      <c r="P7" s="15">
        <v>1.5</v>
      </c>
      <c r="Q7" s="15">
        <v>0.6</v>
      </c>
      <c r="R7" s="16">
        <v>0.28599999999999998</v>
      </c>
      <c r="S7" s="15"/>
      <c r="T7" s="15">
        <v>4.5</v>
      </c>
      <c r="U7" s="13">
        <v>100</v>
      </c>
      <c r="V7" s="15">
        <v>0.9</v>
      </c>
      <c r="W7" s="15">
        <v>0.5</v>
      </c>
      <c r="X7" s="16">
        <v>0.23180000000000001</v>
      </c>
    </row>
    <row r="8" spans="1:26" x14ac:dyDescent="0.3">
      <c r="D8" s="12" t="s">
        <v>16</v>
      </c>
      <c r="G8" s="17"/>
      <c r="H8" s="18" t="s">
        <v>111</v>
      </c>
      <c r="I8" s="19" t="s">
        <v>112</v>
      </c>
      <c r="J8" s="19" t="s">
        <v>112</v>
      </c>
      <c r="K8" s="19" t="s">
        <v>112</v>
      </c>
      <c r="L8" s="19"/>
      <c r="M8" s="19"/>
      <c r="N8" s="18" t="s">
        <v>111</v>
      </c>
      <c r="O8" s="19" t="s">
        <v>112</v>
      </c>
      <c r="P8" s="19" t="s">
        <v>112</v>
      </c>
      <c r="Q8" s="19" t="s">
        <v>112</v>
      </c>
      <c r="R8" s="19"/>
      <c r="S8" s="19"/>
      <c r="T8" s="18" t="s">
        <v>111</v>
      </c>
      <c r="U8" s="19" t="s">
        <v>112</v>
      </c>
      <c r="V8" s="19" t="s">
        <v>112</v>
      </c>
      <c r="W8" s="19" t="s">
        <v>112</v>
      </c>
    </row>
    <row r="9" spans="1:26" ht="24.6" x14ac:dyDescent="0.3">
      <c r="A9" s="12" t="s">
        <v>18</v>
      </c>
      <c r="D9" s="12" t="s">
        <v>19</v>
      </c>
      <c r="G9" s="17"/>
      <c r="H9" s="19" t="s">
        <v>113</v>
      </c>
      <c r="I9" s="19" t="s">
        <v>114</v>
      </c>
      <c r="J9" s="19" t="s">
        <v>113</v>
      </c>
      <c r="K9" s="19" t="s">
        <v>113</v>
      </c>
      <c r="L9" s="19" t="s">
        <v>114</v>
      </c>
      <c r="M9" s="19"/>
      <c r="N9" s="19" t="s">
        <v>113</v>
      </c>
      <c r="O9" s="19" t="s">
        <v>114</v>
      </c>
      <c r="P9" s="19" t="s">
        <v>113</v>
      </c>
      <c r="Q9" s="19" t="s">
        <v>113</v>
      </c>
      <c r="R9" s="19" t="s">
        <v>114</v>
      </c>
      <c r="S9" s="19"/>
      <c r="T9" s="19" t="s">
        <v>113</v>
      </c>
      <c r="U9" s="19" t="s">
        <v>114</v>
      </c>
      <c r="V9" s="19" t="s">
        <v>113</v>
      </c>
      <c r="W9" s="19" t="s">
        <v>113</v>
      </c>
      <c r="X9" s="19" t="s">
        <v>114</v>
      </c>
    </row>
    <row r="10" spans="1:26" x14ac:dyDescent="0.3">
      <c r="H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V10" s="13"/>
      <c r="W10" s="13"/>
    </row>
    <row r="11" spans="1:26" x14ac:dyDescent="0.3">
      <c r="A11" s="12" t="s">
        <v>22</v>
      </c>
      <c r="D11" s="12" t="s">
        <v>23</v>
      </c>
      <c r="H11" s="20">
        <v>1.8919999999999999E-2</v>
      </c>
      <c r="I11" s="20">
        <v>0.23844599999999999</v>
      </c>
      <c r="J11" s="20">
        <v>1.3029999999999999E-3</v>
      </c>
      <c r="K11" s="20" t="s">
        <v>115</v>
      </c>
      <c r="L11" s="21">
        <v>0.76793299999999998</v>
      </c>
      <c r="M11" s="20"/>
      <c r="N11" s="20">
        <v>2.5087999999999999E-2</v>
      </c>
      <c r="O11" s="20">
        <v>0.29645983861082736</v>
      </c>
      <c r="P11" s="20">
        <v>3.0539999999999999E-3</v>
      </c>
      <c r="Q11" s="20" t="s">
        <v>115</v>
      </c>
      <c r="R11" s="21">
        <v>0.73126199999999997</v>
      </c>
      <c r="S11" s="20"/>
      <c r="T11" s="20">
        <v>2.6898999999999999E-2</v>
      </c>
      <c r="U11" s="21">
        <v>0.205072</v>
      </c>
      <c r="V11" s="20">
        <v>1.1720000000000001E-3</v>
      </c>
      <c r="W11" s="20" t="s">
        <v>115</v>
      </c>
      <c r="X11" s="21">
        <v>0.48647600000000002</v>
      </c>
    </row>
    <row r="12" spans="1:26" x14ac:dyDescent="0.3">
      <c r="A12" s="12" t="s">
        <v>24</v>
      </c>
      <c r="D12" s="12" t="s">
        <v>23</v>
      </c>
      <c r="H12" s="20">
        <v>6.6840999999999998E-2</v>
      </c>
      <c r="I12" s="20">
        <v>0.52620299999999998</v>
      </c>
      <c r="J12" s="20">
        <v>2.4979999999999998E-3</v>
      </c>
      <c r="K12" s="20" t="s">
        <v>116</v>
      </c>
      <c r="L12" s="21">
        <v>2.3233250000000001</v>
      </c>
      <c r="M12" s="20"/>
      <c r="N12" s="20">
        <v>6.9768999999999998E-2</v>
      </c>
      <c r="O12" s="20">
        <v>0.49512170480081713</v>
      </c>
      <c r="P12" s="20">
        <v>5.7710000000000001E-3</v>
      </c>
      <c r="Q12" s="20" t="s">
        <v>117</v>
      </c>
      <c r="R12" s="21">
        <v>1.232613</v>
      </c>
      <c r="S12" s="20"/>
      <c r="T12" s="20">
        <v>7.3953000000000005E-2</v>
      </c>
      <c r="U12" s="21">
        <v>0.47423900000000002</v>
      </c>
      <c r="V12" s="20" t="s">
        <v>117</v>
      </c>
      <c r="W12" s="20" t="s">
        <v>116</v>
      </c>
      <c r="X12" s="21">
        <v>1.7976799999999999</v>
      </c>
    </row>
    <row r="13" spans="1:26" x14ac:dyDescent="0.3">
      <c r="A13" s="12" t="s">
        <v>25</v>
      </c>
      <c r="D13" s="12" t="s">
        <v>23</v>
      </c>
      <c r="H13" s="20">
        <v>4.4635280000000002</v>
      </c>
      <c r="I13" s="20">
        <v>16.152785000000002</v>
      </c>
      <c r="J13" s="20">
        <v>7.4292999999999998E-2</v>
      </c>
      <c r="K13" s="20">
        <v>5.2886000000000002E-2</v>
      </c>
      <c r="L13" s="21">
        <v>11.879854</v>
      </c>
      <c r="M13" s="20"/>
      <c r="N13" s="20">
        <v>3.917627</v>
      </c>
      <c r="O13" s="20">
        <v>17.813904775280896</v>
      </c>
      <c r="P13" s="20">
        <v>0.25471700000000003</v>
      </c>
      <c r="Q13" s="20">
        <v>4.9681000000000003E-2</v>
      </c>
      <c r="R13" s="21">
        <v>14.789121</v>
      </c>
      <c r="S13" s="20"/>
      <c r="T13" s="20">
        <v>6.1779380000000002</v>
      </c>
      <c r="U13" s="21">
        <v>17.721917000000001</v>
      </c>
      <c r="V13" s="20">
        <v>7.3125999999999997E-2</v>
      </c>
      <c r="W13" s="20">
        <v>4.6561999999999999E-2</v>
      </c>
      <c r="X13" s="21">
        <v>12.667861</v>
      </c>
    </row>
    <row r="14" spans="1:26" x14ac:dyDescent="0.3">
      <c r="A14" s="12" t="s">
        <v>26</v>
      </c>
      <c r="D14" s="12" t="s">
        <v>23</v>
      </c>
      <c r="H14" s="20">
        <v>14.873474999999999</v>
      </c>
      <c r="I14" s="20">
        <v>32.564824999999999</v>
      </c>
      <c r="J14" s="20">
        <v>0.16794899999999999</v>
      </c>
      <c r="K14" s="20">
        <v>0.110374</v>
      </c>
      <c r="L14" s="21">
        <v>25.047532</v>
      </c>
      <c r="M14" s="20"/>
      <c r="N14" s="20">
        <v>12.704128000000001</v>
      </c>
      <c r="O14" s="20">
        <v>36.501236438202241</v>
      </c>
      <c r="P14" s="20">
        <v>0.498836</v>
      </c>
      <c r="Q14" s="20">
        <v>9.2989000000000002E-2</v>
      </c>
      <c r="R14" s="21">
        <v>41.892192999999999</v>
      </c>
      <c r="S14" s="20"/>
      <c r="T14" s="20">
        <v>22.578061000000002</v>
      </c>
      <c r="U14" s="21">
        <v>40.203758000000001</v>
      </c>
      <c r="V14" s="20">
        <v>0.184146</v>
      </c>
      <c r="W14" s="20">
        <v>0.10799300000000001</v>
      </c>
      <c r="X14" s="21">
        <v>30.336980000000001</v>
      </c>
    </row>
    <row r="15" spans="1:26" x14ac:dyDescent="0.3">
      <c r="A15" s="12" t="s">
        <v>27</v>
      </c>
      <c r="D15" s="12" t="s">
        <v>23</v>
      </c>
      <c r="H15" s="20">
        <v>2.5268679999999999</v>
      </c>
      <c r="I15" s="20">
        <v>8.4552680000000002</v>
      </c>
      <c r="J15" s="20">
        <v>3.8720999999999998E-2</v>
      </c>
      <c r="K15" s="20">
        <v>2.3050000000000001E-2</v>
      </c>
      <c r="L15" s="21">
        <v>41.785735000000003</v>
      </c>
      <c r="M15" s="20"/>
      <c r="N15" s="20">
        <v>2.1069789999999999</v>
      </c>
      <c r="O15" s="20">
        <v>8.2474759846782426</v>
      </c>
      <c r="P15" s="20">
        <v>0.120488</v>
      </c>
      <c r="Q15" s="20">
        <v>2.1471000000000001E-2</v>
      </c>
      <c r="R15" s="21">
        <v>19.378404</v>
      </c>
      <c r="S15" s="20"/>
      <c r="T15" s="20">
        <v>3.828471</v>
      </c>
      <c r="U15" s="21">
        <v>10.742061</v>
      </c>
      <c r="V15" s="20">
        <v>4.6704000000000002E-2</v>
      </c>
      <c r="W15" s="20">
        <v>2.5391E-2</v>
      </c>
      <c r="X15" s="21">
        <v>27.494173</v>
      </c>
    </row>
    <row r="16" spans="1:26" x14ac:dyDescent="0.3">
      <c r="A16" s="12" t="s">
        <v>28</v>
      </c>
      <c r="D16" s="12" t="s">
        <v>23</v>
      </c>
      <c r="H16" s="20">
        <v>1.8896200000000001</v>
      </c>
      <c r="I16" s="20">
        <v>3.9777640000000001</v>
      </c>
      <c r="J16" s="20">
        <v>1.6777E-2</v>
      </c>
      <c r="K16" s="20">
        <v>1.3247999999999999E-2</v>
      </c>
      <c r="L16" s="21">
        <v>4.4400300000000001</v>
      </c>
      <c r="M16" s="20"/>
      <c r="N16" s="20">
        <v>1.5384</v>
      </c>
      <c r="O16" s="20">
        <v>4.9031132339121548</v>
      </c>
      <c r="P16" s="20">
        <v>6.6808999999999993E-2</v>
      </c>
      <c r="Q16" s="20">
        <v>9.783E-3</v>
      </c>
      <c r="R16" s="21">
        <v>5.9861950000000004</v>
      </c>
      <c r="S16" s="20"/>
      <c r="T16" s="20">
        <v>2.5894089999999998</v>
      </c>
      <c r="U16" s="21">
        <v>4.9849259999999997</v>
      </c>
      <c r="V16" s="20">
        <v>1.8870999999999999E-2</v>
      </c>
      <c r="W16" s="20">
        <v>1.2931E-2</v>
      </c>
      <c r="X16" s="21">
        <v>5.1485900000000004</v>
      </c>
    </row>
    <row r="17" spans="1:24" x14ac:dyDescent="0.3">
      <c r="A17" s="12" t="s">
        <v>29</v>
      </c>
      <c r="D17" s="12" t="s">
        <v>23</v>
      </c>
      <c r="H17" s="20">
        <v>2.4437E-2</v>
      </c>
      <c r="I17" s="20" t="s">
        <v>118</v>
      </c>
      <c r="J17" s="20" t="s">
        <v>117</v>
      </c>
      <c r="K17" s="20" t="s">
        <v>119</v>
      </c>
      <c r="L17" s="21" t="s">
        <v>120</v>
      </c>
      <c r="M17" s="20"/>
      <c r="N17" s="20" t="s">
        <v>121</v>
      </c>
      <c r="O17" s="20" t="s">
        <v>122</v>
      </c>
      <c r="P17" s="20" t="s">
        <v>116</v>
      </c>
      <c r="Q17" s="20" t="s">
        <v>123</v>
      </c>
      <c r="R17" s="21" t="s">
        <v>124</v>
      </c>
      <c r="S17" s="20"/>
      <c r="T17" s="20">
        <v>2.5599E-2</v>
      </c>
      <c r="U17" s="21" t="s">
        <v>125</v>
      </c>
      <c r="V17" s="20" t="s">
        <v>117</v>
      </c>
      <c r="W17" s="20" t="s">
        <v>123</v>
      </c>
      <c r="X17" s="21" t="s">
        <v>126</v>
      </c>
    </row>
    <row r="18" spans="1:24" x14ac:dyDescent="0.3">
      <c r="A18" s="12" t="s">
        <v>31</v>
      </c>
      <c r="D18" s="12" t="s">
        <v>23</v>
      </c>
      <c r="H18" s="20">
        <v>4.1516120000000001</v>
      </c>
      <c r="I18" s="20">
        <v>7.0877569999999999</v>
      </c>
      <c r="J18" s="20">
        <v>2.9128000000000001E-2</v>
      </c>
      <c r="K18" s="20">
        <v>1.1882999999999999E-2</v>
      </c>
      <c r="L18" s="21">
        <v>15.10061</v>
      </c>
      <c r="M18" s="20"/>
      <c r="N18" s="20">
        <v>3.2812939999999999</v>
      </c>
      <c r="O18" s="20">
        <v>6.1835862676200195</v>
      </c>
      <c r="P18" s="20">
        <v>9.2252000000000001E-2</v>
      </c>
      <c r="Q18" s="20">
        <v>1.0872E-2</v>
      </c>
      <c r="R18" s="21">
        <v>21.210608000000001</v>
      </c>
      <c r="S18" s="20"/>
      <c r="T18" s="20">
        <v>7.6988669999999999</v>
      </c>
      <c r="U18" s="21">
        <v>11.161044</v>
      </c>
      <c r="V18" s="20">
        <v>3.6803000000000002E-2</v>
      </c>
      <c r="W18" s="20">
        <v>1.9945000000000001E-2</v>
      </c>
      <c r="X18" s="21">
        <v>12.723402999999999</v>
      </c>
    </row>
    <row r="19" spans="1:24" x14ac:dyDescent="0.3">
      <c r="A19" s="12" t="s">
        <v>32</v>
      </c>
      <c r="D19" s="12" t="s">
        <v>23</v>
      </c>
      <c r="H19" s="20">
        <v>0.89113200000000004</v>
      </c>
      <c r="I19" s="20">
        <v>0.91810700000000001</v>
      </c>
      <c r="J19" s="20">
        <v>4.228E-3</v>
      </c>
      <c r="K19" s="20" t="s">
        <v>127</v>
      </c>
      <c r="L19" s="21">
        <v>1.1072070000000001</v>
      </c>
      <c r="M19" s="20"/>
      <c r="N19" s="20">
        <v>0.57821599999999995</v>
      </c>
      <c r="O19" s="20">
        <v>0.75656117977528092</v>
      </c>
      <c r="P19" s="20">
        <v>1.0708000000000001E-2</v>
      </c>
      <c r="Q19" s="20" t="s">
        <v>115</v>
      </c>
      <c r="R19" s="21">
        <v>1.6389929999999999</v>
      </c>
      <c r="S19" s="20"/>
      <c r="T19" s="20">
        <v>1.476124</v>
      </c>
      <c r="U19" s="21">
        <v>1.3116270000000001</v>
      </c>
      <c r="V19" s="20">
        <v>4.1120000000000002E-3</v>
      </c>
      <c r="W19" s="20">
        <v>4.1850000000000004E-3</v>
      </c>
      <c r="X19" s="21">
        <v>0.81948399999999999</v>
      </c>
    </row>
    <row r="20" spans="1:24" x14ac:dyDescent="0.3">
      <c r="A20" s="12" t="s">
        <v>33</v>
      </c>
      <c r="D20" s="12" t="s">
        <v>23</v>
      </c>
      <c r="H20" s="20">
        <v>5.0349370000000002</v>
      </c>
      <c r="I20" s="20">
        <v>2.0491190000000001</v>
      </c>
      <c r="J20" s="20">
        <v>2.4146999999999998E-2</v>
      </c>
      <c r="K20" s="20">
        <v>1.3213000000000001E-2</v>
      </c>
      <c r="L20" s="21">
        <v>11.132866</v>
      </c>
      <c r="M20" s="20"/>
      <c r="N20" s="20">
        <v>2.9830969999999999</v>
      </c>
      <c r="O20" s="20">
        <v>1.7770375250255359</v>
      </c>
      <c r="P20" s="20">
        <v>1.5334E-2</v>
      </c>
      <c r="Q20" s="20">
        <v>6.4530000000000004E-3</v>
      </c>
      <c r="R20" s="21">
        <v>15.316284</v>
      </c>
      <c r="S20" s="20"/>
      <c r="T20" s="20">
        <v>8.0754529999999995</v>
      </c>
      <c r="U20" s="21">
        <v>3.1299990000000002</v>
      </c>
      <c r="V20" s="20">
        <v>2.2950000000000002E-2</v>
      </c>
      <c r="W20" s="20">
        <v>1.2208999999999999E-2</v>
      </c>
      <c r="X20" s="21">
        <v>1.915621</v>
      </c>
    </row>
    <row r="21" spans="1:24" x14ac:dyDescent="0.3">
      <c r="H21" s="20"/>
      <c r="I21" s="20"/>
      <c r="J21" s="20"/>
      <c r="K21" s="20"/>
      <c r="L21" s="21"/>
      <c r="M21" s="20"/>
      <c r="N21" s="20"/>
      <c r="O21" s="20"/>
      <c r="P21" s="20"/>
      <c r="Q21" s="20"/>
      <c r="R21" s="21"/>
      <c r="S21" s="20"/>
      <c r="T21" s="20"/>
      <c r="U21" s="21"/>
      <c r="V21" s="20"/>
      <c r="W21" s="20"/>
      <c r="X21" s="21"/>
    </row>
    <row r="22" spans="1:24" x14ac:dyDescent="0.3">
      <c r="A22" s="12" t="s">
        <v>34</v>
      </c>
      <c r="D22" s="12" t="s">
        <v>23</v>
      </c>
      <c r="H22" s="20">
        <v>1.1913629999999999</v>
      </c>
      <c r="I22" s="20">
        <v>21.282584</v>
      </c>
      <c r="J22" s="20">
        <v>7.8730999999999995E-2</v>
      </c>
      <c r="K22" s="20">
        <v>6.0741999999999997E-2</v>
      </c>
      <c r="L22" s="21">
        <v>13.7966</v>
      </c>
      <c r="M22" s="20"/>
      <c r="N22" s="20">
        <v>0.90597799999999995</v>
      </c>
      <c r="O22" s="20">
        <v>14.863225999999997</v>
      </c>
      <c r="P22" s="20">
        <v>0.189666</v>
      </c>
      <c r="Q22" s="20">
        <v>3.8177000000000003E-2</v>
      </c>
      <c r="R22" s="21">
        <v>17.488811999999999</v>
      </c>
      <c r="S22" s="20"/>
      <c r="T22" s="20">
        <v>1.5940719999999999</v>
      </c>
      <c r="U22" s="21">
        <v>21.488168000000002</v>
      </c>
      <c r="V22" s="20">
        <v>8.7666999999999995E-2</v>
      </c>
      <c r="W22" s="20">
        <v>5.4597E-2</v>
      </c>
      <c r="X22" s="21">
        <v>12.174445</v>
      </c>
    </row>
    <row r="23" spans="1:24" x14ac:dyDescent="0.3">
      <c r="A23" s="12" t="s">
        <v>35</v>
      </c>
      <c r="D23" s="12" t="s">
        <v>23</v>
      </c>
      <c r="H23" s="20">
        <v>0.56579100000000004</v>
      </c>
      <c r="I23" s="20">
        <v>3.2988909999999998</v>
      </c>
      <c r="J23" s="20">
        <v>1.4256E-2</v>
      </c>
      <c r="K23" s="20" t="s">
        <v>123</v>
      </c>
      <c r="L23" s="21">
        <v>2.8649909999999998</v>
      </c>
      <c r="M23" s="20"/>
      <c r="N23" s="20">
        <v>0.48588500000000001</v>
      </c>
      <c r="O23" s="20">
        <v>3.1428317068437175</v>
      </c>
      <c r="P23" s="20">
        <v>4.9529999999999998E-2</v>
      </c>
      <c r="Q23" s="20">
        <v>1.2864E-2</v>
      </c>
      <c r="R23" s="21">
        <v>3.4320339999999998</v>
      </c>
      <c r="S23" s="20"/>
      <c r="T23" s="20">
        <v>0.60140800000000005</v>
      </c>
      <c r="U23" s="21">
        <v>3.0622780000000001</v>
      </c>
      <c r="V23" s="20">
        <v>1.4123999999999999E-2</v>
      </c>
      <c r="W23" s="20" t="s">
        <v>123</v>
      </c>
      <c r="X23" s="21">
        <v>2.7854489999999998</v>
      </c>
    </row>
    <row r="24" spans="1:24" x14ac:dyDescent="0.3">
      <c r="A24" s="12" t="s">
        <v>37</v>
      </c>
      <c r="D24" s="12" t="s">
        <v>23</v>
      </c>
      <c r="H24" s="20">
        <v>0.90307000000000004</v>
      </c>
      <c r="I24" s="20">
        <v>1.243449</v>
      </c>
      <c r="J24" s="20">
        <v>4.4720000000000003E-3</v>
      </c>
      <c r="K24" s="20" t="s">
        <v>128</v>
      </c>
      <c r="L24" s="21">
        <v>0.73516999999999999</v>
      </c>
      <c r="M24" s="20"/>
      <c r="N24" s="20">
        <v>0.77119800000000005</v>
      </c>
      <c r="O24" s="20">
        <v>1.2796860592441266</v>
      </c>
      <c r="P24" s="20">
        <v>1.9051999999999999E-2</v>
      </c>
      <c r="Q24" s="20" t="s">
        <v>127</v>
      </c>
      <c r="R24" s="21">
        <v>1.0342819999999999</v>
      </c>
      <c r="S24" s="20"/>
      <c r="T24" s="20">
        <v>1.159019</v>
      </c>
      <c r="U24" s="21">
        <v>1.251242</v>
      </c>
      <c r="V24" s="20">
        <v>2.3730000000000001E-3</v>
      </c>
      <c r="W24" s="20">
        <v>3.2629999999999998E-3</v>
      </c>
      <c r="X24" s="21">
        <v>1.2814810000000001</v>
      </c>
    </row>
    <row r="25" spans="1:24" x14ac:dyDescent="0.3">
      <c r="A25" s="12" t="s">
        <v>40</v>
      </c>
      <c r="D25" s="12" t="s">
        <v>23</v>
      </c>
      <c r="H25" s="20">
        <v>1.4586239999999999</v>
      </c>
      <c r="I25" s="20">
        <v>4.8777530000000002</v>
      </c>
      <c r="J25" s="20">
        <v>1.4253999999999999E-2</v>
      </c>
      <c r="K25" s="20">
        <v>1.2421E-2</v>
      </c>
      <c r="L25" s="21">
        <v>10.174225</v>
      </c>
      <c r="M25" s="20"/>
      <c r="N25" s="20">
        <v>1.4522809999999999</v>
      </c>
      <c r="O25" s="20">
        <v>7.8794834463738503</v>
      </c>
      <c r="P25" s="20">
        <v>0.100637</v>
      </c>
      <c r="Q25" s="20">
        <v>1.0891E-2</v>
      </c>
      <c r="R25" s="21">
        <v>10.143701</v>
      </c>
      <c r="S25" s="20"/>
      <c r="T25" s="20">
        <v>1.837534</v>
      </c>
      <c r="U25" s="21">
        <v>5.6546209999999997</v>
      </c>
      <c r="V25" s="20">
        <v>1.9746E-2</v>
      </c>
      <c r="W25" s="20">
        <v>8.2489999999999994E-3</v>
      </c>
      <c r="X25" s="21">
        <v>15.362126999999999</v>
      </c>
    </row>
    <row r="26" spans="1:24" x14ac:dyDescent="0.3">
      <c r="A26" s="12" t="s">
        <v>41</v>
      </c>
      <c r="D26" s="12" t="s">
        <v>23</v>
      </c>
      <c r="H26" s="20">
        <v>0.615618</v>
      </c>
      <c r="I26" s="20">
        <v>1.092638</v>
      </c>
      <c r="J26" s="20">
        <v>3.271E-3</v>
      </c>
      <c r="K26" s="20" t="s">
        <v>127</v>
      </c>
      <c r="L26" s="21">
        <v>2.4316070000000001</v>
      </c>
      <c r="M26" s="20"/>
      <c r="N26" s="20">
        <v>0.48337599999999997</v>
      </c>
      <c r="O26" s="20">
        <v>1.4063889479060263</v>
      </c>
      <c r="P26" s="20">
        <v>1.9321000000000001E-2</v>
      </c>
      <c r="Q26" s="20" t="s">
        <v>127</v>
      </c>
      <c r="R26" s="21">
        <v>2.3847680000000002</v>
      </c>
      <c r="S26" s="20"/>
      <c r="T26" s="20">
        <v>0.70455800000000002</v>
      </c>
      <c r="U26" s="21">
        <v>1.0569789999999999</v>
      </c>
      <c r="V26" s="20">
        <v>2.366E-3</v>
      </c>
      <c r="W26" s="20" t="s">
        <v>128</v>
      </c>
      <c r="X26" s="21">
        <v>2.9923869999999999</v>
      </c>
    </row>
    <row r="27" spans="1:24" x14ac:dyDescent="0.3">
      <c r="A27" s="12" t="s">
        <v>42</v>
      </c>
      <c r="D27" s="12" t="s">
        <v>23</v>
      </c>
      <c r="H27" s="20">
        <v>6.1162510000000001</v>
      </c>
      <c r="I27" s="20">
        <v>4.01051</v>
      </c>
      <c r="J27" s="20">
        <v>2.6571999999999998E-2</v>
      </c>
      <c r="K27" s="20">
        <v>1.8109E-2</v>
      </c>
      <c r="L27" s="21">
        <v>17.619802</v>
      </c>
      <c r="M27" s="20"/>
      <c r="N27" s="20">
        <v>5.5497009999999998</v>
      </c>
      <c r="O27" s="20">
        <v>4.8406963217568943</v>
      </c>
      <c r="P27" s="20">
        <v>7.0394999999999999E-2</v>
      </c>
      <c r="Q27" s="20">
        <v>1.5009E-2</v>
      </c>
      <c r="R27" s="21">
        <v>5.8445130000000001</v>
      </c>
      <c r="S27" s="20"/>
      <c r="T27" s="20">
        <v>8.2901779999999992</v>
      </c>
      <c r="U27" s="21">
        <v>5.5227909999999998</v>
      </c>
      <c r="V27" s="20">
        <v>2.0324999999999999E-2</v>
      </c>
      <c r="W27" s="20" t="s">
        <v>129</v>
      </c>
      <c r="X27" s="21">
        <v>6.4579599999999999</v>
      </c>
    </row>
    <row r="28" spans="1:24" x14ac:dyDescent="0.3">
      <c r="A28" s="12" t="s">
        <v>43</v>
      </c>
      <c r="D28" s="12" t="s">
        <v>23</v>
      </c>
      <c r="H28" s="20">
        <v>13.925585</v>
      </c>
      <c r="I28" s="20">
        <v>4.9901340000000003</v>
      </c>
      <c r="J28" s="20">
        <v>4.5096999999999998E-2</v>
      </c>
      <c r="K28" s="20">
        <v>3.4429000000000001E-2</v>
      </c>
      <c r="L28" s="21">
        <v>370.60214400000001</v>
      </c>
      <c r="M28" s="20"/>
      <c r="N28" s="20">
        <v>9.0929610000000007</v>
      </c>
      <c r="O28" s="20">
        <v>5.1020210296220627</v>
      </c>
      <c r="P28" s="20">
        <v>5.0425999999999999E-2</v>
      </c>
      <c r="Q28" s="20">
        <v>3.3369000000000003E-2</v>
      </c>
      <c r="R28" s="21">
        <v>23.522366999999999</v>
      </c>
      <c r="S28" s="20"/>
      <c r="T28" s="20">
        <v>19.300291999999999</v>
      </c>
      <c r="U28" s="21">
        <v>6.2823919999999998</v>
      </c>
      <c r="V28" s="20">
        <v>3.8682000000000001E-2</v>
      </c>
      <c r="W28" s="20">
        <v>3.6389999999999999E-2</v>
      </c>
      <c r="X28" s="21">
        <v>149.50297599999999</v>
      </c>
    </row>
    <row r="29" spans="1:24" x14ac:dyDescent="0.3">
      <c r="H29" s="20"/>
      <c r="I29" s="20"/>
      <c r="J29" s="20"/>
      <c r="K29" s="20"/>
      <c r="L29" s="21"/>
      <c r="M29" s="20"/>
      <c r="N29" s="20"/>
      <c r="O29" s="20"/>
      <c r="P29" s="20"/>
      <c r="Q29" s="20"/>
      <c r="R29" s="21"/>
      <c r="S29" s="20"/>
      <c r="T29" s="20"/>
      <c r="U29" s="20"/>
      <c r="V29" s="20"/>
      <c r="W29" s="20"/>
      <c r="X29" s="21"/>
    </row>
    <row r="30" spans="1:24" x14ac:dyDescent="0.3">
      <c r="A30" s="12" t="s">
        <v>44</v>
      </c>
      <c r="D30" s="12" t="s">
        <v>23</v>
      </c>
      <c r="G30" s="22"/>
      <c r="H30" s="21">
        <v>5.4465589366000007</v>
      </c>
      <c r="I30" s="21">
        <v>34.810386405899997</v>
      </c>
      <c r="J30" s="21">
        <v>0.14064459319999997</v>
      </c>
      <c r="K30" s="21">
        <v>9.2831312599999993E-2</v>
      </c>
      <c r="L30" s="21">
        <v>29.286266843</v>
      </c>
      <c r="M30" s="21"/>
      <c r="N30" s="21">
        <v>4.5751040973999997</v>
      </c>
      <c r="O30" s="21">
        <v>29.536339340722673</v>
      </c>
      <c r="P30" s="21">
        <v>0.40035720800000008</v>
      </c>
      <c r="Q30" s="21">
        <v>7.9729456599999998E-2</v>
      </c>
      <c r="R30" s="21">
        <v>33.848233925300008</v>
      </c>
      <c r="S30" s="21"/>
      <c r="T30" s="21">
        <v>7.508899403500001</v>
      </c>
      <c r="U30" s="21">
        <v>36.4738925073</v>
      </c>
      <c r="V30" s="21">
        <v>0.15189748959999996</v>
      </c>
      <c r="W30" s="21">
        <v>8.4604179700000004E-2</v>
      </c>
      <c r="X30" s="21">
        <v>27.369838149099998</v>
      </c>
    </row>
    <row r="31" spans="1:24" x14ac:dyDescent="0.3">
      <c r="A31" s="12" t="s">
        <v>45</v>
      </c>
      <c r="D31" s="12" t="s">
        <v>23</v>
      </c>
      <c r="G31" s="22"/>
      <c r="H31" s="21">
        <v>5.4465589366000007</v>
      </c>
      <c r="I31" s="21">
        <v>34.822496405899997</v>
      </c>
      <c r="J31" s="21">
        <v>0.14111459319999997</v>
      </c>
      <c r="K31" s="21">
        <v>0.10225731260000001</v>
      </c>
      <c r="L31" s="21">
        <v>29.392856843000004</v>
      </c>
      <c r="M31" s="21"/>
      <c r="N31" s="21">
        <v>4.5765940973999992</v>
      </c>
      <c r="O31" s="21">
        <v>29.56880203735189</v>
      </c>
      <c r="P31" s="21">
        <v>0.40094720800000005</v>
      </c>
      <c r="Q31" s="21">
        <v>8.1283456599999998E-2</v>
      </c>
      <c r="R31" s="21">
        <v>33.889553925300014</v>
      </c>
      <c r="S31" s="21"/>
      <c r="T31" s="21">
        <v>7.508899403500001</v>
      </c>
      <c r="U31" s="21">
        <v>36.488892507300001</v>
      </c>
      <c r="V31" s="21">
        <v>0.15244248959999995</v>
      </c>
      <c r="W31" s="21">
        <v>9.3948179700000009E-2</v>
      </c>
      <c r="X31" s="21">
        <v>27.453318149099996</v>
      </c>
    </row>
    <row r="32" spans="1:24" x14ac:dyDescent="0.3">
      <c r="L32" s="22"/>
      <c r="M32" s="21"/>
      <c r="N32" s="21"/>
      <c r="O32" s="21"/>
      <c r="P32" s="21"/>
      <c r="Q32" s="21"/>
      <c r="R32" s="21"/>
      <c r="S32" s="21"/>
      <c r="T32" s="21"/>
      <c r="V32" s="21"/>
      <c r="W32" s="21"/>
      <c r="X32" s="21"/>
    </row>
    <row r="33" spans="1:24" x14ac:dyDescent="0.3">
      <c r="A33" s="12" t="s">
        <v>46</v>
      </c>
      <c r="L33" s="22"/>
      <c r="M33" s="21"/>
      <c r="N33" s="21"/>
      <c r="O33" s="21"/>
      <c r="P33" s="21"/>
      <c r="Q33" s="21"/>
      <c r="R33" s="21"/>
      <c r="S33" s="21"/>
      <c r="T33" s="21"/>
      <c r="V33" s="21"/>
      <c r="W33" s="21"/>
      <c r="X33" s="21"/>
    </row>
    <row r="34" spans="1:24" x14ac:dyDescent="0.3">
      <c r="H34" s="20"/>
      <c r="I34" s="20"/>
      <c r="J34" s="20"/>
      <c r="K34" s="20"/>
      <c r="L34" s="21"/>
      <c r="M34" s="20"/>
      <c r="N34" s="20"/>
      <c r="O34" s="20"/>
      <c r="P34" s="20"/>
      <c r="Q34" s="20"/>
      <c r="R34" s="21"/>
      <c r="S34" s="20"/>
      <c r="T34" s="20"/>
      <c r="U34" s="20"/>
      <c r="V34" s="20"/>
      <c r="W34" s="20"/>
      <c r="X34" s="21"/>
    </row>
    <row r="35" spans="1:24" x14ac:dyDescent="0.3">
      <c r="A35" s="12" t="s">
        <v>47</v>
      </c>
      <c r="D35" s="12" t="s">
        <v>23</v>
      </c>
      <c r="H35" s="20">
        <v>0.37570999999999999</v>
      </c>
      <c r="I35" s="20">
        <v>6.0890170000000001</v>
      </c>
      <c r="J35" s="20">
        <v>1.7961999999999999E-2</v>
      </c>
      <c r="K35" s="20">
        <v>1.8488999999999998E-2</v>
      </c>
      <c r="L35" s="21">
        <v>5.4428669999999997</v>
      </c>
      <c r="M35" s="20"/>
      <c r="N35" s="20">
        <v>0.36037799999999998</v>
      </c>
      <c r="O35" s="20">
        <v>4.5981606292134831</v>
      </c>
      <c r="P35" s="20">
        <v>4.5508E-2</v>
      </c>
      <c r="Q35" s="20">
        <v>1.4865E-2</v>
      </c>
      <c r="R35" s="21">
        <v>5.5392450000000002</v>
      </c>
      <c r="S35" s="20"/>
      <c r="T35" s="20">
        <v>0.37851299999999999</v>
      </c>
      <c r="U35" s="21">
        <v>4.6763510000000004</v>
      </c>
      <c r="V35" s="20">
        <v>1.6893999999999999E-2</v>
      </c>
      <c r="W35" s="20">
        <v>1.1197E-2</v>
      </c>
      <c r="X35" s="21">
        <v>5.0671689999999998</v>
      </c>
    </row>
    <row r="36" spans="1:24" x14ac:dyDescent="0.3">
      <c r="A36" s="12" t="s">
        <v>48</v>
      </c>
      <c r="D36" s="12" t="s">
        <v>23</v>
      </c>
      <c r="H36" s="20">
        <v>0.79044199999999998</v>
      </c>
      <c r="I36" s="20">
        <v>10.395892</v>
      </c>
      <c r="J36" s="20">
        <v>8.4895999999999999E-2</v>
      </c>
      <c r="K36" s="20">
        <v>0.11576699999999999</v>
      </c>
      <c r="L36" s="21">
        <v>56.081902999999997</v>
      </c>
      <c r="M36" s="20"/>
      <c r="N36" s="20">
        <v>0.71999000000000002</v>
      </c>
      <c r="O36" s="20">
        <v>12.911627701736464</v>
      </c>
      <c r="P36" s="20">
        <v>0.13272300000000001</v>
      </c>
      <c r="Q36" s="20">
        <v>9.3373999999999999E-2</v>
      </c>
      <c r="R36" s="21">
        <v>60.707262999999998</v>
      </c>
      <c r="S36" s="20"/>
      <c r="T36" s="20">
        <v>0.91214499999999998</v>
      </c>
      <c r="U36" s="21">
        <v>9.4658090000000001</v>
      </c>
      <c r="V36" s="20">
        <v>7.4755000000000002E-2</v>
      </c>
      <c r="W36" s="20">
        <v>9.1453000000000007E-2</v>
      </c>
      <c r="X36" s="21">
        <v>29.381157000000002</v>
      </c>
    </row>
    <row r="37" spans="1:24" x14ac:dyDescent="0.3">
      <c r="A37" s="12" t="s">
        <v>49</v>
      </c>
      <c r="D37" s="12" t="s">
        <v>23</v>
      </c>
      <c r="H37" s="20">
        <v>22.043592</v>
      </c>
      <c r="I37" s="20">
        <v>200.265547</v>
      </c>
      <c r="J37" s="20">
        <v>0.60085999999999995</v>
      </c>
      <c r="K37" s="20">
        <v>0.41681000000000001</v>
      </c>
      <c r="L37" s="21">
        <v>129.29195799999999</v>
      </c>
      <c r="M37" s="20"/>
      <c r="N37" s="20">
        <v>21.466094999999999</v>
      </c>
      <c r="O37" s="20">
        <v>188.77336810010215</v>
      </c>
      <c r="P37" s="20">
        <v>2.4887410000000001</v>
      </c>
      <c r="Q37" s="20">
        <v>0.297981</v>
      </c>
      <c r="R37" s="21">
        <v>140.59787299999999</v>
      </c>
      <c r="S37" s="20"/>
      <c r="T37" s="20">
        <v>27.797608</v>
      </c>
      <c r="U37" s="21">
        <v>177.491018</v>
      </c>
      <c r="V37" s="20">
        <v>0.56692500000000001</v>
      </c>
      <c r="W37" s="20">
        <v>0.35145799999999999</v>
      </c>
      <c r="X37" s="21">
        <v>144.198644</v>
      </c>
    </row>
    <row r="38" spans="1:24" x14ac:dyDescent="0.3">
      <c r="A38" s="12" t="s">
        <v>50</v>
      </c>
      <c r="D38" s="12" t="s">
        <v>23</v>
      </c>
      <c r="H38" s="20">
        <v>2.542205</v>
      </c>
      <c r="I38" s="20">
        <v>55.482455000000002</v>
      </c>
      <c r="J38" s="20">
        <v>0.14535100000000001</v>
      </c>
      <c r="K38" s="20">
        <v>0.100642</v>
      </c>
      <c r="L38" s="21">
        <v>33.615895000000002</v>
      </c>
      <c r="M38" s="20"/>
      <c r="N38" s="20">
        <v>2.8942380000000001</v>
      </c>
      <c r="O38" s="20">
        <v>82.8824290143003</v>
      </c>
      <c r="P38" s="20">
        <v>0.96330800000000005</v>
      </c>
      <c r="Q38" s="20">
        <v>0.116451</v>
      </c>
      <c r="R38" s="21">
        <v>41.314036999999999</v>
      </c>
      <c r="S38" s="20"/>
      <c r="T38" s="20">
        <v>3.1617609999999998</v>
      </c>
      <c r="U38" s="21">
        <v>59.450806</v>
      </c>
      <c r="V38" s="20">
        <v>0.19111600000000001</v>
      </c>
      <c r="W38" s="20">
        <v>9.1430999999999998E-2</v>
      </c>
      <c r="X38" s="21">
        <v>55.251109999999997</v>
      </c>
    </row>
    <row r="39" spans="1:24" x14ac:dyDescent="0.3">
      <c r="H39" s="20"/>
      <c r="I39" s="20"/>
      <c r="J39" s="20"/>
      <c r="K39" s="20"/>
      <c r="L39" s="21"/>
      <c r="M39" s="20"/>
      <c r="N39" s="20"/>
      <c r="O39" s="20"/>
      <c r="P39" s="20"/>
      <c r="Q39" s="20"/>
      <c r="R39" s="21"/>
      <c r="S39" s="20"/>
      <c r="T39" s="20"/>
      <c r="U39" s="21"/>
      <c r="V39" s="20"/>
      <c r="W39" s="20"/>
      <c r="X39" s="21"/>
    </row>
    <row r="40" spans="1:24" x14ac:dyDescent="0.3">
      <c r="A40" s="12" t="s">
        <v>51</v>
      </c>
      <c r="D40" s="12" t="s">
        <v>23</v>
      </c>
      <c r="H40" s="20">
        <v>2.2808171072000003</v>
      </c>
      <c r="I40" s="20">
        <v>21.693894644300002</v>
      </c>
      <c r="J40" s="20">
        <v>6.4460408199999999E-2</v>
      </c>
      <c r="K40" s="20">
        <v>4.4717383400000005E-2</v>
      </c>
      <c r="L40" s="21">
        <v>13.944913700400001</v>
      </c>
      <c r="M40" s="20"/>
      <c r="N40" s="20">
        <v>2.2336167523999997</v>
      </c>
      <c r="O40" s="20">
        <v>21.366480291398162</v>
      </c>
      <c r="P40" s="20">
        <v>0.27780026470000002</v>
      </c>
      <c r="Q40" s="20">
        <v>3.3305426900000004E-2</v>
      </c>
      <c r="R40" s="21">
        <v>15.3069409098</v>
      </c>
      <c r="S40" s="20"/>
      <c r="T40" s="20">
        <v>2.8748183984</v>
      </c>
      <c r="U40" s="21">
        <v>19.534975466200002</v>
      </c>
      <c r="V40" s="20">
        <v>6.2438523700000005E-2</v>
      </c>
      <c r="W40" s="20">
        <v>3.7901234399999997E-2</v>
      </c>
      <c r="X40" s="21">
        <v>16.081855966400003</v>
      </c>
    </row>
    <row r="41" spans="1:24" x14ac:dyDescent="0.3">
      <c r="A41" s="12" t="s">
        <v>52</v>
      </c>
      <c r="D41" s="12" t="s">
        <v>23</v>
      </c>
      <c r="H41" s="20">
        <v>2.2808171072000003</v>
      </c>
      <c r="I41" s="20">
        <v>21.693894644300002</v>
      </c>
      <c r="J41" s="20">
        <v>6.4460408199999999E-2</v>
      </c>
      <c r="K41" s="20">
        <v>4.4717383400000005E-2</v>
      </c>
      <c r="L41" s="21">
        <v>13.944913700400001</v>
      </c>
      <c r="M41" s="20"/>
      <c r="N41" s="20">
        <v>2.2336167523999997</v>
      </c>
      <c r="O41" s="20">
        <v>21.366480291398162</v>
      </c>
      <c r="P41" s="20">
        <v>0.27780026470000002</v>
      </c>
      <c r="Q41" s="20">
        <v>3.3305426900000004E-2</v>
      </c>
      <c r="R41" s="21">
        <v>15.3069409098</v>
      </c>
      <c r="S41" s="20"/>
      <c r="T41" s="20">
        <v>2.8748183984</v>
      </c>
      <c r="U41" s="21">
        <v>19.534975466200002</v>
      </c>
      <c r="V41" s="20">
        <v>6.2438523700000005E-2</v>
      </c>
      <c r="W41" s="20">
        <v>3.7901234399999997E-2</v>
      </c>
      <c r="X41" s="21">
        <v>16.081855966400003</v>
      </c>
    </row>
    <row r="42" spans="1:24" x14ac:dyDescent="0.3">
      <c r="H42" s="20"/>
      <c r="I42" s="20"/>
      <c r="J42" s="20"/>
      <c r="K42" s="20"/>
      <c r="L42" s="23"/>
      <c r="M42" s="20"/>
      <c r="N42" s="20"/>
      <c r="O42" s="20"/>
      <c r="P42" s="20"/>
      <c r="Q42" s="20"/>
      <c r="R42" s="21"/>
      <c r="S42" s="20"/>
      <c r="T42" s="20"/>
      <c r="U42" s="20"/>
      <c r="V42" s="20"/>
      <c r="W42" s="20"/>
      <c r="X42" s="21"/>
    </row>
    <row r="43" spans="1:24" x14ac:dyDescent="0.3">
      <c r="A43" s="12" t="s">
        <v>53</v>
      </c>
      <c r="H43" s="20"/>
      <c r="I43" s="20"/>
      <c r="J43" s="20"/>
      <c r="K43" s="20"/>
      <c r="L43" s="23"/>
      <c r="M43" s="20"/>
      <c r="N43" s="20"/>
      <c r="O43" s="20"/>
      <c r="P43" s="20"/>
      <c r="Q43" s="20"/>
      <c r="R43" s="21"/>
      <c r="S43" s="20"/>
      <c r="T43" s="20"/>
      <c r="U43" s="20"/>
      <c r="V43" s="20"/>
      <c r="W43" s="20"/>
      <c r="X43" s="21"/>
    </row>
    <row r="44" spans="1:24" x14ac:dyDescent="0.3">
      <c r="H44" s="20"/>
      <c r="I44" s="20"/>
      <c r="J44" s="20"/>
      <c r="K44" s="20"/>
      <c r="L44" s="23"/>
      <c r="M44" s="20"/>
      <c r="N44" s="20"/>
      <c r="O44" s="20"/>
      <c r="P44" s="20"/>
      <c r="Q44" s="20"/>
      <c r="R44" s="21"/>
      <c r="S44" s="20"/>
      <c r="T44" s="20"/>
      <c r="U44" s="20"/>
      <c r="V44" s="20"/>
      <c r="W44" s="20"/>
      <c r="X44" s="21"/>
    </row>
    <row r="45" spans="1:24" x14ac:dyDescent="0.3">
      <c r="A45" s="12" t="s">
        <v>54</v>
      </c>
      <c r="D45" s="12" t="s">
        <v>23</v>
      </c>
      <c r="H45" s="21">
        <v>31.2</v>
      </c>
      <c r="I45" s="23">
        <v>872</v>
      </c>
      <c r="J45" s="21">
        <v>2.68</v>
      </c>
      <c r="K45" s="21">
        <v>2.4700000000000002</v>
      </c>
      <c r="L45" s="23">
        <v>616</v>
      </c>
      <c r="M45" s="20"/>
      <c r="N45" s="20">
        <v>23</v>
      </c>
      <c r="O45" s="20">
        <v>750.90480081716032</v>
      </c>
      <c r="P45" s="20">
        <v>9.06</v>
      </c>
      <c r="Q45" s="20">
        <v>1.52</v>
      </c>
      <c r="R45" s="21">
        <v>715</v>
      </c>
      <c r="S45" s="20"/>
      <c r="T45" s="23">
        <v>32.9</v>
      </c>
      <c r="U45" s="23">
        <v>924</v>
      </c>
      <c r="V45" s="24">
        <v>2.7</v>
      </c>
      <c r="W45" s="24">
        <v>2.08</v>
      </c>
      <c r="X45" s="23">
        <v>702</v>
      </c>
    </row>
    <row r="46" spans="1:24" x14ac:dyDescent="0.3">
      <c r="A46" s="12" t="s">
        <v>59</v>
      </c>
      <c r="D46" s="12" t="s">
        <v>23</v>
      </c>
      <c r="H46" s="21">
        <v>3300</v>
      </c>
      <c r="I46" s="23">
        <v>60900</v>
      </c>
      <c r="J46" s="21">
        <v>172</v>
      </c>
      <c r="K46" s="21">
        <v>149</v>
      </c>
      <c r="L46" s="23">
        <v>51400</v>
      </c>
      <c r="M46" s="20"/>
      <c r="N46" s="20">
        <v>3020</v>
      </c>
      <c r="O46" s="20">
        <v>61646.332992849842</v>
      </c>
      <c r="P46" s="20">
        <v>718</v>
      </c>
      <c r="Q46" s="20">
        <v>119</v>
      </c>
      <c r="R46" s="21">
        <v>59400</v>
      </c>
      <c r="S46" s="20"/>
      <c r="T46" s="23">
        <v>3590</v>
      </c>
      <c r="U46" s="23">
        <v>61500</v>
      </c>
      <c r="V46" s="24">
        <v>213</v>
      </c>
      <c r="W46" s="24">
        <v>140</v>
      </c>
      <c r="X46" s="23">
        <v>63500</v>
      </c>
    </row>
    <row r="47" spans="1:24" x14ac:dyDescent="0.3">
      <c r="A47" s="12" t="s">
        <v>60</v>
      </c>
      <c r="D47" s="12" t="s">
        <v>23</v>
      </c>
      <c r="H47" s="21">
        <v>26.6</v>
      </c>
      <c r="I47" s="23">
        <v>876</v>
      </c>
      <c r="J47" s="21">
        <v>2.58</v>
      </c>
      <c r="K47" s="21">
        <v>1.87</v>
      </c>
      <c r="L47" s="23">
        <v>459</v>
      </c>
      <c r="M47" s="20"/>
      <c r="N47" s="20">
        <v>28</v>
      </c>
      <c r="O47" s="20">
        <v>995.19479060265564</v>
      </c>
      <c r="P47" s="20">
        <v>12.5</v>
      </c>
      <c r="Q47" s="20">
        <v>1.75</v>
      </c>
      <c r="R47" s="21">
        <v>546</v>
      </c>
      <c r="S47" s="20"/>
      <c r="T47" s="23">
        <v>29.1</v>
      </c>
      <c r="U47" s="23">
        <v>880</v>
      </c>
      <c r="V47" s="24">
        <v>2.99</v>
      </c>
      <c r="W47" s="24">
        <v>1.74</v>
      </c>
      <c r="X47" s="23">
        <v>659</v>
      </c>
    </row>
    <row r="48" spans="1:24" x14ac:dyDescent="0.3">
      <c r="A48" s="12" t="s">
        <v>61</v>
      </c>
      <c r="D48" s="12" t="s">
        <v>23</v>
      </c>
      <c r="H48" s="21">
        <v>442</v>
      </c>
      <c r="I48" s="23">
        <v>7820</v>
      </c>
      <c r="J48" s="21">
        <v>23.6</v>
      </c>
      <c r="K48" s="21">
        <v>19.600000000000001</v>
      </c>
      <c r="L48" s="23">
        <v>4680</v>
      </c>
      <c r="M48" s="20"/>
      <c r="N48" s="20">
        <v>265</v>
      </c>
      <c r="O48" s="20">
        <v>5197.3105209397336</v>
      </c>
      <c r="P48" s="20">
        <v>66.5</v>
      </c>
      <c r="Q48" s="20">
        <v>9.9600000000000009</v>
      </c>
      <c r="R48" s="21">
        <v>4920</v>
      </c>
      <c r="S48" s="20"/>
      <c r="T48" s="23">
        <v>413</v>
      </c>
      <c r="U48" s="23">
        <v>7390</v>
      </c>
      <c r="V48" s="24">
        <v>25</v>
      </c>
      <c r="W48" s="24">
        <v>16.100000000000001</v>
      </c>
      <c r="X48" s="23">
        <v>4050</v>
      </c>
    </row>
    <row r="49" spans="1:24" x14ac:dyDescent="0.3">
      <c r="A49" s="12" t="s">
        <v>62</v>
      </c>
      <c r="D49" s="12" t="s">
        <v>23</v>
      </c>
      <c r="H49" s="21">
        <v>347</v>
      </c>
      <c r="I49" s="23">
        <v>8070</v>
      </c>
      <c r="J49" s="21">
        <v>22.5</v>
      </c>
      <c r="K49" s="21">
        <v>19.399999999999999</v>
      </c>
      <c r="L49" s="23">
        <v>10200</v>
      </c>
      <c r="M49" s="20"/>
      <c r="N49" s="20">
        <v>345</v>
      </c>
      <c r="O49" s="20">
        <v>8017.302349336057</v>
      </c>
      <c r="P49" s="20">
        <v>90.9</v>
      </c>
      <c r="Q49" s="20">
        <v>16.7</v>
      </c>
      <c r="R49" s="21">
        <v>12700</v>
      </c>
      <c r="S49" s="20"/>
      <c r="T49" s="23">
        <v>450</v>
      </c>
      <c r="U49" s="23">
        <v>8550</v>
      </c>
      <c r="V49" s="24">
        <v>29.2</v>
      </c>
      <c r="W49" s="24">
        <v>20</v>
      </c>
      <c r="X49" s="23">
        <v>13100</v>
      </c>
    </row>
    <row r="50" spans="1:24" x14ac:dyDescent="0.3">
      <c r="A50" s="12" t="s">
        <v>63</v>
      </c>
      <c r="D50" s="12" t="s">
        <v>23</v>
      </c>
      <c r="H50" s="21">
        <v>494</v>
      </c>
      <c r="I50" s="23">
        <v>15100</v>
      </c>
      <c r="J50" s="21">
        <v>43.2</v>
      </c>
      <c r="K50" s="21">
        <v>33</v>
      </c>
      <c r="L50" s="23">
        <v>8310</v>
      </c>
      <c r="M50" s="20"/>
      <c r="N50" s="20">
        <v>498</v>
      </c>
      <c r="O50" s="20">
        <v>17379.019407558731</v>
      </c>
      <c r="P50" s="20">
        <v>211</v>
      </c>
      <c r="Q50" s="20">
        <v>27.5</v>
      </c>
      <c r="R50" s="21">
        <v>10600</v>
      </c>
      <c r="S50" s="20"/>
      <c r="T50" s="23">
        <v>577</v>
      </c>
      <c r="U50" s="23">
        <v>16700</v>
      </c>
      <c r="V50" s="24">
        <v>51.2</v>
      </c>
      <c r="W50" s="24">
        <v>30.9</v>
      </c>
      <c r="X50" s="23">
        <v>11900</v>
      </c>
    </row>
    <row r="51" spans="1:24" x14ac:dyDescent="0.3">
      <c r="A51" s="12" t="s">
        <v>64</v>
      </c>
      <c r="D51" s="12" t="s">
        <v>23</v>
      </c>
      <c r="H51" s="21">
        <v>91.5</v>
      </c>
      <c r="I51" s="23">
        <v>2860</v>
      </c>
      <c r="J51" s="21">
        <v>8.66</v>
      </c>
      <c r="K51" s="21">
        <v>6.87</v>
      </c>
      <c r="L51" s="23">
        <v>1990</v>
      </c>
      <c r="M51" s="20"/>
      <c r="N51" s="20">
        <v>91.4</v>
      </c>
      <c r="O51" s="20">
        <v>3164.2931562819203</v>
      </c>
      <c r="P51" s="20">
        <v>38.9</v>
      </c>
      <c r="Q51" s="20">
        <v>5.36</v>
      </c>
      <c r="R51" s="21">
        <v>2340</v>
      </c>
      <c r="S51" s="20"/>
      <c r="T51" s="23">
        <v>110</v>
      </c>
      <c r="U51" s="23">
        <v>3200</v>
      </c>
      <c r="V51" s="24">
        <v>10.3</v>
      </c>
      <c r="W51" s="24">
        <v>6.12</v>
      </c>
      <c r="X51" s="23">
        <v>2640</v>
      </c>
    </row>
    <row r="52" spans="1:24" x14ac:dyDescent="0.3">
      <c r="A52" s="12" t="s">
        <v>66</v>
      </c>
      <c r="D52" s="12" t="s">
        <v>23</v>
      </c>
      <c r="H52" s="21">
        <v>61.3</v>
      </c>
      <c r="I52" s="23">
        <v>3320</v>
      </c>
      <c r="J52" s="21">
        <v>9.2100000000000009</v>
      </c>
      <c r="K52" s="21">
        <v>6.26</v>
      </c>
      <c r="L52" s="23">
        <v>1680</v>
      </c>
      <c r="M52" s="20"/>
      <c r="N52" s="20">
        <v>63.4</v>
      </c>
      <c r="O52" s="20">
        <v>3574.1756894790597</v>
      </c>
      <c r="P52" s="20">
        <v>39.6</v>
      </c>
      <c r="Q52" s="20">
        <v>4.9000000000000004</v>
      </c>
      <c r="R52" s="21">
        <v>2220</v>
      </c>
      <c r="S52" s="20"/>
      <c r="T52" s="23">
        <v>76.7</v>
      </c>
      <c r="U52" s="23">
        <v>4050</v>
      </c>
      <c r="V52" s="24">
        <v>10.4</v>
      </c>
      <c r="W52" s="24">
        <v>5.79</v>
      </c>
      <c r="X52" s="23">
        <v>2430</v>
      </c>
    </row>
    <row r="53" spans="1:24" x14ac:dyDescent="0.3">
      <c r="H53" s="20"/>
      <c r="I53" s="20"/>
      <c r="J53" s="20"/>
      <c r="K53" s="20"/>
      <c r="L53" s="23"/>
      <c r="M53" s="20"/>
      <c r="N53" s="20"/>
      <c r="O53" s="20"/>
      <c r="P53" s="20"/>
      <c r="Q53" s="20"/>
      <c r="R53" s="21"/>
      <c r="S53" s="20"/>
      <c r="T53" s="20"/>
      <c r="U53" s="20"/>
      <c r="V53" s="20"/>
      <c r="W53" s="20"/>
      <c r="X53" s="21"/>
    </row>
    <row r="54" spans="1:24" x14ac:dyDescent="0.3">
      <c r="A54" s="12" t="s">
        <v>67</v>
      </c>
      <c r="D54" s="12" t="s">
        <v>23</v>
      </c>
      <c r="H54" s="21">
        <v>0.14380800000000002</v>
      </c>
      <c r="I54" s="21">
        <v>2.9945400000000002</v>
      </c>
      <c r="J54" s="21">
        <v>8.5329000000000012E-3</v>
      </c>
      <c r="K54" s="21">
        <v>7.1540999999999992E-3</v>
      </c>
      <c r="L54" s="21">
        <v>2.3800499999999998</v>
      </c>
      <c r="M54" s="20"/>
      <c r="N54" s="20">
        <v>0.13001399999999996</v>
      </c>
      <c r="O54" s="20">
        <v>3.021736011235955</v>
      </c>
      <c r="P54" s="20">
        <v>3.5593800000000002E-2</v>
      </c>
      <c r="Q54" s="20">
        <v>5.6007000000000001E-3</v>
      </c>
      <c r="R54" s="21">
        <v>2.8032300000000001</v>
      </c>
      <c r="S54" s="20"/>
      <c r="T54" s="21">
        <v>0.158361</v>
      </c>
      <c r="U54" s="21">
        <v>3.0958200000000002</v>
      </c>
      <c r="V54" s="20">
        <v>1.0343700000000001E-2</v>
      </c>
      <c r="W54" s="20">
        <v>6.6818999999999984E-3</v>
      </c>
      <c r="X54" s="21">
        <v>2.9694300000000005</v>
      </c>
    </row>
    <row r="55" spans="1:24" x14ac:dyDescent="0.3">
      <c r="A55" s="12" t="s">
        <v>68</v>
      </c>
      <c r="D55" s="12" t="s">
        <v>23</v>
      </c>
      <c r="H55" s="21">
        <v>0.14380800000000002</v>
      </c>
      <c r="I55" s="21">
        <v>2.9945400000000002</v>
      </c>
      <c r="J55" s="21">
        <v>8.5329000000000012E-3</v>
      </c>
      <c r="K55" s="21">
        <v>7.1540999999999992E-3</v>
      </c>
      <c r="L55" s="21">
        <v>2.3800499999999998</v>
      </c>
      <c r="M55" s="20"/>
      <c r="N55" s="20">
        <v>0.13001399999999996</v>
      </c>
      <c r="O55" s="20">
        <v>3.021736011235955</v>
      </c>
      <c r="P55" s="20">
        <v>3.5593800000000002E-2</v>
      </c>
      <c r="Q55" s="20">
        <v>5.6007000000000001E-3</v>
      </c>
      <c r="R55" s="21">
        <v>2.8032300000000001</v>
      </c>
      <c r="S55" s="20"/>
      <c r="T55" s="21">
        <v>0.158361</v>
      </c>
      <c r="U55" s="21">
        <v>3.0958200000000002</v>
      </c>
      <c r="V55" s="20">
        <v>1.0343700000000001E-2</v>
      </c>
      <c r="W55" s="20">
        <v>6.6818999999999984E-3</v>
      </c>
      <c r="X55" s="21">
        <v>2.9694300000000005</v>
      </c>
    </row>
    <row r="56" spans="1:24" x14ac:dyDescent="0.3">
      <c r="H56" s="21"/>
      <c r="I56" s="21"/>
      <c r="J56" s="21"/>
      <c r="K56" s="21"/>
      <c r="L56" s="21"/>
      <c r="M56" s="20"/>
      <c r="N56" s="20"/>
      <c r="O56" s="20"/>
      <c r="P56" s="20"/>
      <c r="Q56" s="20"/>
      <c r="R56" s="21"/>
      <c r="S56" s="20"/>
      <c r="T56" s="20"/>
      <c r="U56" s="20"/>
      <c r="V56" s="20"/>
      <c r="W56" s="20"/>
      <c r="X56" s="21"/>
    </row>
    <row r="57" spans="1:24" x14ac:dyDescent="0.3">
      <c r="A57" s="12" t="s">
        <v>69</v>
      </c>
      <c r="D57" s="12" t="s">
        <v>23</v>
      </c>
      <c r="H57" s="21">
        <v>2.4246251072000002</v>
      </c>
      <c r="I57" s="21">
        <v>24.688434644300003</v>
      </c>
      <c r="J57" s="21">
        <v>7.2993308199999996E-2</v>
      </c>
      <c r="K57" s="21">
        <v>5.1871483400000001E-2</v>
      </c>
      <c r="L57" s="21">
        <v>16.324963700400001</v>
      </c>
      <c r="M57" s="20"/>
      <c r="N57" s="20">
        <v>2.3636307523999998</v>
      </c>
      <c r="O57" s="20">
        <v>24.388216302634117</v>
      </c>
      <c r="P57" s="20">
        <v>0.31339406470000003</v>
      </c>
      <c r="Q57" s="20">
        <v>3.8906126900000004E-2</v>
      </c>
      <c r="R57" s="21">
        <v>18.110170909800001</v>
      </c>
      <c r="S57" s="20"/>
      <c r="T57" s="20">
        <v>3.0331793984000002</v>
      </c>
      <c r="U57" s="20">
        <v>22.630795466200002</v>
      </c>
      <c r="V57" s="20">
        <v>7.2782223700000009E-2</v>
      </c>
      <c r="W57" s="20">
        <v>4.4583134399999995E-2</v>
      </c>
      <c r="X57" s="21">
        <v>19.051285966400002</v>
      </c>
    </row>
    <row r="58" spans="1:24" x14ac:dyDescent="0.3">
      <c r="A58" s="12" t="s">
        <v>70</v>
      </c>
      <c r="D58" s="12" t="s">
        <v>23</v>
      </c>
      <c r="H58" s="21">
        <v>2.4246251072000002</v>
      </c>
      <c r="I58" s="21">
        <v>24.688434644300003</v>
      </c>
      <c r="J58" s="21">
        <v>7.2993308199999996E-2</v>
      </c>
      <c r="K58" s="21">
        <v>5.1871483400000001E-2</v>
      </c>
      <c r="L58" s="21">
        <v>16.324963700400001</v>
      </c>
      <c r="M58" s="20"/>
      <c r="N58" s="20">
        <v>2.3636307523999998</v>
      </c>
      <c r="O58" s="20">
        <v>24.388216302634117</v>
      </c>
      <c r="P58" s="20">
        <v>0.31339406470000003</v>
      </c>
      <c r="Q58" s="20">
        <v>3.8906126900000004E-2</v>
      </c>
      <c r="R58" s="21">
        <v>18.110170909800001</v>
      </c>
      <c r="S58" s="20"/>
      <c r="T58" s="20">
        <v>3.0331793984000002</v>
      </c>
      <c r="U58" s="20">
        <v>22.630795466200002</v>
      </c>
      <c r="V58" s="20">
        <v>7.2782223700000009E-2</v>
      </c>
      <c r="W58" s="20">
        <v>4.4583134399999995E-2</v>
      </c>
      <c r="X58" s="21">
        <v>19.051285966400002</v>
      </c>
    </row>
    <row r="59" spans="1:24" x14ac:dyDescent="0.3">
      <c r="H59" s="21"/>
      <c r="I59" s="21"/>
      <c r="J59" s="21"/>
      <c r="K59" s="21"/>
      <c r="L59" s="21"/>
      <c r="M59" s="20"/>
      <c r="N59" s="20"/>
      <c r="O59" s="20"/>
      <c r="P59" s="20"/>
      <c r="Q59" s="20"/>
      <c r="R59" s="21"/>
      <c r="S59" s="20"/>
      <c r="T59" s="20"/>
      <c r="U59" s="20"/>
      <c r="V59" s="20"/>
      <c r="W59" s="20"/>
      <c r="X59" s="21"/>
    </row>
    <row r="60" spans="1:24" x14ac:dyDescent="0.3">
      <c r="A60" s="12" t="s">
        <v>71</v>
      </c>
      <c r="D60" s="12" t="s">
        <v>23</v>
      </c>
      <c r="H60" s="21">
        <v>7.8711840438000014</v>
      </c>
      <c r="I60" s="21">
        <v>59.4988210502</v>
      </c>
      <c r="J60" s="21">
        <v>0.21363790139999997</v>
      </c>
      <c r="K60" s="21">
        <v>0.14470279599999999</v>
      </c>
      <c r="L60" s="21">
        <v>45.611230543399998</v>
      </c>
      <c r="M60" s="20"/>
      <c r="N60" s="20">
        <v>6.9387348497999994</v>
      </c>
      <c r="O60" s="20">
        <v>53.92455564335679</v>
      </c>
      <c r="P60" s="20">
        <v>0.71375127270000016</v>
      </c>
      <c r="Q60" s="20">
        <v>0.1186355835</v>
      </c>
      <c r="R60" s="21">
        <v>51.958404835100012</v>
      </c>
      <c r="S60" s="20"/>
      <c r="T60" s="21">
        <v>10.542078801900001</v>
      </c>
      <c r="U60" s="21">
        <v>59.104687973500006</v>
      </c>
      <c r="V60" s="21">
        <v>0.22467971329999997</v>
      </c>
      <c r="W60" s="21">
        <v>0.12918731410000001</v>
      </c>
      <c r="X60" s="21">
        <v>46.4211241155</v>
      </c>
    </row>
    <row r="61" spans="1:24" x14ac:dyDescent="0.3">
      <c r="A61" s="12" t="s">
        <v>72</v>
      </c>
      <c r="D61" s="12" t="s">
        <v>23</v>
      </c>
      <c r="H61" s="21">
        <v>7.8711840438000014</v>
      </c>
      <c r="I61" s="21">
        <v>59.5109310502</v>
      </c>
      <c r="J61" s="21">
        <v>0.21410790139999997</v>
      </c>
      <c r="K61" s="21">
        <v>0.15412879600000001</v>
      </c>
      <c r="L61" s="21">
        <v>45.717820543400009</v>
      </c>
      <c r="M61" s="20"/>
      <c r="N61" s="20">
        <v>6.940224849799999</v>
      </c>
      <c r="O61" s="20">
        <v>53.957018339986007</v>
      </c>
      <c r="P61" s="20">
        <v>0.71434127270000003</v>
      </c>
      <c r="Q61" s="20">
        <v>0.1201895835</v>
      </c>
      <c r="R61" s="21">
        <v>51.999724835100011</v>
      </c>
      <c r="S61" s="20"/>
      <c r="T61" s="21">
        <v>10.542078801900001</v>
      </c>
      <c r="U61" s="21">
        <v>59.119687973500007</v>
      </c>
      <c r="V61" s="21">
        <v>0.22522471329999996</v>
      </c>
      <c r="W61" s="21">
        <v>0.1385313141</v>
      </c>
      <c r="X61" s="21">
        <v>46.504604115500001</v>
      </c>
    </row>
    <row r="62" spans="1:24" x14ac:dyDescent="0.3">
      <c r="H62" s="20"/>
      <c r="I62" s="20"/>
      <c r="J62" s="20"/>
      <c r="K62" s="20"/>
      <c r="L62" s="23"/>
      <c r="M62" s="20"/>
      <c r="N62" s="20"/>
      <c r="O62" s="20"/>
      <c r="P62" s="20"/>
      <c r="Q62" s="20"/>
      <c r="R62" s="21"/>
      <c r="S62" s="20"/>
      <c r="T62" s="20"/>
      <c r="U62" s="20"/>
      <c r="V62" s="20"/>
      <c r="W62" s="20"/>
      <c r="X62" s="21"/>
    </row>
    <row r="63" spans="1:24" x14ac:dyDescent="0.3">
      <c r="A63" s="12" t="s">
        <v>73</v>
      </c>
      <c r="H63" s="20"/>
      <c r="I63" s="20"/>
      <c r="J63" s="20"/>
      <c r="K63" s="20"/>
      <c r="L63" s="23"/>
      <c r="M63" s="20"/>
      <c r="N63" s="20"/>
      <c r="O63" s="20"/>
      <c r="P63" s="20"/>
      <c r="Q63" s="20"/>
      <c r="R63" s="21"/>
      <c r="S63" s="20"/>
      <c r="T63" s="20"/>
      <c r="U63" s="20"/>
      <c r="V63" s="20"/>
      <c r="W63" s="20"/>
      <c r="X63" s="21"/>
    </row>
    <row r="64" spans="1:24" x14ac:dyDescent="0.3">
      <c r="H64" s="20"/>
      <c r="I64" s="20"/>
      <c r="J64" s="20"/>
      <c r="K64" s="20"/>
      <c r="L64" s="23"/>
      <c r="M64" s="20"/>
      <c r="N64" s="20"/>
      <c r="O64" s="20"/>
      <c r="P64" s="20"/>
      <c r="Q64" s="20"/>
      <c r="R64" s="21"/>
      <c r="S64" s="20"/>
      <c r="T64" s="20"/>
      <c r="U64" s="20"/>
      <c r="V64" s="20"/>
      <c r="W64" s="20"/>
      <c r="X64" s="21"/>
    </row>
    <row r="65" spans="1:24" x14ac:dyDescent="0.3">
      <c r="A65" s="12" t="s">
        <v>74</v>
      </c>
      <c r="D65" s="12" t="s">
        <v>75</v>
      </c>
      <c r="H65" s="20" t="s">
        <v>130</v>
      </c>
      <c r="I65" s="20" t="s">
        <v>131</v>
      </c>
      <c r="J65" s="20" t="s">
        <v>127</v>
      </c>
      <c r="K65" s="20" t="s">
        <v>130</v>
      </c>
      <c r="L65" s="23" t="s">
        <v>132</v>
      </c>
      <c r="M65" s="20"/>
      <c r="N65" s="20" t="s">
        <v>133</v>
      </c>
      <c r="O65" s="20" t="s">
        <v>134</v>
      </c>
      <c r="P65" s="20" t="s">
        <v>127</v>
      </c>
      <c r="Q65" s="20" t="s">
        <v>123</v>
      </c>
      <c r="R65" s="21">
        <v>0.39300000000000002</v>
      </c>
      <c r="S65" s="20"/>
      <c r="T65" s="20" t="s">
        <v>133</v>
      </c>
      <c r="U65" s="20" t="s">
        <v>135</v>
      </c>
      <c r="V65" s="20" t="s">
        <v>127</v>
      </c>
      <c r="W65" s="20" t="s">
        <v>130</v>
      </c>
      <c r="X65" s="21" t="s">
        <v>136</v>
      </c>
    </row>
    <row r="66" spans="1:24" x14ac:dyDescent="0.3">
      <c r="A66" s="12" t="s">
        <v>76</v>
      </c>
      <c r="D66" s="12" t="s">
        <v>75</v>
      </c>
      <c r="H66" s="20" t="s">
        <v>137</v>
      </c>
      <c r="I66" s="20" t="s">
        <v>138</v>
      </c>
      <c r="J66" s="20" t="s">
        <v>116</v>
      </c>
      <c r="K66" s="20" t="s">
        <v>129</v>
      </c>
      <c r="L66" s="23" t="s">
        <v>139</v>
      </c>
      <c r="M66" s="20"/>
      <c r="N66" s="20" t="s">
        <v>140</v>
      </c>
      <c r="O66" s="20" t="s">
        <v>141</v>
      </c>
      <c r="P66" s="20" t="s">
        <v>123</v>
      </c>
      <c r="Q66" s="20" t="s">
        <v>142</v>
      </c>
      <c r="R66" s="21" t="s">
        <v>143</v>
      </c>
      <c r="S66" s="20"/>
      <c r="T66" s="20" t="s">
        <v>144</v>
      </c>
      <c r="U66" s="20" t="s">
        <v>145</v>
      </c>
      <c r="V66" s="20" t="s">
        <v>116</v>
      </c>
      <c r="W66" s="20" t="s">
        <v>119</v>
      </c>
      <c r="X66" s="21" t="s">
        <v>146</v>
      </c>
    </row>
    <row r="67" spans="1:24" x14ac:dyDescent="0.3">
      <c r="A67" s="12" t="s">
        <v>77</v>
      </c>
      <c r="D67" s="12" t="s">
        <v>75</v>
      </c>
      <c r="H67" s="20" t="s">
        <v>147</v>
      </c>
      <c r="I67" s="20" t="s">
        <v>148</v>
      </c>
      <c r="J67" s="20" t="s">
        <v>119</v>
      </c>
      <c r="K67" s="20" t="s">
        <v>149</v>
      </c>
      <c r="L67" s="23" t="s">
        <v>150</v>
      </c>
      <c r="M67" s="20"/>
      <c r="N67" s="20" t="s">
        <v>144</v>
      </c>
      <c r="O67" s="20" t="s">
        <v>151</v>
      </c>
      <c r="P67" s="20" t="s">
        <v>129</v>
      </c>
      <c r="Q67" s="20" t="s">
        <v>152</v>
      </c>
      <c r="R67" s="21" t="s">
        <v>153</v>
      </c>
      <c r="S67" s="20"/>
      <c r="T67" s="20" t="s">
        <v>39</v>
      </c>
      <c r="U67" s="20" t="s">
        <v>154</v>
      </c>
      <c r="V67" s="20" t="s">
        <v>119</v>
      </c>
      <c r="W67" s="20" t="s">
        <v>149</v>
      </c>
      <c r="X67" s="21" t="s">
        <v>155</v>
      </c>
    </row>
    <row r="68" spans="1:24" x14ac:dyDescent="0.3">
      <c r="A68" s="12" t="s">
        <v>78</v>
      </c>
      <c r="D68" s="12" t="s">
        <v>75</v>
      </c>
      <c r="G68" s="22"/>
      <c r="H68" s="21">
        <v>32</v>
      </c>
      <c r="I68" s="21">
        <v>238</v>
      </c>
      <c r="J68" s="21">
        <v>0.65900000000000003</v>
      </c>
      <c r="K68" s="21">
        <v>0.53600000000000003</v>
      </c>
      <c r="L68" s="23">
        <v>207</v>
      </c>
      <c r="M68" s="21"/>
      <c r="N68" s="21">
        <v>28.6</v>
      </c>
      <c r="O68" s="21">
        <v>237.73186925434112</v>
      </c>
      <c r="P68" s="21">
        <v>2.8</v>
      </c>
      <c r="Q68" s="21">
        <v>0.44900000000000001</v>
      </c>
      <c r="R68" s="21">
        <v>251</v>
      </c>
      <c r="S68" s="21"/>
      <c r="T68" s="21">
        <v>33.700000000000003</v>
      </c>
      <c r="U68" s="21">
        <v>240</v>
      </c>
      <c r="V68" s="21">
        <v>0.81499999999999995</v>
      </c>
      <c r="W68" s="21">
        <v>0.52500000000000002</v>
      </c>
      <c r="X68" s="21">
        <v>265</v>
      </c>
    </row>
    <row r="69" spans="1:24" x14ac:dyDescent="0.3">
      <c r="A69" s="12" t="s">
        <v>79</v>
      </c>
      <c r="D69" s="12" t="s">
        <v>75</v>
      </c>
      <c r="G69" s="22"/>
      <c r="H69" s="21">
        <v>31.2</v>
      </c>
      <c r="I69" s="21">
        <v>142</v>
      </c>
      <c r="J69" s="21">
        <v>0.41899999999999998</v>
      </c>
      <c r="K69" s="21">
        <v>0.32300000000000001</v>
      </c>
      <c r="L69" s="23">
        <v>82.3</v>
      </c>
      <c r="M69" s="21"/>
      <c r="N69" s="21">
        <v>24.6</v>
      </c>
      <c r="O69" s="21">
        <v>143.13098059244126</v>
      </c>
      <c r="P69" s="21">
        <v>1.79</v>
      </c>
      <c r="Q69" s="21">
        <v>0.23400000000000001</v>
      </c>
      <c r="R69" s="21">
        <v>95.7</v>
      </c>
      <c r="S69" s="21"/>
      <c r="T69" s="21">
        <v>29.7</v>
      </c>
      <c r="U69" s="21">
        <v>150</v>
      </c>
      <c r="V69" s="21">
        <v>0.48699999999999999</v>
      </c>
      <c r="W69" s="21">
        <v>0.29499999999999998</v>
      </c>
      <c r="X69" s="21">
        <v>97</v>
      </c>
    </row>
    <row r="70" spans="1:24" x14ac:dyDescent="0.3">
      <c r="A70" s="12" t="s">
        <v>80</v>
      </c>
      <c r="D70" s="12" t="s">
        <v>75</v>
      </c>
      <c r="G70" s="22"/>
      <c r="H70" s="21">
        <v>13.3</v>
      </c>
      <c r="I70" s="21">
        <v>116</v>
      </c>
      <c r="J70" s="21">
        <v>0.314</v>
      </c>
      <c r="K70" s="21">
        <v>0.249</v>
      </c>
      <c r="L70" s="23">
        <v>93</v>
      </c>
      <c r="M70" s="21"/>
      <c r="N70" s="21">
        <v>11.3</v>
      </c>
      <c r="O70" s="21">
        <v>118.04616956077629</v>
      </c>
      <c r="P70" s="21">
        <v>1.36</v>
      </c>
      <c r="Q70" s="21">
        <v>0.191</v>
      </c>
      <c r="R70" s="21">
        <v>115</v>
      </c>
      <c r="S70" s="21"/>
      <c r="T70" s="21">
        <v>13.8</v>
      </c>
      <c r="U70" s="21">
        <v>132</v>
      </c>
      <c r="V70" s="21">
        <v>0.39</v>
      </c>
      <c r="W70" s="21">
        <v>0.24099999999999999</v>
      </c>
      <c r="X70" s="21">
        <v>116</v>
      </c>
    </row>
    <row r="71" spans="1:24" x14ac:dyDescent="0.3">
      <c r="A71" s="12" t="s">
        <v>81</v>
      </c>
      <c r="D71" s="12" t="s">
        <v>75</v>
      </c>
      <c r="G71" s="22"/>
      <c r="H71" s="21">
        <v>76.5</v>
      </c>
      <c r="I71" s="21">
        <v>496</v>
      </c>
      <c r="J71" s="21">
        <v>1.3920000000000001</v>
      </c>
      <c r="K71" s="21">
        <v>1.1080000000000001</v>
      </c>
      <c r="L71" s="23">
        <v>382.3</v>
      </c>
      <c r="M71" s="21"/>
      <c r="N71" s="21">
        <v>64.5</v>
      </c>
      <c r="O71" s="21">
        <v>498.90901940755873</v>
      </c>
      <c r="P71" s="21">
        <v>5.95</v>
      </c>
      <c r="Q71" s="21">
        <v>0.87400000000000011</v>
      </c>
      <c r="R71" s="21">
        <v>462.09300000000002</v>
      </c>
      <c r="S71" s="21"/>
      <c r="T71" s="21">
        <v>77.2</v>
      </c>
      <c r="U71" s="21">
        <v>522</v>
      </c>
      <c r="V71" s="21">
        <v>1.6920000000000002</v>
      </c>
      <c r="W71" s="21">
        <v>1.0609999999999999</v>
      </c>
      <c r="X71" s="21">
        <v>478</v>
      </c>
    </row>
    <row r="72" spans="1:24" x14ac:dyDescent="0.3">
      <c r="A72" s="12" t="s">
        <v>82</v>
      </c>
      <c r="D72" s="12" t="s">
        <v>75</v>
      </c>
      <c r="G72" s="22"/>
      <c r="H72" s="21">
        <v>76.582729999999998</v>
      </c>
      <c r="I72" s="21">
        <v>496.91700000000003</v>
      </c>
      <c r="J72" s="21">
        <v>1.4093900000000001</v>
      </c>
      <c r="K72" s="21">
        <v>1.14933</v>
      </c>
      <c r="L72" s="23">
        <v>384.82600000000002</v>
      </c>
      <c r="M72" s="21"/>
      <c r="N72" s="21">
        <v>64.555419999999998</v>
      </c>
      <c r="O72" s="21">
        <v>500.66495617977523</v>
      </c>
      <c r="P72" s="21">
        <v>5.9716399999999998</v>
      </c>
      <c r="Q72" s="21">
        <v>0.91237999999999997</v>
      </c>
      <c r="R72" s="21">
        <v>464.84800000000001</v>
      </c>
      <c r="S72" s="21"/>
      <c r="T72" s="21">
        <v>77.293300000000002</v>
      </c>
      <c r="U72" s="21">
        <v>523.10500000000002</v>
      </c>
      <c r="V72" s="21">
        <v>1.7096100000000001</v>
      </c>
      <c r="W72" s="21">
        <v>1.1001099999999999</v>
      </c>
      <c r="X72" s="21">
        <v>480.84100000000001</v>
      </c>
    </row>
    <row r="73" spans="1:24" x14ac:dyDescent="0.3">
      <c r="A73" s="12" t="s">
        <v>83</v>
      </c>
    </row>
    <row r="74" spans="1:24" x14ac:dyDescent="0.3">
      <c r="A74" s="12" t="s">
        <v>84</v>
      </c>
    </row>
    <row r="77" spans="1:24" x14ac:dyDescent="0.3">
      <c r="A77" s="12" t="s">
        <v>44</v>
      </c>
      <c r="G77" s="22"/>
      <c r="H77" s="21">
        <f t="shared" ref="H77:K78" si="0">+H30/(H$7*0.01)</f>
        <v>129.6799746809524</v>
      </c>
      <c r="I77" s="21">
        <f t="shared" si="0"/>
        <v>34.810386405899997</v>
      </c>
      <c r="J77" s="21">
        <f t="shared" si="0"/>
        <v>17.580574149999997</v>
      </c>
      <c r="K77" s="21">
        <f t="shared" si="0"/>
        <v>9.2831312599999993</v>
      </c>
      <c r="L77" s="21"/>
      <c r="N77" s="21">
        <f t="shared" ref="N77:W78" si="1">+N30/(N$7*0.01)</f>
        <v>108.93104993809523</v>
      </c>
      <c r="O77" s="21">
        <f>+O30/(O$7*0.01)</f>
        <v>29.536339340722673</v>
      </c>
      <c r="P77" s="21">
        <f t="shared" si="1"/>
        <v>26.690480533333339</v>
      </c>
      <c r="Q77" s="21">
        <f t="shared" si="1"/>
        <v>13.288242766666666</v>
      </c>
      <c r="R77" s="21"/>
      <c r="S77" s="21"/>
      <c r="T77" s="21">
        <f t="shared" si="1"/>
        <v>166.86443118888891</v>
      </c>
      <c r="U77" s="21">
        <f>+U30/(U$7*0.01)</f>
        <v>36.4738925073</v>
      </c>
      <c r="V77" s="21">
        <f t="shared" si="1"/>
        <v>16.877498844444439</v>
      </c>
      <c r="W77" s="21">
        <f t="shared" si="1"/>
        <v>16.92083594</v>
      </c>
    </row>
    <row r="78" spans="1:24" x14ac:dyDescent="0.3">
      <c r="A78" s="12" t="s">
        <v>45</v>
      </c>
      <c r="G78" s="22"/>
      <c r="H78" s="21">
        <f t="shared" si="0"/>
        <v>129.6799746809524</v>
      </c>
      <c r="I78" s="21">
        <f t="shared" si="0"/>
        <v>34.822496405899997</v>
      </c>
      <c r="J78" s="21">
        <f t="shared" si="0"/>
        <v>17.639324149999997</v>
      </c>
      <c r="K78" s="21">
        <f t="shared" si="0"/>
        <v>10.225731260000002</v>
      </c>
      <c r="L78" s="21"/>
      <c r="N78" s="21">
        <f t="shared" si="1"/>
        <v>108.9665261285714</v>
      </c>
      <c r="O78" s="21">
        <f>+O31/(O$7*0.01)</f>
        <v>29.56880203735189</v>
      </c>
      <c r="P78" s="21">
        <f t="shared" si="1"/>
        <v>26.729813866666671</v>
      </c>
      <c r="Q78" s="21">
        <f t="shared" si="1"/>
        <v>13.547242766666667</v>
      </c>
      <c r="R78" s="21"/>
      <c r="S78" s="21"/>
      <c r="T78" s="21">
        <f t="shared" si="1"/>
        <v>166.86443118888891</v>
      </c>
      <c r="U78" s="21">
        <f>+U31/(U$7*0.01)</f>
        <v>36.488892507300001</v>
      </c>
      <c r="V78" s="21">
        <f t="shared" si="1"/>
        <v>16.938054399999992</v>
      </c>
      <c r="W78" s="21">
        <f t="shared" si="1"/>
        <v>18.78963594</v>
      </c>
    </row>
    <row r="80" spans="1:24" x14ac:dyDescent="0.3">
      <c r="A80" s="12" t="s">
        <v>69</v>
      </c>
      <c r="G80" s="21"/>
      <c r="H80" s="21">
        <f t="shared" ref="H80:K81" si="2">+H57/(H$7*0.01)</f>
        <v>57.72916921904762</v>
      </c>
      <c r="I80" s="21">
        <f t="shared" si="2"/>
        <v>24.688434644300003</v>
      </c>
      <c r="J80" s="21">
        <f t="shared" si="2"/>
        <v>9.1241635249999984</v>
      </c>
      <c r="K80" s="21">
        <f t="shared" si="2"/>
        <v>5.1871483400000002</v>
      </c>
      <c r="L80" s="21"/>
      <c r="N80" s="21">
        <f t="shared" ref="N80:W81" si="3">+N57/(N$7*0.01)</f>
        <v>56.276922676190466</v>
      </c>
      <c r="O80" s="21">
        <f>+O57/(O$7*0.01)</f>
        <v>24.388216302634117</v>
      </c>
      <c r="P80" s="21">
        <f t="shared" si="3"/>
        <v>20.89293764666667</v>
      </c>
      <c r="Q80" s="21">
        <f t="shared" si="3"/>
        <v>6.484354483333334</v>
      </c>
      <c r="R80" s="21"/>
      <c r="S80" s="21"/>
      <c r="T80" s="21">
        <f t="shared" si="3"/>
        <v>67.403986631111124</v>
      </c>
      <c r="U80" s="21">
        <f>+U57/(U$7*0.01)</f>
        <v>22.630795466200002</v>
      </c>
      <c r="V80" s="21">
        <f t="shared" si="3"/>
        <v>8.0869137444444448</v>
      </c>
      <c r="W80" s="21">
        <f t="shared" si="3"/>
        <v>8.916626879999999</v>
      </c>
    </row>
    <row r="81" spans="1:23" x14ac:dyDescent="0.3">
      <c r="A81" s="12" t="s">
        <v>70</v>
      </c>
      <c r="G81" s="21"/>
      <c r="H81" s="21">
        <f t="shared" si="2"/>
        <v>57.72916921904762</v>
      </c>
      <c r="I81" s="21">
        <f t="shared" si="2"/>
        <v>24.688434644300003</v>
      </c>
      <c r="J81" s="21">
        <f t="shared" si="2"/>
        <v>9.1241635249999984</v>
      </c>
      <c r="K81" s="21">
        <f t="shared" si="2"/>
        <v>5.1871483400000002</v>
      </c>
      <c r="L81" s="21"/>
      <c r="N81" s="21">
        <f t="shared" si="3"/>
        <v>56.276922676190466</v>
      </c>
      <c r="O81" s="21">
        <f>+O58/(O$7*0.01)</f>
        <v>24.388216302634117</v>
      </c>
      <c r="P81" s="21">
        <f t="shared" si="3"/>
        <v>20.89293764666667</v>
      </c>
      <c r="Q81" s="21">
        <f t="shared" si="3"/>
        <v>6.484354483333334</v>
      </c>
      <c r="R81" s="21"/>
      <c r="S81" s="21"/>
      <c r="T81" s="21">
        <f t="shared" si="3"/>
        <v>67.403986631111124</v>
      </c>
      <c r="U81" s="21">
        <f>+U58/(U$7*0.01)</f>
        <v>22.630795466200002</v>
      </c>
      <c r="V81" s="21">
        <f t="shared" si="3"/>
        <v>8.0869137444444448</v>
      </c>
      <c r="W81" s="21">
        <f t="shared" si="3"/>
        <v>8.916626879999999</v>
      </c>
    </row>
    <row r="83" spans="1:23" x14ac:dyDescent="0.3">
      <c r="A83" s="12" t="s">
        <v>71</v>
      </c>
      <c r="G83" s="21"/>
      <c r="H83" s="21">
        <f t="shared" ref="H83:K84" si="4">+H60/(H$7*0.01)</f>
        <v>187.40914390000003</v>
      </c>
      <c r="I83" s="21">
        <f t="shared" si="4"/>
        <v>59.4988210502</v>
      </c>
      <c r="J83" s="21">
        <f t="shared" si="4"/>
        <v>26.704737674999997</v>
      </c>
      <c r="K83" s="21">
        <f t="shared" si="4"/>
        <v>14.4702796</v>
      </c>
      <c r="L83" s="21"/>
      <c r="N83" s="21">
        <f t="shared" ref="N83:W84" si="5">+N60/(N$7*0.01)</f>
        <v>165.20797261428569</v>
      </c>
      <c r="O83" s="21">
        <f>+O60/(O$7*0.01)</f>
        <v>53.92455564335679</v>
      </c>
      <c r="P83" s="21">
        <f t="shared" si="5"/>
        <v>47.58341818000001</v>
      </c>
      <c r="Q83" s="21">
        <f t="shared" si="5"/>
        <v>19.77259725</v>
      </c>
      <c r="R83" s="21"/>
      <c r="S83" s="21"/>
      <c r="T83" s="21">
        <f t="shared" si="5"/>
        <v>234.26841782000002</v>
      </c>
      <c r="U83" s="21">
        <f>+U60/(U$7*0.01)</f>
        <v>59.104687973500006</v>
      </c>
      <c r="V83" s="21">
        <f t="shared" si="5"/>
        <v>24.964412588888884</v>
      </c>
      <c r="W83" s="21">
        <f t="shared" si="5"/>
        <v>25.837462819999999</v>
      </c>
    </row>
    <row r="84" spans="1:23" x14ac:dyDescent="0.3">
      <c r="A84" s="12" t="s">
        <v>72</v>
      </c>
      <c r="G84" s="21"/>
      <c r="H84" s="21">
        <f t="shared" si="4"/>
        <v>187.40914390000003</v>
      </c>
      <c r="I84" s="21">
        <f t="shared" si="4"/>
        <v>59.5109310502</v>
      </c>
      <c r="J84" s="21">
        <f t="shared" si="4"/>
        <v>26.763487674999997</v>
      </c>
      <c r="K84" s="21">
        <f t="shared" si="4"/>
        <v>15.4128796</v>
      </c>
      <c r="L84" s="21"/>
      <c r="N84" s="21">
        <f t="shared" si="5"/>
        <v>165.24344880476187</v>
      </c>
      <c r="O84" s="21">
        <f>+O61/(O$7*0.01)</f>
        <v>53.957018339986007</v>
      </c>
      <c r="P84" s="21">
        <f t="shared" si="5"/>
        <v>47.622751513333334</v>
      </c>
      <c r="Q84" s="21">
        <f t="shared" si="5"/>
        <v>20.031597250000001</v>
      </c>
      <c r="R84" s="21"/>
      <c r="S84" s="21"/>
      <c r="T84" s="21">
        <f t="shared" si="5"/>
        <v>234.26841782000002</v>
      </c>
      <c r="U84" s="21">
        <f>+U61/(U$7*0.01)</f>
        <v>59.119687973500007</v>
      </c>
      <c r="V84" s="21">
        <f t="shared" si="5"/>
        <v>25.024968144444436</v>
      </c>
      <c r="W84" s="21">
        <f t="shared" si="5"/>
        <v>27.706262819999999</v>
      </c>
    </row>
    <row r="86" spans="1:23" x14ac:dyDescent="0.3">
      <c r="A86" s="12" t="s">
        <v>81</v>
      </c>
      <c r="G86" s="23"/>
      <c r="H86" s="23">
        <f t="shared" ref="H86:K87" si="6">+H71/(H$7*0.01)</f>
        <v>1821.4285714285713</v>
      </c>
      <c r="I86" s="23">
        <f t="shared" si="6"/>
        <v>496</v>
      </c>
      <c r="J86" s="23">
        <f t="shared" si="6"/>
        <v>174</v>
      </c>
      <c r="K86" s="23">
        <f t="shared" si="6"/>
        <v>110.80000000000001</v>
      </c>
      <c r="L86" s="23"/>
      <c r="N86" s="23">
        <f t="shared" ref="N86:W87" si="7">+N71/(N$7*0.01)</f>
        <v>1535.7142857142856</v>
      </c>
      <c r="O86" s="23">
        <f>+O71/(O$7*0.01)</f>
        <v>498.90901940755873</v>
      </c>
      <c r="P86" s="23">
        <f t="shared" si="7"/>
        <v>396.66666666666669</v>
      </c>
      <c r="Q86" s="23">
        <f t="shared" si="7"/>
        <v>145.66666666666669</v>
      </c>
      <c r="R86" s="23"/>
      <c r="S86" s="23"/>
      <c r="T86" s="23">
        <f t="shared" si="7"/>
        <v>1715.5555555555557</v>
      </c>
      <c r="U86" s="23">
        <f>+U71/(U$7*0.01)</f>
        <v>522</v>
      </c>
      <c r="V86" s="23">
        <f t="shared" si="7"/>
        <v>188</v>
      </c>
      <c r="W86" s="23">
        <f t="shared" si="7"/>
        <v>212.2</v>
      </c>
    </row>
    <row r="87" spans="1:23" x14ac:dyDescent="0.3">
      <c r="A87" s="12" t="s">
        <v>82</v>
      </c>
      <c r="G87" s="23"/>
      <c r="H87" s="23">
        <f t="shared" si="6"/>
        <v>1823.3983333333331</v>
      </c>
      <c r="I87" s="23">
        <f t="shared" si="6"/>
        <v>496.91700000000003</v>
      </c>
      <c r="J87" s="23">
        <f t="shared" si="6"/>
        <v>176.17375000000001</v>
      </c>
      <c r="K87" s="23">
        <f t="shared" si="6"/>
        <v>114.93299999999999</v>
      </c>
      <c r="L87" s="23"/>
      <c r="N87" s="23">
        <f t="shared" si="7"/>
        <v>1537.0338095238094</v>
      </c>
      <c r="O87" s="23">
        <f>+O72/(O$7*0.01)</f>
        <v>500.66495617977523</v>
      </c>
      <c r="P87" s="23">
        <f t="shared" si="7"/>
        <v>398.10933333333332</v>
      </c>
      <c r="Q87" s="23">
        <f t="shared" si="7"/>
        <v>152.06333333333333</v>
      </c>
      <c r="R87" s="23"/>
      <c r="S87" s="23"/>
      <c r="T87" s="23">
        <f t="shared" si="7"/>
        <v>1717.6288888888889</v>
      </c>
      <c r="U87" s="23">
        <f>+U72/(U$7*0.01)</f>
        <v>523.10500000000002</v>
      </c>
      <c r="V87" s="23">
        <f t="shared" si="7"/>
        <v>189.95666666666665</v>
      </c>
      <c r="W87" s="23">
        <f t="shared" si="7"/>
        <v>220.02199999999999</v>
      </c>
    </row>
    <row r="89" spans="1:23" x14ac:dyDescent="0.3">
      <c r="A89" s="12" t="s">
        <v>156</v>
      </c>
      <c r="H89" s="25">
        <v>0.3</v>
      </c>
      <c r="I89" s="13">
        <v>2.5</v>
      </c>
      <c r="J89" s="12">
        <f>+I89*0.02</f>
        <v>0.05</v>
      </c>
      <c r="K89" s="12">
        <f>+J89</f>
        <v>0.05</v>
      </c>
      <c r="N89" s="25">
        <v>0.3</v>
      </c>
      <c r="O89" s="13">
        <v>2.5</v>
      </c>
      <c r="P89" s="12">
        <f>+O89*0.02</f>
        <v>0.05</v>
      </c>
      <c r="Q89" s="12">
        <f>+P89</f>
        <v>0.05</v>
      </c>
      <c r="T89" s="25">
        <v>0.3</v>
      </c>
      <c r="U89" s="13">
        <v>2.5</v>
      </c>
      <c r="V89" s="12">
        <f>+U89*0.02</f>
        <v>0.05</v>
      </c>
      <c r="W89" s="12">
        <f>+V89</f>
        <v>0.05</v>
      </c>
    </row>
    <row r="90" spans="1:23" x14ac:dyDescent="0.3">
      <c r="A90" s="12" t="s">
        <v>157</v>
      </c>
      <c r="H90" s="12">
        <v>0.5</v>
      </c>
      <c r="I90" s="13">
        <v>4</v>
      </c>
      <c r="J90" s="12">
        <f>+I90*0.02</f>
        <v>0.08</v>
      </c>
      <c r="K90" s="12">
        <f t="shared" ref="K90:K91" si="8">+J90</f>
        <v>0.08</v>
      </c>
      <c r="N90" s="12">
        <v>0.5</v>
      </c>
      <c r="O90" s="13">
        <v>4</v>
      </c>
      <c r="P90" s="12">
        <f>+O90*0.02</f>
        <v>0.08</v>
      </c>
      <c r="Q90" s="12">
        <f t="shared" ref="Q90:Q91" si="9">+P90</f>
        <v>0.08</v>
      </c>
      <c r="T90" s="12">
        <v>0.5</v>
      </c>
      <c r="U90" s="13">
        <v>4</v>
      </c>
      <c r="V90" s="12">
        <f>+U90*0.02</f>
        <v>0.08</v>
      </c>
      <c r="W90" s="12">
        <f t="shared" ref="W90:W91" si="10">+V90</f>
        <v>0.08</v>
      </c>
    </row>
    <row r="91" spans="1:23" x14ac:dyDescent="0.3">
      <c r="A91" s="12" t="s">
        <v>158</v>
      </c>
      <c r="H91" s="12">
        <v>3</v>
      </c>
      <c r="I91" s="13">
        <v>40</v>
      </c>
      <c r="J91" s="12">
        <f>+I91*0.02</f>
        <v>0.8</v>
      </c>
      <c r="K91" s="12">
        <f t="shared" si="8"/>
        <v>0.8</v>
      </c>
      <c r="N91" s="12">
        <v>3</v>
      </c>
      <c r="O91" s="13">
        <v>40</v>
      </c>
      <c r="P91" s="12">
        <f>+O91*0.02</f>
        <v>0.8</v>
      </c>
      <c r="Q91" s="12">
        <f t="shared" si="9"/>
        <v>0.8</v>
      </c>
      <c r="T91" s="12">
        <v>3</v>
      </c>
      <c r="U91" s="13">
        <v>40</v>
      </c>
      <c r="V91" s="12">
        <f>+U91*0.02</f>
        <v>0.8</v>
      </c>
      <c r="W91" s="12">
        <f t="shared" si="10"/>
        <v>0.8</v>
      </c>
    </row>
    <row r="93" spans="1:23" x14ac:dyDescent="0.3">
      <c r="A93" s="12" t="s">
        <v>159</v>
      </c>
    </row>
    <row r="94" spans="1:23" x14ac:dyDescent="0.3">
      <c r="A94" s="12" t="s">
        <v>156</v>
      </c>
      <c r="H94" s="25">
        <f>+H31/H89</f>
        <v>18.155196455333336</v>
      </c>
      <c r="I94" s="25">
        <f t="shared" ref="I94:K94" si="11">+I31/I89</f>
        <v>13.928998562359999</v>
      </c>
      <c r="J94" s="25">
        <f t="shared" si="11"/>
        <v>2.8222918639999994</v>
      </c>
      <c r="K94" s="25">
        <f t="shared" si="11"/>
        <v>2.0451462519999999</v>
      </c>
      <c r="L94" s="25"/>
      <c r="N94" s="25">
        <f>+N31/N89</f>
        <v>15.255313657999999</v>
      </c>
      <c r="O94" s="25">
        <f t="shared" ref="O94:Q94" si="12">+O31/O89</f>
        <v>11.827520814940756</v>
      </c>
      <c r="P94" s="25">
        <f t="shared" si="12"/>
        <v>8.0189441600000002</v>
      </c>
      <c r="Q94" s="25">
        <f t="shared" si="12"/>
        <v>1.6256691319999999</v>
      </c>
      <c r="R94" s="25"/>
      <c r="T94" s="25">
        <f>+T31/T89</f>
        <v>25.029664678333337</v>
      </c>
      <c r="U94" s="25">
        <f t="shared" ref="U94:W94" si="13">+U31/U89</f>
        <v>14.59555700292</v>
      </c>
      <c r="V94" s="25">
        <f t="shared" si="13"/>
        <v>3.0488497919999991</v>
      </c>
      <c r="W94" s="25">
        <f t="shared" si="13"/>
        <v>1.878963594</v>
      </c>
    </row>
    <row r="95" spans="1:23" x14ac:dyDescent="0.3">
      <c r="A95" s="12" t="s">
        <v>157</v>
      </c>
      <c r="H95" s="25">
        <f>+H61/H90</f>
        <v>15.742368087600003</v>
      </c>
      <c r="I95" s="25">
        <f t="shared" ref="I95:K95" si="14">+I61/I90</f>
        <v>14.87773276255</v>
      </c>
      <c r="J95" s="25">
        <f t="shared" si="14"/>
        <v>2.6763487674999995</v>
      </c>
      <c r="K95" s="25">
        <f t="shared" si="14"/>
        <v>1.92660995</v>
      </c>
      <c r="L95" s="25"/>
      <c r="N95" s="25">
        <f>+N61/N90</f>
        <v>13.880449699599998</v>
      </c>
      <c r="O95" s="25">
        <f t="shared" ref="O95:Q95" si="15">+O61/O90</f>
        <v>13.489254584996502</v>
      </c>
      <c r="P95" s="25">
        <f t="shared" si="15"/>
        <v>8.9292659087500006</v>
      </c>
      <c r="Q95" s="25">
        <f t="shared" si="15"/>
        <v>1.50236979375</v>
      </c>
      <c r="R95" s="25"/>
      <c r="T95" s="25">
        <f>+T61/T90</f>
        <v>21.084157603800001</v>
      </c>
      <c r="U95" s="25">
        <f t="shared" ref="U95:W95" si="16">+U61/U90</f>
        <v>14.779921993375002</v>
      </c>
      <c r="V95" s="25">
        <f t="shared" si="16"/>
        <v>2.8153089162499993</v>
      </c>
      <c r="W95" s="25">
        <f t="shared" si="16"/>
        <v>1.7316414262499999</v>
      </c>
    </row>
    <row r="96" spans="1:23" x14ac:dyDescent="0.3">
      <c r="A96" s="12" t="s">
        <v>158</v>
      </c>
      <c r="H96" s="25">
        <f>+H72/H91</f>
        <v>25.527576666666665</v>
      </c>
      <c r="I96" s="25">
        <f t="shared" ref="I96:K96" si="17">+I72/I91</f>
        <v>12.422925000000001</v>
      </c>
      <c r="J96" s="25">
        <f t="shared" si="17"/>
        <v>1.7617375000000002</v>
      </c>
      <c r="K96" s="25">
        <f t="shared" si="17"/>
        <v>1.4366625</v>
      </c>
      <c r="L96" s="25"/>
      <c r="N96" s="25">
        <f>+N72/N91</f>
        <v>21.518473333333333</v>
      </c>
      <c r="O96" s="25">
        <f t="shared" ref="O96:Q96" si="18">+O72/O91</f>
        <v>12.516623904494381</v>
      </c>
      <c r="P96" s="25">
        <f t="shared" si="18"/>
        <v>7.4645499999999991</v>
      </c>
      <c r="Q96" s="25">
        <f t="shared" si="18"/>
        <v>1.1404749999999999</v>
      </c>
      <c r="R96" s="25"/>
      <c r="T96" s="25">
        <f>+T72/T91</f>
        <v>25.764433333333333</v>
      </c>
      <c r="U96" s="25">
        <f t="shared" ref="U96:W96" si="19">+U72/U91</f>
        <v>13.077625000000001</v>
      </c>
      <c r="V96" s="25">
        <f t="shared" si="19"/>
        <v>2.1370125</v>
      </c>
      <c r="W96" s="25">
        <f t="shared" si="19"/>
        <v>1.3751374999999999</v>
      </c>
    </row>
    <row r="98" spans="1:23" x14ac:dyDescent="0.3">
      <c r="J98" s="25">
        <f>+I84/J84</f>
        <v>2.2235865434604651</v>
      </c>
      <c r="K98" s="25">
        <f>+I84/K84</f>
        <v>3.8611169745464045</v>
      </c>
      <c r="L98" s="25"/>
      <c r="P98" s="25">
        <f>+O84/P84</f>
        <v>1.1330092576628887</v>
      </c>
      <c r="Q98" s="25">
        <f>+O84/Q84</f>
        <v>2.6935954066261991</v>
      </c>
      <c r="R98" s="25"/>
      <c r="V98" s="25">
        <f>+U84/V84</f>
        <v>2.3624281010972887</v>
      </c>
      <c r="W98" s="25">
        <f>+U84/W84</f>
        <v>2.1338023232358845</v>
      </c>
    </row>
    <row r="99" spans="1:23" x14ac:dyDescent="0.3">
      <c r="J99" s="25">
        <f>+I84/J84</f>
        <v>2.2235865434604651</v>
      </c>
      <c r="K99" s="25">
        <f>+I84/K84</f>
        <v>3.8611169745464045</v>
      </c>
      <c r="L99" s="25"/>
      <c r="P99" s="25">
        <f>+O84/P84</f>
        <v>1.1330092576628887</v>
      </c>
      <c r="Q99" s="25">
        <f>+O84/Q84</f>
        <v>2.6935954066261991</v>
      </c>
      <c r="R99" s="25"/>
      <c r="V99" s="25">
        <f>+U84/V84</f>
        <v>2.3624281010972887</v>
      </c>
      <c r="W99" s="25">
        <f>+U84/W84</f>
        <v>2.1338023232358845</v>
      </c>
    </row>
    <row r="100" spans="1:23" x14ac:dyDescent="0.3">
      <c r="J100" s="25">
        <f>+I87/J87</f>
        <v>2.8206074968603438</v>
      </c>
      <c r="K100" s="25">
        <f>+I87/K87</f>
        <v>4.3235363211610247</v>
      </c>
      <c r="L100" s="25"/>
      <c r="P100" s="25">
        <f>+O87/P87</f>
        <v>1.2576066780141852</v>
      </c>
      <c r="Q100" s="25">
        <f>+O87/Q87</f>
        <v>3.2924765306984494</v>
      </c>
      <c r="R100" s="25"/>
      <c r="V100" s="25">
        <f>+U87/V87</f>
        <v>2.7538122729745385</v>
      </c>
      <c r="W100" s="25">
        <f>+U87/W87</f>
        <v>2.3775122487751226</v>
      </c>
    </row>
    <row r="103" spans="1:23" x14ac:dyDescent="0.3">
      <c r="A103" s="14" t="s">
        <v>160</v>
      </c>
      <c r="B103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607B-AA4D-4DBC-9533-EBEE3329A391}">
  <dimension ref="A1:S82"/>
  <sheetViews>
    <sheetView workbookViewId="0">
      <selection activeCell="M16" sqref="M16"/>
    </sheetView>
  </sheetViews>
  <sheetFormatPr defaultRowHeight="13.2" x14ac:dyDescent="0.25"/>
  <cols>
    <col min="4" max="4" width="20.77734375" customWidth="1"/>
    <col min="5" max="9" width="20.77734375" style="1" customWidth="1"/>
    <col min="10" max="10" width="16.21875" customWidth="1"/>
    <col min="11" max="11" width="18.21875" customWidth="1"/>
  </cols>
  <sheetData>
    <row r="1" spans="1:19" x14ac:dyDescent="0.25">
      <c r="A1" t="s">
        <v>0</v>
      </c>
      <c r="B1" t="s">
        <v>1</v>
      </c>
    </row>
    <row r="2" spans="1:19" x14ac:dyDescent="0.25">
      <c r="B2" t="s">
        <v>2</v>
      </c>
    </row>
    <row r="3" spans="1:19" x14ac:dyDescent="0.25">
      <c r="B3" t="s">
        <v>3</v>
      </c>
    </row>
    <row r="4" spans="1:19" x14ac:dyDescent="0.25">
      <c r="D4" t="s">
        <v>4</v>
      </c>
      <c r="E4" s="1" t="s">
        <v>5</v>
      </c>
      <c r="F4" s="1" t="s">
        <v>6</v>
      </c>
      <c r="H4" s="2" t="s">
        <v>7</v>
      </c>
      <c r="I4" s="1">
        <v>612308</v>
      </c>
      <c r="J4" s="2">
        <v>620520</v>
      </c>
      <c r="K4" s="1">
        <v>620521</v>
      </c>
      <c r="N4" s="3" t="s">
        <v>8</v>
      </c>
      <c r="O4" s="3"/>
      <c r="P4" s="3"/>
      <c r="Q4" s="3"/>
      <c r="R4" s="3"/>
      <c r="S4" s="3"/>
    </row>
    <row r="5" spans="1:19" x14ac:dyDescent="0.25">
      <c r="E5" s="4">
        <v>44149</v>
      </c>
      <c r="F5" s="4">
        <v>44149</v>
      </c>
      <c r="H5" s="4">
        <v>44149</v>
      </c>
      <c r="I5" s="4">
        <v>44149</v>
      </c>
      <c r="J5" s="4">
        <v>44281</v>
      </c>
      <c r="K5" s="4">
        <v>44281</v>
      </c>
    </row>
    <row r="6" spans="1:19" ht="99" customHeight="1" x14ac:dyDescent="0.25">
      <c r="D6" t="s">
        <v>9</v>
      </c>
      <c r="E6" s="5" t="s">
        <v>10</v>
      </c>
      <c r="F6" s="5" t="s">
        <v>11</v>
      </c>
      <c r="G6" s="5"/>
      <c r="H6" s="5" t="s">
        <v>12</v>
      </c>
      <c r="I6" s="5" t="s">
        <v>13</v>
      </c>
      <c r="J6" s="5" t="s">
        <v>14</v>
      </c>
      <c r="K6" s="5" t="s">
        <v>15</v>
      </c>
    </row>
    <row r="7" spans="1:19" x14ac:dyDescent="0.25">
      <c r="D7" t="s">
        <v>16</v>
      </c>
      <c r="E7" s="1" t="s">
        <v>17</v>
      </c>
      <c r="F7" s="1" t="s">
        <v>17</v>
      </c>
      <c r="H7" s="1" t="s">
        <v>17</v>
      </c>
      <c r="I7" s="1" t="s">
        <v>17</v>
      </c>
    </row>
    <row r="8" spans="1:19" x14ac:dyDescent="0.25">
      <c r="A8" t="s">
        <v>18</v>
      </c>
      <c r="D8" t="s">
        <v>19</v>
      </c>
      <c r="E8" s="1" t="s">
        <v>20</v>
      </c>
      <c r="F8" s="1" t="s">
        <v>20</v>
      </c>
      <c r="H8" s="1" t="s">
        <v>21</v>
      </c>
      <c r="I8" s="1" t="s">
        <v>21</v>
      </c>
      <c r="J8" s="1" t="s">
        <v>21</v>
      </c>
      <c r="K8" s="1" t="s">
        <v>21</v>
      </c>
    </row>
    <row r="9" spans="1:19" x14ac:dyDescent="0.25">
      <c r="J9" s="1">
        <v>29.3</v>
      </c>
      <c r="K9" s="1">
        <v>20.6</v>
      </c>
    </row>
    <row r="10" spans="1:19" x14ac:dyDescent="0.25">
      <c r="J10" s="1"/>
      <c r="K10" s="1"/>
    </row>
    <row r="11" spans="1:19" x14ac:dyDescent="0.25">
      <c r="A11" t="s">
        <v>22</v>
      </c>
      <c r="D11" t="s">
        <v>23</v>
      </c>
      <c r="E11" s="6">
        <v>0.54718</v>
      </c>
      <c r="F11" s="6">
        <v>0.446494</v>
      </c>
      <c r="G11" s="6"/>
      <c r="H11" s="6">
        <v>8.8878660000000007</v>
      </c>
      <c r="I11" s="6">
        <v>7.0674539999999997</v>
      </c>
      <c r="J11" s="6">
        <v>14.187177</v>
      </c>
      <c r="K11" s="6">
        <v>12.989015</v>
      </c>
    </row>
    <row r="12" spans="1:19" x14ac:dyDescent="0.25">
      <c r="A12" t="s">
        <v>24</v>
      </c>
      <c r="D12" t="s">
        <v>23</v>
      </c>
      <c r="E12" s="6">
        <v>0.36560100000000001</v>
      </c>
      <c r="F12" s="6">
        <v>0.29285699999999998</v>
      </c>
      <c r="G12" s="6"/>
      <c r="H12" s="6">
        <v>10.440462</v>
      </c>
      <c r="I12" s="6">
        <v>9.9739459999999998</v>
      </c>
      <c r="J12" s="6">
        <v>24.858367000000001</v>
      </c>
      <c r="K12" s="6">
        <v>18.212807000000002</v>
      </c>
    </row>
    <row r="13" spans="1:19" x14ac:dyDescent="0.25">
      <c r="A13" t="s">
        <v>25</v>
      </c>
      <c r="D13" t="s">
        <v>23</v>
      </c>
      <c r="E13" s="6">
        <v>0.30100300000000002</v>
      </c>
      <c r="F13" s="6">
        <v>0.232483</v>
      </c>
      <c r="G13" s="6"/>
      <c r="H13" s="6">
        <v>6.2311889999999996</v>
      </c>
      <c r="I13" s="6">
        <v>4.714594</v>
      </c>
      <c r="J13" s="6">
        <v>14.723746999999999</v>
      </c>
      <c r="K13" s="6">
        <v>10.579329</v>
      </c>
    </row>
    <row r="14" spans="1:19" x14ac:dyDescent="0.25">
      <c r="A14" t="s">
        <v>26</v>
      </c>
      <c r="D14" t="s">
        <v>23</v>
      </c>
      <c r="E14" s="6">
        <v>1.3785240000000001</v>
      </c>
      <c r="F14" s="6">
        <v>0.43411300000000003</v>
      </c>
      <c r="G14" s="6"/>
      <c r="H14" s="6">
        <v>36.937914999999997</v>
      </c>
      <c r="I14" s="6">
        <v>37.303061</v>
      </c>
      <c r="J14" s="6">
        <v>47.829591999999998</v>
      </c>
      <c r="K14" s="6">
        <v>58.968606999999999</v>
      </c>
    </row>
    <row r="15" spans="1:19" x14ac:dyDescent="0.25">
      <c r="A15" t="s">
        <v>27</v>
      </c>
      <c r="D15" t="s">
        <v>23</v>
      </c>
      <c r="E15" s="6">
        <v>0.417597</v>
      </c>
      <c r="F15" s="6">
        <v>0.19469</v>
      </c>
      <c r="G15" s="6"/>
      <c r="H15" s="6">
        <v>10.513661000000001</v>
      </c>
      <c r="I15" s="6">
        <v>7.7444740000000003</v>
      </c>
      <c r="J15" s="6">
        <v>13.623581</v>
      </c>
      <c r="K15" s="6">
        <v>17.225704</v>
      </c>
    </row>
    <row r="16" spans="1:19" x14ac:dyDescent="0.25">
      <c r="A16" t="s">
        <v>28</v>
      </c>
      <c r="D16" t="s">
        <v>23</v>
      </c>
      <c r="E16" s="6">
        <v>0.250608</v>
      </c>
      <c r="F16" s="6">
        <v>0.159939</v>
      </c>
      <c r="G16" s="6"/>
      <c r="H16" s="6">
        <v>6.5025300000000001</v>
      </c>
      <c r="I16" s="6">
        <v>3.2114129999999999</v>
      </c>
      <c r="J16" s="6">
        <v>8.0699989999999993</v>
      </c>
      <c r="K16" s="6">
        <v>15.590676999999999</v>
      </c>
    </row>
    <row r="17" spans="1:11" x14ac:dyDescent="0.25">
      <c r="A17" t="s">
        <v>29</v>
      </c>
      <c r="D17" t="s">
        <v>23</v>
      </c>
      <c r="E17" s="6">
        <v>7.3494000000000004E-2</v>
      </c>
      <c r="F17" s="6" t="s">
        <v>30</v>
      </c>
      <c r="G17" s="6"/>
      <c r="H17" s="6">
        <v>1.042753</v>
      </c>
      <c r="I17" s="6">
        <v>0.92398899999999995</v>
      </c>
      <c r="J17" s="6">
        <v>6.7567250000000003</v>
      </c>
      <c r="K17" s="6">
        <v>6.4204119999999998</v>
      </c>
    </row>
    <row r="18" spans="1:11" x14ac:dyDescent="0.25">
      <c r="A18" t="s">
        <v>31</v>
      </c>
      <c r="D18" t="s">
        <v>23</v>
      </c>
      <c r="E18" s="6">
        <v>2.3946019999999999</v>
      </c>
      <c r="F18" s="6">
        <v>0.71465000000000001</v>
      </c>
      <c r="G18" s="6"/>
      <c r="H18" s="6">
        <v>78.451769999999996</v>
      </c>
      <c r="I18" s="6">
        <v>35.366683999999999</v>
      </c>
      <c r="J18" s="6">
        <v>78.542022000000003</v>
      </c>
      <c r="K18" s="6">
        <v>137.36555200000001</v>
      </c>
    </row>
    <row r="19" spans="1:11" x14ac:dyDescent="0.25">
      <c r="A19" t="s">
        <v>32</v>
      </c>
      <c r="D19" t="s">
        <v>23</v>
      </c>
      <c r="E19" s="6">
        <v>0.34959899999999999</v>
      </c>
      <c r="F19" s="6">
        <v>5.8434E-2</v>
      </c>
      <c r="G19" s="6"/>
      <c r="H19" s="6">
        <v>11.010704</v>
      </c>
      <c r="I19" s="6">
        <v>6.6645019999999997</v>
      </c>
      <c r="J19" s="6">
        <v>11.252469</v>
      </c>
      <c r="K19" s="6">
        <v>17.877797000000001</v>
      </c>
    </row>
    <row r="20" spans="1:11" x14ac:dyDescent="0.25">
      <c r="A20" t="s">
        <v>33</v>
      </c>
      <c r="D20" t="s">
        <v>23</v>
      </c>
      <c r="E20" s="6">
        <v>9.4391859999999994</v>
      </c>
      <c r="F20" s="6">
        <v>1.5536700000000001</v>
      </c>
      <c r="G20" s="6"/>
      <c r="H20" s="6">
        <v>362.443467</v>
      </c>
      <c r="I20" s="6">
        <v>108.42252999999999</v>
      </c>
      <c r="J20" s="6">
        <v>348.77010300000001</v>
      </c>
      <c r="K20" s="6">
        <v>624.88929900000005</v>
      </c>
    </row>
    <row r="21" spans="1:11" x14ac:dyDescent="0.25">
      <c r="E21" s="6"/>
      <c r="F21" s="6"/>
      <c r="G21" s="6"/>
      <c r="H21" s="6"/>
      <c r="I21" s="6"/>
      <c r="J21" s="6"/>
      <c r="K21" s="6"/>
    </row>
    <row r="22" spans="1:11" x14ac:dyDescent="0.25">
      <c r="A22" t="s">
        <v>34</v>
      </c>
      <c r="D22" t="s">
        <v>23</v>
      </c>
      <c r="E22" s="6">
        <v>0.214452</v>
      </c>
      <c r="F22" s="6">
        <v>5.9861999999999999E-2</v>
      </c>
      <c r="G22" s="6"/>
      <c r="H22" s="6">
        <v>6.6128229999999997</v>
      </c>
      <c r="I22" s="6">
        <v>2.2683689999999999</v>
      </c>
      <c r="J22" s="6">
        <v>6.3252670000000002</v>
      </c>
      <c r="K22" s="6">
        <v>14.265497999999999</v>
      </c>
    </row>
    <row r="23" spans="1:11" x14ac:dyDescent="0.25">
      <c r="A23" t="s">
        <v>35</v>
      </c>
      <c r="D23" t="s">
        <v>23</v>
      </c>
      <c r="E23" s="6" t="s">
        <v>36</v>
      </c>
      <c r="F23" s="6">
        <v>8.5232000000000002E-2</v>
      </c>
      <c r="G23" s="6"/>
      <c r="H23" s="6">
        <v>0.86974200000000002</v>
      </c>
      <c r="I23" s="6">
        <v>0.34027099999999999</v>
      </c>
      <c r="J23" s="6">
        <v>0.74520399999999998</v>
      </c>
      <c r="K23" s="6">
        <v>1.1979569999999999</v>
      </c>
    </row>
    <row r="24" spans="1:11" x14ac:dyDescent="0.25">
      <c r="A24" t="s">
        <v>37</v>
      </c>
      <c r="D24" t="s">
        <v>23</v>
      </c>
      <c r="E24" s="6" t="s">
        <v>38</v>
      </c>
      <c r="F24" s="6" t="s">
        <v>39</v>
      </c>
      <c r="G24" s="6"/>
      <c r="H24" s="6">
        <v>0.96448199999999995</v>
      </c>
      <c r="I24" s="6">
        <v>0.431116</v>
      </c>
      <c r="J24" s="6">
        <v>0.90035600000000005</v>
      </c>
      <c r="K24" s="6">
        <v>3.115812</v>
      </c>
    </row>
    <row r="25" spans="1:11" x14ac:dyDescent="0.25">
      <c r="A25" t="s">
        <v>40</v>
      </c>
      <c r="D25" t="s">
        <v>23</v>
      </c>
      <c r="E25" s="6">
        <v>0.158221</v>
      </c>
      <c r="F25" s="6">
        <v>0.13648099999999999</v>
      </c>
      <c r="G25" s="6"/>
      <c r="H25" s="6">
        <v>2.282219</v>
      </c>
      <c r="I25" s="6">
        <v>0.89004000000000005</v>
      </c>
      <c r="J25" s="6">
        <v>2.2918259999999999</v>
      </c>
      <c r="K25" s="6">
        <v>3.508893</v>
      </c>
    </row>
    <row r="26" spans="1:11" x14ac:dyDescent="0.25">
      <c r="A26" t="s">
        <v>41</v>
      </c>
      <c r="D26" t="s">
        <v>23</v>
      </c>
      <c r="E26" s="6">
        <v>0.10982500000000001</v>
      </c>
      <c r="F26" s="6">
        <v>0.12557199999999999</v>
      </c>
      <c r="G26" s="6"/>
      <c r="H26" s="6">
        <v>1.347513</v>
      </c>
      <c r="I26" s="6">
        <v>0.66340299999999996</v>
      </c>
      <c r="J26" s="6">
        <v>1.3545309999999999</v>
      </c>
      <c r="K26" s="6">
        <v>2.0366369999999998</v>
      </c>
    </row>
    <row r="27" spans="1:11" x14ac:dyDescent="0.25">
      <c r="A27" t="s">
        <v>42</v>
      </c>
      <c r="D27" t="s">
        <v>23</v>
      </c>
      <c r="E27" s="6">
        <v>1.753466</v>
      </c>
      <c r="F27" s="6">
        <v>1.3252200000000001</v>
      </c>
      <c r="G27" s="6"/>
      <c r="H27" s="6">
        <v>33.249153999999997</v>
      </c>
      <c r="I27" s="6">
        <v>12.129818</v>
      </c>
      <c r="J27" s="6">
        <v>35.101326</v>
      </c>
      <c r="K27" s="6">
        <v>51.787610999999998</v>
      </c>
    </row>
    <row r="28" spans="1:11" x14ac:dyDescent="0.25">
      <c r="A28" t="s">
        <v>43</v>
      </c>
      <c r="D28" t="s">
        <v>23</v>
      </c>
      <c r="E28" s="6">
        <v>10.254489</v>
      </c>
      <c r="F28" s="6">
        <v>3.9744440000000001</v>
      </c>
      <c r="G28" s="6"/>
      <c r="H28" s="6">
        <v>329.13009399999999</v>
      </c>
      <c r="I28" s="6">
        <v>93.635185000000007</v>
      </c>
      <c r="J28" s="6">
        <v>345.205557</v>
      </c>
      <c r="K28" s="6">
        <v>501.976339</v>
      </c>
    </row>
    <row r="29" spans="1:11" x14ac:dyDescent="0.25">
      <c r="E29" s="6"/>
      <c r="F29" s="6"/>
      <c r="G29" s="6"/>
      <c r="H29" s="6"/>
      <c r="I29" s="6"/>
    </row>
    <row r="30" spans="1:11" x14ac:dyDescent="0.25">
      <c r="A30" t="s">
        <v>44</v>
      </c>
      <c r="D30" t="s">
        <v>23</v>
      </c>
      <c r="E30" s="6">
        <v>0.66015060250000013</v>
      </c>
      <c r="F30" s="6">
        <v>0.39599498419999996</v>
      </c>
      <c r="G30" s="6"/>
      <c r="H30" s="6">
        <v>17.947617808300002</v>
      </c>
      <c r="I30" s="6">
        <v>10.747958934499998</v>
      </c>
      <c r="J30" s="6">
        <v>23.191875678000002</v>
      </c>
      <c r="K30" s="6">
        <v>33.5775829014</v>
      </c>
    </row>
    <row r="31" spans="1:11" x14ac:dyDescent="0.25">
      <c r="A31" t="s">
        <v>45</v>
      </c>
      <c r="D31" t="s">
        <v>23</v>
      </c>
      <c r="E31" s="6">
        <v>0.75904700250000012</v>
      </c>
      <c r="F31" s="6">
        <v>0.40588498420000002</v>
      </c>
      <c r="G31" s="6"/>
      <c r="H31" s="6">
        <v>17.947617808300002</v>
      </c>
      <c r="I31" s="6">
        <v>10.747958934499998</v>
      </c>
      <c r="J31" s="6">
        <v>23.191875678000002</v>
      </c>
      <c r="K31" s="6">
        <v>33.5775829014</v>
      </c>
    </row>
    <row r="32" spans="1:11" x14ac:dyDescent="0.25">
      <c r="E32" s="6"/>
      <c r="F32" s="6"/>
      <c r="G32" s="6"/>
      <c r="H32" s="6"/>
      <c r="I32" s="6"/>
    </row>
    <row r="33" spans="1:11" x14ac:dyDescent="0.25">
      <c r="A33" t="s">
        <v>46</v>
      </c>
      <c r="E33" s="6"/>
      <c r="F33" s="6"/>
      <c r="G33" s="6"/>
      <c r="H33" s="6"/>
      <c r="I33" s="6"/>
    </row>
    <row r="34" spans="1:11" x14ac:dyDescent="0.25">
      <c r="E34" s="6"/>
      <c r="F34" s="6"/>
      <c r="G34" s="6"/>
      <c r="H34" s="6"/>
      <c r="I34" s="6"/>
      <c r="J34" s="7"/>
      <c r="K34" s="7"/>
    </row>
    <row r="35" spans="1:11" x14ac:dyDescent="0.25">
      <c r="A35" t="s">
        <v>47</v>
      </c>
      <c r="D35" t="s">
        <v>23</v>
      </c>
      <c r="E35" s="6">
        <v>1.050203</v>
      </c>
      <c r="F35" s="6">
        <v>0.80186299999999999</v>
      </c>
      <c r="G35" s="6"/>
      <c r="H35" s="6">
        <v>11.049901</v>
      </c>
      <c r="I35" s="6">
        <v>3.798184</v>
      </c>
      <c r="J35" s="6">
        <v>9.8284129999999994</v>
      </c>
      <c r="K35" s="6">
        <v>21.736865000000002</v>
      </c>
    </row>
    <row r="36" spans="1:11" x14ac:dyDescent="0.25">
      <c r="A36" t="s">
        <v>48</v>
      </c>
      <c r="D36" t="s">
        <v>23</v>
      </c>
      <c r="E36" s="6">
        <v>24.661888999999999</v>
      </c>
      <c r="F36" s="6">
        <v>16.195982000000001</v>
      </c>
      <c r="G36" s="6"/>
      <c r="H36" s="6">
        <v>444.90095000000002</v>
      </c>
      <c r="I36" s="6">
        <v>148.02535700000001</v>
      </c>
      <c r="J36" s="6">
        <v>321.71670899999998</v>
      </c>
      <c r="K36" s="6">
        <v>879.59039099999995</v>
      </c>
    </row>
    <row r="37" spans="1:11" x14ac:dyDescent="0.25">
      <c r="A37" t="s">
        <v>49</v>
      </c>
      <c r="D37" t="s">
        <v>23</v>
      </c>
      <c r="E37" s="6">
        <v>1.685554</v>
      </c>
      <c r="F37" s="6">
        <v>0.99286399999999997</v>
      </c>
      <c r="G37" s="6"/>
      <c r="H37" s="6">
        <v>22.505140000000001</v>
      </c>
      <c r="I37" s="6">
        <v>7.4200900000000001</v>
      </c>
      <c r="J37" s="6">
        <v>20.580051999999998</v>
      </c>
      <c r="K37" s="6">
        <v>37.072991000000002</v>
      </c>
    </row>
    <row r="38" spans="1:11" x14ac:dyDescent="0.25">
      <c r="A38" t="s">
        <v>50</v>
      </c>
      <c r="D38" t="s">
        <v>23</v>
      </c>
      <c r="E38" s="6">
        <v>0.19394</v>
      </c>
      <c r="F38" s="6">
        <v>0.106222</v>
      </c>
      <c r="G38" s="6"/>
      <c r="H38" s="6">
        <v>2.825866</v>
      </c>
      <c r="I38" s="6">
        <v>1.2704329999999999</v>
      </c>
      <c r="J38" s="6">
        <v>2.9532430000000001</v>
      </c>
      <c r="K38" s="6">
        <v>4.8406089999999997</v>
      </c>
    </row>
    <row r="39" spans="1:11" x14ac:dyDescent="0.25">
      <c r="E39" s="6"/>
      <c r="F39" s="6"/>
      <c r="G39" s="6"/>
      <c r="H39" s="6"/>
      <c r="I39" s="6"/>
      <c r="J39" s="6"/>
      <c r="K39" s="6"/>
    </row>
    <row r="40" spans="1:11" x14ac:dyDescent="0.25">
      <c r="A40" t="s">
        <v>51</v>
      </c>
      <c r="D40" t="s">
        <v>23</v>
      </c>
      <c r="E40" s="6">
        <v>0.17715484980000001</v>
      </c>
      <c r="F40" s="6">
        <v>0.10433321709999999</v>
      </c>
      <c r="G40" s="6"/>
      <c r="H40" s="6">
        <v>2.3830950453000002</v>
      </c>
      <c r="I40" s="6">
        <v>0.79606398090000008</v>
      </c>
      <c r="J40" s="6">
        <v>2.1817226848</v>
      </c>
      <c r="K40" s="6">
        <v>3.9469974686000002</v>
      </c>
    </row>
    <row r="41" spans="1:11" x14ac:dyDescent="0.25">
      <c r="A41" t="s">
        <v>52</v>
      </c>
      <c r="D41" t="s">
        <v>23</v>
      </c>
      <c r="E41" s="6">
        <v>0.17715484980000001</v>
      </c>
      <c r="F41" s="6">
        <v>0.10433321709999999</v>
      </c>
      <c r="G41" s="6"/>
      <c r="H41" s="6">
        <v>2.3830950453000002</v>
      </c>
      <c r="I41" s="6">
        <v>0.79606398090000008</v>
      </c>
      <c r="J41" s="6">
        <v>2.1817226848</v>
      </c>
      <c r="K41" s="6">
        <v>3.9469974686000002</v>
      </c>
    </row>
    <row r="43" spans="1:11" x14ac:dyDescent="0.25">
      <c r="A43" t="s">
        <v>53</v>
      </c>
    </row>
    <row r="45" spans="1:11" x14ac:dyDescent="0.25">
      <c r="A45" t="s">
        <v>54</v>
      </c>
      <c r="D45" t="s">
        <v>23</v>
      </c>
      <c r="E45" s="1" t="s">
        <v>55</v>
      </c>
      <c r="F45" s="1" t="s">
        <v>56</v>
      </c>
      <c r="H45" s="1" t="s">
        <v>57</v>
      </c>
      <c r="I45" s="1" t="s">
        <v>58</v>
      </c>
      <c r="J45" s="8">
        <v>123</v>
      </c>
      <c r="K45" s="8">
        <v>200</v>
      </c>
    </row>
    <row r="46" spans="1:11" x14ac:dyDescent="0.25">
      <c r="A46" t="s">
        <v>59</v>
      </c>
      <c r="D46" t="s">
        <v>23</v>
      </c>
      <c r="E46" s="1">
        <v>233</v>
      </c>
      <c r="F46" s="1">
        <v>120</v>
      </c>
      <c r="H46" s="1">
        <v>5380</v>
      </c>
      <c r="I46" s="1">
        <v>1690</v>
      </c>
      <c r="J46" s="8">
        <v>4660</v>
      </c>
      <c r="K46" s="8">
        <v>11300</v>
      </c>
    </row>
    <row r="47" spans="1:11" x14ac:dyDescent="0.25">
      <c r="A47" t="s">
        <v>60</v>
      </c>
      <c r="D47" t="s">
        <v>23</v>
      </c>
      <c r="E47" s="1">
        <v>5.43</v>
      </c>
      <c r="F47" s="1">
        <v>3.84</v>
      </c>
      <c r="H47" s="1">
        <v>75.2</v>
      </c>
      <c r="I47" s="1">
        <v>22.9</v>
      </c>
      <c r="J47" s="8">
        <v>60</v>
      </c>
      <c r="K47" s="8">
        <v>160</v>
      </c>
    </row>
    <row r="48" spans="1:11" x14ac:dyDescent="0.25">
      <c r="A48" t="s">
        <v>61</v>
      </c>
      <c r="D48" t="s">
        <v>23</v>
      </c>
      <c r="E48" s="1">
        <v>76</v>
      </c>
      <c r="F48" s="1">
        <v>42.2</v>
      </c>
      <c r="H48" s="1">
        <v>1420</v>
      </c>
      <c r="I48" s="1">
        <v>506</v>
      </c>
      <c r="J48" s="8">
        <v>1340</v>
      </c>
      <c r="K48" s="8">
        <v>3280</v>
      </c>
    </row>
    <row r="49" spans="1:11" x14ac:dyDescent="0.25">
      <c r="A49" t="s">
        <v>62</v>
      </c>
      <c r="D49" t="s">
        <v>23</v>
      </c>
      <c r="E49" s="1">
        <v>21.7</v>
      </c>
      <c r="F49" s="1">
        <v>8.35</v>
      </c>
      <c r="H49" s="1">
        <v>541</v>
      </c>
      <c r="I49" s="1">
        <v>155</v>
      </c>
      <c r="J49" s="8">
        <v>561</v>
      </c>
      <c r="K49" s="8">
        <v>1120</v>
      </c>
    </row>
    <row r="50" spans="1:11" x14ac:dyDescent="0.25">
      <c r="A50" t="s">
        <v>63</v>
      </c>
      <c r="D50" t="s">
        <v>23</v>
      </c>
      <c r="E50" s="1">
        <v>39.6</v>
      </c>
      <c r="F50" s="1">
        <v>14.9</v>
      </c>
      <c r="H50" s="1">
        <v>1080</v>
      </c>
      <c r="I50" s="1">
        <v>305</v>
      </c>
      <c r="J50" s="8">
        <v>1110</v>
      </c>
      <c r="K50" s="8">
        <v>2310</v>
      </c>
    </row>
    <row r="51" spans="1:11" x14ac:dyDescent="0.25">
      <c r="A51" t="s">
        <v>64</v>
      </c>
      <c r="D51" t="s">
        <v>23</v>
      </c>
      <c r="E51" s="1">
        <v>8.5</v>
      </c>
      <c r="F51" s="1" t="s">
        <v>65</v>
      </c>
      <c r="H51" s="1">
        <v>202</v>
      </c>
      <c r="I51" s="1">
        <v>59.4</v>
      </c>
      <c r="J51" s="8">
        <v>188</v>
      </c>
      <c r="K51" s="8">
        <v>401</v>
      </c>
    </row>
    <row r="52" spans="1:11" x14ac:dyDescent="0.25">
      <c r="A52" t="s">
        <v>66</v>
      </c>
      <c r="D52" t="s">
        <v>23</v>
      </c>
      <c r="E52" s="1">
        <v>7.43</v>
      </c>
      <c r="F52" s="1">
        <v>3.15</v>
      </c>
      <c r="H52" s="1">
        <v>201</v>
      </c>
      <c r="I52" s="1">
        <v>52.4</v>
      </c>
      <c r="J52" s="8">
        <v>198</v>
      </c>
      <c r="K52" s="8">
        <v>398</v>
      </c>
    </row>
    <row r="53" spans="1:11" x14ac:dyDescent="0.25">
      <c r="J53" s="9"/>
      <c r="K53" s="9"/>
    </row>
    <row r="54" spans="1:11" x14ac:dyDescent="0.25">
      <c r="A54" t="s">
        <v>67</v>
      </c>
      <c r="D54" t="s">
        <v>23</v>
      </c>
      <c r="E54" s="6">
        <v>1.1749800000000001E-2</v>
      </c>
      <c r="F54" s="6">
        <v>5.7732E-3</v>
      </c>
      <c r="G54" s="6"/>
      <c r="H54" s="6">
        <v>0.26697599999999999</v>
      </c>
      <c r="I54" s="6">
        <v>8.3721000000000018E-2</v>
      </c>
      <c r="J54" s="6">
        <v>0.2472</v>
      </c>
      <c r="K54" s="6">
        <v>0.57506999999999997</v>
      </c>
    </row>
    <row r="55" spans="1:11" x14ac:dyDescent="0.25">
      <c r="A55" t="s">
        <v>68</v>
      </c>
      <c r="D55" t="s">
        <v>23</v>
      </c>
      <c r="E55" s="6">
        <v>1.21548E-2</v>
      </c>
      <c r="F55" s="6">
        <v>6.1110000000000001E-3</v>
      </c>
      <c r="G55" s="6"/>
      <c r="H55" s="6">
        <v>0.28239599999999998</v>
      </c>
      <c r="I55" s="6">
        <v>8.6685000000000026E-2</v>
      </c>
      <c r="J55" s="6">
        <v>0.2472</v>
      </c>
      <c r="K55" s="6">
        <v>0.57506999999999997</v>
      </c>
    </row>
    <row r="56" spans="1:11" x14ac:dyDescent="0.25">
      <c r="E56" s="6"/>
      <c r="F56" s="6"/>
      <c r="G56" s="6"/>
      <c r="H56" s="6"/>
      <c r="I56" s="6"/>
      <c r="J56" s="6"/>
      <c r="K56" s="6"/>
    </row>
    <row r="57" spans="1:11" x14ac:dyDescent="0.25">
      <c r="A57" t="s">
        <v>69</v>
      </c>
      <c r="D57" t="s">
        <v>23</v>
      </c>
      <c r="E57" s="6">
        <v>0.18890464980000002</v>
      </c>
      <c r="F57" s="6">
        <v>0.11010641709999999</v>
      </c>
      <c r="G57" s="6"/>
      <c r="H57" s="6">
        <v>2.6500710453000003</v>
      </c>
      <c r="I57" s="6">
        <v>0.87978498090000012</v>
      </c>
      <c r="J57" s="6">
        <v>2.4289226847999998</v>
      </c>
      <c r="K57" s="6">
        <v>4.5220674686000004</v>
      </c>
    </row>
    <row r="58" spans="1:11" x14ac:dyDescent="0.25">
      <c r="A58" t="s">
        <v>70</v>
      </c>
      <c r="D58" t="s">
        <v>23</v>
      </c>
      <c r="E58" s="6">
        <v>0.18930964980000001</v>
      </c>
      <c r="F58" s="6">
        <v>0.11044421709999999</v>
      </c>
      <c r="G58" s="6"/>
      <c r="H58" s="6">
        <v>2.6654910453</v>
      </c>
      <c r="I58" s="6">
        <v>0.88274898090000009</v>
      </c>
      <c r="J58" s="6">
        <v>2.4289226847999998</v>
      </c>
      <c r="K58" s="6">
        <v>4.5220674686000004</v>
      </c>
    </row>
    <row r="59" spans="1:11" x14ac:dyDescent="0.25">
      <c r="E59" s="6"/>
      <c r="F59" s="6"/>
      <c r="G59" s="6"/>
      <c r="H59" s="6"/>
      <c r="I59" s="6"/>
      <c r="J59" s="6"/>
      <c r="K59" s="6"/>
    </row>
    <row r="60" spans="1:11" x14ac:dyDescent="0.25">
      <c r="A60" t="s">
        <v>71</v>
      </c>
      <c r="D60" t="s">
        <v>23</v>
      </c>
      <c r="E60" s="6">
        <v>0.84905525230000012</v>
      </c>
      <c r="F60" s="6">
        <v>0.50610140129999992</v>
      </c>
      <c r="G60" s="6"/>
      <c r="H60" s="6">
        <v>20.597688853600001</v>
      </c>
      <c r="I60" s="6">
        <v>11.627743915399998</v>
      </c>
      <c r="J60" s="6">
        <v>25.620798362800002</v>
      </c>
      <c r="K60" s="6">
        <v>38.099650369999999</v>
      </c>
    </row>
    <row r="61" spans="1:11" x14ac:dyDescent="0.25">
      <c r="A61" t="s">
        <v>72</v>
      </c>
      <c r="D61" t="s">
        <v>23</v>
      </c>
      <c r="E61" s="6">
        <v>0.9483566523000001</v>
      </c>
      <c r="F61" s="6">
        <v>0.51632920130000004</v>
      </c>
      <c r="G61" s="6"/>
      <c r="H61" s="6">
        <v>20.613108853600004</v>
      </c>
      <c r="I61" s="6">
        <v>11.630707915399999</v>
      </c>
      <c r="J61" s="6">
        <v>25.620798362800002</v>
      </c>
      <c r="K61" s="6">
        <v>38.099650369999999</v>
      </c>
    </row>
    <row r="63" spans="1:11" x14ac:dyDescent="0.25">
      <c r="A63" t="s">
        <v>73</v>
      </c>
    </row>
    <row r="65" spans="1:11" x14ac:dyDescent="0.25">
      <c r="A65" t="s">
        <v>74</v>
      </c>
      <c r="D65" t="s">
        <v>75</v>
      </c>
      <c r="E65" s="1">
        <v>0.251</v>
      </c>
      <c r="F65" s="1">
        <v>0.23</v>
      </c>
      <c r="H65" s="9">
        <v>3.11</v>
      </c>
      <c r="I65" s="9">
        <v>0.77500000000000002</v>
      </c>
      <c r="J65" s="9">
        <v>2.37</v>
      </c>
      <c r="K65" s="9">
        <v>4.8600000000000003</v>
      </c>
    </row>
    <row r="66" spans="1:11" x14ac:dyDescent="0.25">
      <c r="A66" t="s">
        <v>76</v>
      </c>
      <c r="D66" t="s">
        <v>75</v>
      </c>
      <c r="E66" s="1">
        <v>0.629</v>
      </c>
      <c r="F66" s="1">
        <v>0.65800000000000003</v>
      </c>
      <c r="H66" s="9">
        <v>5.27</v>
      </c>
      <c r="I66" s="9">
        <v>0.629</v>
      </c>
      <c r="J66" s="9">
        <v>3.75</v>
      </c>
      <c r="K66" s="9">
        <v>9.2799999999999994</v>
      </c>
    </row>
    <row r="67" spans="1:11" x14ac:dyDescent="0.25">
      <c r="A67" t="s">
        <v>77</v>
      </c>
      <c r="D67" t="s">
        <v>75</v>
      </c>
      <c r="E67" s="1">
        <v>0.46800000000000003</v>
      </c>
      <c r="F67" s="1">
        <v>0.22700000000000001</v>
      </c>
      <c r="H67" s="9">
        <v>8.7899999999999991</v>
      </c>
      <c r="I67" s="9">
        <v>1.57</v>
      </c>
      <c r="J67" s="9">
        <v>7.77</v>
      </c>
      <c r="K67" s="9">
        <v>17.7</v>
      </c>
    </row>
    <row r="68" spans="1:11" x14ac:dyDescent="0.25">
      <c r="A68" t="s">
        <v>78</v>
      </c>
      <c r="D68" t="s">
        <v>75</v>
      </c>
      <c r="E68" s="1">
        <v>0.54500000000000004</v>
      </c>
      <c r="F68" s="1">
        <v>0.2</v>
      </c>
      <c r="H68" s="9">
        <v>13</v>
      </c>
      <c r="I68" s="9">
        <v>3.4</v>
      </c>
      <c r="J68" s="9">
        <v>12.7</v>
      </c>
      <c r="K68" s="9">
        <v>25.7</v>
      </c>
    </row>
    <row r="69" spans="1:11" x14ac:dyDescent="0.25">
      <c r="A69" t="s">
        <v>79</v>
      </c>
      <c r="D69" t="s">
        <v>75</v>
      </c>
      <c r="E69" s="1">
        <v>0.38100000000000001</v>
      </c>
      <c r="F69" s="1">
        <v>0.14399999999999999</v>
      </c>
      <c r="H69" s="9">
        <v>9.23</v>
      </c>
      <c r="I69" s="9">
        <v>2.63</v>
      </c>
      <c r="J69" s="9">
        <v>9.5500000000000007</v>
      </c>
      <c r="K69" s="9">
        <v>19.2</v>
      </c>
    </row>
    <row r="70" spans="1:11" x14ac:dyDescent="0.25">
      <c r="A70" t="s">
        <v>80</v>
      </c>
      <c r="D70" t="s">
        <v>75</v>
      </c>
      <c r="E70" s="1">
        <v>0.24099999999999999</v>
      </c>
      <c r="F70" s="1">
        <v>6.8000000000000005E-2</v>
      </c>
      <c r="H70" s="9">
        <v>6.76</v>
      </c>
      <c r="I70" s="9">
        <v>1.75</v>
      </c>
      <c r="J70" s="9">
        <v>6.89</v>
      </c>
      <c r="K70" s="9">
        <v>14</v>
      </c>
    </row>
    <row r="71" spans="1:11" x14ac:dyDescent="0.25">
      <c r="A71" t="s">
        <v>81</v>
      </c>
      <c r="D71" t="s">
        <v>75</v>
      </c>
      <c r="E71" s="1">
        <v>2.5150000000000001</v>
      </c>
      <c r="F71" s="1">
        <v>1.5269999999999999</v>
      </c>
      <c r="H71" s="9">
        <v>46.16</v>
      </c>
      <c r="I71" s="9">
        <v>10.754000000000001</v>
      </c>
      <c r="J71" s="9">
        <v>43.03</v>
      </c>
      <c r="K71" s="9">
        <v>90.74</v>
      </c>
    </row>
    <row r="72" spans="1:11" x14ac:dyDescent="0.25">
      <c r="A72" t="s">
        <v>82</v>
      </c>
      <c r="D72" t="s">
        <v>75</v>
      </c>
      <c r="E72" s="1">
        <v>2.5150000000000001</v>
      </c>
      <c r="F72" s="1">
        <v>1.5269999999999999</v>
      </c>
      <c r="H72" s="9">
        <v>46.16</v>
      </c>
      <c r="I72" s="9">
        <v>10.754000000000001</v>
      </c>
      <c r="J72" s="9">
        <v>43.03</v>
      </c>
      <c r="K72" s="9">
        <v>90.74</v>
      </c>
    </row>
    <row r="73" spans="1:11" x14ac:dyDescent="0.25">
      <c r="A73" t="s">
        <v>83</v>
      </c>
    </row>
    <row r="74" spans="1:11" x14ac:dyDescent="0.25">
      <c r="A74" t="s">
        <v>84</v>
      </c>
    </row>
    <row r="76" spans="1:11" x14ac:dyDescent="0.25">
      <c r="A76" t="s">
        <v>85</v>
      </c>
      <c r="E76" s="10">
        <f t="shared" ref="E76:F76" si="0">+E31</f>
        <v>0.75904700250000012</v>
      </c>
      <c r="F76" s="10">
        <f t="shared" si="0"/>
        <v>0.40588498420000002</v>
      </c>
      <c r="H76" s="10">
        <f t="shared" ref="H76:I76" si="1">+H31</f>
        <v>17.947617808300002</v>
      </c>
      <c r="I76" s="10">
        <f t="shared" si="1"/>
        <v>10.747958934499998</v>
      </c>
      <c r="J76" s="10">
        <f>+J31</f>
        <v>23.191875678000002</v>
      </c>
      <c r="K76" s="10">
        <f>+K31</f>
        <v>33.5775829014</v>
      </c>
    </row>
    <row r="77" spans="1:11" x14ac:dyDescent="0.25">
      <c r="A77" t="s">
        <v>86</v>
      </c>
      <c r="E77" s="10">
        <f t="shared" ref="E77:F77" si="2">+E58</f>
        <v>0.18930964980000001</v>
      </c>
      <c r="F77" s="10">
        <f t="shared" si="2"/>
        <v>0.11044421709999999</v>
      </c>
      <c r="H77" s="10">
        <f t="shared" ref="H77:I77" si="3">+H58</f>
        <v>2.6654910453</v>
      </c>
      <c r="I77" s="10">
        <f t="shared" si="3"/>
        <v>0.88274898090000009</v>
      </c>
      <c r="J77" s="10">
        <f>+J58</f>
        <v>2.4289226847999998</v>
      </c>
      <c r="K77" s="10">
        <f>+K58</f>
        <v>4.5220674686000004</v>
      </c>
    </row>
    <row r="78" spans="1:11" x14ac:dyDescent="0.25">
      <c r="A78" t="s">
        <v>87</v>
      </c>
      <c r="E78" s="10">
        <f t="shared" ref="E78:F78" si="4">+E61</f>
        <v>0.9483566523000001</v>
      </c>
      <c r="F78" s="10">
        <f t="shared" si="4"/>
        <v>0.51632920130000004</v>
      </c>
      <c r="H78" s="10">
        <f t="shared" ref="H78:I78" si="5">+H61</f>
        <v>20.613108853600004</v>
      </c>
      <c r="I78" s="10">
        <f t="shared" si="5"/>
        <v>11.630707915399999</v>
      </c>
      <c r="J78" s="10">
        <f>+J61</f>
        <v>25.620798362800002</v>
      </c>
      <c r="K78" s="10">
        <f>+K61</f>
        <v>38.099650369999999</v>
      </c>
    </row>
    <row r="79" spans="1:11" x14ac:dyDescent="0.25">
      <c r="E79"/>
      <c r="F79"/>
      <c r="H79"/>
      <c r="I79"/>
    </row>
    <row r="80" spans="1:11" x14ac:dyDescent="0.25">
      <c r="A80" t="s">
        <v>88</v>
      </c>
      <c r="E80" s="11">
        <f t="shared" ref="E80:F80" si="6">+E22/E30</f>
        <v>0.3248531459152913</v>
      </c>
      <c r="F80" s="11">
        <f t="shared" si="6"/>
        <v>0.15116858139234987</v>
      </c>
      <c r="H80" s="11">
        <f t="shared" ref="H80:I80" si="7">+H22/H30</f>
        <v>0.36845129368321256</v>
      </c>
      <c r="I80" s="11">
        <f t="shared" si="7"/>
        <v>0.21105114132123598</v>
      </c>
      <c r="J80" s="11">
        <f>+J22/J30</f>
        <v>0.27273632748903526</v>
      </c>
      <c r="K80" s="11">
        <f>+K22/K30</f>
        <v>0.42485184362109657</v>
      </c>
    </row>
    <row r="81" spans="1:11" x14ac:dyDescent="0.25">
      <c r="E81"/>
      <c r="F81"/>
      <c r="H81"/>
      <c r="I81"/>
    </row>
    <row r="82" spans="1:11" x14ac:dyDescent="0.25">
      <c r="A82" t="s">
        <v>89</v>
      </c>
      <c r="E82" s="11">
        <f t="shared" ref="E82:F82" si="8">+E30/E60</f>
        <v>0.77751194720452244</v>
      </c>
      <c r="F82" s="11">
        <f t="shared" si="8"/>
        <v>0.78244198333145376</v>
      </c>
      <c r="H82" s="11">
        <f t="shared" ref="H82:I82" si="9">+H30/H60</f>
        <v>0.87134134008258757</v>
      </c>
      <c r="I82" s="11">
        <f t="shared" si="9"/>
        <v>0.92433743060553675</v>
      </c>
      <c r="J82" s="11">
        <f>+J30/J60</f>
        <v>0.9051972288136555</v>
      </c>
      <c r="K82" s="11">
        <f>+K30/K60</f>
        <v>0.88130947594834841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overzicht</vt:lpstr>
      <vt:lpstr>Dieren</vt:lpstr>
      <vt:lpstr>bloedanalyses</vt:lpstr>
      <vt:lpstr>Loevestein stieren</vt:lpstr>
      <vt:lpstr>Gras Grond Loev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Hoogenboom, Ron</dc:creator>
  <cp:lastModifiedBy>Hoogenboom, Ron</cp:lastModifiedBy>
  <dcterms:created xsi:type="dcterms:W3CDTF">2021-09-19T10:07:41Z</dcterms:created>
  <dcterms:modified xsi:type="dcterms:W3CDTF">2021-09-19T16:46:25Z</dcterms:modified>
</cp:coreProperties>
</file>