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CRA\Source\MCRA 8.2\MCRA.Simulation.Test\Resources\"/>
    </mc:Choice>
  </mc:AlternateContent>
  <bookViews>
    <workbookView xWindow="-15" yWindow="6870" windowWidth="28830" windowHeight="6930" tabRatio="863" activeTab="4"/>
  </bookViews>
  <sheets>
    <sheet name="Compounds" sheetId="29" r:id="rId1"/>
    <sheet name="Effects" sheetId="30" r:id="rId2"/>
    <sheet name="Responses" sheetId="27" r:id="rId3"/>
    <sheet name="EffectRepresentations" sheetId="33" r:id="rId4"/>
    <sheet name="Systems" sheetId="13" r:id="rId5"/>
    <sheet name="DoseResponseExperiments" sheetId="20" r:id="rId6"/>
    <sheet name="A001-Mouse-BW-CmpA" sheetId="24" r:id="rId7"/>
    <sheet name="A002-Rat-BW-Mix" sheetId="31" r:id="rId8"/>
  </sheets>
  <calcPr calcId="162913" concurrentCalc="0"/>
</workbook>
</file>

<file path=xl/calcChain.xml><?xml version="1.0" encoding="utf-8"?>
<calcChain xmlns="http://schemas.openxmlformats.org/spreadsheetml/2006/main">
  <c r="G3" i="31" l="1"/>
  <c r="E3" i="31"/>
  <c r="F3" i="31"/>
  <c r="H3" i="31"/>
  <c r="G4" i="31"/>
  <c r="E4" i="31"/>
  <c r="F4" i="31"/>
  <c r="H4" i="31"/>
  <c r="G5" i="31"/>
  <c r="E5" i="31"/>
  <c r="F5" i="31"/>
  <c r="H5" i="31"/>
  <c r="G6" i="31"/>
  <c r="E6" i="31"/>
  <c r="F6" i="31"/>
  <c r="H6" i="31"/>
  <c r="G7" i="31"/>
  <c r="E7" i="31"/>
  <c r="F7" i="31"/>
  <c r="H7" i="31"/>
  <c r="G8" i="31"/>
  <c r="E8" i="31"/>
  <c r="F8" i="31"/>
  <c r="H8" i="31"/>
  <c r="G9" i="31"/>
  <c r="E9" i="31"/>
  <c r="F9" i="31"/>
  <c r="H9" i="31"/>
  <c r="G10" i="31"/>
  <c r="E10" i="31"/>
  <c r="F10" i="31"/>
  <c r="H10" i="31"/>
  <c r="G11" i="31"/>
  <c r="E11" i="31"/>
  <c r="F11" i="31"/>
  <c r="H11" i="31"/>
  <c r="G12" i="31"/>
  <c r="E12" i="31"/>
  <c r="F12" i="31"/>
  <c r="H12" i="31"/>
  <c r="G13" i="31"/>
  <c r="E13" i="31"/>
  <c r="F13" i="31"/>
  <c r="H13" i="31"/>
  <c r="G14" i="31"/>
  <c r="E14" i="31"/>
  <c r="F14" i="31"/>
  <c r="H14" i="31"/>
  <c r="G15" i="31"/>
  <c r="E15" i="31"/>
  <c r="F15" i="31"/>
  <c r="H15" i="31"/>
  <c r="G16" i="31"/>
  <c r="E16" i="31"/>
  <c r="F16" i="31"/>
  <c r="H16" i="31"/>
  <c r="G17" i="31"/>
  <c r="E17" i="31"/>
  <c r="F17" i="31"/>
  <c r="H17" i="31"/>
  <c r="G18" i="31"/>
  <c r="E18" i="31"/>
  <c r="F18" i="31"/>
  <c r="H18" i="31"/>
  <c r="G19" i="31"/>
  <c r="E19" i="31"/>
  <c r="F19" i="31"/>
  <c r="H19" i="31"/>
  <c r="G20" i="31"/>
  <c r="E20" i="31"/>
  <c r="F20" i="31"/>
  <c r="H20" i="31"/>
  <c r="G21" i="31"/>
  <c r="E21" i="31"/>
  <c r="F21" i="31"/>
  <c r="H21" i="31"/>
  <c r="G22" i="31"/>
  <c r="E22" i="31"/>
  <c r="F22" i="31"/>
  <c r="H22" i="31"/>
  <c r="G23" i="31"/>
  <c r="E23" i="31"/>
  <c r="F23" i="31"/>
  <c r="H23" i="31"/>
  <c r="G24" i="31"/>
  <c r="E24" i="31"/>
  <c r="F24" i="31"/>
  <c r="H24" i="31"/>
  <c r="G25" i="31"/>
  <c r="E25" i="31"/>
  <c r="F25" i="31"/>
  <c r="H25" i="31"/>
  <c r="G26" i="31"/>
  <c r="E26" i="31"/>
  <c r="F26" i="31"/>
  <c r="H26" i="31"/>
  <c r="G27" i="31"/>
  <c r="E27" i="31"/>
  <c r="F27" i="31"/>
  <c r="H27" i="31"/>
  <c r="G28" i="31"/>
  <c r="E28" i="31"/>
  <c r="F28" i="31"/>
  <c r="H28" i="31"/>
  <c r="G29" i="31"/>
  <c r="E29" i="31"/>
  <c r="F29" i="31"/>
  <c r="H29" i="31"/>
  <c r="G30" i="31"/>
  <c r="E30" i="31"/>
  <c r="F30" i="31"/>
  <c r="H30" i="31"/>
  <c r="G31" i="31"/>
  <c r="E31" i="31"/>
  <c r="F31" i="31"/>
  <c r="H31" i="31"/>
  <c r="G32" i="31"/>
  <c r="E32" i="31"/>
  <c r="F32" i="31"/>
  <c r="H32" i="31"/>
  <c r="G33" i="31"/>
  <c r="E33" i="31"/>
  <c r="F33" i="31"/>
  <c r="H33" i="31"/>
  <c r="G34" i="31"/>
  <c r="E34" i="31"/>
  <c r="F34" i="31"/>
  <c r="H34" i="31"/>
  <c r="G35" i="31"/>
  <c r="E35" i="31"/>
  <c r="F35" i="31"/>
  <c r="H35" i="31"/>
  <c r="G36" i="31"/>
  <c r="E36" i="31"/>
  <c r="F36" i="31"/>
  <c r="H36" i="31"/>
  <c r="G37" i="31"/>
  <c r="E37" i="31"/>
  <c r="F37" i="31"/>
  <c r="H37" i="31"/>
  <c r="G38" i="31"/>
  <c r="E38" i="31"/>
  <c r="F38" i="31"/>
  <c r="H38" i="31"/>
  <c r="G39" i="31"/>
  <c r="E39" i="31"/>
  <c r="F39" i="31"/>
  <c r="H39" i="31"/>
  <c r="G40" i="31"/>
  <c r="E40" i="31"/>
  <c r="F40" i="31"/>
  <c r="H40" i="31"/>
  <c r="G41" i="31"/>
  <c r="E41" i="31"/>
  <c r="F41" i="31"/>
  <c r="H41" i="31"/>
  <c r="G42" i="31"/>
  <c r="E42" i="31"/>
  <c r="F42" i="31"/>
  <c r="H42" i="31"/>
  <c r="G43" i="31"/>
  <c r="E43" i="31"/>
  <c r="F43" i="31"/>
  <c r="H43" i="31"/>
  <c r="G44" i="31"/>
  <c r="E44" i="31"/>
  <c r="F44" i="31"/>
  <c r="H44" i="31"/>
  <c r="G45" i="31"/>
  <c r="E45" i="31"/>
  <c r="F45" i="31"/>
  <c r="H45" i="31"/>
  <c r="G46" i="31"/>
  <c r="E46" i="31"/>
  <c r="F46" i="31"/>
  <c r="H46" i="31"/>
  <c r="G47" i="31"/>
  <c r="E47" i="31"/>
  <c r="F47" i="31"/>
  <c r="H47" i="31"/>
  <c r="G48" i="31"/>
  <c r="E48" i="31"/>
  <c r="F48" i="31"/>
  <c r="H48" i="31"/>
  <c r="G49" i="31"/>
  <c r="E49" i="31"/>
  <c r="F49" i="31"/>
  <c r="H49" i="31"/>
  <c r="G50" i="31"/>
  <c r="E50" i="31"/>
  <c r="F50" i="31"/>
  <c r="H50" i="31"/>
  <c r="G51" i="31"/>
  <c r="E51" i="31"/>
  <c r="F51" i="31"/>
  <c r="H51" i="31"/>
  <c r="G2" i="31"/>
  <c r="E2" i="31"/>
  <c r="F2" i="31"/>
  <c r="H2" i="31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" i="24"/>
  <c r="F2" i="24"/>
  <c r="D2" i="24"/>
  <c r="F3" i="24"/>
  <c r="D3" i="24"/>
  <c r="F4" i="24"/>
  <c r="D4" i="24"/>
  <c r="F5" i="24"/>
  <c r="D5" i="24"/>
  <c r="F6" i="24"/>
  <c r="D6" i="24"/>
  <c r="F7" i="24"/>
  <c r="D7" i="24"/>
  <c r="F8" i="24"/>
  <c r="D8" i="24"/>
  <c r="F9" i="24"/>
  <c r="D9" i="24"/>
  <c r="F10" i="24"/>
  <c r="D10" i="24"/>
  <c r="F11" i="24"/>
  <c r="D11" i="24"/>
  <c r="F12" i="24"/>
  <c r="D12" i="24"/>
  <c r="F13" i="24"/>
  <c r="D13" i="24"/>
  <c r="F14" i="24"/>
  <c r="D14" i="24"/>
  <c r="F15" i="24"/>
  <c r="D15" i="24"/>
  <c r="F16" i="24"/>
  <c r="D16" i="24"/>
  <c r="F17" i="24"/>
  <c r="D17" i="24"/>
  <c r="F18" i="24"/>
  <c r="D18" i="24"/>
  <c r="F19" i="24"/>
  <c r="D19" i="24"/>
  <c r="B47" i="31"/>
  <c r="C47" i="31"/>
  <c r="B48" i="31"/>
  <c r="C48" i="31"/>
  <c r="B49" i="31"/>
  <c r="C49" i="31"/>
  <c r="B50" i="31"/>
  <c r="C50" i="31"/>
  <c r="B51" i="31"/>
  <c r="C51" i="31"/>
  <c r="Q47" i="31"/>
  <c r="Q48" i="31"/>
  <c r="Q49" i="31"/>
  <c r="Q50" i="31"/>
  <c r="Q51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34" i="31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B3" i="31"/>
  <c r="C3" i="31"/>
  <c r="B4" i="31"/>
  <c r="C4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2" i="31"/>
  <c r="C12" i="31"/>
  <c r="B13" i="31"/>
  <c r="C13" i="31"/>
  <c r="B14" i="31"/>
  <c r="C14" i="31"/>
  <c r="B15" i="31"/>
  <c r="C15" i="31"/>
  <c r="B16" i="31"/>
  <c r="C16" i="31"/>
  <c r="B17" i="31"/>
  <c r="C17" i="31"/>
  <c r="B18" i="31"/>
  <c r="C18" i="31"/>
  <c r="B19" i="31"/>
  <c r="C19" i="31"/>
  <c r="B20" i="31"/>
  <c r="C20" i="31"/>
  <c r="B21" i="31"/>
  <c r="C21" i="31"/>
  <c r="B22" i="31"/>
  <c r="C22" i="31"/>
  <c r="B23" i="31"/>
  <c r="C23" i="31"/>
  <c r="B24" i="31"/>
  <c r="C24" i="31"/>
  <c r="B25" i="31"/>
  <c r="C25" i="31"/>
  <c r="B26" i="31"/>
  <c r="C26" i="31"/>
  <c r="B27" i="31"/>
  <c r="C27" i="31"/>
  <c r="B28" i="31"/>
  <c r="C28" i="31"/>
  <c r="B29" i="31"/>
  <c r="C29" i="31"/>
  <c r="B30" i="31"/>
  <c r="C30" i="31"/>
  <c r="B31" i="31"/>
  <c r="C31" i="31"/>
  <c r="B32" i="31"/>
  <c r="C32" i="31"/>
  <c r="B33" i="31"/>
  <c r="C33" i="31"/>
  <c r="B34" i="31"/>
  <c r="C34" i="31"/>
  <c r="B35" i="31"/>
  <c r="C35" i="31"/>
  <c r="B36" i="31"/>
  <c r="C36" i="31"/>
  <c r="B37" i="31"/>
  <c r="C37" i="31"/>
  <c r="B38" i="31"/>
  <c r="C38" i="31"/>
  <c r="B39" i="31"/>
  <c r="C39" i="31"/>
  <c r="B40" i="31"/>
  <c r="C40" i="31"/>
  <c r="B41" i="31"/>
  <c r="C41" i="31"/>
  <c r="B42" i="31"/>
  <c r="C42" i="31"/>
  <c r="B43" i="31"/>
  <c r="C43" i="31"/>
  <c r="B44" i="31"/>
  <c r="C44" i="31"/>
  <c r="B45" i="31"/>
  <c r="C45" i="31"/>
  <c r="B46" i="31"/>
  <c r="C46" i="31"/>
  <c r="B2" i="31"/>
  <c r="C2" i="31"/>
  <c r="Q3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2" i="31"/>
</calcChain>
</file>

<file path=xl/sharedStrings.xml><?xml version="1.0" encoding="utf-8"?>
<sst xmlns="http://schemas.openxmlformats.org/spreadsheetml/2006/main" count="205" uniqueCount="87">
  <si>
    <t>ExperimentalUnit</t>
  </si>
  <si>
    <t>DoseRoute</t>
  </si>
  <si>
    <t>Description</t>
  </si>
  <si>
    <t>idExperiment</t>
  </si>
  <si>
    <t>Name</t>
  </si>
  <si>
    <t>DoseUnit</t>
  </si>
  <si>
    <t>Reference</t>
  </si>
  <si>
    <t>Date</t>
  </si>
  <si>
    <t>idResponse</t>
  </si>
  <si>
    <t>ResponseType</t>
  </si>
  <si>
    <t>ResponseUnit</t>
  </si>
  <si>
    <t>ContinuousMultiplicative</t>
  </si>
  <si>
    <t>idSystem</t>
  </si>
  <si>
    <t>ModelForTarget</t>
  </si>
  <si>
    <t>Substances</t>
  </si>
  <si>
    <t>Responses</t>
  </si>
  <si>
    <t>idTestSystem</t>
  </si>
  <si>
    <t>Covariates</t>
  </si>
  <si>
    <t>Substance</t>
  </si>
  <si>
    <t>idEffect</t>
  </si>
  <si>
    <t>Compound A</t>
  </si>
  <si>
    <t>Compound B</t>
  </si>
  <si>
    <t>Compound C</t>
  </si>
  <si>
    <t>MyEffect</t>
  </si>
  <si>
    <t>My effect</t>
  </si>
  <si>
    <t>Rat</t>
  </si>
  <si>
    <t>Mouse</t>
  </si>
  <si>
    <t>Mouse-BW-Change</t>
  </si>
  <si>
    <t>Rat-BW-Change</t>
  </si>
  <si>
    <t>Bodyweight change rat</t>
  </si>
  <si>
    <t>Bodyweight change mouse</t>
  </si>
  <si>
    <t>g</t>
  </si>
  <si>
    <t>Oral</t>
  </si>
  <si>
    <t>CompoundA</t>
  </si>
  <si>
    <t>CompoundB</t>
  </si>
  <si>
    <t>BWStart</t>
  </si>
  <si>
    <t>mg/kg bw per day</t>
  </si>
  <si>
    <t>A001-Mouse-BW-CmpA</t>
  </si>
  <si>
    <t>A002-Rat-BW-Mix</t>
  </si>
  <si>
    <t>A</t>
  </si>
  <si>
    <t>B</t>
  </si>
  <si>
    <t>C</t>
  </si>
  <si>
    <t>D</t>
  </si>
  <si>
    <t>B_A</t>
  </si>
  <si>
    <t>B_B</t>
  </si>
  <si>
    <t>Int_AB</t>
  </si>
  <si>
    <t>DoseRatio_A</t>
  </si>
  <si>
    <t>DoseRatio_B</t>
  </si>
  <si>
    <t>DoseSum</t>
  </si>
  <si>
    <t>Mouse-BW-End</t>
  </si>
  <si>
    <t>Mouse-BW-Start</t>
  </si>
  <si>
    <t>Mouse-BW-RatioEndStart</t>
  </si>
  <si>
    <t>Mouse-BW-Change-Perc</t>
  </si>
  <si>
    <t>Unit</t>
  </si>
  <si>
    <t>Rat-BW-Change-Perc</t>
  </si>
  <si>
    <t>Rat-BW-End</t>
  </si>
  <si>
    <t>Percentage bodyweight change mouse</t>
  </si>
  <si>
    <t>Bodyweight after treatment rat</t>
  </si>
  <si>
    <t>Bodyweight after treatment mouse</t>
  </si>
  <si>
    <t>%</t>
  </si>
  <si>
    <t>CompoundA, CompoundB</t>
  </si>
  <si>
    <t>CompoundC</t>
  </si>
  <si>
    <t>Rat-BW-RatioEndStart</t>
  </si>
  <si>
    <t>BenchmarkResponse</t>
  </si>
  <si>
    <t>Fraction</t>
  </si>
  <si>
    <t>BenchmarkResponseType</t>
  </si>
  <si>
    <t>Ratio end start bodyweight mouse</t>
  </si>
  <si>
    <t>Ratio end start bodyweight rat</t>
  </si>
  <si>
    <t>ratio</t>
  </si>
  <si>
    <t>Rat-BW-Change, Rat-BW-Change-Perc, Rat-BW-End, Rat-BW-RatioEndStart</t>
  </si>
  <si>
    <t>Mouse-BW-Change, Mouse-BW-End, Mouse-BW-Change-Perc, Mouse-BW-RatioEndStart</t>
  </si>
  <si>
    <t>TestSystemType</t>
  </si>
  <si>
    <t>InVivo</t>
  </si>
  <si>
    <t>Organ</t>
  </si>
  <si>
    <t>Human</t>
  </si>
  <si>
    <t>Liver</t>
  </si>
  <si>
    <t>Rat-Liver</t>
  </si>
  <si>
    <t>Mouse-Liver</t>
  </si>
  <si>
    <t>Human-Liver</t>
  </si>
  <si>
    <t>Species</t>
  </si>
  <si>
    <t>Strain</t>
  </si>
  <si>
    <t>RouteExposure</t>
  </si>
  <si>
    <t>HepaRG</t>
  </si>
  <si>
    <t>HepaRG cells</t>
  </si>
  <si>
    <t>HEK-293T</t>
  </si>
  <si>
    <t>HEK-293T cells</t>
  </si>
  <si>
    <t>CellLine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</si>
</sst>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defaultRowHeight="15" x14ac:dyDescent="0.25"/>
  <cols>
    <col min="1" max="2" width="11.7109375" bestFit="1" customWidth="1"/>
    <col min="3" max="3" width="12.42578125" bestFit="1" customWidth="1"/>
  </cols>
  <sheetData>
    <row r="1" spans="1:3" x14ac:dyDescent="0.25">
      <c r="A1" t="s">
        <v>18</v>
      </c>
      <c r="B1" t="s">
        <v>4</v>
      </c>
      <c r="C1" t="s">
        <v>2</v>
      </c>
    </row>
    <row r="2" spans="1:3" x14ac:dyDescent="0.25">
      <c r="A2" t="s">
        <v>33</v>
      </c>
      <c r="B2" t="s">
        <v>33</v>
      </c>
      <c r="C2" t="s">
        <v>20</v>
      </c>
    </row>
    <row r="3" spans="1:3" x14ac:dyDescent="0.25">
      <c r="A3" t="s">
        <v>34</v>
      </c>
      <c r="B3" t="s">
        <v>34</v>
      </c>
      <c r="C3" t="s">
        <v>21</v>
      </c>
    </row>
    <row r="4" spans="1:3" x14ac:dyDescent="0.25">
      <c r="A4" t="s">
        <v>61</v>
      </c>
      <c r="B4" t="s">
        <v>61</v>
      </c>
      <c r="C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3" width="11.140625" bestFit="1" customWidth="1"/>
  </cols>
  <sheetData>
    <row r="1" spans="1:3" x14ac:dyDescent="0.25">
      <c r="A1" t="s">
        <v>19</v>
      </c>
      <c r="B1" t="s">
        <v>4</v>
      </c>
      <c r="C1" t="s">
        <v>2</v>
      </c>
    </row>
    <row r="2" spans="1:3" x14ac:dyDescent="0.25">
      <c r="A2" t="s">
        <v>23</v>
      </c>
      <c r="B2" t="s">
        <v>24</v>
      </c>
      <c r="C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D26" sqref="D26"/>
    </sheetView>
  </sheetViews>
  <sheetFormatPr defaultRowHeight="15" x14ac:dyDescent="0.25"/>
  <cols>
    <col min="1" max="1" width="23.85546875" bestFit="1" customWidth="1"/>
    <col min="2" max="3" width="36" bestFit="1" customWidth="1"/>
    <col min="4" max="4" width="12.85546875" bestFit="1" customWidth="1"/>
    <col min="5" max="5" width="23.85546875" bestFit="1" customWidth="1"/>
    <col min="6" max="6" width="13.42578125" bestFit="1" customWidth="1"/>
  </cols>
  <sheetData>
    <row r="1" spans="1:6" x14ac:dyDescent="0.25">
      <c r="A1" s="3" t="s">
        <v>8</v>
      </c>
      <c r="B1" s="4" t="s">
        <v>4</v>
      </c>
      <c r="C1" s="4" t="s">
        <v>2</v>
      </c>
      <c r="D1" s="4" t="s">
        <v>16</v>
      </c>
      <c r="E1" s="3" t="s">
        <v>9</v>
      </c>
      <c r="F1" s="4" t="s">
        <v>10</v>
      </c>
    </row>
    <row r="2" spans="1:6" x14ac:dyDescent="0.25">
      <c r="A2" s="4" t="s">
        <v>27</v>
      </c>
      <c r="B2" s="4" t="s">
        <v>29</v>
      </c>
      <c r="C2" s="4" t="s">
        <v>29</v>
      </c>
      <c r="D2" s="4" t="s">
        <v>26</v>
      </c>
      <c r="E2" s="4" t="s">
        <v>11</v>
      </c>
      <c r="F2" s="4" t="s">
        <v>31</v>
      </c>
    </row>
    <row r="3" spans="1:6" x14ac:dyDescent="0.25">
      <c r="A3" s="4" t="s">
        <v>52</v>
      </c>
      <c r="B3" s="4" t="s">
        <v>58</v>
      </c>
      <c r="C3" s="4" t="s">
        <v>58</v>
      </c>
      <c r="D3" s="4" t="s">
        <v>26</v>
      </c>
      <c r="E3" s="4" t="s">
        <v>11</v>
      </c>
      <c r="F3" s="4" t="s">
        <v>59</v>
      </c>
    </row>
    <row r="4" spans="1:6" x14ac:dyDescent="0.25">
      <c r="A4" s="4" t="s">
        <v>49</v>
      </c>
      <c r="B4" s="4" t="s">
        <v>29</v>
      </c>
      <c r="C4" s="4" t="s">
        <v>29</v>
      </c>
      <c r="D4" s="4" t="s">
        <v>26</v>
      </c>
      <c r="E4" s="4" t="s">
        <v>11</v>
      </c>
      <c r="F4" s="4" t="s">
        <v>31</v>
      </c>
    </row>
    <row r="5" spans="1:6" x14ac:dyDescent="0.25">
      <c r="A5" s="4" t="s">
        <v>51</v>
      </c>
      <c r="B5" s="4" t="s">
        <v>66</v>
      </c>
      <c r="C5" s="4" t="s">
        <v>66</v>
      </c>
      <c r="D5" s="4" t="s">
        <v>26</v>
      </c>
      <c r="E5" s="4" t="s">
        <v>11</v>
      </c>
      <c r="F5" s="4" t="s">
        <v>68</v>
      </c>
    </row>
    <row r="6" spans="1:6" x14ac:dyDescent="0.25">
      <c r="A6" s="4" t="s">
        <v>28</v>
      </c>
      <c r="B6" s="4" t="s">
        <v>30</v>
      </c>
      <c r="C6" s="4" t="s">
        <v>30</v>
      </c>
      <c r="D6" s="4" t="s">
        <v>25</v>
      </c>
      <c r="E6" s="4" t="s">
        <v>11</v>
      </c>
      <c r="F6" s="4" t="s">
        <v>31</v>
      </c>
    </row>
    <row r="7" spans="1:6" x14ac:dyDescent="0.25">
      <c r="A7" s="4" t="s">
        <v>54</v>
      </c>
      <c r="B7" s="4" t="s">
        <v>56</v>
      </c>
      <c r="C7" s="4" t="s">
        <v>56</v>
      </c>
      <c r="D7" s="4" t="s">
        <v>25</v>
      </c>
      <c r="E7" s="4" t="s">
        <v>11</v>
      </c>
      <c r="F7" s="4" t="s">
        <v>59</v>
      </c>
    </row>
    <row r="8" spans="1:6" x14ac:dyDescent="0.25">
      <c r="A8" s="4" t="s">
        <v>55</v>
      </c>
      <c r="B8" s="4" t="s">
        <v>57</v>
      </c>
      <c r="C8" s="4" t="s">
        <v>57</v>
      </c>
      <c r="D8" s="4" t="s">
        <v>25</v>
      </c>
      <c r="E8" s="4" t="s">
        <v>11</v>
      </c>
      <c r="F8" s="4" t="s">
        <v>31</v>
      </c>
    </row>
    <row r="9" spans="1:6" x14ac:dyDescent="0.25">
      <c r="A9" s="4" t="s">
        <v>62</v>
      </c>
      <c r="B9" s="4" t="s">
        <v>67</v>
      </c>
      <c r="C9" s="4" t="s">
        <v>67</v>
      </c>
      <c r="D9" s="4" t="s">
        <v>25</v>
      </c>
      <c r="E9" s="4" t="s">
        <v>11</v>
      </c>
      <c r="F9" s="4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5" sqref="C25"/>
    </sheetView>
  </sheetViews>
  <sheetFormatPr defaultRowHeight="15" x14ac:dyDescent="0.25"/>
  <cols>
    <col min="1" max="1" width="20.42578125" customWidth="1"/>
    <col min="2" max="2" width="23" bestFit="1" customWidth="1"/>
    <col min="3" max="3" width="19.7109375" bestFit="1" customWidth="1"/>
    <col min="4" max="4" width="24.140625" bestFit="1" customWidth="1"/>
    <col min="5" max="5" width="30.28515625" customWidth="1"/>
  </cols>
  <sheetData>
    <row r="1" spans="1:5" x14ac:dyDescent="0.25">
      <c r="A1" t="s">
        <v>19</v>
      </c>
      <c r="B1" t="s">
        <v>8</v>
      </c>
      <c r="C1" t="s">
        <v>63</v>
      </c>
      <c r="D1" t="s">
        <v>65</v>
      </c>
      <c r="E1" t="s">
        <v>6</v>
      </c>
    </row>
    <row r="2" spans="1:5" x14ac:dyDescent="0.25">
      <c r="A2" t="s">
        <v>23</v>
      </c>
      <c r="B2" s="4" t="s">
        <v>27</v>
      </c>
      <c r="C2">
        <v>0.05</v>
      </c>
      <c r="D2" t="s">
        <v>64</v>
      </c>
    </row>
    <row r="3" spans="1:5" x14ac:dyDescent="0.25">
      <c r="A3" t="s">
        <v>23</v>
      </c>
      <c r="B3" s="4" t="s">
        <v>52</v>
      </c>
      <c r="C3">
        <v>0.05</v>
      </c>
      <c r="D3" t="s">
        <v>64</v>
      </c>
    </row>
    <row r="4" spans="1:5" x14ac:dyDescent="0.25">
      <c r="A4" t="s">
        <v>23</v>
      </c>
      <c r="B4" s="4" t="s">
        <v>49</v>
      </c>
      <c r="C4">
        <v>0.05</v>
      </c>
      <c r="D4" t="s">
        <v>64</v>
      </c>
    </row>
    <row r="5" spans="1:5" x14ac:dyDescent="0.25">
      <c r="A5" t="s">
        <v>23</v>
      </c>
      <c r="B5" s="4" t="s">
        <v>28</v>
      </c>
      <c r="C5">
        <v>0.05</v>
      </c>
      <c r="D5" t="s">
        <v>64</v>
      </c>
    </row>
    <row r="6" spans="1:5" x14ac:dyDescent="0.25">
      <c r="A6" t="s">
        <v>23</v>
      </c>
      <c r="B6" s="4" t="s">
        <v>54</v>
      </c>
      <c r="C6">
        <v>0.05</v>
      </c>
      <c r="D6" t="s">
        <v>64</v>
      </c>
    </row>
    <row r="7" spans="1:5" x14ac:dyDescent="0.25">
      <c r="A7" t="s">
        <v>23</v>
      </c>
      <c r="B7" s="4" t="s">
        <v>55</v>
      </c>
      <c r="C7">
        <v>0.05</v>
      </c>
      <c r="D7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G7" sqref="G7"/>
    </sheetView>
  </sheetViews>
  <sheetFormatPr defaultRowHeight="15" x14ac:dyDescent="0.25"/>
  <cols>
    <col min="1" max="1" width="19" customWidth="1"/>
    <col min="2" max="3" width="12.28515625" bestFit="1" customWidth="1"/>
    <col min="4" max="5" width="12.28515625" customWidth="1"/>
    <col min="6" max="6" width="9.140625" customWidth="1"/>
    <col min="7" max="7" width="14.5703125" bestFit="1" customWidth="1"/>
    <col min="8" max="8" width="15.5703125" bestFit="1" customWidth="1"/>
    <col min="9" max="9" width="15.28515625" style="7" bestFit="1" customWidth="1"/>
  </cols>
  <sheetData>
    <row r="1" spans="1:9" x14ac:dyDescent="0.25">
      <c r="A1" t="s">
        <v>12</v>
      </c>
      <c r="B1" t="s">
        <v>4</v>
      </c>
      <c r="C1" t="s">
        <v>2</v>
      </c>
      <c r="D1" t="s">
        <v>79</v>
      </c>
      <c r="E1" t="s">
        <v>80</v>
      </c>
      <c r="F1" t="s">
        <v>73</v>
      </c>
      <c r="G1" t="s">
        <v>81</v>
      </c>
      <c r="H1" t="s">
        <v>71</v>
      </c>
      <c r="I1" s="7" t="s">
        <v>13</v>
      </c>
    </row>
    <row r="2" spans="1:9" x14ac:dyDescent="0.25">
      <c r="A2" t="s">
        <v>76</v>
      </c>
      <c r="B2" t="s">
        <v>25</v>
      </c>
      <c r="C2" t="s">
        <v>25</v>
      </c>
      <c r="D2" t="s">
        <v>25</v>
      </c>
      <c r="F2" t="s">
        <v>75</v>
      </c>
      <c r="H2" t="s">
        <v>72</v>
      </c>
    </row>
    <row r="3" spans="1:9" x14ac:dyDescent="0.25">
      <c r="A3" t="s">
        <v>77</v>
      </c>
      <c r="B3" t="s">
        <v>26</v>
      </c>
      <c r="C3" t="s">
        <v>26</v>
      </c>
      <c r="D3" t="s">
        <v>26</v>
      </c>
      <c r="F3" t="s">
        <v>75</v>
      </c>
      <c r="H3" t="s">
        <v>72</v>
      </c>
    </row>
    <row r="4" spans="1:9" x14ac:dyDescent="0.25">
      <c r="A4" t="s">
        <v>78</v>
      </c>
      <c r="B4" t="s">
        <v>74</v>
      </c>
      <c r="C4" t="s">
        <v>74</v>
      </c>
      <c r="D4" t="s">
        <v>74</v>
      </c>
      <c r="F4" t="s">
        <v>75</v>
      </c>
      <c r="H4" t="s">
        <v>72</v>
      </c>
    </row>
    <row r="5" spans="1:9" x14ac:dyDescent="0.25">
      <c r="A5" t="s">
        <v>25</v>
      </c>
      <c r="B5" t="s">
        <v>25</v>
      </c>
      <c r="C5" t="s">
        <v>25</v>
      </c>
      <c r="D5" t="s">
        <v>25</v>
      </c>
      <c r="G5" t="s">
        <v>32</v>
      </c>
      <c r="H5" t="s">
        <v>72</v>
      </c>
    </row>
    <row r="6" spans="1:9" x14ac:dyDescent="0.25">
      <c r="A6" t="s">
        <v>26</v>
      </c>
      <c r="B6" t="s">
        <v>26</v>
      </c>
      <c r="C6" t="s">
        <v>26</v>
      </c>
      <c r="D6" t="s">
        <v>26</v>
      </c>
      <c r="G6" t="s">
        <v>32</v>
      </c>
      <c r="H6" t="s">
        <v>72</v>
      </c>
    </row>
    <row r="7" spans="1:9" x14ac:dyDescent="0.25">
      <c r="A7" t="s">
        <v>74</v>
      </c>
      <c r="B7" t="s">
        <v>74</v>
      </c>
      <c r="C7" t="s">
        <v>74</v>
      </c>
      <c r="D7" t="s">
        <v>74</v>
      </c>
      <c r="G7" t="s">
        <v>32</v>
      </c>
      <c r="H7" t="s">
        <v>72</v>
      </c>
    </row>
    <row r="8" spans="1:9" x14ac:dyDescent="0.25">
      <c r="A8" t="s">
        <v>82</v>
      </c>
      <c r="B8" t="s">
        <v>83</v>
      </c>
      <c r="C8" t="s">
        <v>83</v>
      </c>
      <c r="D8" t="s">
        <v>74</v>
      </c>
      <c r="H8" t="s">
        <v>86</v>
      </c>
    </row>
    <row r="9" spans="1:9" x14ac:dyDescent="0.25">
      <c r="A9" t="s">
        <v>84</v>
      </c>
      <c r="B9" t="s">
        <v>85</v>
      </c>
      <c r="C9" t="s">
        <v>85</v>
      </c>
      <c r="D9" t="s">
        <v>74</v>
      </c>
      <c r="H9" t="s">
        <v>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4" sqref="H4"/>
    </sheetView>
  </sheetViews>
  <sheetFormatPr defaultRowHeight="15" x14ac:dyDescent="0.25"/>
  <cols>
    <col min="1" max="1" width="29.7109375" bestFit="1" customWidth="1"/>
    <col min="2" max="2" width="26.140625" customWidth="1"/>
    <col min="3" max="3" width="21.7109375" bestFit="1" customWidth="1"/>
    <col min="4" max="4" width="16.7109375" bestFit="1" customWidth="1"/>
    <col min="5" max="5" width="24" bestFit="1" customWidth="1"/>
    <col min="6" max="6" width="16.85546875" bestFit="1" customWidth="1"/>
    <col min="8" max="8" width="81.140625" bestFit="1" customWidth="1"/>
    <col min="9" max="9" width="10.28515625" bestFit="1" customWidth="1"/>
    <col min="10" max="10" width="8.7109375" bestFit="1" customWidth="1"/>
    <col min="11" max="11" width="10.140625" bestFit="1" customWidth="1"/>
  </cols>
  <sheetData>
    <row r="1" spans="1:12" x14ac:dyDescent="0.25">
      <c r="A1" s="1" t="s">
        <v>3</v>
      </c>
      <c r="B1" s="1" t="s">
        <v>4</v>
      </c>
      <c r="C1" s="1" t="s">
        <v>2</v>
      </c>
      <c r="D1" s="1" t="s">
        <v>0</v>
      </c>
      <c r="E1" t="s">
        <v>14</v>
      </c>
      <c r="F1" s="1" t="s">
        <v>5</v>
      </c>
      <c r="G1" s="1" t="s">
        <v>1</v>
      </c>
      <c r="H1" t="s">
        <v>15</v>
      </c>
      <c r="I1" t="s">
        <v>17</v>
      </c>
      <c r="J1" s="2" t="s">
        <v>7</v>
      </c>
      <c r="K1" s="2" t="s">
        <v>6</v>
      </c>
    </row>
    <row r="2" spans="1:12" x14ac:dyDescent="0.25">
      <c r="A2" s="1" t="s">
        <v>37</v>
      </c>
      <c r="B2" s="1" t="s">
        <v>37</v>
      </c>
      <c r="C2" s="1" t="s">
        <v>37</v>
      </c>
      <c r="D2" t="s">
        <v>53</v>
      </c>
      <c r="E2" t="s">
        <v>33</v>
      </c>
      <c r="F2" t="s">
        <v>36</v>
      </c>
      <c r="G2" t="s">
        <v>32</v>
      </c>
      <c r="H2" s="4" t="s">
        <v>70</v>
      </c>
      <c r="I2" s="4"/>
      <c r="L2" s="4"/>
    </row>
    <row r="3" spans="1:12" x14ac:dyDescent="0.25">
      <c r="A3" s="1" t="s">
        <v>38</v>
      </c>
      <c r="B3" s="1" t="s">
        <v>38</v>
      </c>
      <c r="C3" s="1" t="s">
        <v>38</v>
      </c>
      <c r="D3" t="s">
        <v>53</v>
      </c>
      <c r="E3" t="s">
        <v>60</v>
      </c>
      <c r="F3" t="s">
        <v>36</v>
      </c>
      <c r="G3" t="s">
        <v>32</v>
      </c>
      <c r="H3" s="4" t="s">
        <v>69</v>
      </c>
      <c r="L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2" max="2" width="12" bestFit="1" customWidth="1"/>
    <col min="3" max="3" width="15.7109375" bestFit="1" customWidth="1"/>
    <col min="4" max="4" width="14.85546875" bestFit="1" customWidth="1"/>
    <col min="5" max="5" width="18.28515625" bestFit="1" customWidth="1"/>
    <col min="6" max="6" width="23.85546875" bestFit="1" customWidth="1"/>
    <col min="7" max="7" width="23" bestFit="1" customWidth="1"/>
  </cols>
  <sheetData>
    <row r="1" spans="1:11" x14ac:dyDescent="0.25">
      <c r="A1" s="5" t="s">
        <v>53</v>
      </c>
      <c r="B1" s="5" t="s">
        <v>33</v>
      </c>
      <c r="C1" s="6" t="s">
        <v>50</v>
      </c>
      <c r="D1" s="6" t="s">
        <v>49</v>
      </c>
      <c r="E1" s="6" t="s">
        <v>27</v>
      </c>
      <c r="F1" s="6" t="s">
        <v>51</v>
      </c>
      <c r="G1" s="6" t="s">
        <v>52</v>
      </c>
      <c r="H1" t="s">
        <v>39</v>
      </c>
      <c r="I1" t="s">
        <v>40</v>
      </c>
      <c r="J1" t="s">
        <v>41</v>
      </c>
      <c r="K1" t="s">
        <v>42</v>
      </c>
    </row>
    <row r="2" spans="1:11" x14ac:dyDescent="0.25">
      <c r="A2" s="5">
        <v>1</v>
      </c>
      <c r="B2" s="5">
        <v>0.1</v>
      </c>
      <c r="C2">
        <v>16</v>
      </c>
      <c r="D2">
        <f t="shared" ref="D2:D19" si="0">F2*C2</f>
        <v>15.987176035100379</v>
      </c>
      <c r="E2">
        <f>ABS(D2-C2)</f>
        <v>1.2823964899620677E-2</v>
      </c>
      <c r="F2">
        <f t="shared" ref="F2:F19" si="1">H2*(J2-(J2-1)*EXP(-I2*POWER(B2,K2)))</f>
        <v>0.99919850219377371</v>
      </c>
      <c r="G2">
        <f>(C2-D2)/C2*100</f>
        <v>8.014978062262923E-2</v>
      </c>
      <c r="H2">
        <v>1</v>
      </c>
      <c r="I2">
        <v>0.02</v>
      </c>
      <c r="J2">
        <v>0.2</v>
      </c>
      <c r="K2">
        <v>1.3</v>
      </c>
    </row>
    <row r="3" spans="1:11" x14ac:dyDescent="0.25">
      <c r="A3" s="5">
        <v>2</v>
      </c>
      <c r="B3" s="5">
        <v>0.1</v>
      </c>
      <c r="C3">
        <v>16</v>
      </c>
      <c r="D3">
        <f t="shared" si="0"/>
        <v>15.987176035100379</v>
      </c>
      <c r="E3">
        <f t="shared" ref="E3:E19" si="2">ABS(D3-C3)</f>
        <v>1.2823964899620677E-2</v>
      </c>
      <c r="F3">
        <f t="shared" si="1"/>
        <v>0.99919850219377371</v>
      </c>
      <c r="G3">
        <f t="shared" ref="G3:G19" si="3">(C3-D3)/C3*100</f>
        <v>8.014978062262923E-2</v>
      </c>
      <c r="H3">
        <v>1</v>
      </c>
      <c r="I3">
        <v>0.02</v>
      </c>
      <c r="J3">
        <v>0.2</v>
      </c>
      <c r="K3">
        <v>1.3</v>
      </c>
    </row>
    <row r="4" spans="1:11" x14ac:dyDescent="0.25">
      <c r="A4" s="5">
        <v>3</v>
      </c>
      <c r="B4" s="5">
        <v>0.1</v>
      </c>
      <c r="C4">
        <v>15</v>
      </c>
      <c r="D4">
        <f t="shared" si="0"/>
        <v>14.987977532906605</v>
      </c>
      <c r="E4">
        <f t="shared" si="2"/>
        <v>1.2022467093395051E-2</v>
      </c>
      <c r="F4">
        <f t="shared" si="1"/>
        <v>0.99919850219377371</v>
      </c>
      <c r="G4">
        <f t="shared" si="3"/>
        <v>8.0149780622633671E-2</v>
      </c>
      <c r="H4">
        <v>1</v>
      </c>
      <c r="I4">
        <v>0.02</v>
      </c>
      <c r="J4">
        <v>0.2</v>
      </c>
      <c r="K4">
        <v>1.3</v>
      </c>
    </row>
    <row r="5" spans="1:11" x14ac:dyDescent="0.25">
      <c r="A5" s="5">
        <v>4</v>
      </c>
      <c r="B5" s="5">
        <v>0.5</v>
      </c>
      <c r="C5">
        <v>16</v>
      </c>
      <c r="D5">
        <f t="shared" si="0"/>
        <v>15.896452794890525</v>
      </c>
      <c r="E5">
        <f t="shared" si="2"/>
        <v>0.10354720510947502</v>
      </c>
      <c r="F5">
        <f t="shared" si="1"/>
        <v>0.99352829968065781</v>
      </c>
      <c r="G5">
        <f t="shared" si="3"/>
        <v>0.64717003193421885</v>
      </c>
      <c r="H5">
        <v>1</v>
      </c>
      <c r="I5">
        <v>0.02</v>
      </c>
      <c r="J5">
        <v>0.2</v>
      </c>
      <c r="K5">
        <v>1.3</v>
      </c>
    </row>
    <row r="6" spans="1:11" x14ac:dyDescent="0.25">
      <c r="A6" s="5">
        <v>5</v>
      </c>
      <c r="B6" s="5">
        <v>0.5</v>
      </c>
      <c r="C6">
        <v>20</v>
      </c>
      <c r="D6">
        <f t="shared" si="0"/>
        <v>19.870565993613155</v>
      </c>
      <c r="E6">
        <f t="shared" si="2"/>
        <v>0.12943400638684466</v>
      </c>
      <c r="F6">
        <f t="shared" si="1"/>
        <v>0.99352829968065781</v>
      </c>
      <c r="G6">
        <f t="shared" si="3"/>
        <v>0.64717003193422329</v>
      </c>
      <c r="H6">
        <v>1</v>
      </c>
      <c r="I6">
        <v>0.02</v>
      </c>
      <c r="J6">
        <v>0.2</v>
      </c>
      <c r="K6">
        <v>1.3</v>
      </c>
    </row>
    <row r="7" spans="1:11" x14ac:dyDescent="0.25">
      <c r="A7" s="5">
        <v>6</v>
      </c>
      <c r="B7" s="5">
        <v>0.5</v>
      </c>
      <c r="C7">
        <v>15</v>
      </c>
      <c r="D7">
        <f t="shared" si="0"/>
        <v>14.902924495209867</v>
      </c>
      <c r="E7">
        <f t="shared" si="2"/>
        <v>9.7075504790133493E-2</v>
      </c>
      <c r="F7">
        <f t="shared" si="1"/>
        <v>0.99352829968065781</v>
      </c>
      <c r="G7">
        <f t="shared" si="3"/>
        <v>0.64717003193422329</v>
      </c>
      <c r="H7">
        <v>1</v>
      </c>
      <c r="I7">
        <v>0.02</v>
      </c>
      <c r="J7">
        <v>0.2</v>
      </c>
      <c r="K7">
        <v>1.3</v>
      </c>
    </row>
    <row r="8" spans="1:11" x14ac:dyDescent="0.25">
      <c r="A8" s="5">
        <v>7</v>
      </c>
      <c r="B8" s="5">
        <v>1</v>
      </c>
      <c r="C8">
        <v>16</v>
      </c>
      <c r="D8">
        <f t="shared" si="0"/>
        <v>15.746543018326467</v>
      </c>
      <c r="E8">
        <f t="shared" si="2"/>
        <v>0.25345698167353348</v>
      </c>
      <c r="F8">
        <f t="shared" si="1"/>
        <v>0.98415893864540416</v>
      </c>
      <c r="G8">
        <f t="shared" si="3"/>
        <v>1.5841061354595842</v>
      </c>
      <c r="H8">
        <v>1</v>
      </c>
      <c r="I8">
        <v>0.02</v>
      </c>
      <c r="J8">
        <v>0.2</v>
      </c>
      <c r="K8">
        <v>1.3</v>
      </c>
    </row>
    <row r="9" spans="1:11" x14ac:dyDescent="0.25">
      <c r="A9" s="5">
        <v>8</v>
      </c>
      <c r="B9" s="5">
        <v>1</v>
      </c>
      <c r="C9">
        <v>17</v>
      </c>
      <c r="D9">
        <f t="shared" si="0"/>
        <v>16.73070195697187</v>
      </c>
      <c r="E9">
        <f t="shared" si="2"/>
        <v>0.26929804302812954</v>
      </c>
      <c r="F9">
        <f t="shared" si="1"/>
        <v>0.98415893864540416</v>
      </c>
      <c r="G9">
        <f t="shared" si="3"/>
        <v>1.5841061354595856</v>
      </c>
      <c r="H9">
        <v>1</v>
      </c>
      <c r="I9">
        <v>0.02</v>
      </c>
      <c r="J9">
        <v>0.2</v>
      </c>
      <c r="K9">
        <v>1.3</v>
      </c>
    </row>
    <row r="10" spans="1:11" x14ac:dyDescent="0.25">
      <c r="A10" s="5">
        <v>9</v>
      </c>
      <c r="B10" s="5">
        <v>1</v>
      </c>
      <c r="C10">
        <v>16</v>
      </c>
      <c r="D10">
        <f t="shared" si="0"/>
        <v>15.746543018326467</v>
      </c>
      <c r="E10">
        <f t="shared" si="2"/>
        <v>0.25345698167353348</v>
      </c>
      <c r="F10">
        <f t="shared" si="1"/>
        <v>0.98415893864540416</v>
      </c>
      <c r="G10">
        <f t="shared" si="3"/>
        <v>1.5841061354595842</v>
      </c>
      <c r="H10">
        <v>1</v>
      </c>
      <c r="I10">
        <v>0.02</v>
      </c>
      <c r="J10">
        <v>0.2</v>
      </c>
      <c r="K10">
        <v>1.3</v>
      </c>
    </row>
    <row r="11" spans="1:11" x14ac:dyDescent="0.25">
      <c r="A11" s="5">
        <v>10</v>
      </c>
      <c r="B11" s="5">
        <v>5</v>
      </c>
      <c r="C11">
        <v>16</v>
      </c>
      <c r="D11">
        <f t="shared" si="0"/>
        <v>14.084932693570199</v>
      </c>
      <c r="E11">
        <f t="shared" si="2"/>
        <v>1.9150673064298012</v>
      </c>
      <c r="F11">
        <f t="shared" si="1"/>
        <v>0.88030829334813743</v>
      </c>
      <c r="G11">
        <f t="shared" si="3"/>
        <v>11.969170665186258</v>
      </c>
      <c r="H11">
        <v>1</v>
      </c>
      <c r="I11">
        <v>0.02</v>
      </c>
      <c r="J11">
        <v>0.2</v>
      </c>
      <c r="K11">
        <v>1.3</v>
      </c>
    </row>
    <row r="12" spans="1:11" x14ac:dyDescent="0.25">
      <c r="A12" s="5">
        <v>11</v>
      </c>
      <c r="B12" s="5">
        <v>5</v>
      </c>
      <c r="C12">
        <v>16</v>
      </c>
      <c r="D12">
        <f t="shared" si="0"/>
        <v>14.084932693570199</v>
      </c>
      <c r="E12">
        <f t="shared" si="2"/>
        <v>1.9150673064298012</v>
      </c>
      <c r="F12">
        <f t="shared" si="1"/>
        <v>0.88030829334813743</v>
      </c>
      <c r="G12">
        <f t="shared" si="3"/>
        <v>11.969170665186258</v>
      </c>
      <c r="H12">
        <v>1</v>
      </c>
      <c r="I12">
        <v>0.02</v>
      </c>
      <c r="J12">
        <v>0.2</v>
      </c>
      <c r="K12">
        <v>1.3</v>
      </c>
    </row>
    <row r="13" spans="1:11" x14ac:dyDescent="0.25">
      <c r="A13" s="5">
        <v>12</v>
      </c>
      <c r="B13" s="5">
        <v>5</v>
      </c>
      <c r="C13">
        <v>19</v>
      </c>
      <c r="D13">
        <f t="shared" si="0"/>
        <v>16.725857573614611</v>
      </c>
      <c r="E13">
        <f t="shared" si="2"/>
        <v>2.2741424263853887</v>
      </c>
      <c r="F13">
        <f t="shared" si="1"/>
        <v>0.88030829334813743</v>
      </c>
      <c r="G13">
        <f t="shared" si="3"/>
        <v>11.969170665186256</v>
      </c>
      <c r="H13">
        <v>1</v>
      </c>
      <c r="I13">
        <v>0.02</v>
      </c>
      <c r="J13">
        <v>0.2</v>
      </c>
      <c r="K13">
        <v>1.3</v>
      </c>
    </row>
    <row r="14" spans="1:11" x14ac:dyDescent="0.25">
      <c r="A14" s="5">
        <v>13</v>
      </c>
      <c r="B14" s="6">
        <v>10</v>
      </c>
      <c r="C14">
        <v>17</v>
      </c>
      <c r="D14">
        <f t="shared" si="0"/>
        <v>12.524994801303514</v>
      </c>
      <c r="E14">
        <f t="shared" si="2"/>
        <v>4.4750051986964863</v>
      </c>
      <c r="F14">
        <f t="shared" si="1"/>
        <v>0.73676440007667732</v>
      </c>
      <c r="G14">
        <f t="shared" si="3"/>
        <v>26.323559992332275</v>
      </c>
      <c r="H14">
        <v>1</v>
      </c>
      <c r="I14">
        <v>0.02</v>
      </c>
      <c r="J14">
        <v>0.2</v>
      </c>
      <c r="K14">
        <v>1.3</v>
      </c>
    </row>
    <row r="15" spans="1:11" x14ac:dyDescent="0.25">
      <c r="A15" s="5">
        <v>14</v>
      </c>
      <c r="B15" s="6">
        <v>10</v>
      </c>
      <c r="C15">
        <v>15</v>
      </c>
      <c r="D15">
        <f t="shared" si="0"/>
        <v>11.05146600115016</v>
      </c>
      <c r="E15">
        <f t="shared" si="2"/>
        <v>3.9485339988498396</v>
      </c>
      <c r="F15">
        <f t="shared" si="1"/>
        <v>0.73676440007667732</v>
      </c>
      <c r="G15">
        <f t="shared" si="3"/>
        <v>26.323559992332264</v>
      </c>
      <c r="H15">
        <v>1</v>
      </c>
      <c r="I15">
        <v>0.02</v>
      </c>
      <c r="J15">
        <v>0.2</v>
      </c>
      <c r="K15">
        <v>1.3</v>
      </c>
    </row>
    <row r="16" spans="1:11" x14ac:dyDescent="0.25">
      <c r="A16" s="5">
        <v>15</v>
      </c>
      <c r="B16" s="6">
        <v>10</v>
      </c>
      <c r="C16">
        <v>16</v>
      </c>
      <c r="D16">
        <f t="shared" si="0"/>
        <v>11.788230401226837</v>
      </c>
      <c r="E16">
        <f t="shared" si="2"/>
        <v>4.2117695987731629</v>
      </c>
      <c r="F16">
        <f t="shared" si="1"/>
        <v>0.73676440007667732</v>
      </c>
      <c r="G16">
        <f t="shared" si="3"/>
        <v>26.323559992332267</v>
      </c>
      <c r="H16">
        <v>1</v>
      </c>
      <c r="I16">
        <v>0.02</v>
      </c>
      <c r="J16">
        <v>0.2</v>
      </c>
      <c r="K16">
        <v>1.3</v>
      </c>
    </row>
    <row r="17" spans="1:11" x14ac:dyDescent="0.25">
      <c r="A17" s="5">
        <v>16</v>
      </c>
      <c r="B17" s="6">
        <v>50</v>
      </c>
      <c r="C17">
        <v>19</v>
      </c>
      <c r="D17">
        <f t="shared" si="0"/>
        <v>4.3990922985337511</v>
      </c>
      <c r="E17">
        <f t="shared" si="2"/>
        <v>14.600907701466248</v>
      </c>
      <c r="F17">
        <f t="shared" si="1"/>
        <v>0.23153117360703954</v>
      </c>
      <c r="G17">
        <f t="shared" si="3"/>
        <v>76.846882639296041</v>
      </c>
      <c r="H17">
        <v>1</v>
      </c>
      <c r="I17">
        <v>0.02</v>
      </c>
      <c r="J17">
        <v>0.2</v>
      </c>
      <c r="K17">
        <v>1.3</v>
      </c>
    </row>
    <row r="18" spans="1:11" x14ac:dyDescent="0.25">
      <c r="A18" s="5">
        <v>17</v>
      </c>
      <c r="B18" s="6">
        <v>50</v>
      </c>
      <c r="C18">
        <v>21</v>
      </c>
      <c r="D18">
        <f t="shared" si="0"/>
        <v>4.8621546457478306</v>
      </c>
      <c r="E18">
        <f t="shared" si="2"/>
        <v>16.137845354252171</v>
      </c>
      <c r="F18">
        <f t="shared" si="1"/>
        <v>0.23153117360703954</v>
      </c>
      <c r="G18">
        <f t="shared" si="3"/>
        <v>76.846882639296055</v>
      </c>
      <c r="H18">
        <v>1</v>
      </c>
      <c r="I18">
        <v>0.02</v>
      </c>
      <c r="J18">
        <v>0.2</v>
      </c>
      <c r="K18">
        <v>1.3</v>
      </c>
    </row>
    <row r="19" spans="1:11" x14ac:dyDescent="0.25">
      <c r="A19" s="5">
        <v>18</v>
      </c>
      <c r="B19" s="6">
        <v>50</v>
      </c>
      <c r="C19">
        <v>18</v>
      </c>
      <c r="D19">
        <f t="shared" si="0"/>
        <v>4.1675611249267117</v>
      </c>
      <c r="E19">
        <f t="shared" si="2"/>
        <v>13.832438875073288</v>
      </c>
      <c r="F19">
        <f t="shared" si="1"/>
        <v>0.23153117360703954</v>
      </c>
      <c r="G19">
        <f t="shared" si="3"/>
        <v>76.846882639296041</v>
      </c>
      <c r="H19">
        <v>1</v>
      </c>
      <c r="I19">
        <v>0.02</v>
      </c>
      <c r="J19">
        <v>0.2</v>
      </c>
      <c r="K19">
        <v>1.3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pane ySplit="1" topLeftCell="A2" activePane="bottomLeft" state="frozen"/>
      <selection pane="bottomLeft" activeCell="K2" sqref="K2:K51"/>
    </sheetView>
  </sheetViews>
  <sheetFormatPr defaultRowHeight="15" x14ac:dyDescent="0.25"/>
  <cols>
    <col min="2" max="2" width="12" bestFit="1" customWidth="1"/>
    <col min="3" max="3" width="12" customWidth="1"/>
    <col min="4" max="4" width="10.42578125" bestFit="1" customWidth="1"/>
    <col min="5" max="5" width="12" bestFit="1" customWidth="1"/>
    <col min="6" max="6" width="15" bestFit="1" customWidth="1"/>
    <col min="7" max="7" width="20.5703125" bestFit="1" customWidth="1"/>
    <col min="8" max="8" width="19.7109375" bestFit="1" customWidth="1"/>
    <col min="15" max="15" width="9.28515625" bestFit="1" customWidth="1"/>
    <col min="16" max="16" width="12.28515625" bestFit="1" customWidth="1"/>
    <col min="17" max="17" width="14.85546875" customWidth="1"/>
  </cols>
  <sheetData>
    <row r="1" spans="1:17" x14ac:dyDescent="0.25">
      <c r="A1" s="5" t="s">
        <v>53</v>
      </c>
      <c r="B1" s="5" t="s">
        <v>33</v>
      </c>
      <c r="C1" s="5" t="s">
        <v>34</v>
      </c>
      <c r="D1" s="6" t="s">
        <v>35</v>
      </c>
      <c r="E1" s="6" t="s">
        <v>55</v>
      </c>
      <c r="F1" s="4" t="s">
        <v>28</v>
      </c>
      <c r="G1" s="6" t="s">
        <v>62</v>
      </c>
      <c r="H1" s="6" t="s">
        <v>54</v>
      </c>
      <c r="I1" t="s">
        <v>39</v>
      </c>
      <c r="J1" t="s">
        <v>43</v>
      </c>
      <c r="K1" t="s">
        <v>44</v>
      </c>
      <c r="L1" t="s">
        <v>45</v>
      </c>
      <c r="M1" t="s">
        <v>41</v>
      </c>
      <c r="N1" t="s">
        <v>42</v>
      </c>
      <c r="O1" t="s">
        <v>48</v>
      </c>
      <c r="P1" t="s">
        <v>46</v>
      </c>
      <c r="Q1" t="s">
        <v>47</v>
      </c>
    </row>
    <row r="2" spans="1:17" x14ac:dyDescent="0.25">
      <c r="A2" s="5">
        <v>1</v>
      </c>
      <c r="B2" s="5">
        <f>P2*O2</f>
        <v>1</v>
      </c>
      <c r="C2" s="5">
        <f>Q2*O2</f>
        <v>0</v>
      </c>
      <c r="D2" s="5">
        <v>192</v>
      </c>
      <c r="E2">
        <f>G2*D2</f>
        <v>191.855496905206</v>
      </c>
      <c r="F2">
        <f>ABS(E2-D2)</f>
        <v>0.14450309479400403</v>
      </c>
      <c r="G2">
        <f t="shared" ref="G2:G25" si="0">I2*(M2-(M2-1)*EXP(-POWER(J2*B2+K2*C2+L2*B2*C2,N2)))</f>
        <v>0.99924737971461464</v>
      </c>
      <c r="H2">
        <f>F2/D2*100</f>
        <v>7.5262028538543774E-2</v>
      </c>
      <c r="I2">
        <v>1</v>
      </c>
      <c r="J2">
        <v>0.01</v>
      </c>
      <c r="K2">
        <v>0.02</v>
      </c>
      <c r="L2">
        <v>0.1</v>
      </c>
      <c r="M2">
        <v>0.7</v>
      </c>
      <c r="N2">
        <v>1.3</v>
      </c>
      <c r="O2" s="5">
        <v>1</v>
      </c>
      <c r="P2">
        <v>1</v>
      </c>
      <c r="Q2">
        <f>1-P2</f>
        <v>0</v>
      </c>
    </row>
    <row r="3" spans="1:17" x14ac:dyDescent="0.25">
      <c r="A3" s="5">
        <v>2</v>
      </c>
      <c r="B3" s="5">
        <f t="shared" ref="B3:B46" si="1">P3*O3</f>
        <v>1</v>
      </c>
      <c r="C3" s="5">
        <f t="shared" ref="C3:C46" si="2">Q3*O3</f>
        <v>0</v>
      </c>
      <c r="D3" s="5">
        <v>192</v>
      </c>
      <c r="E3">
        <f t="shared" ref="E3:E51" si="3">G3*D3</f>
        <v>191.855496905206</v>
      </c>
      <c r="F3">
        <f t="shared" ref="F3:F51" si="4">ABS(E3-D3)</f>
        <v>0.14450309479400403</v>
      </c>
      <c r="G3">
        <f>I3*(M3-(M3-1)*EXP(-POWER(J3*B3+K3*C3+L3*B3*C3,N3)))</f>
        <v>0.99924737971461464</v>
      </c>
      <c r="H3">
        <f t="shared" ref="H3:H51" si="5">F3/D3*100</f>
        <v>7.5262028538543774E-2</v>
      </c>
      <c r="I3">
        <v>1</v>
      </c>
      <c r="J3">
        <v>0.01</v>
      </c>
      <c r="K3">
        <v>0.02</v>
      </c>
      <c r="L3">
        <v>0.1</v>
      </c>
      <c r="M3">
        <v>0.7</v>
      </c>
      <c r="N3">
        <v>1.3</v>
      </c>
      <c r="O3" s="5">
        <v>1</v>
      </c>
      <c r="P3">
        <v>1</v>
      </c>
      <c r="Q3">
        <f t="shared" ref="Q3:Q51" si="6">1-P3</f>
        <v>0</v>
      </c>
    </row>
    <row r="4" spans="1:17" x14ac:dyDescent="0.25">
      <c r="A4" s="5">
        <v>3</v>
      </c>
      <c r="B4" s="5">
        <f t="shared" si="1"/>
        <v>1</v>
      </c>
      <c r="C4" s="5">
        <f t="shared" si="2"/>
        <v>0</v>
      </c>
      <c r="D4" s="5">
        <v>203</v>
      </c>
      <c r="E4">
        <f t="shared" si="3"/>
        <v>202.84721808206677</v>
      </c>
      <c r="F4">
        <f t="shared" si="4"/>
        <v>0.15278191793322549</v>
      </c>
      <c r="G4">
        <f t="shared" si="0"/>
        <v>0.99924737971461464</v>
      </c>
      <c r="H4">
        <f t="shared" si="5"/>
        <v>7.5262028538534725E-2</v>
      </c>
      <c r="I4">
        <v>1</v>
      </c>
      <c r="J4">
        <v>0.01</v>
      </c>
      <c r="K4">
        <v>0.02</v>
      </c>
      <c r="L4">
        <v>0.1</v>
      </c>
      <c r="M4">
        <v>0.7</v>
      </c>
      <c r="N4">
        <v>1.3</v>
      </c>
      <c r="O4" s="5">
        <v>1</v>
      </c>
      <c r="P4">
        <v>1</v>
      </c>
      <c r="Q4">
        <f t="shared" si="6"/>
        <v>0</v>
      </c>
    </row>
    <row r="5" spans="1:17" x14ac:dyDescent="0.25">
      <c r="A5" s="5">
        <v>4</v>
      </c>
      <c r="B5" s="5">
        <f t="shared" si="1"/>
        <v>5</v>
      </c>
      <c r="C5" s="5">
        <f t="shared" si="2"/>
        <v>0</v>
      </c>
      <c r="D5" s="5">
        <v>192</v>
      </c>
      <c r="E5">
        <f t="shared" si="3"/>
        <v>190.83943075695413</v>
      </c>
      <c r="F5">
        <f t="shared" si="4"/>
        <v>1.1605692430458703</v>
      </c>
      <c r="G5">
        <f t="shared" si="0"/>
        <v>0.99395536852580268</v>
      </c>
      <c r="H5">
        <f t="shared" si="5"/>
        <v>0.60446314741972418</v>
      </c>
      <c r="I5">
        <v>1</v>
      </c>
      <c r="J5">
        <v>0.01</v>
      </c>
      <c r="K5">
        <v>0.02</v>
      </c>
      <c r="L5">
        <v>0.1</v>
      </c>
      <c r="M5">
        <v>0.7</v>
      </c>
      <c r="N5">
        <v>1.3</v>
      </c>
      <c r="O5" s="5">
        <v>5</v>
      </c>
      <c r="P5">
        <v>1</v>
      </c>
      <c r="Q5">
        <f t="shared" si="6"/>
        <v>0</v>
      </c>
    </row>
    <row r="6" spans="1:17" x14ac:dyDescent="0.25">
      <c r="A6" s="5">
        <v>5</v>
      </c>
      <c r="B6" s="5">
        <f t="shared" si="1"/>
        <v>5</v>
      </c>
      <c r="C6" s="5">
        <f t="shared" si="2"/>
        <v>0</v>
      </c>
      <c r="D6" s="5">
        <v>204</v>
      </c>
      <c r="E6">
        <f t="shared" si="3"/>
        <v>202.76689517926374</v>
      </c>
      <c r="F6">
        <f t="shared" si="4"/>
        <v>1.2331048207362585</v>
      </c>
      <c r="G6">
        <f t="shared" si="0"/>
        <v>0.99395536852580268</v>
      </c>
      <c r="H6">
        <f t="shared" si="5"/>
        <v>0.6044631474197345</v>
      </c>
      <c r="I6">
        <v>1</v>
      </c>
      <c r="J6">
        <v>0.01</v>
      </c>
      <c r="K6">
        <v>0.02</v>
      </c>
      <c r="L6">
        <v>0.1</v>
      </c>
      <c r="M6">
        <v>0.7</v>
      </c>
      <c r="N6">
        <v>1.3</v>
      </c>
      <c r="O6" s="5">
        <v>5</v>
      </c>
      <c r="P6">
        <v>1</v>
      </c>
      <c r="Q6">
        <f t="shared" si="6"/>
        <v>0</v>
      </c>
    </row>
    <row r="7" spans="1:17" x14ac:dyDescent="0.25">
      <c r="A7" s="5">
        <v>6</v>
      </c>
      <c r="B7" s="5">
        <f t="shared" si="1"/>
        <v>5</v>
      </c>
      <c r="C7" s="5">
        <f t="shared" si="2"/>
        <v>0</v>
      </c>
      <c r="D7" s="5">
        <v>208</v>
      </c>
      <c r="E7">
        <f t="shared" si="3"/>
        <v>206.74271665336695</v>
      </c>
      <c r="F7">
        <f t="shared" si="4"/>
        <v>1.2572833466330451</v>
      </c>
      <c r="G7">
        <f t="shared" si="0"/>
        <v>0.99395536852580268</v>
      </c>
      <c r="H7">
        <f t="shared" si="5"/>
        <v>0.60446314741973328</v>
      </c>
      <c r="I7">
        <v>1</v>
      </c>
      <c r="J7">
        <v>0.01</v>
      </c>
      <c r="K7">
        <v>0.02</v>
      </c>
      <c r="L7">
        <v>0.1</v>
      </c>
      <c r="M7">
        <v>0.7</v>
      </c>
      <c r="N7">
        <v>1.3</v>
      </c>
      <c r="O7" s="5">
        <v>5</v>
      </c>
      <c r="P7">
        <v>1</v>
      </c>
      <c r="Q7">
        <f t="shared" si="6"/>
        <v>0</v>
      </c>
    </row>
    <row r="8" spans="1:17" x14ac:dyDescent="0.25">
      <c r="A8" s="5">
        <v>7</v>
      </c>
      <c r="B8" s="5">
        <f t="shared" si="1"/>
        <v>10</v>
      </c>
      <c r="C8" s="5">
        <f t="shared" si="2"/>
        <v>0</v>
      </c>
      <c r="D8" s="5">
        <v>191</v>
      </c>
      <c r="E8">
        <f t="shared" si="3"/>
        <v>188.19897533817041</v>
      </c>
      <c r="F8">
        <f t="shared" si="4"/>
        <v>2.8010246618295866</v>
      </c>
      <c r="G8">
        <f t="shared" si="0"/>
        <v>0.98533494941450472</v>
      </c>
      <c r="H8">
        <f t="shared" si="5"/>
        <v>1.4665050585495216</v>
      </c>
      <c r="I8">
        <v>1</v>
      </c>
      <c r="J8">
        <v>0.01</v>
      </c>
      <c r="K8">
        <v>0.02</v>
      </c>
      <c r="L8">
        <v>0.1</v>
      </c>
      <c r="M8">
        <v>0.7</v>
      </c>
      <c r="N8">
        <v>1.3</v>
      </c>
      <c r="O8" s="5">
        <v>10</v>
      </c>
      <c r="P8">
        <v>1</v>
      </c>
      <c r="Q8">
        <f t="shared" si="6"/>
        <v>0</v>
      </c>
    </row>
    <row r="9" spans="1:17" x14ac:dyDescent="0.25">
      <c r="A9" s="5">
        <v>8</v>
      </c>
      <c r="B9" s="5">
        <f t="shared" si="1"/>
        <v>10</v>
      </c>
      <c r="C9" s="5">
        <f t="shared" si="2"/>
        <v>0</v>
      </c>
      <c r="D9" s="5">
        <v>193</v>
      </c>
      <c r="E9">
        <f t="shared" si="3"/>
        <v>190.1696452369994</v>
      </c>
      <c r="F9">
        <f t="shared" si="4"/>
        <v>2.8303547630005994</v>
      </c>
      <c r="G9">
        <f t="shared" si="0"/>
        <v>0.98533494941450472</v>
      </c>
      <c r="H9">
        <f t="shared" si="5"/>
        <v>1.4665050585495334</v>
      </c>
      <c r="I9">
        <v>1</v>
      </c>
      <c r="J9">
        <v>0.01</v>
      </c>
      <c r="K9">
        <v>0.02</v>
      </c>
      <c r="L9">
        <v>0.1</v>
      </c>
      <c r="M9">
        <v>0.7</v>
      </c>
      <c r="N9">
        <v>1.3</v>
      </c>
      <c r="O9" s="5">
        <v>10</v>
      </c>
      <c r="P9">
        <v>1</v>
      </c>
      <c r="Q9">
        <f t="shared" si="6"/>
        <v>0</v>
      </c>
    </row>
    <row r="10" spans="1:17" x14ac:dyDescent="0.25">
      <c r="A10" s="5">
        <v>9</v>
      </c>
      <c r="B10" s="5">
        <f t="shared" si="1"/>
        <v>10</v>
      </c>
      <c r="C10" s="5">
        <f t="shared" si="2"/>
        <v>0</v>
      </c>
      <c r="D10" s="5">
        <v>209</v>
      </c>
      <c r="E10">
        <f t="shared" si="3"/>
        <v>205.9350044276315</v>
      </c>
      <c r="F10">
        <f t="shared" si="4"/>
        <v>3.0649955723685025</v>
      </c>
      <c r="G10">
        <f t="shared" si="0"/>
        <v>0.98533494941450472</v>
      </c>
      <c r="H10">
        <f t="shared" si="5"/>
        <v>1.4665050585495227</v>
      </c>
      <c r="I10">
        <v>1</v>
      </c>
      <c r="J10">
        <v>0.01</v>
      </c>
      <c r="K10">
        <v>0.02</v>
      </c>
      <c r="L10">
        <v>0.1</v>
      </c>
      <c r="M10">
        <v>0.7</v>
      </c>
      <c r="N10">
        <v>1.3</v>
      </c>
      <c r="O10" s="5">
        <v>10</v>
      </c>
      <c r="P10">
        <v>1</v>
      </c>
      <c r="Q10">
        <f t="shared" si="6"/>
        <v>0</v>
      </c>
    </row>
    <row r="11" spans="1:17" x14ac:dyDescent="0.25">
      <c r="A11" s="5">
        <v>10</v>
      </c>
      <c r="B11" s="5">
        <f t="shared" si="1"/>
        <v>50</v>
      </c>
      <c r="C11" s="5">
        <f t="shared" si="2"/>
        <v>0</v>
      </c>
      <c r="D11" s="5">
        <v>207</v>
      </c>
      <c r="E11">
        <f t="shared" si="3"/>
        <v>186.27263991584036</v>
      </c>
      <c r="F11">
        <f t="shared" si="4"/>
        <v>20.727360084159642</v>
      </c>
      <c r="G11">
        <f t="shared" si="0"/>
        <v>0.89986782568038826</v>
      </c>
      <c r="H11">
        <f t="shared" si="5"/>
        <v>10.013217431961181</v>
      </c>
      <c r="I11">
        <v>1</v>
      </c>
      <c r="J11">
        <v>0.01</v>
      </c>
      <c r="K11">
        <v>0.02</v>
      </c>
      <c r="L11">
        <v>0.1</v>
      </c>
      <c r="M11">
        <v>0.7</v>
      </c>
      <c r="N11">
        <v>1.3</v>
      </c>
      <c r="O11" s="5">
        <v>50</v>
      </c>
      <c r="P11">
        <v>1</v>
      </c>
      <c r="Q11">
        <f t="shared" si="6"/>
        <v>0</v>
      </c>
    </row>
    <row r="12" spans="1:17" x14ac:dyDescent="0.25">
      <c r="A12" s="5">
        <v>11</v>
      </c>
      <c r="B12" s="5">
        <f t="shared" si="1"/>
        <v>50</v>
      </c>
      <c r="C12" s="5">
        <f t="shared" si="2"/>
        <v>0</v>
      </c>
      <c r="D12" s="5">
        <v>197</v>
      </c>
      <c r="E12">
        <f t="shared" si="3"/>
        <v>177.27396165903647</v>
      </c>
      <c r="F12">
        <f t="shared" si="4"/>
        <v>19.726038340963527</v>
      </c>
      <c r="G12">
        <f t="shared" si="0"/>
        <v>0.89986782568038826</v>
      </c>
      <c r="H12">
        <f t="shared" si="5"/>
        <v>10.013217431961181</v>
      </c>
      <c r="I12">
        <v>1</v>
      </c>
      <c r="J12">
        <v>0.01</v>
      </c>
      <c r="K12">
        <v>0.02</v>
      </c>
      <c r="L12">
        <v>0.1</v>
      </c>
      <c r="M12">
        <v>0.7</v>
      </c>
      <c r="N12">
        <v>1.3</v>
      </c>
      <c r="O12" s="5">
        <v>50</v>
      </c>
      <c r="P12">
        <v>1</v>
      </c>
      <c r="Q12">
        <f t="shared" si="6"/>
        <v>0</v>
      </c>
    </row>
    <row r="13" spans="1:17" x14ac:dyDescent="0.25">
      <c r="A13" s="5">
        <v>12</v>
      </c>
      <c r="B13" s="5">
        <f t="shared" si="1"/>
        <v>50</v>
      </c>
      <c r="C13" s="5">
        <f t="shared" si="2"/>
        <v>0</v>
      </c>
      <c r="D13" s="5">
        <v>192</v>
      </c>
      <c r="E13">
        <f t="shared" si="3"/>
        <v>172.77462253063453</v>
      </c>
      <c r="F13">
        <f t="shared" si="4"/>
        <v>19.225377469365469</v>
      </c>
      <c r="G13">
        <f t="shared" si="0"/>
        <v>0.89986782568038826</v>
      </c>
      <c r="H13">
        <f t="shared" si="5"/>
        <v>10.013217431961181</v>
      </c>
      <c r="I13">
        <v>1</v>
      </c>
      <c r="J13">
        <v>0.01</v>
      </c>
      <c r="K13">
        <v>0.02</v>
      </c>
      <c r="L13">
        <v>0.1</v>
      </c>
      <c r="M13">
        <v>0.7</v>
      </c>
      <c r="N13">
        <v>1.3</v>
      </c>
      <c r="O13" s="5">
        <v>50</v>
      </c>
      <c r="P13">
        <v>1</v>
      </c>
      <c r="Q13">
        <f t="shared" si="6"/>
        <v>0</v>
      </c>
    </row>
    <row r="14" spans="1:17" x14ac:dyDescent="0.25">
      <c r="A14" s="5">
        <v>13</v>
      </c>
      <c r="B14" s="5">
        <f t="shared" si="1"/>
        <v>100</v>
      </c>
      <c r="C14" s="5">
        <f t="shared" si="2"/>
        <v>0</v>
      </c>
      <c r="D14" s="5">
        <v>195</v>
      </c>
      <c r="E14">
        <f t="shared" si="3"/>
        <v>158.02094730852937</v>
      </c>
      <c r="F14">
        <f t="shared" si="4"/>
        <v>36.979052691470628</v>
      </c>
      <c r="G14">
        <f t="shared" si="0"/>
        <v>0.81036383235143261</v>
      </c>
      <c r="H14">
        <f t="shared" si="5"/>
        <v>18.963616764856734</v>
      </c>
      <c r="I14">
        <v>1</v>
      </c>
      <c r="J14">
        <v>0.01</v>
      </c>
      <c r="K14">
        <v>0.02</v>
      </c>
      <c r="L14">
        <v>0.1</v>
      </c>
      <c r="M14">
        <v>0.7</v>
      </c>
      <c r="N14">
        <v>1.3</v>
      </c>
      <c r="O14" s="6">
        <v>100</v>
      </c>
      <c r="P14">
        <v>1</v>
      </c>
      <c r="Q14">
        <f t="shared" si="6"/>
        <v>0</v>
      </c>
    </row>
    <row r="15" spans="1:17" x14ac:dyDescent="0.25">
      <c r="A15" s="5">
        <v>14</v>
      </c>
      <c r="B15" s="5">
        <f t="shared" si="1"/>
        <v>100</v>
      </c>
      <c r="C15" s="5">
        <f t="shared" si="2"/>
        <v>0</v>
      </c>
      <c r="D15" s="5">
        <v>208</v>
      </c>
      <c r="E15">
        <f t="shared" si="3"/>
        <v>168.55567712909797</v>
      </c>
      <c r="F15">
        <f t="shared" si="4"/>
        <v>39.444322870902027</v>
      </c>
      <c r="G15">
        <f t="shared" si="0"/>
        <v>0.81036383235143261</v>
      </c>
      <c r="H15">
        <f t="shared" si="5"/>
        <v>18.963616764856745</v>
      </c>
      <c r="I15">
        <v>1</v>
      </c>
      <c r="J15">
        <v>0.01</v>
      </c>
      <c r="K15">
        <v>0.02</v>
      </c>
      <c r="L15">
        <v>0.1</v>
      </c>
      <c r="M15">
        <v>0.7</v>
      </c>
      <c r="N15">
        <v>1.3</v>
      </c>
      <c r="O15" s="6">
        <v>100</v>
      </c>
      <c r="P15">
        <v>1</v>
      </c>
      <c r="Q15">
        <f t="shared" si="6"/>
        <v>0</v>
      </c>
    </row>
    <row r="16" spans="1:17" x14ac:dyDescent="0.25">
      <c r="A16" s="5">
        <v>15</v>
      </c>
      <c r="B16" s="5">
        <f t="shared" si="1"/>
        <v>100</v>
      </c>
      <c r="C16" s="5">
        <f t="shared" si="2"/>
        <v>0</v>
      </c>
      <c r="D16" s="5">
        <v>198</v>
      </c>
      <c r="E16">
        <f t="shared" si="3"/>
        <v>160.45203880558367</v>
      </c>
      <c r="F16">
        <f t="shared" si="4"/>
        <v>37.547961194416331</v>
      </c>
      <c r="G16">
        <f t="shared" si="0"/>
        <v>0.81036383235143261</v>
      </c>
      <c r="H16">
        <f t="shared" si="5"/>
        <v>18.963616764856734</v>
      </c>
      <c r="I16">
        <v>1</v>
      </c>
      <c r="J16">
        <v>0.01</v>
      </c>
      <c r="K16">
        <v>0.02</v>
      </c>
      <c r="L16">
        <v>0.1</v>
      </c>
      <c r="M16">
        <v>0.7</v>
      </c>
      <c r="N16">
        <v>1.3</v>
      </c>
      <c r="O16" s="6">
        <v>100</v>
      </c>
      <c r="P16">
        <v>1</v>
      </c>
      <c r="Q16">
        <f t="shared" si="6"/>
        <v>0</v>
      </c>
    </row>
    <row r="17" spans="1:17" x14ac:dyDescent="0.25">
      <c r="A17" s="5">
        <v>16</v>
      </c>
      <c r="B17" s="5">
        <f t="shared" si="1"/>
        <v>0</v>
      </c>
      <c r="C17" s="5">
        <f t="shared" si="2"/>
        <v>1</v>
      </c>
      <c r="D17" s="5">
        <v>194</v>
      </c>
      <c r="E17">
        <f t="shared" si="3"/>
        <v>193.64114449097863</v>
      </c>
      <c r="F17">
        <f t="shared" si="4"/>
        <v>0.35885550902136742</v>
      </c>
      <c r="G17">
        <f t="shared" si="0"/>
        <v>0.99815022933494135</v>
      </c>
      <c r="H17">
        <f t="shared" si="5"/>
        <v>0.18497706650585949</v>
      </c>
      <c r="I17">
        <v>1</v>
      </c>
      <c r="J17">
        <v>0.01</v>
      </c>
      <c r="K17">
        <v>0.02</v>
      </c>
      <c r="L17">
        <v>0.1</v>
      </c>
      <c r="M17">
        <v>0.7</v>
      </c>
      <c r="N17">
        <v>1.3</v>
      </c>
      <c r="O17" s="5">
        <v>1</v>
      </c>
      <c r="P17" s="6">
        <v>0</v>
      </c>
      <c r="Q17">
        <f t="shared" si="6"/>
        <v>1</v>
      </c>
    </row>
    <row r="18" spans="1:17" x14ac:dyDescent="0.25">
      <c r="A18" s="5">
        <v>17</v>
      </c>
      <c r="B18" s="5">
        <f t="shared" si="1"/>
        <v>0</v>
      </c>
      <c r="C18" s="5">
        <f t="shared" si="2"/>
        <v>1</v>
      </c>
      <c r="D18" s="5">
        <v>210</v>
      </c>
      <c r="E18">
        <f t="shared" si="3"/>
        <v>209.61154816033769</v>
      </c>
      <c r="F18">
        <f t="shared" si="4"/>
        <v>0.38845183966230934</v>
      </c>
      <c r="G18">
        <f t="shared" si="0"/>
        <v>0.99815022933494135</v>
      </c>
      <c r="H18">
        <f t="shared" si="5"/>
        <v>0.1849770665058616</v>
      </c>
      <c r="I18">
        <v>1</v>
      </c>
      <c r="J18">
        <v>0.01</v>
      </c>
      <c r="K18">
        <v>0.02</v>
      </c>
      <c r="L18">
        <v>0.1</v>
      </c>
      <c r="M18">
        <v>0.7</v>
      </c>
      <c r="N18">
        <v>1.3</v>
      </c>
      <c r="O18" s="5">
        <v>1</v>
      </c>
      <c r="P18" s="6">
        <v>0</v>
      </c>
      <c r="Q18">
        <f t="shared" si="6"/>
        <v>1</v>
      </c>
    </row>
    <row r="19" spans="1:17" x14ac:dyDescent="0.25">
      <c r="A19" s="5">
        <v>18</v>
      </c>
      <c r="B19" s="5">
        <f t="shared" si="1"/>
        <v>0</v>
      </c>
      <c r="C19" s="5">
        <f t="shared" si="2"/>
        <v>1</v>
      </c>
      <c r="D19" s="5">
        <v>197</v>
      </c>
      <c r="E19">
        <f t="shared" si="3"/>
        <v>196.63559517898344</v>
      </c>
      <c r="F19">
        <f t="shared" si="4"/>
        <v>0.36440482101656357</v>
      </c>
      <c r="G19">
        <f t="shared" si="0"/>
        <v>0.99815022933494135</v>
      </c>
      <c r="H19">
        <f t="shared" si="5"/>
        <v>0.18497706650586984</v>
      </c>
      <c r="I19">
        <v>1</v>
      </c>
      <c r="J19">
        <v>0.01</v>
      </c>
      <c r="K19">
        <v>0.02</v>
      </c>
      <c r="L19">
        <v>0.1</v>
      </c>
      <c r="M19">
        <v>0.7</v>
      </c>
      <c r="N19">
        <v>1.3</v>
      </c>
      <c r="O19" s="5">
        <v>1</v>
      </c>
      <c r="P19" s="6">
        <v>0</v>
      </c>
      <c r="Q19">
        <f t="shared" si="6"/>
        <v>1</v>
      </c>
    </row>
    <row r="20" spans="1:17" x14ac:dyDescent="0.25">
      <c r="A20" s="5">
        <v>19</v>
      </c>
      <c r="B20" s="5">
        <f t="shared" si="1"/>
        <v>0</v>
      </c>
      <c r="C20" s="5">
        <f t="shared" si="2"/>
        <v>5</v>
      </c>
      <c r="D20" s="5">
        <v>208</v>
      </c>
      <c r="E20">
        <f t="shared" si="3"/>
        <v>204.94966947821698</v>
      </c>
      <c r="F20">
        <f t="shared" si="4"/>
        <v>3.0503305217830246</v>
      </c>
      <c r="G20">
        <f t="shared" si="0"/>
        <v>0.98533494941450472</v>
      </c>
      <c r="H20">
        <f t="shared" si="5"/>
        <v>1.4665050585495312</v>
      </c>
      <c r="I20">
        <v>1</v>
      </c>
      <c r="J20">
        <v>0.01</v>
      </c>
      <c r="K20">
        <v>0.02</v>
      </c>
      <c r="L20">
        <v>0.1</v>
      </c>
      <c r="M20">
        <v>0.7</v>
      </c>
      <c r="N20">
        <v>1.3</v>
      </c>
      <c r="O20" s="5">
        <v>5</v>
      </c>
      <c r="P20" s="6">
        <v>0</v>
      </c>
      <c r="Q20">
        <f t="shared" si="6"/>
        <v>1</v>
      </c>
    </row>
    <row r="21" spans="1:17" x14ac:dyDescent="0.25">
      <c r="A21" s="5">
        <v>20</v>
      </c>
      <c r="B21" s="5">
        <f t="shared" si="1"/>
        <v>0</v>
      </c>
      <c r="C21" s="5">
        <f t="shared" si="2"/>
        <v>5</v>
      </c>
      <c r="D21" s="5">
        <v>193</v>
      </c>
      <c r="E21">
        <f t="shared" si="3"/>
        <v>190.1696452369994</v>
      </c>
      <c r="F21">
        <f t="shared" si="4"/>
        <v>2.8303547630005994</v>
      </c>
      <c r="G21">
        <f t="shared" si="0"/>
        <v>0.98533494941450472</v>
      </c>
      <c r="H21">
        <f t="shared" si="5"/>
        <v>1.4665050585495334</v>
      </c>
      <c r="I21">
        <v>1</v>
      </c>
      <c r="J21">
        <v>0.01</v>
      </c>
      <c r="K21">
        <v>0.02</v>
      </c>
      <c r="L21">
        <v>0.1</v>
      </c>
      <c r="M21">
        <v>0.7</v>
      </c>
      <c r="N21">
        <v>1.3</v>
      </c>
      <c r="O21" s="5">
        <v>5</v>
      </c>
      <c r="P21" s="6">
        <v>0</v>
      </c>
      <c r="Q21">
        <f t="shared" si="6"/>
        <v>1</v>
      </c>
    </row>
    <row r="22" spans="1:17" x14ac:dyDescent="0.25">
      <c r="A22" s="5">
        <v>21</v>
      </c>
      <c r="B22" s="5">
        <f t="shared" si="1"/>
        <v>0</v>
      </c>
      <c r="C22" s="5">
        <f t="shared" si="2"/>
        <v>5</v>
      </c>
      <c r="D22" s="5">
        <v>192</v>
      </c>
      <c r="E22">
        <f t="shared" si="3"/>
        <v>189.18431028758491</v>
      </c>
      <c r="F22">
        <f t="shared" si="4"/>
        <v>2.815689712415093</v>
      </c>
      <c r="G22">
        <f t="shared" si="0"/>
        <v>0.98533494941450472</v>
      </c>
      <c r="H22">
        <f t="shared" si="5"/>
        <v>1.4665050585495276</v>
      </c>
      <c r="I22">
        <v>1</v>
      </c>
      <c r="J22">
        <v>0.01</v>
      </c>
      <c r="K22">
        <v>0.02</v>
      </c>
      <c r="L22">
        <v>0.1</v>
      </c>
      <c r="M22">
        <v>0.7</v>
      </c>
      <c r="N22">
        <v>1.3</v>
      </c>
      <c r="O22" s="5">
        <v>5</v>
      </c>
      <c r="P22" s="6">
        <v>0</v>
      </c>
      <c r="Q22">
        <f t="shared" si="6"/>
        <v>1</v>
      </c>
    </row>
    <row r="23" spans="1:17" x14ac:dyDescent="0.25">
      <c r="A23" s="5">
        <v>22</v>
      </c>
      <c r="B23" s="5">
        <f t="shared" si="1"/>
        <v>0</v>
      </c>
      <c r="C23" s="5">
        <f t="shared" si="2"/>
        <v>10</v>
      </c>
      <c r="D23" s="5">
        <v>191</v>
      </c>
      <c r="E23">
        <f>G23*D23</f>
        <v>184.34770157956427</v>
      </c>
      <c r="F23">
        <f t="shared" si="4"/>
        <v>6.6522984204357272</v>
      </c>
      <c r="G23">
        <f t="shared" si="0"/>
        <v>0.96517121245845172</v>
      </c>
      <c r="H23">
        <f t="shared" si="5"/>
        <v>3.4828787541548314</v>
      </c>
      <c r="I23">
        <v>1</v>
      </c>
      <c r="J23">
        <v>0.01</v>
      </c>
      <c r="K23">
        <v>0.02</v>
      </c>
      <c r="L23">
        <v>0.1</v>
      </c>
      <c r="M23">
        <v>0.7</v>
      </c>
      <c r="N23">
        <v>1.3</v>
      </c>
      <c r="O23" s="5">
        <v>10</v>
      </c>
      <c r="P23" s="6">
        <v>0</v>
      </c>
      <c r="Q23">
        <f t="shared" si="6"/>
        <v>1</v>
      </c>
    </row>
    <row r="24" spans="1:17" x14ac:dyDescent="0.25">
      <c r="A24" s="5">
        <v>23</v>
      </c>
      <c r="B24" s="5">
        <f t="shared" si="1"/>
        <v>0</v>
      </c>
      <c r="C24" s="5">
        <f t="shared" si="2"/>
        <v>10</v>
      </c>
      <c r="D24" s="5">
        <v>191</v>
      </c>
      <c r="E24">
        <f t="shared" si="3"/>
        <v>184.34770157956427</v>
      </c>
      <c r="F24">
        <f t="shared" si="4"/>
        <v>6.6522984204357272</v>
      </c>
      <c r="G24">
        <f t="shared" si="0"/>
        <v>0.96517121245845172</v>
      </c>
      <c r="H24">
        <f t="shared" si="5"/>
        <v>3.4828787541548314</v>
      </c>
      <c r="I24">
        <v>1</v>
      </c>
      <c r="J24">
        <v>0.01</v>
      </c>
      <c r="K24">
        <v>0.02</v>
      </c>
      <c r="L24">
        <v>0.1</v>
      </c>
      <c r="M24">
        <v>0.7</v>
      </c>
      <c r="N24">
        <v>1.3</v>
      </c>
      <c r="O24" s="5">
        <v>10</v>
      </c>
      <c r="P24" s="6">
        <v>0</v>
      </c>
      <c r="Q24">
        <f t="shared" si="6"/>
        <v>1</v>
      </c>
    </row>
    <row r="25" spans="1:17" x14ac:dyDescent="0.25">
      <c r="A25" s="5">
        <v>24</v>
      </c>
      <c r="B25" s="5">
        <f t="shared" si="1"/>
        <v>0</v>
      </c>
      <c r="C25" s="5">
        <f t="shared" si="2"/>
        <v>10</v>
      </c>
      <c r="D25" s="5">
        <v>206</v>
      </c>
      <c r="E25">
        <f t="shared" si="3"/>
        <v>198.82526976644107</v>
      </c>
      <c r="F25">
        <f t="shared" si="4"/>
        <v>7.1747302335589325</v>
      </c>
      <c r="G25">
        <f t="shared" si="0"/>
        <v>0.96517121245845172</v>
      </c>
      <c r="H25">
        <f t="shared" si="5"/>
        <v>3.4828787541548216</v>
      </c>
      <c r="I25">
        <v>1</v>
      </c>
      <c r="J25">
        <v>0.01</v>
      </c>
      <c r="K25">
        <v>0.02</v>
      </c>
      <c r="L25">
        <v>0.1</v>
      </c>
      <c r="M25">
        <v>0.7</v>
      </c>
      <c r="N25">
        <v>1.3</v>
      </c>
      <c r="O25" s="5">
        <v>10</v>
      </c>
      <c r="P25" s="6">
        <v>0</v>
      </c>
      <c r="Q25">
        <f t="shared" si="6"/>
        <v>1</v>
      </c>
    </row>
    <row r="26" spans="1:17" x14ac:dyDescent="0.25">
      <c r="A26" s="5">
        <v>25</v>
      </c>
      <c r="B26" s="5">
        <f t="shared" si="1"/>
        <v>0</v>
      </c>
      <c r="C26" s="5">
        <f t="shared" si="2"/>
        <v>50</v>
      </c>
      <c r="D26" s="5">
        <v>208</v>
      </c>
      <c r="E26">
        <f t="shared" si="3"/>
        <v>168.55567712909797</v>
      </c>
      <c r="F26">
        <f t="shared" si="4"/>
        <v>39.444322870902027</v>
      </c>
      <c r="G26">
        <f t="shared" ref="G26:G44" si="7">I26*(M26-(M26-1)*EXP(-POWER(J26*B26+K26*C26+L26*B26*C26,N26)))</f>
        <v>0.81036383235143261</v>
      </c>
      <c r="H26">
        <f t="shared" si="5"/>
        <v>18.963616764856745</v>
      </c>
      <c r="I26">
        <v>1</v>
      </c>
      <c r="J26">
        <v>0.01</v>
      </c>
      <c r="K26">
        <v>0.02</v>
      </c>
      <c r="L26">
        <v>0.1</v>
      </c>
      <c r="M26">
        <v>0.7</v>
      </c>
      <c r="N26">
        <v>1.3</v>
      </c>
      <c r="O26" s="5">
        <v>50</v>
      </c>
      <c r="P26" s="6">
        <v>0</v>
      </c>
      <c r="Q26">
        <f t="shared" si="6"/>
        <v>1</v>
      </c>
    </row>
    <row r="27" spans="1:17" x14ac:dyDescent="0.25">
      <c r="A27" s="5">
        <v>26</v>
      </c>
      <c r="B27" s="5">
        <f t="shared" si="1"/>
        <v>0</v>
      </c>
      <c r="C27" s="5">
        <f t="shared" si="2"/>
        <v>50</v>
      </c>
      <c r="D27" s="5">
        <v>202</v>
      </c>
      <c r="E27">
        <f t="shared" si="3"/>
        <v>163.69349413498938</v>
      </c>
      <c r="F27">
        <f t="shared" si="4"/>
        <v>38.306505865010621</v>
      </c>
      <c r="G27">
        <f t="shared" si="7"/>
        <v>0.81036383235143261</v>
      </c>
      <c r="H27">
        <f t="shared" si="5"/>
        <v>18.963616764856745</v>
      </c>
      <c r="I27">
        <v>1</v>
      </c>
      <c r="J27">
        <v>0.01</v>
      </c>
      <c r="K27">
        <v>0.02</v>
      </c>
      <c r="L27">
        <v>0.1</v>
      </c>
      <c r="M27">
        <v>0.7</v>
      </c>
      <c r="N27">
        <v>1.3</v>
      </c>
      <c r="O27" s="5">
        <v>50</v>
      </c>
      <c r="P27" s="6">
        <v>0</v>
      </c>
      <c r="Q27">
        <f t="shared" si="6"/>
        <v>1</v>
      </c>
    </row>
    <row r="28" spans="1:17" x14ac:dyDescent="0.25">
      <c r="A28" s="5">
        <v>27</v>
      </c>
      <c r="B28" s="5">
        <f t="shared" si="1"/>
        <v>0</v>
      </c>
      <c r="C28" s="5">
        <f t="shared" si="2"/>
        <v>50</v>
      </c>
      <c r="D28" s="5">
        <v>200</v>
      </c>
      <c r="E28">
        <f t="shared" si="3"/>
        <v>162.07276647028652</v>
      </c>
      <c r="F28">
        <f t="shared" si="4"/>
        <v>37.927233529713476</v>
      </c>
      <c r="G28">
        <f t="shared" si="7"/>
        <v>0.81036383235143261</v>
      </c>
      <c r="H28">
        <f t="shared" si="5"/>
        <v>18.963616764856738</v>
      </c>
      <c r="I28">
        <v>1</v>
      </c>
      <c r="J28">
        <v>0.01</v>
      </c>
      <c r="K28">
        <v>0.02</v>
      </c>
      <c r="L28">
        <v>0.1</v>
      </c>
      <c r="M28">
        <v>0.7</v>
      </c>
      <c r="N28">
        <v>1.3</v>
      </c>
      <c r="O28" s="5">
        <v>50</v>
      </c>
      <c r="P28" s="6">
        <v>0</v>
      </c>
      <c r="Q28">
        <f t="shared" si="6"/>
        <v>1</v>
      </c>
    </row>
    <row r="29" spans="1:17" x14ac:dyDescent="0.25">
      <c r="A29" s="5">
        <v>28</v>
      </c>
      <c r="B29" s="5">
        <f t="shared" si="1"/>
        <v>0</v>
      </c>
      <c r="C29" s="5">
        <f t="shared" si="2"/>
        <v>100</v>
      </c>
      <c r="D29" s="5">
        <v>190</v>
      </c>
      <c r="E29">
        <f t="shared" si="3"/>
        <v>137.85865884079536</v>
      </c>
      <c r="F29">
        <f t="shared" si="4"/>
        <v>52.141341159204643</v>
      </c>
      <c r="G29">
        <f t="shared" si="7"/>
        <v>0.72557188863576505</v>
      </c>
      <c r="H29">
        <f t="shared" si="5"/>
        <v>27.442811136423494</v>
      </c>
      <c r="I29">
        <v>1</v>
      </c>
      <c r="J29">
        <v>0.01</v>
      </c>
      <c r="K29">
        <v>0.02</v>
      </c>
      <c r="L29">
        <v>0.1</v>
      </c>
      <c r="M29">
        <v>0.7</v>
      </c>
      <c r="N29">
        <v>1.3</v>
      </c>
      <c r="O29" s="6">
        <v>100</v>
      </c>
      <c r="P29" s="6">
        <v>0</v>
      </c>
      <c r="Q29">
        <f t="shared" si="6"/>
        <v>1</v>
      </c>
    </row>
    <row r="30" spans="1:17" x14ac:dyDescent="0.25">
      <c r="A30" s="5">
        <v>29</v>
      </c>
      <c r="B30" s="5">
        <f t="shared" si="1"/>
        <v>0</v>
      </c>
      <c r="C30" s="5">
        <f t="shared" si="2"/>
        <v>100</v>
      </c>
      <c r="D30" s="5">
        <v>209</v>
      </c>
      <c r="E30">
        <f t="shared" si="3"/>
        <v>151.64452472487488</v>
      </c>
      <c r="F30">
        <f t="shared" si="4"/>
        <v>57.355475275125116</v>
      </c>
      <c r="G30">
        <f t="shared" si="7"/>
        <v>0.72557188863576505</v>
      </c>
      <c r="H30">
        <f t="shared" si="5"/>
        <v>27.442811136423501</v>
      </c>
      <c r="I30">
        <v>1</v>
      </c>
      <c r="J30">
        <v>0.01</v>
      </c>
      <c r="K30">
        <v>0.02</v>
      </c>
      <c r="L30">
        <v>0.1</v>
      </c>
      <c r="M30">
        <v>0.7</v>
      </c>
      <c r="N30">
        <v>1.3</v>
      </c>
      <c r="O30" s="6">
        <v>100</v>
      </c>
      <c r="P30" s="6">
        <v>0</v>
      </c>
      <c r="Q30">
        <f t="shared" si="6"/>
        <v>1</v>
      </c>
    </row>
    <row r="31" spans="1:17" x14ac:dyDescent="0.25">
      <c r="A31" s="5">
        <v>30</v>
      </c>
      <c r="B31" s="5">
        <f t="shared" si="1"/>
        <v>0</v>
      </c>
      <c r="C31" s="5">
        <f t="shared" si="2"/>
        <v>100</v>
      </c>
      <c r="D31" s="5">
        <v>197</v>
      </c>
      <c r="E31">
        <f t="shared" si="3"/>
        <v>142.9376620612457</v>
      </c>
      <c r="F31">
        <f t="shared" si="4"/>
        <v>54.062337938754297</v>
      </c>
      <c r="G31">
        <f t="shared" si="7"/>
        <v>0.72557188863576505</v>
      </c>
      <c r="H31">
        <f t="shared" si="5"/>
        <v>27.442811136423501</v>
      </c>
      <c r="I31">
        <v>1</v>
      </c>
      <c r="J31">
        <v>0.01</v>
      </c>
      <c r="K31">
        <v>0.02</v>
      </c>
      <c r="L31">
        <v>0.1</v>
      </c>
      <c r="M31">
        <v>0.7</v>
      </c>
      <c r="N31">
        <v>1.3</v>
      </c>
      <c r="O31" s="6">
        <v>100</v>
      </c>
      <c r="P31" s="6">
        <v>0</v>
      </c>
      <c r="Q31">
        <f t="shared" si="6"/>
        <v>1</v>
      </c>
    </row>
    <row r="32" spans="1:17" x14ac:dyDescent="0.25">
      <c r="A32" s="5">
        <v>31</v>
      </c>
      <c r="B32" s="5">
        <f t="shared" si="1"/>
        <v>0.2</v>
      </c>
      <c r="C32" s="5">
        <f t="shared" si="2"/>
        <v>0.8</v>
      </c>
      <c r="D32" s="5">
        <v>191</v>
      </c>
      <c r="E32">
        <f t="shared" si="3"/>
        <v>190.29789383130827</v>
      </c>
      <c r="F32">
        <f t="shared" si="4"/>
        <v>0.70210616869172782</v>
      </c>
      <c r="G32">
        <f t="shared" si="7"/>
        <v>0.99632405147281811</v>
      </c>
      <c r="H32">
        <f t="shared" si="5"/>
        <v>0.3675948527181821</v>
      </c>
      <c r="I32">
        <v>1</v>
      </c>
      <c r="J32">
        <v>0.01</v>
      </c>
      <c r="K32">
        <v>0.02</v>
      </c>
      <c r="L32">
        <v>0.1</v>
      </c>
      <c r="M32">
        <v>0.7</v>
      </c>
      <c r="N32">
        <v>1.3</v>
      </c>
      <c r="O32" s="5">
        <v>1</v>
      </c>
      <c r="P32" s="6">
        <v>0.2</v>
      </c>
      <c r="Q32">
        <f t="shared" si="6"/>
        <v>0.8</v>
      </c>
    </row>
    <row r="33" spans="1:17" x14ac:dyDescent="0.25">
      <c r="A33" s="5">
        <v>32</v>
      </c>
      <c r="B33" s="5">
        <f t="shared" si="1"/>
        <v>0.4</v>
      </c>
      <c r="C33" s="5">
        <f t="shared" si="2"/>
        <v>0.6</v>
      </c>
      <c r="D33" s="5">
        <v>196</v>
      </c>
      <c r="E33">
        <f t="shared" si="3"/>
        <v>195.11130543103445</v>
      </c>
      <c r="F33">
        <f t="shared" si="4"/>
        <v>0.88869456896554766</v>
      </c>
      <c r="G33">
        <f t="shared" si="7"/>
        <v>0.99546584403589011</v>
      </c>
      <c r="H33">
        <f t="shared" si="5"/>
        <v>0.45341559641099366</v>
      </c>
      <c r="I33">
        <v>1</v>
      </c>
      <c r="J33">
        <v>0.01</v>
      </c>
      <c r="K33">
        <v>0.02</v>
      </c>
      <c r="L33">
        <v>0.1</v>
      </c>
      <c r="M33">
        <v>0.7</v>
      </c>
      <c r="N33">
        <v>1.3</v>
      </c>
      <c r="O33" s="5">
        <v>1</v>
      </c>
      <c r="P33" s="6">
        <v>0.4</v>
      </c>
      <c r="Q33">
        <f t="shared" si="6"/>
        <v>0.6</v>
      </c>
    </row>
    <row r="34" spans="1:17" x14ac:dyDescent="0.25">
      <c r="A34" s="5">
        <v>33</v>
      </c>
      <c r="B34" s="5">
        <f t="shared" si="1"/>
        <v>0.6</v>
      </c>
      <c r="C34" s="5">
        <f t="shared" si="2"/>
        <v>0.4</v>
      </c>
      <c r="D34" s="5">
        <v>208</v>
      </c>
      <c r="E34">
        <f t="shared" si="3"/>
        <v>207.11729969779441</v>
      </c>
      <c r="F34">
        <f t="shared" si="4"/>
        <v>0.88270030220559192</v>
      </c>
      <c r="G34">
        <f t="shared" si="7"/>
        <v>0.99575624854708855</v>
      </c>
      <c r="H34">
        <f t="shared" si="5"/>
        <v>0.42437514529114995</v>
      </c>
      <c r="I34">
        <v>1</v>
      </c>
      <c r="J34">
        <v>0.01</v>
      </c>
      <c r="K34">
        <v>0.02</v>
      </c>
      <c r="L34">
        <v>0.1</v>
      </c>
      <c r="M34">
        <v>0.7</v>
      </c>
      <c r="N34">
        <v>1.3</v>
      </c>
      <c r="O34" s="5">
        <v>1</v>
      </c>
      <c r="P34" s="6">
        <v>0.6</v>
      </c>
      <c r="Q34">
        <f t="shared" si="6"/>
        <v>0.4</v>
      </c>
    </row>
    <row r="35" spans="1:17" x14ac:dyDescent="0.25">
      <c r="A35" s="5">
        <v>34</v>
      </c>
      <c r="B35" s="5">
        <f t="shared" si="1"/>
        <v>0.8</v>
      </c>
      <c r="C35" s="5">
        <f t="shared" si="2"/>
        <v>0.19999999999999996</v>
      </c>
      <c r="D35" s="5">
        <v>202</v>
      </c>
      <c r="E35">
        <f t="shared" si="3"/>
        <v>201.42230349204266</v>
      </c>
      <c r="F35">
        <f t="shared" si="4"/>
        <v>0.57769650795734151</v>
      </c>
      <c r="G35">
        <f t="shared" si="7"/>
        <v>0.99714011629724086</v>
      </c>
      <c r="H35">
        <f t="shared" si="5"/>
        <v>0.28598837027591162</v>
      </c>
      <c r="I35">
        <v>1</v>
      </c>
      <c r="J35">
        <v>0.01</v>
      </c>
      <c r="K35">
        <v>0.02</v>
      </c>
      <c r="L35">
        <v>0.1</v>
      </c>
      <c r="M35">
        <v>0.7</v>
      </c>
      <c r="N35">
        <v>1.3</v>
      </c>
      <c r="O35" s="5">
        <v>1</v>
      </c>
      <c r="P35" s="6">
        <v>0.8</v>
      </c>
      <c r="Q35">
        <f t="shared" si="6"/>
        <v>0.19999999999999996</v>
      </c>
    </row>
    <row r="36" spans="1:17" x14ac:dyDescent="0.25">
      <c r="A36" s="5">
        <v>35</v>
      </c>
      <c r="B36" s="5">
        <f t="shared" si="1"/>
        <v>1</v>
      </c>
      <c r="C36" s="5">
        <f t="shared" si="2"/>
        <v>4</v>
      </c>
      <c r="D36" s="5">
        <v>202</v>
      </c>
      <c r="E36">
        <f t="shared" si="3"/>
        <v>182.20057396603303</v>
      </c>
      <c r="F36">
        <f t="shared" si="4"/>
        <v>19.799426033966967</v>
      </c>
      <c r="G36">
        <f t="shared" si="7"/>
        <v>0.90198303943580715</v>
      </c>
      <c r="H36">
        <f t="shared" si="5"/>
        <v>9.8016960564192903</v>
      </c>
      <c r="I36">
        <v>1</v>
      </c>
      <c r="J36">
        <v>0.01</v>
      </c>
      <c r="K36">
        <v>0.02</v>
      </c>
      <c r="L36">
        <v>0.1</v>
      </c>
      <c r="M36">
        <v>0.7</v>
      </c>
      <c r="N36">
        <v>1.3</v>
      </c>
      <c r="O36" s="5">
        <v>5</v>
      </c>
      <c r="P36" s="6">
        <v>0.2</v>
      </c>
      <c r="Q36">
        <f t="shared" si="6"/>
        <v>0.8</v>
      </c>
    </row>
    <row r="37" spans="1:17" x14ac:dyDescent="0.25">
      <c r="A37" s="5">
        <v>36</v>
      </c>
      <c r="B37" s="5">
        <f t="shared" si="1"/>
        <v>2</v>
      </c>
      <c r="C37" s="5">
        <f t="shared" si="2"/>
        <v>3</v>
      </c>
      <c r="D37" s="5">
        <v>199</v>
      </c>
      <c r="E37">
        <f t="shared" si="3"/>
        <v>171.87764847895107</v>
      </c>
      <c r="F37">
        <f t="shared" si="4"/>
        <v>27.122351521048927</v>
      </c>
      <c r="G37">
        <f t="shared" si="7"/>
        <v>0.86370677627613601</v>
      </c>
      <c r="H37">
        <f t="shared" si="5"/>
        <v>13.629322372386396</v>
      </c>
      <c r="I37">
        <v>1</v>
      </c>
      <c r="J37">
        <v>0.01</v>
      </c>
      <c r="K37">
        <v>0.02</v>
      </c>
      <c r="L37">
        <v>0.1</v>
      </c>
      <c r="M37">
        <v>0.7</v>
      </c>
      <c r="N37">
        <v>1.3</v>
      </c>
      <c r="O37" s="5">
        <v>5</v>
      </c>
      <c r="P37" s="6">
        <v>0.4</v>
      </c>
      <c r="Q37">
        <f t="shared" si="6"/>
        <v>0.6</v>
      </c>
    </row>
    <row r="38" spans="1:17" x14ac:dyDescent="0.25">
      <c r="A38" s="5">
        <v>37</v>
      </c>
      <c r="B38" s="5">
        <f t="shared" si="1"/>
        <v>3</v>
      </c>
      <c r="C38" s="5">
        <f t="shared" si="2"/>
        <v>2</v>
      </c>
      <c r="D38" s="5">
        <v>191</v>
      </c>
      <c r="E38">
        <f t="shared" si="3"/>
        <v>165.33136087784928</v>
      </c>
      <c r="F38">
        <f t="shared" si="4"/>
        <v>25.668639122150722</v>
      </c>
      <c r="G38">
        <f t="shared" si="7"/>
        <v>0.8656092192557554</v>
      </c>
      <c r="H38">
        <f t="shared" si="5"/>
        <v>13.439078074424463</v>
      </c>
      <c r="I38">
        <v>1</v>
      </c>
      <c r="J38">
        <v>0.01</v>
      </c>
      <c r="K38">
        <v>0.02</v>
      </c>
      <c r="L38">
        <v>0.1</v>
      </c>
      <c r="M38">
        <v>0.7</v>
      </c>
      <c r="N38">
        <v>1.3</v>
      </c>
      <c r="O38" s="5">
        <v>5</v>
      </c>
      <c r="P38" s="6">
        <v>0.6</v>
      </c>
      <c r="Q38">
        <f t="shared" si="6"/>
        <v>0.4</v>
      </c>
    </row>
    <row r="39" spans="1:17" x14ac:dyDescent="0.25">
      <c r="A39" s="5">
        <v>38</v>
      </c>
      <c r="B39" s="5">
        <f t="shared" si="1"/>
        <v>4</v>
      </c>
      <c r="C39" s="5">
        <f t="shared" si="2"/>
        <v>0.99999999999999978</v>
      </c>
      <c r="D39" s="5">
        <v>192</v>
      </c>
      <c r="E39">
        <f t="shared" si="3"/>
        <v>174.40949701163825</v>
      </c>
      <c r="F39">
        <f t="shared" si="4"/>
        <v>17.590502988361749</v>
      </c>
      <c r="G39">
        <f t="shared" si="7"/>
        <v>0.90838279693561585</v>
      </c>
      <c r="H39">
        <f t="shared" si="5"/>
        <v>9.1617203064384096</v>
      </c>
      <c r="I39">
        <v>1</v>
      </c>
      <c r="J39">
        <v>0.01</v>
      </c>
      <c r="K39">
        <v>0.02</v>
      </c>
      <c r="L39">
        <v>0.1</v>
      </c>
      <c r="M39">
        <v>0.7</v>
      </c>
      <c r="N39">
        <v>1.3</v>
      </c>
      <c r="O39" s="5">
        <v>5</v>
      </c>
      <c r="P39" s="6">
        <v>0.8</v>
      </c>
      <c r="Q39">
        <f t="shared" si="6"/>
        <v>0.19999999999999996</v>
      </c>
    </row>
    <row r="40" spans="1:17" x14ac:dyDescent="0.25">
      <c r="A40" s="5">
        <v>39</v>
      </c>
      <c r="B40" s="5">
        <f t="shared" si="1"/>
        <v>2</v>
      </c>
      <c r="C40" s="5">
        <f t="shared" si="2"/>
        <v>8</v>
      </c>
      <c r="D40" s="5">
        <v>190</v>
      </c>
      <c r="E40">
        <f t="shared" si="3"/>
        <v>139.86820945469424</v>
      </c>
      <c r="F40">
        <f t="shared" si="4"/>
        <v>50.131790545305762</v>
      </c>
      <c r="G40">
        <f t="shared" si="7"/>
        <v>0.73614847081418022</v>
      </c>
      <c r="H40">
        <f t="shared" si="5"/>
        <v>26.385152918581976</v>
      </c>
      <c r="I40">
        <v>1</v>
      </c>
      <c r="J40">
        <v>0.01</v>
      </c>
      <c r="K40">
        <v>0.02</v>
      </c>
      <c r="L40">
        <v>0.1</v>
      </c>
      <c r="M40">
        <v>0.7</v>
      </c>
      <c r="N40">
        <v>1.3</v>
      </c>
      <c r="O40" s="5">
        <v>10</v>
      </c>
      <c r="P40" s="6">
        <v>0.2</v>
      </c>
      <c r="Q40">
        <f t="shared" si="6"/>
        <v>0.8</v>
      </c>
    </row>
    <row r="41" spans="1:17" x14ac:dyDescent="0.25">
      <c r="A41" s="5">
        <v>40</v>
      </c>
      <c r="B41" s="5">
        <f t="shared" si="1"/>
        <v>4</v>
      </c>
      <c r="C41" s="5">
        <f t="shared" si="2"/>
        <v>6</v>
      </c>
      <c r="D41" s="5">
        <v>209</v>
      </c>
      <c r="E41">
        <f t="shared" si="3"/>
        <v>148.40509486764302</v>
      </c>
      <c r="F41">
        <f t="shared" si="4"/>
        <v>60.594905132356985</v>
      </c>
      <c r="G41">
        <f t="shared" si="7"/>
        <v>0.71007222424709571</v>
      </c>
      <c r="H41">
        <f t="shared" si="5"/>
        <v>28.992777575290425</v>
      </c>
      <c r="I41">
        <v>1</v>
      </c>
      <c r="J41">
        <v>0.01</v>
      </c>
      <c r="K41">
        <v>0.02</v>
      </c>
      <c r="L41">
        <v>0.1</v>
      </c>
      <c r="M41">
        <v>0.7</v>
      </c>
      <c r="N41">
        <v>1.3</v>
      </c>
      <c r="O41" s="5">
        <v>10</v>
      </c>
      <c r="P41" s="6">
        <v>0.4</v>
      </c>
      <c r="Q41">
        <f t="shared" si="6"/>
        <v>0.6</v>
      </c>
    </row>
    <row r="42" spans="1:17" x14ac:dyDescent="0.25">
      <c r="A42" s="5">
        <v>41</v>
      </c>
      <c r="B42" s="5">
        <f t="shared" si="1"/>
        <v>6</v>
      </c>
      <c r="C42" s="5">
        <f t="shared" si="2"/>
        <v>4</v>
      </c>
      <c r="D42" s="5">
        <v>204</v>
      </c>
      <c r="E42">
        <f t="shared" si="3"/>
        <v>144.92670988110734</v>
      </c>
      <c r="F42">
        <f t="shared" si="4"/>
        <v>59.073290118892658</v>
      </c>
      <c r="G42">
        <f t="shared" si="7"/>
        <v>0.71042504843680065</v>
      </c>
      <c r="H42">
        <f t="shared" si="5"/>
        <v>28.957495156319929</v>
      </c>
      <c r="I42">
        <v>1</v>
      </c>
      <c r="J42">
        <v>0.01</v>
      </c>
      <c r="K42">
        <v>0.02</v>
      </c>
      <c r="L42">
        <v>0.1</v>
      </c>
      <c r="M42">
        <v>0.7</v>
      </c>
      <c r="N42">
        <v>1.3</v>
      </c>
      <c r="O42" s="5">
        <v>10</v>
      </c>
      <c r="P42" s="6">
        <v>0.6</v>
      </c>
      <c r="Q42">
        <f t="shared" si="6"/>
        <v>0.4</v>
      </c>
    </row>
    <row r="43" spans="1:17" x14ac:dyDescent="0.25">
      <c r="A43" s="5">
        <v>42</v>
      </c>
      <c r="B43" s="5">
        <f t="shared" si="1"/>
        <v>8</v>
      </c>
      <c r="C43" s="5">
        <f t="shared" si="2"/>
        <v>1.9999999999999996</v>
      </c>
      <c r="D43" s="5">
        <v>199</v>
      </c>
      <c r="E43">
        <f t="shared" si="3"/>
        <v>147.18878132137596</v>
      </c>
      <c r="F43">
        <f t="shared" si="4"/>
        <v>51.811218678624044</v>
      </c>
      <c r="G43">
        <f t="shared" si="7"/>
        <v>0.73964211719284401</v>
      </c>
      <c r="H43">
        <f t="shared" si="5"/>
        <v>26.0357882807156</v>
      </c>
      <c r="I43">
        <v>1</v>
      </c>
      <c r="J43">
        <v>0.01</v>
      </c>
      <c r="K43">
        <v>0.02</v>
      </c>
      <c r="L43">
        <v>0.1</v>
      </c>
      <c r="M43">
        <v>0.7</v>
      </c>
      <c r="N43">
        <v>1.3</v>
      </c>
      <c r="O43" s="5">
        <v>10</v>
      </c>
      <c r="P43" s="6">
        <v>0.8</v>
      </c>
      <c r="Q43">
        <f t="shared" si="6"/>
        <v>0.19999999999999996</v>
      </c>
    </row>
    <row r="44" spans="1:17" x14ac:dyDescent="0.25">
      <c r="A44" s="5">
        <v>43</v>
      </c>
      <c r="B44" s="5">
        <f t="shared" si="1"/>
        <v>10</v>
      </c>
      <c r="C44" s="5">
        <f t="shared" si="2"/>
        <v>40</v>
      </c>
      <c r="D44" s="5">
        <v>195</v>
      </c>
      <c r="E44">
        <f t="shared" si="3"/>
        <v>136.5</v>
      </c>
      <c r="F44">
        <f t="shared" si="4"/>
        <v>58.5</v>
      </c>
      <c r="G44">
        <f t="shared" si="7"/>
        <v>0.7</v>
      </c>
      <c r="H44">
        <f t="shared" si="5"/>
        <v>30</v>
      </c>
      <c r="I44">
        <v>1</v>
      </c>
      <c r="J44">
        <v>0.01</v>
      </c>
      <c r="K44">
        <v>0.02</v>
      </c>
      <c r="L44">
        <v>0.1</v>
      </c>
      <c r="M44">
        <v>0.7</v>
      </c>
      <c r="N44">
        <v>1.3</v>
      </c>
      <c r="O44" s="6">
        <v>50</v>
      </c>
      <c r="P44" s="6">
        <v>0.2</v>
      </c>
      <c r="Q44">
        <f t="shared" si="6"/>
        <v>0.8</v>
      </c>
    </row>
    <row r="45" spans="1:17" x14ac:dyDescent="0.25">
      <c r="A45" s="5">
        <v>44</v>
      </c>
      <c r="B45" s="5">
        <f t="shared" si="1"/>
        <v>20</v>
      </c>
      <c r="C45" s="5">
        <f t="shared" si="2"/>
        <v>30</v>
      </c>
      <c r="D45" s="5">
        <v>190</v>
      </c>
      <c r="E45">
        <f t="shared" si="3"/>
        <v>133</v>
      </c>
      <c r="F45">
        <f t="shared" si="4"/>
        <v>57</v>
      </c>
      <c r="G45">
        <f t="shared" ref="G45:G48" si="8">I45*(M45-(M45-1)*EXP(-POWER(J45*B45+K45*C45+L45*B45*C45,N45)))</f>
        <v>0.7</v>
      </c>
      <c r="H45">
        <f t="shared" si="5"/>
        <v>30</v>
      </c>
      <c r="I45">
        <v>1</v>
      </c>
      <c r="J45">
        <v>0.01</v>
      </c>
      <c r="K45">
        <v>0.02</v>
      </c>
      <c r="L45">
        <v>0.1</v>
      </c>
      <c r="M45">
        <v>0.7</v>
      </c>
      <c r="N45">
        <v>1.3</v>
      </c>
      <c r="O45" s="6">
        <v>50</v>
      </c>
      <c r="P45" s="6">
        <v>0.4</v>
      </c>
      <c r="Q45">
        <f t="shared" si="6"/>
        <v>0.6</v>
      </c>
    </row>
    <row r="46" spans="1:17" x14ac:dyDescent="0.25">
      <c r="A46" s="5">
        <v>45</v>
      </c>
      <c r="B46" s="5">
        <f t="shared" si="1"/>
        <v>30</v>
      </c>
      <c r="C46" s="5">
        <f t="shared" si="2"/>
        <v>20</v>
      </c>
      <c r="D46" s="5">
        <v>197</v>
      </c>
      <c r="E46">
        <f t="shared" si="3"/>
        <v>137.89999999999998</v>
      </c>
      <c r="F46">
        <f t="shared" si="4"/>
        <v>59.100000000000023</v>
      </c>
      <c r="G46">
        <f t="shared" si="8"/>
        <v>0.7</v>
      </c>
      <c r="H46">
        <f t="shared" si="5"/>
        <v>30.000000000000011</v>
      </c>
      <c r="I46">
        <v>1</v>
      </c>
      <c r="J46">
        <v>0.01</v>
      </c>
      <c r="K46">
        <v>0.02</v>
      </c>
      <c r="L46">
        <v>0.1</v>
      </c>
      <c r="M46">
        <v>0.7</v>
      </c>
      <c r="N46">
        <v>1.3</v>
      </c>
      <c r="O46" s="6">
        <v>50</v>
      </c>
      <c r="P46" s="6">
        <v>0.6</v>
      </c>
      <c r="Q46">
        <f t="shared" si="6"/>
        <v>0.4</v>
      </c>
    </row>
    <row r="47" spans="1:17" x14ac:dyDescent="0.25">
      <c r="A47" s="5">
        <v>46</v>
      </c>
      <c r="B47" s="5">
        <f t="shared" ref="B47:B51" si="9">P47*O47</f>
        <v>40</v>
      </c>
      <c r="C47" s="5">
        <f t="shared" ref="C47:C51" si="10">Q47*O47</f>
        <v>9.9999999999999982</v>
      </c>
      <c r="D47" s="5">
        <v>192.5</v>
      </c>
      <c r="E47">
        <f t="shared" si="3"/>
        <v>134.75</v>
      </c>
      <c r="F47">
        <f t="shared" si="4"/>
        <v>57.75</v>
      </c>
      <c r="G47">
        <f t="shared" si="8"/>
        <v>0.7</v>
      </c>
      <c r="H47">
        <f t="shared" si="5"/>
        <v>30</v>
      </c>
      <c r="I47">
        <v>1</v>
      </c>
      <c r="J47">
        <v>0.01</v>
      </c>
      <c r="K47">
        <v>0.02</v>
      </c>
      <c r="L47">
        <v>0.1</v>
      </c>
      <c r="M47">
        <v>0.7</v>
      </c>
      <c r="N47">
        <v>1.3</v>
      </c>
      <c r="O47" s="6">
        <v>50</v>
      </c>
      <c r="P47" s="6">
        <v>0.8</v>
      </c>
      <c r="Q47">
        <f t="shared" si="6"/>
        <v>0.19999999999999996</v>
      </c>
    </row>
    <row r="48" spans="1:17" x14ac:dyDescent="0.25">
      <c r="A48" s="5">
        <v>47</v>
      </c>
      <c r="B48" s="5">
        <f t="shared" si="9"/>
        <v>20</v>
      </c>
      <c r="C48" s="5">
        <f t="shared" si="10"/>
        <v>80</v>
      </c>
      <c r="D48" s="5">
        <v>191.4</v>
      </c>
      <c r="E48">
        <f t="shared" si="3"/>
        <v>133.97999999999999</v>
      </c>
      <c r="F48">
        <f t="shared" si="4"/>
        <v>57.420000000000016</v>
      </c>
      <c r="G48">
        <f t="shared" si="8"/>
        <v>0.7</v>
      </c>
      <c r="H48">
        <f t="shared" si="5"/>
        <v>30.000000000000011</v>
      </c>
      <c r="I48">
        <v>1</v>
      </c>
      <c r="J48">
        <v>0.01</v>
      </c>
      <c r="K48">
        <v>0.02</v>
      </c>
      <c r="L48">
        <v>0.1</v>
      </c>
      <c r="M48">
        <v>0.7</v>
      </c>
      <c r="N48">
        <v>1.3</v>
      </c>
      <c r="O48" s="6">
        <v>100</v>
      </c>
      <c r="P48" s="6">
        <v>0.2</v>
      </c>
      <c r="Q48">
        <f t="shared" si="6"/>
        <v>0.8</v>
      </c>
    </row>
    <row r="49" spans="1:17" x14ac:dyDescent="0.25">
      <c r="A49" s="5">
        <v>48</v>
      </c>
      <c r="B49" s="5">
        <f t="shared" si="9"/>
        <v>40</v>
      </c>
      <c r="C49" s="5">
        <f t="shared" si="10"/>
        <v>60</v>
      </c>
      <c r="D49" s="5">
        <v>190.3</v>
      </c>
      <c r="E49">
        <f t="shared" si="3"/>
        <v>133.21</v>
      </c>
      <c r="F49">
        <f t="shared" si="4"/>
        <v>57.09</v>
      </c>
      <c r="G49">
        <f t="shared" ref="G49:G51" si="11">I49*(M49-(M49-1)*EXP(-POWER(J49*B49+K49*C49+L49*B49*C49,N49)))</f>
        <v>0.7</v>
      </c>
      <c r="H49">
        <f t="shared" si="5"/>
        <v>30</v>
      </c>
      <c r="I49">
        <v>1</v>
      </c>
      <c r="J49">
        <v>0.01</v>
      </c>
      <c r="K49">
        <v>0.02</v>
      </c>
      <c r="L49">
        <v>0.1</v>
      </c>
      <c r="M49">
        <v>0.7</v>
      </c>
      <c r="N49">
        <v>1.3</v>
      </c>
      <c r="O49" s="6">
        <v>100</v>
      </c>
      <c r="P49" s="6">
        <v>0.4</v>
      </c>
      <c r="Q49">
        <f t="shared" si="6"/>
        <v>0.6</v>
      </c>
    </row>
    <row r="50" spans="1:17" x14ac:dyDescent="0.25">
      <c r="A50" s="5">
        <v>49</v>
      </c>
      <c r="B50" s="5">
        <f t="shared" si="9"/>
        <v>60</v>
      </c>
      <c r="C50" s="5">
        <f t="shared" si="10"/>
        <v>40</v>
      </c>
      <c r="D50" s="5">
        <v>189.2</v>
      </c>
      <c r="E50">
        <f t="shared" si="3"/>
        <v>132.44</v>
      </c>
      <c r="F50">
        <f t="shared" si="4"/>
        <v>56.759999999999991</v>
      </c>
      <c r="G50">
        <f t="shared" si="11"/>
        <v>0.7</v>
      </c>
      <c r="H50">
        <f t="shared" si="5"/>
        <v>30</v>
      </c>
      <c r="I50">
        <v>1</v>
      </c>
      <c r="J50">
        <v>0.01</v>
      </c>
      <c r="K50">
        <v>0.02</v>
      </c>
      <c r="L50">
        <v>0.1</v>
      </c>
      <c r="M50">
        <v>0.7</v>
      </c>
      <c r="N50">
        <v>1.3</v>
      </c>
      <c r="O50" s="6">
        <v>100</v>
      </c>
      <c r="P50" s="6">
        <v>0.6</v>
      </c>
      <c r="Q50">
        <f t="shared" si="6"/>
        <v>0.4</v>
      </c>
    </row>
    <row r="51" spans="1:17" x14ac:dyDescent="0.25">
      <c r="A51" s="5">
        <v>50</v>
      </c>
      <c r="B51" s="5">
        <f t="shared" si="9"/>
        <v>80</v>
      </c>
      <c r="C51" s="5">
        <f t="shared" si="10"/>
        <v>19.999999999999996</v>
      </c>
      <c r="D51" s="5">
        <v>188.1</v>
      </c>
      <c r="E51">
        <f t="shared" si="3"/>
        <v>131.66999999999999</v>
      </c>
      <c r="F51">
        <f t="shared" si="4"/>
        <v>56.430000000000007</v>
      </c>
      <c r="G51">
        <f t="shared" si="11"/>
        <v>0.7</v>
      </c>
      <c r="H51">
        <f t="shared" si="5"/>
        <v>30.000000000000004</v>
      </c>
      <c r="I51">
        <v>1</v>
      </c>
      <c r="J51">
        <v>0.01</v>
      </c>
      <c r="K51">
        <v>0.02</v>
      </c>
      <c r="L51">
        <v>0.1</v>
      </c>
      <c r="M51">
        <v>0.7</v>
      </c>
      <c r="N51">
        <v>1.3</v>
      </c>
      <c r="O51" s="6">
        <v>100</v>
      </c>
      <c r="P51" s="6">
        <v>0.8</v>
      </c>
      <c r="Q51">
        <f t="shared" si="6"/>
        <v>0.19999999999999996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Compounds</vt:lpstr>
      <vt:lpstr>Effects</vt:lpstr>
      <vt:lpstr>Responses</vt:lpstr>
      <vt:lpstr>EffectRepresentations</vt:lpstr>
      <vt:lpstr>Systems</vt:lpstr>
      <vt:lpstr>DoseResponseExperiments</vt:lpstr>
      <vt:lpstr>A001-Mouse-BW-CmpA</vt:lpstr>
      <vt:lpstr>A002-Rat-BW-Mix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Voet, Hilko van der</dc:creator>
  <cp:lastModifiedBy>Johannes Kruisselbrink</cp:lastModifiedBy>
  <cp:lastPrinted>2016-04-08T09:42:51Z</cp:lastPrinted>
  <dcterms:created xsi:type="dcterms:W3CDTF">2016-03-30T13:56:16Z</dcterms:created>
  <dcterms:modified xsi:type="dcterms:W3CDTF">2017-10-06T12:55:57Z</dcterms:modified>
</cp:coreProperties>
</file>