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ya Gupta\OneDrive\Desktop\Internships\Excel projects\"/>
    </mc:Choice>
  </mc:AlternateContent>
  <xr:revisionPtr revIDLastSave="0" documentId="13_ncr:1_{63AE1A22-DD17-4849-93A7-45948834F0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Dashboard" sheetId="2" r:id="rId2"/>
  </sheets>
  <definedNames>
    <definedName name="_xlnm._FilterDatabase" localSheetId="0" hidden="1">Data!$C$3:$C$79</definedName>
    <definedName name="_xlnm.Extract" localSheetId="0">Data!$I$3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C13" i="2"/>
  <c r="C9" i="2"/>
  <c r="C10" i="2"/>
  <c r="C11" i="2"/>
  <c r="C12" i="2"/>
  <c r="C14" i="2"/>
  <c r="C15" i="2"/>
  <c r="C16" i="2"/>
  <c r="C17" i="2"/>
  <c r="C18" i="2"/>
  <c r="C8" i="2"/>
  <c r="G4" i="1"/>
  <c r="F4" i="1"/>
  <c r="E42" i="1"/>
  <c r="E36" i="1"/>
  <c r="E29" i="1"/>
  <c r="E14" i="1"/>
  <c r="E8" i="1"/>
  <c r="E7" i="1"/>
  <c r="C19" i="2" l="1"/>
</calcChain>
</file>

<file path=xl/sharedStrings.xml><?xml version="1.0" encoding="utf-8"?>
<sst xmlns="http://schemas.openxmlformats.org/spreadsheetml/2006/main" count="150" uniqueCount="39">
  <si>
    <t>DATE</t>
  </si>
  <si>
    <t>CATEGORY</t>
  </si>
  <si>
    <t xml:space="preserve">DESCRIPTION </t>
  </si>
  <si>
    <t xml:space="preserve">AMOUNT </t>
  </si>
  <si>
    <t xml:space="preserve">Groceries </t>
  </si>
  <si>
    <t>Paid friend</t>
  </si>
  <si>
    <t>Food</t>
  </si>
  <si>
    <t>Food junction</t>
  </si>
  <si>
    <t>Law canteen</t>
  </si>
  <si>
    <t>Medical</t>
  </si>
  <si>
    <t>paid friend</t>
  </si>
  <si>
    <t>food</t>
  </si>
  <si>
    <t>stationary</t>
  </si>
  <si>
    <t>jai bhavani</t>
  </si>
  <si>
    <t>gift</t>
  </si>
  <si>
    <t>shivam snacks</t>
  </si>
  <si>
    <t>paytm</t>
  </si>
  <si>
    <t>dominos</t>
  </si>
  <si>
    <t>DR</t>
  </si>
  <si>
    <t>kaaffeellaa</t>
  </si>
  <si>
    <t>urban khichdi</t>
  </si>
  <si>
    <t>zomato</t>
  </si>
  <si>
    <t>blinkit</t>
  </si>
  <si>
    <t>received</t>
  </si>
  <si>
    <t>medical</t>
  </si>
  <si>
    <t>travel</t>
  </si>
  <si>
    <t>ahm to vadodara</t>
  </si>
  <si>
    <t>salon</t>
  </si>
  <si>
    <t>Total- JAN</t>
  </si>
  <si>
    <t>Total- Feb</t>
  </si>
  <si>
    <t>Start Date</t>
  </si>
  <si>
    <t>End Date</t>
  </si>
  <si>
    <t>AMOUNT</t>
  </si>
  <si>
    <t>TOTAL</t>
  </si>
  <si>
    <t>J</t>
  </si>
  <si>
    <t>a</t>
  </si>
  <si>
    <t>v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</si>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</sst>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164" fontId="0" fillId="0" borderId="0" xfId="0" applyNumberFormat="1"/>
    <xf numFmtId="0" fontId="0" fillId="0" borderId="2" xfId="0" applyBorder="1"/>
    <xf numFmtId="0" fontId="0" fillId="0" borderId="4" xfId="0" applyBorder="1"/>
    <xf numFmtId="0" fontId="1" fillId="3" borderId="1" xfId="0" applyFont="1" applyFill="1" applyBorder="1"/>
    <xf numFmtId="49" fontId="0" fillId="0" borderId="1" xfId="0" applyNumberFormat="1" applyBorder="1"/>
    <xf numFmtId="49" fontId="1" fillId="3" borderId="1" xfId="0" applyNumberFormat="1" applyFont="1" applyFill="1" applyBorder="1"/>
    <xf numFmtId="14" fontId="0" fillId="2" borderId="3" xfId="0" applyNumberFormat="1" applyFill="1" applyBorder="1"/>
    <xf numFmtId="14" fontId="0" fillId="2" borderId="5" xfId="0" applyNumberFormat="1" applyFill="1" applyBorder="1"/>
    <xf numFmtId="0" fontId="1" fillId="0" borderId="0" xfId="0" applyFont="1" applyAlignment="1">
      <alignment horizontal="center" vertical="center"/>
    </xf>
    <xf numFmtId="165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61-4109-B295-C69ECC70AB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BC-4358-A421-D7FA9C24BA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BC-4358-A421-D7FA9C24BA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BC-4358-A421-D7FA9C24BA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BC-4358-A421-D7FA9C24BA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BC-4358-A421-D7FA9C24BA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BC-4358-A421-D7FA9C24BA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BC-4358-A421-D7FA9C24BA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61-4109-B295-C69ECC70AB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E61-4109-B295-C69ECC70AB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61-4109-B295-C69ECC70AB33}"/>
              </c:ext>
            </c:extLst>
          </c:dPt>
          <c:dLbls>
            <c:dLbl>
              <c:idx val="0"/>
              <c:layout>
                <c:manualLayout>
                  <c:x val="0.10555555555555556"/>
                  <c:y val="2.77777777777777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61-4109-B295-C69ECC70AB33}"/>
                </c:ext>
              </c:extLst>
            </c:dLbl>
            <c:dLbl>
              <c:idx val="7"/>
              <c:layout>
                <c:manualLayout>
                  <c:x val="-0.12222222222222222"/>
                  <c:y val="3.24074074074074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BC-4358-A421-D7FA9C24BA4E}"/>
                </c:ext>
              </c:extLst>
            </c:dLbl>
            <c:dLbl>
              <c:idx val="8"/>
              <c:layout>
                <c:manualLayout>
                  <c:x val="-5.5555555555556061E-3"/>
                  <c:y val="-2.3148148148148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61-4109-B295-C69ECC70AB33}"/>
                </c:ext>
              </c:extLst>
            </c:dLbl>
            <c:dLbl>
              <c:idx val="9"/>
              <c:layout>
                <c:manualLayout>
                  <c:x val="-0.14722222222222228"/>
                  <c:y val="-2.3148148148148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61-4109-B295-C69ECC70AB33}"/>
                </c:ext>
              </c:extLst>
            </c:dLbl>
            <c:dLbl>
              <c:idx val="10"/>
              <c:layout>
                <c:manualLayout>
                  <c:x val="8.055555555555545E-2"/>
                  <c:y val="-2.3148148148148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61-4109-B295-C69ECC70AB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Dashboard!$B$8:$C$18</c:f>
              <c:multiLvlStrCache>
                <c:ptCount val="11"/>
                <c:lvl>
                  <c:pt idx="0">
                    <c:v>₹ 655</c:v>
                  </c:pt>
                  <c:pt idx="1">
                    <c:v>₹ 5,109</c:v>
                  </c:pt>
                  <c:pt idx="2">
                    <c:v>₹ 345</c:v>
                  </c:pt>
                  <c:pt idx="3">
                    <c:v>₹ 2,962</c:v>
                  </c:pt>
                  <c:pt idx="4">
                    <c:v>₹ 275</c:v>
                  </c:pt>
                  <c:pt idx="5">
                    <c:v>₹ 1,600</c:v>
                  </c:pt>
                  <c:pt idx="6">
                    <c:v>₹ 2,200</c:v>
                  </c:pt>
                  <c:pt idx="7">
                    <c:v>₹ 770</c:v>
                  </c:pt>
                  <c:pt idx="8">
                    <c:v>₹ 0</c:v>
                  </c:pt>
                  <c:pt idx="9">
                    <c:v>₹ 679</c:v>
                  </c:pt>
                  <c:pt idx="10">
                    <c:v>₹ 0</c:v>
                  </c:pt>
                </c:lvl>
                <c:lvl>
                  <c:pt idx="0">
                    <c:v>Groceries </c:v>
                  </c:pt>
                  <c:pt idx="1">
                    <c:v>Food</c:v>
                  </c:pt>
                  <c:pt idx="2">
                    <c:v>Medical</c:v>
                  </c:pt>
                  <c:pt idx="3">
                    <c:v>paid friend</c:v>
                  </c:pt>
                  <c:pt idx="4">
                    <c:v>stationary</c:v>
                  </c:pt>
                  <c:pt idx="5">
                    <c:v>gift</c:v>
                  </c:pt>
                  <c:pt idx="6">
                    <c:v>paytm</c:v>
                  </c:pt>
                  <c:pt idx="7">
                    <c:v>DR</c:v>
                  </c:pt>
                  <c:pt idx="8">
                    <c:v>received</c:v>
                  </c:pt>
                  <c:pt idx="9">
                    <c:v>travel</c:v>
                  </c:pt>
                  <c:pt idx="10">
                    <c:v>salon</c:v>
                  </c:pt>
                </c:lvl>
              </c:multiLvlStrCache>
            </c:multiLvlStrRef>
          </c:cat>
          <c:val>
            <c:numRef>
              <c:f>Dashboard!$C$8:$C$18</c:f>
              <c:numCache>
                <c:formatCode>"₹"\ #,##0</c:formatCode>
                <c:ptCount val="11"/>
                <c:pt idx="0">
                  <c:v>655</c:v>
                </c:pt>
                <c:pt idx="1">
                  <c:v>5109</c:v>
                </c:pt>
                <c:pt idx="2">
                  <c:v>345</c:v>
                </c:pt>
                <c:pt idx="3">
                  <c:v>2962</c:v>
                </c:pt>
                <c:pt idx="4">
                  <c:v>275</c:v>
                </c:pt>
                <c:pt idx="5">
                  <c:v>1600</c:v>
                </c:pt>
                <c:pt idx="6">
                  <c:v>2200</c:v>
                </c:pt>
                <c:pt idx="7">
                  <c:v>770</c:v>
                </c:pt>
                <c:pt idx="8">
                  <c:v>0</c:v>
                </c:pt>
                <c:pt idx="9">
                  <c:v>679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1-4109-B295-C69ECC70A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75918635170596"/>
          <c:y val="7.9568751822688827E-2"/>
          <c:w val="0.17957414698162733"/>
          <c:h val="0.8501217556138815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Dashboard!$B$8:$B$18</c:f>
              <c:strCache>
                <c:ptCount val="11"/>
                <c:pt idx="0">
                  <c:v>Groceries </c:v>
                </c:pt>
                <c:pt idx="1">
                  <c:v>Food</c:v>
                </c:pt>
                <c:pt idx="2">
                  <c:v>Medical</c:v>
                </c:pt>
                <c:pt idx="3">
                  <c:v>paid friend</c:v>
                </c:pt>
                <c:pt idx="4">
                  <c:v>stationary</c:v>
                </c:pt>
                <c:pt idx="5">
                  <c:v>gift</c:v>
                </c:pt>
                <c:pt idx="6">
                  <c:v>paytm</c:v>
                </c:pt>
                <c:pt idx="7">
                  <c:v>DR</c:v>
                </c:pt>
                <c:pt idx="8">
                  <c:v>received</c:v>
                </c:pt>
                <c:pt idx="9">
                  <c:v>travel</c:v>
                </c:pt>
                <c:pt idx="10">
                  <c:v>salon</c:v>
                </c:pt>
              </c:strCache>
            </c:strRef>
          </c:cat>
          <c:val>
            <c:numRef>
              <c:f>Dashboard!$C$8:$C$18</c:f>
              <c:numCache>
                <c:formatCode>"₹"\ #,##0</c:formatCode>
                <c:ptCount val="11"/>
                <c:pt idx="0">
                  <c:v>655</c:v>
                </c:pt>
                <c:pt idx="1">
                  <c:v>5109</c:v>
                </c:pt>
                <c:pt idx="2">
                  <c:v>345</c:v>
                </c:pt>
                <c:pt idx="3">
                  <c:v>2962</c:v>
                </c:pt>
                <c:pt idx="4">
                  <c:v>275</c:v>
                </c:pt>
                <c:pt idx="5">
                  <c:v>1600</c:v>
                </c:pt>
                <c:pt idx="6">
                  <c:v>2200</c:v>
                </c:pt>
                <c:pt idx="7">
                  <c:v>770</c:v>
                </c:pt>
                <c:pt idx="8">
                  <c:v>0</c:v>
                </c:pt>
                <c:pt idx="9">
                  <c:v>679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4270-BC2C-D5C8AC87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0826655"/>
        <c:axId val="870839615"/>
      </c:barChart>
      <c:catAx>
        <c:axId val="87082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39615"/>
        <c:crosses val="autoZero"/>
        <c:auto val="1"/>
        <c:lblAlgn val="ctr"/>
        <c:lblOffset val="100"/>
        <c:noMultiLvlLbl val="0"/>
      </c:catAx>
      <c:valAx>
        <c:axId val="870839615"/>
        <c:scaling>
          <c:orientation val="minMax"/>
        </c:scaling>
        <c:delete val="1"/>
        <c:axPos val="b"/>
        <c:numFmt formatCode="&quot;₹&quot;\ #,##0" sourceLinked="1"/>
        <c:majorTickMark val="none"/>
        <c:minorTickMark val="none"/>
        <c:tickLblPos val="nextTo"/>
        <c:crossAx val="8708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1.png"/><Relationship Id="rId21" Type="http://schemas.openxmlformats.org/officeDocument/2006/relationships/image" Target="../media/image19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14.svg"/><Relationship Id="rId20" Type="http://schemas.openxmlformats.org/officeDocument/2006/relationships/image" Target="../media/image18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svg"/><Relationship Id="rId19" Type="http://schemas.openxmlformats.org/officeDocument/2006/relationships/image" Target="../media/image17.svg"/><Relationship Id="rId4" Type="http://schemas.openxmlformats.org/officeDocument/2006/relationships/image" Target="../media/image2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139312</xdr:colOff>
      <xdr:row>2</xdr:row>
      <xdr:rowOff>620569</xdr:rowOff>
    </xdr:from>
    <xdr:to>
      <xdr:col>16</xdr:col>
      <xdr:colOff>447640</xdr:colOff>
      <xdr:row>11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D4777-0B83-AD15-4BBD-328907641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145909</xdr:colOff>
      <xdr:row>11</xdr:row>
      <xdr:rowOff>70694</xdr:rowOff>
    </xdr:from>
    <xdr:to>
      <xdr:col>16</xdr:col>
      <xdr:colOff>438007</xdr:colOff>
      <xdr:row>19</xdr:row>
      <xdr:rowOff>108239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9E386-7BAC-3DE4-05D7-CC209296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69755</xdr:colOff>
      <xdr:row>2</xdr:row>
      <xdr:rowOff>696416</xdr:rowOff>
    </xdr:from>
    <xdr:to>
      <xdr:col>4</xdr:col>
      <xdr:colOff>478976</xdr:colOff>
      <xdr:row>4</xdr:row>
      <xdr:rowOff>172859</xdr:rowOff>
    </xdr:to>
    <xdr:pic>
      <xdr:nvPicPr>
        <xdr:cNvPr id="6" name="Graphic 5" descr="Medical">
          <a:extLst>
            <a:ext uri="{FF2B5EF4-FFF2-40B4-BE49-F238E27FC236}">
              <a16:creationId xmlns:a16="http://schemas.microsoft.com/office/drawing/2014/main" id="{37EF73B6-8E72-8E48-F271-7CCBC4CF7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14869" y="1071643"/>
          <a:ext cx="409221" cy="421727"/>
        </a:xfrm>
        <a:prstGeom prst="rect">
          <a:avLst/>
        </a:prstGeom>
      </xdr:spPr>
    </xdr:pic>
    <xdr:clientData/>
  </xdr:twoCellAnchor>
  <xdr:twoCellAnchor>
    <xdr:from>
      <xdr:col>3</xdr:col>
      <xdr:colOff>479778</xdr:colOff>
      <xdr:row>5</xdr:row>
      <xdr:rowOff>42333</xdr:rowOff>
    </xdr:from>
    <xdr:to>
      <xdr:col>5</xdr:col>
      <xdr:colOff>98777</xdr:colOff>
      <xdr:row>6</xdr:row>
      <xdr:rowOff>49389</xdr:rowOff>
    </xdr:to>
    <xdr:sp macro="" textlink="$C$10">
      <xdr:nvSpPr>
        <xdr:cNvPr id="7" name="Rectangle 6">
          <a:extLst>
            <a:ext uri="{FF2B5EF4-FFF2-40B4-BE49-F238E27FC236}">
              <a16:creationId xmlns:a16="http://schemas.microsoft.com/office/drawing/2014/main" id="{B3D20093-547B-72A3-B5C5-CF7336F44E9D}"/>
            </a:ext>
          </a:extLst>
        </xdr:cNvPr>
        <xdr:cNvSpPr/>
      </xdr:nvSpPr>
      <xdr:spPr>
        <a:xfrm>
          <a:off x="2921000" y="776111"/>
          <a:ext cx="83255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D15232C-5929-40FC-A12E-18357A90E17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345</a:t>
          </a:fld>
          <a:endParaRPr lang="en-IN" sz="1100"/>
        </a:p>
      </xdr:txBody>
    </xdr:sp>
    <xdr:clientData/>
  </xdr:twoCellAnchor>
  <xdr:twoCellAnchor editAs="oneCell">
    <xdr:from>
      <xdr:col>5</xdr:col>
      <xdr:colOff>288798</xdr:colOff>
      <xdr:row>3</xdr:row>
      <xdr:rowOff>3207</xdr:rowOff>
    </xdr:from>
    <xdr:to>
      <xdr:col>6</xdr:col>
      <xdr:colOff>91242</xdr:colOff>
      <xdr:row>5</xdr:row>
      <xdr:rowOff>49708</xdr:rowOff>
    </xdr:to>
    <xdr:pic>
      <xdr:nvPicPr>
        <xdr:cNvPr id="9" name="Graphic 8" descr="Shopping cart">
          <a:extLst>
            <a:ext uri="{FF2B5EF4-FFF2-40B4-BE49-F238E27FC236}">
              <a16:creationId xmlns:a16="http://schemas.microsoft.com/office/drawing/2014/main" id="{ABC1D9F0-3C53-CBC3-E4C2-16709C885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40048" y="1136105"/>
          <a:ext cx="408580" cy="421728"/>
        </a:xfrm>
        <a:prstGeom prst="rect">
          <a:avLst/>
        </a:prstGeom>
      </xdr:spPr>
    </xdr:pic>
    <xdr:clientData/>
  </xdr:twoCellAnchor>
  <xdr:twoCellAnchor>
    <xdr:from>
      <xdr:col>5</xdr:col>
      <xdr:colOff>60679</xdr:colOff>
      <xdr:row>5</xdr:row>
      <xdr:rowOff>46566</xdr:rowOff>
    </xdr:from>
    <xdr:to>
      <xdr:col>6</xdr:col>
      <xdr:colOff>286456</xdr:colOff>
      <xdr:row>6</xdr:row>
      <xdr:rowOff>53622</xdr:rowOff>
    </xdr:to>
    <xdr:sp macro="" textlink="$C$8">
      <xdr:nvSpPr>
        <xdr:cNvPr id="10" name="Rectangle 9">
          <a:extLst>
            <a:ext uri="{FF2B5EF4-FFF2-40B4-BE49-F238E27FC236}">
              <a16:creationId xmlns:a16="http://schemas.microsoft.com/office/drawing/2014/main" id="{619D061A-4C7A-45FE-91AC-D5B67A518381}"/>
            </a:ext>
          </a:extLst>
        </xdr:cNvPr>
        <xdr:cNvSpPr/>
      </xdr:nvSpPr>
      <xdr:spPr>
        <a:xfrm>
          <a:off x="3715457" y="780344"/>
          <a:ext cx="83255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58EBD0B-4859-4755-B2F4-301058B2B2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655</a:t>
          </a:fld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331610</xdr:colOff>
      <xdr:row>7</xdr:row>
      <xdr:rowOff>63500</xdr:rowOff>
    </xdr:from>
    <xdr:to>
      <xdr:col>7</xdr:col>
      <xdr:colOff>536222</xdr:colOff>
      <xdr:row>8</xdr:row>
      <xdr:rowOff>63501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9A96054-236E-2B9A-697D-66DDFB88503D}"/>
            </a:ext>
          </a:extLst>
        </xdr:cNvPr>
        <xdr:cNvSpPr/>
      </xdr:nvSpPr>
      <xdr:spPr>
        <a:xfrm>
          <a:off x="4593166" y="1164167"/>
          <a:ext cx="811389" cy="1834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G</a:t>
          </a:r>
        </a:p>
      </xdr:txBody>
    </xdr:sp>
    <xdr:clientData/>
  </xdr:twoCellAnchor>
  <xdr:twoCellAnchor editAs="oneCell">
    <xdr:from>
      <xdr:col>6</xdr:col>
      <xdr:colOff>472723</xdr:colOff>
      <xdr:row>2</xdr:row>
      <xdr:rowOff>623034</xdr:rowOff>
    </xdr:from>
    <xdr:to>
      <xdr:col>7</xdr:col>
      <xdr:colOff>430390</xdr:colOff>
      <xdr:row>5</xdr:row>
      <xdr:rowOff>67086</xdr:rowOff>
    </xdr:to>
    <xdr:pic>
      <xdr:nvPicPr>
        <xdr:cNvPr id="13" name="Graphic 12" descr="Burger and drink">
          <a:extLst>
            <a:ext uri="{FF2B5EF4-FFF2-40B4-BE49-F238E27FC236}">
              <a16:creationId xmlns:a16="http://schemas.microsoft.com/office/drawing/2014/main" id="{8DDBD1A4-0657-D604-7E8E-D8B747161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30109" y="998261"/>
          <a:ext cx="563804" cy="576950"/>
        </a:xfrm>
        <a:prstGeom prst="rect">
          <a:avLst/>
        </a:prstGeom>
      </xdr:spPr>
    </xdr:pic>
    <xdr:clientData/>
  </xdr:twoCellAnchor>
  <xdr:twoCellAnchor>
    <xdr:from>
      <xdr:col>6</xdr:col>
      <xdr:colOff>311857</xdr:colOff>
      <xdr:row>5</xdr:row>
      <xdr:rowOff>36688</xdr:rowOff>
    </xdr:from>
    <xdr:to>
      <xdr:col>7</xdr:col>
      <xdr:colOff>537635</xdr:colOff>
      <xdr:row>6</xdr:row>
      <xdr:rowOff>43744</xdr:rowOff>
    </xdr:to>
    <xdr:sp macro="" textlink="$C$9">
      <xdr:nvSpPr>
        <xdr:cNvPr id="14" name="Rectangle 13">
          <a:extLst>
            <a:ext uri="{FF2B5EF4-FFF2-40B4-BE49-F238E27FC236}">
              <a16:creationId xmlns:a16="http://schemas.microsoft.com/office/drawing/2014/main" id="{A2606C45-CF8A-4B8A-A704-830C8A39E70D}"/>
            </a:ext>
          </a:extLst>
        </xdr:cNvPr>
        <xdr:cNvSpPr/>
      </xdr:nvSpPr>
      <xdr:spPr>
        <a:xfrm>
          <a:off x="4573413" y="770466"/>
          <a:ext cx="83255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F3B88C3-4A13-4A5D-B3C3-86AF8381061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5,109</a:t>
          </a:fld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4</xdr:col>
      <xdr:colOff>14270</xdr:colOff>
      <xdr:row>7</xdr:row>
      <xdr:rowOff>55169</xdr:rowOff>
    </xdr:from>
    <xdr:to>
      <xdr:col>4</xdr:col>
      <xdr:colOff>570786</xdr:colOff>
      <xdr:row>10</xdr:row>
      <xdr:rowOff>58856</xdr:rowOff>
    </xdr:to>
    <xdr:pic>
      <xdr:nvPicPr>
        <xdr:cNvPr id="20" name="Graphic 19" descr="Connections">
          <a:extLst>
            <a:ext uri="{FF2B5EF4-FFF2-40B4-BE49-F238E27FC236}">
              <a16:creationId xmlns:a16="http://schemas.microsoft.com/office/drawing/2014/main" id="{2D5F189B-4C15-1CD0-6FA1-D6D06CA3A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053708" y="1168203"/>
          <a:ext cx="556516" cy="560204"/>
        </a:xfrm>
        <a:prstGeom prst="rect">
          <a:avLst/>
        </a:prstGeom>
      </xdr:spPr>
    </xdr:pic>
    <xdr:clientData/>
  </xdr:twoCellAnchor>
  <xdr:twoCellAnchor>
    <xdr:from>
      <xdr:col>3</xdr:col>
      <xdr:colOff>480887</xdr:colOff>
      <xdr:row>10</xdr:row>
      <xdr:rowOff>76897</xdr:rowOff>
    </xdr:from>
    <xdr:to>
      <xdr:col>5</xdr:col>
      <xdr:colOff>99886</xdr:colOff>
      <xdr:row>11</xdr:row>
      <xdr:rowOff>83954</xdr:rowOff>
    </xdr:to>
    <xdr:sp macro="" textlink="$C$11">
      <xdr:nvSpPr>
        <xdr:cNvPr id="21" name="Rectangle 20">
          <a:extLst>
            <a:ext uri="{FF2B5EF4-FFF2-40B4-BE49-F238E27FC236}">
              <a16:creationId xmlns:a16="http://schemas.microsoft.com/office/drawing/2014/main" id="{9F86A654-0E82-490B-82E8-C3783ABD1655}"/>
            </a:ext>
          </a:extLst>
        </xdr:cNvPr>
        <xdr:cNvSpPr/>
      </xdr:nvSpPr>
      <xdr:spPr>
        <a:xfrm>
          <a:off x="2913865" y="1746448"/>
          <a:ext cx="831920" cy="192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0CBA208-40F3-4AA6-8780-74A357BF551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2,962</a:t>
          </a:fld>
          <a:endParaRPr lang="en-IN" sz="1100"/>
        </a:p>
      </xdr:txBody>
    </xdr:sp>
    <xdr:clientData/>
  </xdr:twoCellAnchor>
  <xdr:twoCellAnchor editAs="oneCell">
    <xdr:from>
      <xdr:col>5</xdr:col>
      <xdr:colOff>299664</xdr:colOff>
      <xdr:row>7</xdr:row>
      <xdr:rowOff>108163</xdr:rowOff>
    </xdr:from>
    <xdr:to>
      <xdr:col>6</xdr:col>
      <xdr:colOff>114157</xdr:colOff>
      <xdr:row>9</xdr:row>
      <xdr:rowOff>158105</xdr:rowOff>
    </xdr:to>
    <xdr:pic>
      <xdr:nvPicPr>
        <xdr:cNvPr id="23" name="Graphic 22" descr="Pencil">
          <a:extLst>
            <a:ext uri="{FF2B5EF4-FFF2-40B4-BE49-F238E27FC236}">
              <a16:creationId xmlns:a16="http://schemas.microsoft.com/office/drawing/2014/main" id="{997A7DB8-F54F-D2CC-1361-F4F1F11A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945563" y="1221197"/>
          <a:ext cx="420954" cy="420954"/>
        </a:xfrm>
        <a:prstGeom prst="rect">
          <a:avLst/>
        </a:prstGeom>
      </xdr:spPr>
    </xdr:pic>
    <xdr:clientData/>
  </xdr:twoCellAnchor>
  <xdr:twoCellAnchor>
    <xdr:from>
      <xdr:col>5</xdr:col>
      <xdr:colOff>98175</xdr:colOff>
      <xdr:row>10</xdr:row>
      <xdr:rowOff>58061</xdr:rowOff>
    </xdr:from>
    <xdr:to>
      <xdr:col>6</xdr:col>
      <xdr:colOff>323634</xdr:colOff>
      <xdr:row>11</xdr:row>
      <xdr:rowOff>65118</xdr:rowOff>
    </xdr:to>
    <xdr:sp macro="" textlink="$C$12">
      <xdr:nvSpPr>
        <xdr:cNvPr id="24" name="Rectangle 23">
          <a:extLst>
            <a:ext uri="{FF2B5EF4-FFF2-40B4-BE49-F238E27FC236}">
              <a16:creationId xmlns:a16="http://schemas.microsoft.com/office/drawing/2014/main" id="{EAC389D5-A115-49A2-A8FA-2F129E535AA9}"/>
            </a:ext>
          </a:extLst>
        </xdr:cNvPr>
        <xdr:cNvSpPr/>
      </xdr:nvSpPr>
      <xdr:spPr>
        <a:xfrm>
          <a:off x="3744074" y="1727612"/>
          <a:ext cx="831920" cy="192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28E8841-80EE-478E-BC21-B9529B6B2B2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275</a:t>
          </a:fld>
          <a:endParaRPr lang="en-IN" sz="1100"/>
        </a:p>
      </xdr:txBody>
    </xdr:sp>
    <xdr:clientData/>
  </xdr:twoCellAnchor>
  <xdr:twoCellAnchor editAs="oneCell">
    <xdr:from>
      <xdr:col>6</xdr:col>
      <xdr:colOff>499438</xdr:colOff>
      <xdr:row>7</xdr:row>
      <xdr:rowOff>108163</xdr:rowOff>
    </xdr:from>
    <xdr:to>
      <xdr:col>7</xdr:col>
      <xdr:colOff>371012</xdr:colOff>
      <xdr:row>10</xdr:row>
      <xdr:rowOff>29680</xdr:rowOff>
    </xdr:to>
    <xdr:pic>
      <xdr:nvPicPr>
        <xdr:cNvPr id="26" name="Graphic 25" descr="Present">
          <a:extLst>
            <a:ext uri="{FF2B5EF4-FFF2-40B4-BE49-F238E27FC236}">
              <a16:creationId xmlns:a16="http://schemas.microsoft.com/office/drawing/2014/main" id="{4C04888E-ABDC-2018-8831-79E909DE9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751798" y="1221197"/>
          <a:ext cx="478034" cy="478034"/>
        </a:xfrm>
        <a:prstGeom prst="rect">
          <a:avLst/>
        </a:prstGeom>
      </xdr:spPr>
    </xdr:pic>
    <xdr:clientData/>
  </xdr:twoCellAnchor>
  <xdr:twoCellAnchor>
    <xdr:from>
      <xdr:col>6</xdr:col>
      <xdr:colOff>286249</xdr:colOff>
      <xdr:row>10</xdr:row>
      <xdr:rowOff>74900</xdr:rowOff>
    </xdr:from>
    <xdr:to>
      <xdr:col>7</xdr:col>
      <xdr:colOff>511709</xdr:colOff>
      <xdr:row>11</xdr:row>
      <xdr:rowOff>81957</xdr:rowOff>
    </xdr:to>
    <xdr:sp macro="" textlink="#REF!">
      <xdr:nvSpPr>
        <xdr:cNvPr id="27" name="Rectangle 26">
          <a:extLst>
            <a:ext uri="{FF2B5EF4-FFF2-40B4-BE49-F238E27FC236}">
              <a16:creationId xmlns:a16="http://schemas.microsoft.com/office/drawing/2014/main" id="{4E89A07B-9070-4624-AC12-9F401316967E}"/>
            </a:ext>
          </a:extLst>
        </xdr:cNvPr>
        <xdr:cNvSpPr/>
      </xdr:nvSpPr>
      <xdr:spPr>
        <a:xfrm>
          <a:off x="4538609" y="1744451"/>
          <a:ext cx="831920" cy="192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020F3C5-7DF4-47BA-B512-B386A6CBD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275</a:t>
          </a:fld>
          <a:endParaRPr lang="en-IN" sz="1100"/>
        </a:p>
      </xdr:txBody>
    </xdr:sp>
    <xdr:clientData/>
  </xdr:twoCellAnchor>
  <xdr:twoCellAnchor editAs="oneCell">
    <xdr:from>
      <xdr:col>4</xdr:col>
      <xdr:colOff>85619</xdr:colOff>
      <xdr:row>12</xdr:row>
      <xdr:rowOff>0</xdr:rowOff>
    </xdr:from>
    <xdr:to>
      <xdr:col>4</xdr:col>
      <xdr:colOff>599327</xdr:colOff>
      <xdr:row>14</xdr:row>
      <xdr:rowOff>142695</xdr:rowOff>
    </xdr:to>
    <xdr:pic>
      <xdr:nvPicPr>
        <xdr:cNvPr id="29" name="Graphic 28" descr="Car">
          <a:extLst>
            <a:ext uri="{FF2B5EF4-FFF2-40B4-BE49-F238E27FC236}">
              <a16:creationId xmlns:a16="http://schemas.microsoft.com/office/drawing/2014/main" id="{DCE9DC62-C290-07EE-6206-8D5384C1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125057" y="2127320"/>
          <a:ext cx="513708" cy="513708"/>
        </a:xfrm>
        <a:prstGeom prst="rect">
          <a:avLst/>
        </a:prstGeom>
      </xdr:spPr>
    </xdr:pic>
    <xdr:clientData/>
  </xdr:twoCellAnchor>
  <xdr:twoCellAnchor>
    <xdr:from>
      <xdr:col>3</xdr:col>
      <xdr:colOff>478890</xdr:colOff>
      <xdr:row>13</xdr:row>
      <xdr:rowOff>167653</xdr:rowOff>
    </xdr:from>
    <xdr:to>
      <xdr:col>5</xdr:col>
      <xdr:colOff>97889</xdr:colOff>
      <xdr:row>14</xdr:row>
      <xdr:rowOff>174709</xdr:rowOff>
    </xdr:to>
    <xdr:sp macro="" textlink="$C$17">
      <xdr:nvSpPr>
        <xdr:cNvPr id="30" name="Rectangle 29">
          <a:extLst>
            <a:ext uri="{FF2B5EF4-FFF2-40B4-BE49-F238E27FC236}">
              <a16:creationId xmlns:a16="http://schemas.microsoft.com/office/drawing/2014/main" id="{9E2DAA64-F41E-44FD-9CB0-4BF34D346050}"/>
            </a:ext>
          </a:extLst>
        </xdr:cNvPr>
        <xdr:cNvSpPr/>
      </xdr:nvSpPr>
      <xdr:spPr>
        <a:xfrm>
          <a:off x="2911868" y="2393720"/>
          <a:ext cx="831920" cy="192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39FC05-A13F-46A8-9C8A-15DE893BD34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679</a:t>
          </a:fld>
          <a:endParaRPr lang="en-IN" sz="1100"/>
        </a:p>
      </xdr:txBody>
    </xdr:sp>
    <xdr:clientData/>
  </xdr:twoCellAnchor>
  <xdr:twoCellAnchor editAs="oneCell">
    <xdr:from>
      <xdr:col>5</xdr:col>
      <xdr:colOff>199775</xdr:colOff>
      <xdr:row>12</xdr:row>
      <xdr:rowOff>28540</xdr:rowOff>
    </xdr:from>
    <xdr:to>
      <xdr:col>6</xdr:col>
      <xdr:colOff>189573</xdr:colOff>
      <xdr:row>13</xdr:row>
      <xdr:rowOff>164100</xdr:rowOff>
    </xdr:to>
    <xdr:pic>
      <xdr:nvPicPr>
        <xdr:cNvPr id="31" name="Picture 30" descr="Paytm Logo and symbol, meaning, history, PNG">
          <a:extLst>
            <a:ext uri="{FF2B5EF4-FFF2-40B4-BE49-F238E27FC236}">
              <a16:creationId xmlns:a16="http://schemas.microsoft.com/office/drawing/2014/main" id="{B7F18A47-34EB-6189-99F0-220F5C2C1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5674" y="2069102"/>
          <a:ext cx="596259" cy="32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50800</xdr:colOff>
      <xdr:row>13</xdr:row>
      <xdr:rowOff>146249</xdr:rowOff>
    </xdr:from>
    <xdr:to>
      <xdr:col>6</xdr:col>
      <xdr:colOff>276259</xdr:colOff>
      <xdr:row>14</xdr:row>
      <xdr:rowOff>153305</xdr:rowOff>
    </xdr:to>
    <xdr:sp macro="" textlink="$C$14">
      <xdr:nvSpPr>
        <xdr:cNvPr id="32" name="Rectangle 31">
          <a:extLst>
            <a:ext uri="{FF2B5EF4-FFF2-40B4-BE49-F238E27FC236}">
              <a16:creationId xmlns:a16="http://schemas.microsoft.com/office/drawing/2014/main" id="{887A2C10-D667-4D42-A650-4C15139CE73C}"/>
            </a:ext>
          </a:extLst>
        </xdr:cNvPr>
        <xdr:cNvSpPr/>
      </xdr:nvSpPr>
      <xdr:spPr>
        <a:xfrm>
          <a:off x="3696699" y="2372316"/>
          <a:ext cx="831920" cy="192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F89EB67-305B-4D46-BC35-8AD1E8C655B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2,200</a:t>
          </a:fld>
          <a:endParaRPr lang="en-IN" sz="1100"/>
        </a:p>
      </xdr:txBody>
    </xdr:sp>
    <xdr:clientData/>
  </xdr:twoCellAnchor>
  <xdr:twoCellAnchor editAs="oneCell">
    <xdr:from>
      <xdr:col>7</xdr:col>
      <xdr:colOff>71348</xdr:colOff>
      <xdr:row>12</xdr:row>
      <xdr:rowOff>0</xdr:rowOff>
    </xdr:from>
    <xdr:to>
      <xdr:col>7</xdr:col>
      <xdr:colOff>492303</xdr:colOff>
      <xdr:row>14</xdr:row>
      <xdr:rowOff>49942</xdr:rowOff>
    </xdr:to>
    <xdr:pic>
      <xdr:nvPicPr>
        <xdr:cNvPr id="34" name="Graphic 33" descr="Scissors">
          <a:extLst>
            <a:ext uri="{FF2B5EF4-FFF2-40B4-BE49-F238E27FC236}">
              <a16:creationId xmlns:a16="http://schemas.microsoft.com/office/drawing/2014/main" id="{04643D8A-F456-1B30-5D4D-414EA897A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930168" y="2162994"/>
          <a:ext cx="420955" cy="420955"/>
        </a:xfrm>
        <a:prstGeom prst="rect">
          <a:avLst/>
        </a:prstGeom>
      </xdr:spPr>
    </xdr:pic>
    <xdr:clientData/>
  </xdr:twoCellAnchor>
  <xdr:twoCellAnchor editAs="oneCell">
    <xdr:from>
      <xdr:col>6</xdr:col>
      <xdr:colOff>513707</xdr:colOff>
      <xdr:row>12</xdr:row>
      <xdr:rowOff>0</xdr:rowOff>
    </xdr:from>
    <xdr:to>
      <xdr:col>7</xdr:col>
      <xdr:colOff>242584</xdr:colOff>
      <xdr:row>13</xdr:row>
      <xdr:rowOff>149830</xdr:rowOff>
    </xdr:to>
    <xdr:pic>
      <xdr:nvPicPr>
        <xdr:cNvPr id="36" name="Graphic 35" descr="Comb">
          <a:extLst>
            <a:ext uri="{FF2B5EF4-FFF2-40B4-BE49-F238E27FC236}">
              <a16:creationId xmlns:a16="http://schemas.microsoft.com/office/drawing/2014/main" id="{6DC62A85-F26D-65A9-9688-E9EEBFF82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766067" y="2184398"/>
          <a:ext cx="335337" cy="335337"/>
        </a:xfrm>
        <a:prstGeom prst="rect">
          <a:avLst/>
        </a:prstGeom>
      </xdr:spPr>
    </xdr:pic>
    <xdr:clientData/>
  </xdr:twoCellAnchor>
  <xdr:twoCellAnchor>
    <xdr:from>
      <xdr:col>6</xdr:col>
      <xdr:colOff>295952</xdr:colOff>
      <xdr:row>13</xdr:row>
      <xdr:rowOff>163087</xdr:rowOff>
    </xdr:from>
    <xdr:to>
      <xdr:col>7</xdr:col>
      <xdr:colOff>521412</xdr:colOff>
      <xdr:row>14</xdr:row>
      <xdr:rowOff>170143</xdr:rowOff>
    </xdr:to>
    <xdr:sp macro="" textlink="$C$18">
      <xdr:nvSpPr>
        <xdr:cNvPr id="37" name="Rectangle 36">
          <a:extLst>
            <a:ext uri="{FF2B5EF4-FFF2-40B4-BE49-F238E27FC236}">
              <a16:creationId xmlns:a16="http://schemas.microsoft.com/office/drawing/2014/main" id="{82A9B607-53E4-475D-9746-46D6B56F2C3B}"/>
            </a:ext>
          </a:extLst>
        </xdr:cNvPr>
        <xdr:cNvSpPr/>
      </xdr:nvSpPr>
      <xdr:spPr>
        <a:xfrm>
          <a:off x="4548312" y="2389154"/>
          <a:ext cx="831920" cy="192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35B090-C3D8-46A7-9954-8F0A3F308AC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₹ 0</a:t>
          </a:fld>
          <a:endParaRPr lang="en-IN" sz="1100"/>
        </a:p>
      </xdr:txBody>
    </xdr:sp>
    <xdr:clientData/>
  </xdr:twoCellAnchor>
  <xdr:twoCellAnchor>
    <xdr:from>
      <xdr:col>1</xdr:col>
      <xdr:colOff>21649</xdr:colOff>
      <xdr:row>1</xdr:row>
      <xdr:rowOff>180397</xdr:rowOff>
    </xdr:from>
    <xdr:to>
      <xdr:col>16</xdr:col>
      <xdr:colOff>447387</xdr:colOff>
      <xdr:row>2</xdr:row>
      <xdr:rowOff>519545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1A4F388C-C808-44DB-98A5-C1A816F00D2E}"/>
            </a:ext>
          </a:extLst>
        </xdr:cNvPr>
        <xdr:cNvSpPr/>
      </xdr:nvSpPr>
      <xdr:spPr>
        <a:xfrm>
          <a:off x="627785" y="368011"/>
          <a:ext cx="10138352" cy="526761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310284</xdr:colOff>
      <xdr:row>2</xdr:row>
      <xdr:rowOff>108239</xdr:rowOff>
    </xdr:from>
    <xdr:to>
      <xdr:col>11</xdr:col>
      <xdr:colOff>562841</xdr:colOff>
      <xdr:row>2</xdr:row>
      <xdr:rowOff>389659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0F2D120-C8A8-289F-B3CC-A992985CFE58}"/>
            </a:ext>
          </a:extLst>
        </xdr:cNvPr>
        <xdr:cNvSpPr txBox="1"/>
      </xdr:nvSpPr>
      <xdr:spPr>
        <a:xfrm>
          <a:off x="2749261" y="483466"/>
          <a:ext cx="5101648" cy="2814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EXPENSE</a:t>
          </a:r>
          <a:r>
            <a:rPr lang="en-IN" sz="1600" b="1" baseline="0"/>
            <a:t> </a:t>
          </a:r>
          <a:r>
            <a:rPr lang="en-IN" sz="1800" b="1" baseline="0"/>
            <a:t>TRACKER</a:t>
          </a:r>
          <a:r>
            <a:rPr lang="en-IN" sz="1600" b="1" baseline="0"/>
            <a:t> 2023</a:t>
          </a:r>
          <a:endParaRPr lang="en-IN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 Gupta" refreshedDate="45033.722570833335" createdVersion="8" refreshedVersion="8" minRefreshableVersion="3" recordCount="76" xr:uid="{258BDAF0-5B25-4F93-AF8D-94FD356ABCD0}">
  <cacheSource type="worksheet">
    <worksheetSource name="Table1"/>
  </cacheSource>
  <cacheFields count="6">
    <cacheField name="DATE" numFmtId="14">
      <sharedItems containsSemiMixedTypes="0" containsNonDate="0" containsDate="1" containsString="0" minDate="2023-01-01T00:00:00" maxDate="2023-03-01T00:00:00"/>
    </cacheField>
    <cacheField name="CATEGORY" numFmtId="49">
      <sharedItems/>
    </cacheField>
    <cacheField name="DESCRIPTION " numFmtId="49">
      <sharedItems containsBlank="1"/>
    </cacheField>
    <cacheField name="AMOUNT " numFmtId="164">
      <sharedItems containsSemiMixedTypes="0" containsString="0" containsNumber="1" containsInteger="1" minValue="-269" maxValue="2250"/>
    </cacheField>
    <cacheField name="Total- JAN" numFmtId="0">
      <sharedItems containsString="0" containsBlank="1" containsNumber="1" containsInteger="1" minValue="14595" maxValue="14595"/>
    </cacheField>
    <cacheField name="Total- Feb" numFmtId="0">
      <sharedItems containsString="0" containsBlank="1" containsNumber="1" containsInteger="1" minValue="16164" maxValue="161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3-01-01T00:00:00"/>
    <s v="Groceries "/>
    <m/>
    <n v="18"/>
    <n v="14595"/>
    <n v="16164"/>
  </r>
  <r>
    <d v="2023-01-01T00:00:00"/>
    <s v="Food"/>
    <s v="Paid friend"/>
    <n v="150"/>
    <m/>
    <m/>
  </r>
  <r>
    <d v="2023-01-01T00:00:00"/>
    <s v="Groceries "/>
    <m/>
    <n v="420"/>
    <m/>
    <m/>
  </r>
  <r>
    <d v="2023-01-02T00:00:00"/>
    <s v="Food"/>
    <m/>
    <n v="403"/>
    <m/>
    <m/>
  </r>
  <r>
    <d v="2023-01-03T00:00:00"/>
    <s v="Food"/>
    <s v="Food junction"/>
    <n v="537"/>
    <m/>
    <m/>
  </r>
  <r>
    <d v="2023-01-04T00:00:00"/>
    <s v="Food"/>
    <s v="Law canteen"/>
    <n v="380"/>
    <m/>
    <m/>
  </r>
  <r>
    <d v="2023-01-04T00:00:00"/>
    <s v="Groceries "/>
    <m/>
    <n v="217"/>
    <m/>
    <m/>
  </r>
  <r>
    <d v="2023-01-07T00:00:00"/>
    <s v="Medical"/>
    <m/>
    <n v="345"/>
    <m/>
    <m/>
  </r>
  <r>
    <d v="2023-01-08T00:00:00"/>
    <s v="Food"/>
    <m/>
    <n v="220"/>
    <m/>
    <m/>
  </r>
  <r>
    <d v="2023-01-08T00:00:00"/>
    <s v="Food"/>
    <m/>
    <n v="100"/>
    <m/>
    <m/>
  </r>
  <r>
    <d v="2023-01-09T00:00:00"/>
    <s v="paid friend"/>
    <s v="Jatin"/>
    <n v="191"/>
    <m/>
    <m/>
  </r>
  <r>
    <d v="2023-01-09T00:00:00"/>
    <s v="Food"/>
    <s v="Paid friend"/>
    <n v="120"/>
    <m/>
    <m/>
  </r>
  <r>
    <d v="2023-01-10T00:00:00"/>
    <s v="Food"/>
    <s v="Law canteen"/>
    <n v="140"/>
    <m/>
    <m/>
  </r>
  <r>
    <d v="2023-01-10T00:00:00"/>
    <s v="paid friend"/>
    <s v="Jatin"/>
    <n v="500"/>
    <m/>
    <m/>
  </r>
  <r>
    <d v="2023-01-11T00:00:00"/>
    <s v="stationary"/>
    <m/>
    <n v="275"/>
    <m/>
    <m/>
  </r>
  <r>
    <d v="2023-01-11T00:00:00"/>
    <s v="paid friend"/>
    <s v="rohan"/>
    <n v="270"/>
    <m/>
    <m/>
  </r>
  <r>
    <d v="2023-01-11T00:00:00"/>
    <s v="Food"/>
    <m/>
    <n v="189"/>
    <m/>
    <m/>
  </r>
  <r>
    <d v="2023-01-11T00:00:00"/>
    <s v="Food"/>
    <s v="jai bhavani"/>
    <n v="170"/>
    <m/>
    <m/>
  </r>
  <r>
    <d v="2023-01-12T00:00:00"/>
    <s v="paid friend"/>
    <s v="rohan"/>
    <n v="247"/>
    <m/>
    <m/>
  </r>
  <r>
    <d v="2023-01-13T00:00:00"/>
    <s v="gift"/>
    <m/>
    <n v="1600"/>
    <m/>
    <m/>
  </r>
  <r>
    <d v="2023-01-14T00:00:00"/>
    <s v="travel"/>
    <m/>
    <n v="479"/>
    <m/>
    <m/>
  </r>
  <r>
    <d v="2023-01-18T00:00:00"/>
    <s v="paid friend"/>
    <s v="Jatin"/>
    <n v="500"/>
    <m/>
    <m/>
  </r>
  <r>
    <d v="2023-01-18T00:00:00"/>
    <s v="Food"/>
    <s v="shivam snacks"/>
    <n v="550"/>
    <m/>
    <m/>
  </r>
  <r>
    <d v="2023-01-20T00:00:00"/>
    <s v="paid friend"/>
    <s v="rohan"/>
    <n v="190"/>
    <m/>
    <m/>
  </r>
  <r>
    <d v="2023-01-21T00:00:00"/>
    <s v="paytm"/>
    <m/>
    <n v="1200"/>
    <m/>
    <m/>
  </r>
  <r>
    <d v="2023-01-22T00:00:00"/>
    <s v="Food"/>
    <s v="dominos"/>
    <n v="614"/>
    <m/>
    <m/>
  </r>
  <r>
    <d v="2023-01-22T00:00:00"/>
    <s v="paid friend"/>
    <s v="rohan"/>
    <n v="108"/>
    <m/>
    <m/>
  </r>
  <r>
    <d v="2023-01-23T00:00:00"/>
    <s v="DR"/>
    <m/>
    <n v="630"/>
    <m/>
    <m/>
  </r>
  <r>
    <d v="2023-01-24T00:00:00"/>
    <s v="DR"/>
    <m/>
    <n v="140"/>
    <m/>
    <m/>
  </r>
  <r>
    <d v="2023-01-25T00:00:00"/>
    <s v="paid friend"/>
    <s v="rohan"/>
    <n v="83"/>
    <m/>
    <m/>
  </r>
  <r>
    <d v="2023-01-26T00:00:00"/>
    <s v="travel"/>
    <m/>
    <n v="200"/>
    <m/>
    <m/>
  </r>
  <r>
    <d v="2023-01-26T00:00:00"/>
    <s v="paid friend"/>
    <s v="Jatin"/>
    <n v="273"/>
    <m/>
    <m/>
  </r>
  <r>
    <d v="2023-01-26T00:00:00"/>
    <s v="Food"/>
    <m/>
    <n v="596"/>
    <m/>
    <m/>
  </r>
  <r>
    <d v="2023-01-28T00:00:00"/>
    <s v="paid friend"/>
    <s v="vaibhavi"/>
    <n v="250"/>
    <m/>
    <m/>
  </r>
  <r>
    <d v="2023-01-28T00:00:00"/>
    <s v="Food"/>
    <s v="kaaffeellaa"/>
    <n v="130"/>
    <m/>
    <m/>
  </r>
  <r>
    <d v="2023-01-29T00:00:00"/>
    <s v="paytm"/>
    <m/>
    <n v="1000"/>
    <m/>
    <m/>
  </r>
  <r>
    <d v="2023-01-30T00:00:00"/>
    <s v="Food"/>
    <s v="kaaffeellaa"/>
    <n v="810"/>
    <m/>
    <m/>
  </r>
  <r>
    <d v="2023-01-31T00:00:00"/>
    <s v="paid friend"/>
    <s v="Jatin"/>
    <n v="350"/>
    <m/>
    <m/>
  </r>
  <r>
    <d v="2023-02-02T00:00:00"/>
    <s v="Food"/>
    <s v="urban khichdi"/>
    <n v="393"/>
    <m/>
    <m/>
  </r>
  <r>
    <d v="2023-02-03T00:00:00"/>
    <s v="DR"/>
    <m/>
    <n v="2250"/>
    <m/>
    <m/>
  </r>
  <r>
    <d v="2023-02-03T00:00:00"/>
    <s v="paid friend"/>
    <s v="lokesh"/>
    <n v="386"/>
    <m/>
    <m/>
  </r>
  <r>
    <d v="2023-02-04T00:00:00"/>
    <s v="paid friend"/>
    <s v="Jatin"/>
    <n v="138"/>
    <m/>
    <m/>
  </r>
  <r>
    <d v="2023-02-04T00:00:00"/>
    <s v="paid friend"/>
    <s v="lokesh"/>
    <n v="386"/>
    <m/>
    <m/>
  </r>
  <r>
    <d v="2023-02-04T00:00:00"/>
    <s v="paid friend"/>
    <s v="Jatin"/>
    <n v="138"/>
    <m/>
    <m/>
  </r>
  <r>
    <d v="2023-02-05T00:00:00"/>
    <s v="Food"/>
    <s v="zomato"/>
    <n v="481"/>
    <m/>
    <m/>
  </r>
  <r>
    <d v="2023-02-05T00:00:00"/>
    <s v="Groceries "/>
    <s v="blinkit"/>
    <n v="233"/>
    <m/>
    <m/>
  </r>
  <r>
    <d v="2023-02-06T00:00:00"/>
    <s v="DR"/>
    <m/>
    <n v="807"/>
    <m/>
    <m/>
  </r>
  <r>
    <d v="2023-02-06T00:00:00"/>
    <s v="received"/>
    <s v="lokesh"/>
    <n v="-269"/>
    <m/>
    <m/>
  </r>
  <r>
    <d v="2023-02-07T00:00:00"/>
    <s v="paid friend"/>
    <s v="avirat"/>
    <n v="150"/>
    <m/>
    <m/>
  </r>
  <r>
    <d v="2023-02-07T00:00:00"/>
    <s v="paid friend"/>
    <s v="Jatin"/>
    <n v="500"/>
    <m/>
    <m/>
  </r>
  <r>
    <d v="2023-02-09T00:00:00"/>
    <s v="DR"/>
    <m/>
    <n v="353"/>
    <m/>
    <m/>
  </r>
  <r>
    <d v="2023-02-09T00:00:00"/>
    <s v="paytm"/>
    <m/>
    <n v="1000"/>
    <m/>
    <m/>
  </r>
  <r>
    <d v="2023-02-10T00:00:00"/>
    <s v="Food"/>
    <s v="kaaffeellaa"/>
    <n v="485"/>
    <m/>
    <m/>
  </r>
  <r>
    <d v="2023-02-11T00:00:00"/>
    <s v="DR"/>
    <m/>
    <n v="200"/>
    <m/>
    <m/>
  </r>
  <r>
    <d v="2023-02-11T00:00:00"/>
    <s v="Medical"/>
    <m/>
    <n v="90"/>
    <m/>
    <m/>
  </r>
  <r>
    <d v="2023-02-12T00:00:00"/>
    <s v="paid friend"/>
    <s v="rohan"/>
    <n v="218"/>
    <m/>
    <m/>
  </r>
  <r>
    <d v="2023-02-12T00:00:00"/>
    <s v="Groceries "/>
    <s v="blinkit"/>
    <n v="297"/>
    <m/>
    <m/>
  </r>
  <r>
    <d v="2023-02-13T00:00:00"/>
    <s v="DR"/>
    <m/>
    <n v="110"/>
    <m/>
    <m/>
  </r>
  <r>
    <d v="2023-02-13T00:00:00"/>
    <s v="DR"/>
    <m/>
    <n v="140"/>
    <m/>
    <m/>
  </r>
  <r>
    <d v="2023-02-14T00:00:00"/>
    <s v="gift"/>
    <m/>
    <n v="1900"/>
    <m/>
    <m/>
  </r>
  <r>
    <d v="2023-02-14T00:00:00"/>
    <s v="gift"/>
    <m/>
    <n v="298"/>
    <m/>
    <m/>
  </r>
  <r>
    <d v="2023-02-16T00:00:00"/>
    <s v="Food"/>
    <s v="zomato"/>
    <n v="646"/>
    <m/>
    <m/>
  </r>
  <r>
    <d v="2023-02-19T00:00:00"/>
    <s v="paytm"/>
    <m/>
    <n v="500"/>
    <m/>
    <m/>
  </r>
  <r>
    <d v="2023-02-20T00:00:00"/>
    <s v="paytm"/>
    <m/>
    <n v="1000"/>
    <m/>
    <m/>
  </r>
  <r>
    <d v="2023-02-21T00:00:00"/>
    <s v="paid friend"/>
    <s v="rohan"/>
    <n v="320"/>
    <m/>
    <m/>
  </r>
  <r>
    <d v="2023-02-22T00:00:00"/>
    <s v="DR"/>
    <m/>
    <n v="160"/>
    <m/>
    <m/>
  </r>
  <r>
    <d v="2023-02-22T00:00:00"/>
    <s v="Medical"/>
    <m/>
    <n v="151"/>
    <m/>
    <m/>
  </r>
  <r>
    <d v="2023-02-23T00:00:00"/>
    <s v="DR"/>
    <m/>
    <n v="260"/>
    <m/>
    <m/>
  </r>
  <r>
    <d v="2023-02-23T00:00:00"/>
    <s v="travel"/>
    <s v="ahm to vadodara"/>
    <n v="500"/>
    <m/>
    <m/>
  </r>
  <r>
    <d v="2023-02-24T00:00:00"/>
    <s v="DR"/>
    <m/>
    <n v="273"/>
    <m/>
    <m/>
  </r>
  <r>
    <d v="2023-02-24T00:00:00"/>
    <s v="stationary"/>
    <m/>
    <n v="465"/>
    <m/>
    <m/>
  </r>
  <r>
    <d v="2023-02-24T00:00:00"/>
    <s v="salon"/>
    <m/>
    <n v="100"/>
    <m/>
    <m/>
  </r>
  <r>
    <d v="2023-02-26T00:00:00"/>
    <s v="paid friend"/>
    <s v="rohan"/>
    <n v="220"/>
    <m/>
    <m/>
  </r>
  <r>
    <d v="2023-02-27T00:00:00"/>
    <s v="DR"/>
    <m/>
    <n v="235"/>
    <m/>
    <m/>
  </r>
  <r>
    <d v="2023-02-27T00:00:00"/>
    <s v="paid friend"/>
    <s v="Jatin"/>
    <n v="200"/>
    <m/>
    <m/>
  </r>
  <r>
    <d v="2023-02-28T00:00:00"/>
    <s v="DR"/>
    <m/>
    <n v="4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583F7-254F-4796-A698-AB7900E96B5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7:K34" firstHeaderRow="1" firstDataRow="1" firstDataCol="0"/>
  <pivotFields count="6">
    <pivotField numFmtId="14" showAll="0"/>
    <pivotField showAll="0"/>
    <pivotField showAll="0"/>
    <pivotField numFmtId="16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98B59-2406-48F4-9DB4-33C47EEE4AB7}" name="Table1" displayName="Table1" ref="B3:G79" totalsRowShown="0">
  <tableColumns count="6">
    <tableColumn id="1" xr3:uid="{725CDA4F-8D9F-4996-B632-A2B724BD21FA}" name="DATE" dataDxfId="8"/>
    <tableColumn id="2" xr3:uid="{12FA2955-C928-406F-8875-668DCDD797FE}" name="CATEGORY" dataDxfId="7"/>
    <tableColumn id="3" xr3:uid="{D8312078-2046-4C61-B86C-BD8CF39C9F5C}" name="DESCRIPTION " dataDxfId="6"/>
    <tableColumn id="4" xr3:uid="{D2E9C040-F770-4E9B-9A2F-9232BFCA6687}" name="AMOUNT " dataDxfId="5"/>
    <tableColumn id="5" xr3:uid="{092A4A2D-E551-40C7-A02F-65E31125F85D}" name="Total- JAN"/>
    <tableColumn id="6" xr3:uid="{68D34DDF-4BCF-4DAE-9C86-7C531D556CA4}" name="Total- Fe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79"/>
  <sheetViews>
    <sheetView tabSelected="1" topLeftCell="A9" workbookViewId="0">
      <selection activeCell="I17" sqref="I17"/>
    </sheetView>
  </sheetViews>
  <sheetFormatPr defaultRowHeight="14.5" x14ac:dyDescent="0.35"/>
  <cols>
    <col min="2" max="2" width="12.6328125" style="2" customWidth="1"/>
    <col min="3" max="3" width="16.453125" style="6" customWidth="1"/>
    <col min="4" max="4" width="16.453125" style="8" customWidth="1"/>
    <col min="5" max="5" width="16.453125" style="4" customWidth="1"/>
    <col min="6" max="6" width="11.26953125" customWidth="1"/>
    <col min="7" max="7" width="11.1796875" customWidth="1"/>
    <col min="9" max="9" width="11.6328125" customWidth="1"/>
    <col min="10" max="10" width="10.54296875" customWidth="1"/>
    <col min="12" max="12" width="10.54296875" customWidth="1"/>
  </cols>
  <sheetData>
    <row r="3" spans="2:10" x14ac:dyDescent="0.35">
      <c r="B3" s="1" t="s">
        <v>0</v>
      </c>
      <c r="C3" s="5" t="s">
        <v>1</v>
      </c>
      <c r="D3" s="7" t="s">
        <v>2</v>
      </c>
      <c r="E3" s="3" t="s">
        <v>3</v>
      </c>
      <c r="F3" t="s">
        <v>28</v>
      </c>
      <c r="G3" t="s">
        <v>29</v>
      </c>
      <c r="I3" t="s">
        <v>1</v>
      </c>
      <c r="J3" t="s">
        <v>32</v>
      </c>
    </row>
    <row r="4" spans="2:10" x14ac:dyDescent="0.35">
      <c r="B4" s="2">
        <v>44927</v>
      </c>
      <c r="C4" s="6" t="s">
        <v>4</v>
      </c>
      <c r="E4" s="4">
        <v>18</v>
      </c>
      <c r="F4" s="9">
        <f>SUM(E4:E41)</f>
        <v>14595</v>
      </c>
      <c r="G4" s="9">
        <f>SUM(E42:E79)</f>
        <v>16164</v>
      </c>
      <c r="I4" s="6" t="s">
        <v>4</v>
      </c>
      <c r="J4">
        <f>SUMIF(Table1[CATEGORY],I4,Table1[[AMOUNT ]])</f>
        <v>1185</v>
      </c>
    </row>
    <row r="5" spans="2:10" x14ac:dyDescent="0.35">
      <c r="B5" s="2">
        <v>44927</v>
      </c>
      <c r="C5" s="6" t="s">
        <v>6</v>
      </c>
      <c r="D5" s="8" t="s">
        <v>5</v>
      </c>
      <c r="E5" s="4">
        <v>150</v>
      </c>
      <c r="I5" s="6" t="s">
        <v>6</v>
      </c>
      <c r="J5">
        <f>SUMIF(Table1[CATEGORY],I5,Table1[[AMOUNT ]])</f>
        <v>7114</v>
      </c>
    </row>
    <row r="6" spans="2:10" x14ac:dyDescent="0.35">
      <c r="B6" s="2">
        <v>44927</v>
      </c>
      <c r="C6" s="6" t="s">
        <v>4</v>
      </c>
      <c r="E6" s="4">
        <v>420</v>
      </c>
      <c r="I6" s="6" t="s">
        <v>9</v>
      </c>
      <c r="J6">
        <f>SUMIF(Table1[CATEGORY],I6,Table1[[AMOUNT ]])</f>
        <v>586</v>
      </c>
    </row>
    <row r="7" spans="2:10" x14ac:dyDescent="0.35">
      <c r="B7" s="2">
        <v>44928</v>
      </c>
      <c r="C7" s="6" t="s">
        <v>6</v>
      </c>
      <c r="E7" s="4">
        <f>SUM(670-134-69-64)</f>
        <v>403</v>
      </c>
      <c r="I7" s="6" t="s">
        <v>10</v>
      </c>
      <c r="J7">
        <f>SUMIF(Table1[CATEGORY],I7,Table1[[AMOUNT ]])</f>
        <v>5618</v>
      </c>
    </row>
    <row r="8" spans="2:10" x14ac:dyDescent="0.35">
      <c r="B8" s="2">
        <v>44929</v>
      </c>
      <c r="C8" s="6" t="s">
        <v>6</v>
      </c>
      <c r="D8" s="8" t="s">
        <v>7</v>
      </c>
      <c r="E8" s="4">
        <f>SUM(675-69-69)</f>
        <v>537</v>
      </c>
      <c r="I8" s="6" t="s">
        <v>12</v>
      </c>
      <c r="J8">
        <f>SUMIF(Table1[CATEGORY],I8,Table1[[AMOUNT ]])</f>
        <v>740</v>
      </c>
    </row>
    <row r="9" spans="2:10" x14ac:dyDescent="0.35">
      <c r="B9" s="2">
        <v>44930</v>
      </c>
      <c r="C9" s="6" t="s">
        <v>6</v>
      </c>
      <c r="D9" s="8" t="s">
        <v>8</v>
      </c>
      <c r="E9" s="4">
        <v>380</v>
      </c>
      <c r="I9" s="6" t="s">
        <v>14</v>
      </c>
      <c r="J9">
        <f>SUMIF(Table1[CATEGORY],I9,Table1[[AMOUNT ]])</f>
        <v>3798</v>
      </c>
    </row>
    <row r="10" spans="2:10" x14ac:dyDescent="0.35">
      <c r="B10" s="2">
        <v>44930</v>
      </c>
      <c r="C10" s="6" t="s">
        <v>4</v>
      </c>
      <c r="E10" s="4">
        <v>217</v>
      </c>
      <c r="I10" s="6" t="s">
        <v>25</v>
      </c>
      <c r="J10">
        <f>SUMIF(Table1[CATEGORY],I10,Table1[[AMOUNT ]])</f>
        <v>1179</v>
      </c>
    </row>
    <row r="11" spans="2:10" x14ac:dyDescent="0.35">
      <c r="B11" s="2">
        <v>44933</v>
      </c>
      <c r="C11" s="6" t="s">
        <v>9</v>
      </c>
      <c r="E11" s="4">
        <v>345</v>
      </c>
      <c r="I11" s="6" t="s">
        <v>16</v>
      </c>
      <c r="J11">
        <f>SUMIF(Table1[CATEGORY],I11,Table1[[AMOUNT ]])</f>
        <v>4700</v>
      </c>
    </row>
    <row r="12" spans="2:10" x14ac:dyDescent="0.35">
      <c r="B12" s="2">
        <v>44934</v>
      </c>
      <c r="C12" s="6" t="s">
        <v>6</v>
      </c>
      <c r="E12" s="4">
        <v>220</v>
      </c>
      <c r="I12" s="6" t="s">
        <v>18</v>
      </c>
      <c r="J12">
        <f>SUMIF(Table1[CATEGORY],I12,Table1[[AMOUNT ]])</f>
        <v>6008</v>
      </c>
    </row>
    <row r="13" spans="2:10" x14ac:dyDescent="0.35">
      <c r="B13" s="2">
        <v>44934</v>
      </c>
      <c r="C13" s="6" t="s">
        <v>6</v>
      </c>
      <c r="E13" s="4">
        <v>100</v>
      </c>
      <c r="I13" s="6" t="s">
        <v>23</v>
      </c>
      <c r="J13">
        <f>SUMIF(Table1[CATEGORY],I13,Table1[[AMOUNT ]])</f>
        <v>-269</v>
      </c>
    </row>
    <row r="14" spans="2:10" x14ac:dyDescent="0.35">
      <c r="B14" s="2">
        <v>44935</v>
      </c>
      <c r="C14" s="6" t="s">
        <v>10</v>
      </c>
      <c r="D14" s="8" t="s">
        <v>34</v>
      </c>
      <c r="E14" s="4">
        <f>SUM(300-109)</f>
        <v>191</v>
      </c>
      <c r="I14" s="6" t="s">
        <v>27</v>
      </c>
      <c r="J14">
        <f>SUMIF(Table1[CATEGORY],I14,Table1[[AMOUNT ]])</f>
        <v>100</v>
      </c>
    </row>
    <row r="15" spans="2:10" x14ac:dyDescent="0.35">
      <c r="B15" s="2">
        <v>44935</v>
      </c>
      <c r="C15" s="6" t="s">
        <v>6</v>
      </c>
      <c r="D15" s="6" t="s">
        <v>10</v>
      </c>
      <c r="E15" s="4">
        <v>120</v>
      </c>
      <c r="I15" s="6"/>
    </row>
    <row r="16" spans="2:10" x14ac:dyDescent="0.35">
      <c r="B16" s="2">
        <v>44936</v>
      </c>
      <c r="C16" s="6" t="s">
        <v>11</v>
      </c>
      <c r="D16" s="8" t="s">
        <v>8</v>
      </c>
      <c r="E16" s="4">
        <v>140</v>
      </c>
      <c r="I16" s="6"/>
    </row>
    <row r="17" spans="2:11" x14ac:dyDescent="0.35">
      <c r="B17" s="2">
        <v>44936</v>
      </c>
      <c r="C17" s="6" t="s">
        <v>10</v>
      </c>
      <c r="D17" s="8" t="s">
        <v>34</v>
      </c>
      <c r="E17" s="4">
        <v>500</v>
      </c>
      <c r="I17" s="19"/>
      <c r="J17" s="20"/>
      <c r="K17" s="21"/>
    </row>
    <row r="18" spans="2:11" x14ac:dyDescent="0.35">
      <c r="B18" s="2">
        <v>44937</v>
      </c>
      <c r="C18" s="6" t="s">
        <v>12</v>
      </c>
      <c r="E18" s="4">
        <v>275</v>
      </c>
      <c r="I18" s="22"/>
      <c r="J18" s="23"/>
      <c r="K18" s="24"/>
    </row>
    <row r="19" spans="2:11" x14ac:dyDescent="0.35">
      <c r="B19" s="2">
        <v>44937</v>
      </c>
      <c r="C19" s="6" t="s">
        <v>10</v>
      </c>
      <c r="D19" s="8" t="s">
        <v>37</v>
      </c>
      <c r="E19" s="4">
        <v>270</v>
      </c>
      <c r="I19" s="22"/>
      <c r="J19" s="23"/>
      <c r="K19" s="24"/>
    </row>
    <row r="20" spans="2:11" x14ac:dyDescent="0.35">
      <c r="B20" s="2">
        <v>44937</v>
      </c>
      <c r="C20" s="6" t="s">
        <v>11</v>
      </c>
      <c r="E20" s="4">
        <v>189</v>
      </c>
      <c r="I20" s="22"/>
      <c r="J20" s="23"/>
      <c r="K20" s="24"/>
    </row>
    <row r="21" spans="2:11" x14ac:dyDescent="0.35">
      <c r="B21" s="2">
        <v>44937</v>
      </c>
      <c r="C21" s="6" t="s">
        <v>11</v>
      </c>
      <c r="D21" s="8" t="s">
        <v>13</v>
      </c>
      <c r="E21" s="4">
        <v>170</v>
      </c>
      <c r="I21" s="22"/>
      <c r="J21" s="23"/>
      <c r="K21" s="24"/>
    </row>
    <row r="22" spans="2:11" x14ac:dyDescent="0.35">
      <c r="B22" s="2">
        <v>44938</v>
      </c>
      <c r="C22" s="6" t="s">
        <v>10</v>
      </c>
      <c r="D22" s="8" t="s">
        <v>37</v>
      </c>
      <c r="E22" s="4">
        <v>247</v>
      </c>
      <c r="I22" s="22"/>
      <c r="J22" s="23"/>
      <c r="K22" s="24"/>
    </row>
    <row r="23" spans="2:11" x14ac:dyDescent="0.35">
      <c r="B23" s="2">
        <v>44939</v>
      </c>
      <c r="C23" s="6" t="s">
        <v>14</v>
      </c>
      <c r="E23" s="4">
        <v>1600</v>
      </c>
      <c r="I23" s="22"/>
      <c r="J23" s="23"/>
      <c r="K23" s="24"/>
    </row>
    <row r="24" spans="2:11" x14ac:dyDescent="0.35">
      <c r="B24" s="2">
        <v>44940</v>
      </c>
      <c r="C24" s="6" t="s">
        <v>25</v>
      </c>
      <c r="E24" s="4">
        <v>479</v>
      </c>
      <c r="I24" s="22"/>
      <c r="J24" s="23"/>
      <c r="K24" s="24"/>
    </row>
    <row r="25" spans="2:11" x14ac:dyDescent="0.35">
      <c r="B25" s="2">
        <v>44944</v>
      </c>
      <c r="C25" s="6" t="s">
        <v>10</v>
      </c>
      <c r="D25" s="8" t="s">
        <v>34</v>
      </c>
      <c r="E25" s="4">
        <v>500</v>
      </c>
      <c r="I25" s="22"/>
      <c r="J25" s="23"/>
      <c r="K25" s="24"/>
    </row>
    <row r="26" spans="2:11" x14ac:dyDescent="0.35">
      <c r="B26" s="2">
        <v>44944</v>
      </c>
      <c r="C26" s="6" t="s">
        <v>11</v>
      </c>
      <c r="D26" s="8" t="s">
        <v>15</v>
      </c>
      <c r="E26" s="4">
        <v>550</v>
      </c>
      <c r="I26" s="22"/>
      <c r="J26" s="23"/>
      <c r="K26" s="24"/>
    </row>
    <row r="27" spans="2:11" x14ac:dyDescent="0.35">
      <c r="B27" s="2">
        <v>44946</v>
      </c>
      <c r="C27" s="6" t="s">
        <v>10</v>
      </c>
      <c r="D27" s="8" t="s">
        <v>37</v>
      </c>
      <c r="E27" s="4">
        <v>190</v>
      </c>
      <c r="I27" s="22"/>
      <c r="J27" s="23"/>
      <c r="K27" s="24"/>
    </row>
    <row r="28" spans="2:11" x14ac:dyDescent="0.35">
      <c r="B28" s="2">
        <v>44947</v>
      </c>
      <c r="C28" s="6" t="s">
        <v>16</v>
      </c>
      <c r="E28" s="4">
        <v>1200</v>
      </c>
      <c r="I28" s="22"/>
      <c r="J28" s="23"/>
      <c r="K28" s="24"/>
    </row>
    <row r="29" spans="2:11" x14ac:dyDescent="0.35">
      <c r="B29" s="2">
        <v>44948</v>
      </c>
      <c r="C29" s="6" t="s">
        <v>11</v>
      </c>
      <c r="D29" s="8" t="s">
        <v>17</v>
      </c>
      <c r="E29" s="4">
        <f>SUM(1214-300-300)</f>
        <v>614</v>
      </c>
      <c r="I29" s="22"/>
      <c r="J29" s="23"/>
      <c r="K29" s="24"/>
    </row>
    <row r="30" spans="2:11" x14ac:dyDescent="0.35">
      <c r="B30" s="2">
        <v>44948</v>
      </c>
      <c r="C30" s="6" t="s">
        <v>10</v>
      </c>
      <c r="D30" s="8" t="s">
        <v>37</v>
      </c>
      <c r="E30" s="4">
        <v>108</v>
      </c>
      <c r="I30" s="22"/>
      <c r="J30" s="23"/>
      <c r="K30" s="24"/>
    </row>
    <row r="31" spans="2:11" x14ac:dyDescent="0.35">
      <c r="B31" s="2">
        <v>44949</v>
      </c>
      <c r="C31" s="6" t="s">
        <v>18</v>
      </c>
      <c r="E31" s="4">
        <v>630</v>
      </c>
      <c r="I31" s="22"/>
      <c r="J31" s="23"/>
      <c r="K31" s="24"/>
    </row>
    <row r="32" spans="2:11" x14ac:dyDescent="0.35">
      <c r="B32" s="2">
        <v>44950</v>
      </c>
      <c r="C32" s="6" t="s">
        <v>18</v>
      </c>
      <c r="E32" s="4">
        <v>140</v>
      </c>
      <c r="I32" s="22"/>
      <c r="J32" s="23"/>
      <c r="K32" s="24"/>
    </row>
    <row r="33" spans="2:11" x14ac:dyDescent="0.35">
      <c r="B33" s="2">
        <v>44951</v>
      </c>
      <c r="C33" s="6" t="s">
        <v>10</v>
      </c>
      <c r="D33" s="8" t="s">
        <v>37</v>
      </c>
      <c r="E33" s="4">
        <v>83</v>
      </c>
      <c r="I33" s="22"/>
      <c r="J33" s="23"/>
      <c r="K33" s="24"/>
    </row>
    <row r="34" spans="2:11" x14ac:dyDescent="0.35">
      <c r="B34" s="2">
        <v>44952</v>
      </c>
      <c r="C34" s="6" t="s">
        <v>25</v>
      </c>
      <c r="E34" s="4">
        <v>200</v>
      </c>
      <c r="I34" s="25"/>
      <c r="J34" s="26"/>
      <c r="K34" s="27"/>
    </row>
    <row r="35" spans="2:11" x14ac:dyDescent="0.35">
      <c r="B35" s="2">
        <v>44952</v>
      </c>
      <c r="C35" s="6" t="s">
        <v>10</v>
      </c>
      <c r="D35" s="8" t="s">
        <v>34</v>
      </c>
      <c r="E35" s="4">
        <v>273</v>
      </c>
    </row>
    <row r="36" spans="2:11" x14ac:dyDescent="0.35">
      <c r="B36" s="2">
        <v>44952</v>
      </c>
      <c r="C36" s="6" t="s">
        <v>11</v>
      </c>
      <c r="E36" s="4">
        <f>SUM(1172-576)</f>
        <v>596</v>
      </c>
    </row>
    <row r="37" spans="2:11" x14ac:dyDescent="0.35">
      <c r="B37" s="2">
        <v>44954</v>
      </c>
      <c r="C37" s="6" t="s">
        <v>10</v>
      </c>
      <c r="D37" s="8" t="s">
        <v>36</v>
      </c>
      <c r="E37" s="4">
        <v>250</v>
      </c>
    </row>
    <row r="38" spans="2:11" x14ac:dyDescent="0.35">
      <c r="B38" s="2">
        <v>44954</v>
      </c>
      <c r="C38" s="6" t="s">
        <v>11</v>
      </c>
      <c r="D38" s="8" t="s">
        <v>19</v>
      </c>
      <c r="E38" s="4">
        <v>130</v>
      </c>
    </row>
    <row r="39" spans="2:11" x14ac:dyDescent="0.35">
      <c r="B39" s="2">
        <v>44955</v>
      </c>
      <c r="C39" s="6" t="s">
        <v>16</v>
      </c>
      <c r="E39" s="4">
        <v>1000</v>
      </c>
    </row>
    <row r="40" spans="2:11" x14ac:dyDescent="0.35">
      <c r="B40" s="2">
        <v>44956</v>
      </c>
      <c r="C40" s="6" t="s">
        <v>11</v>
      </c>
      <c r="D40" s="8" t="s">
        <v>19</v>
      </c>
      <c r="E40" s="4">
        <v>810</v>
      </c>
    </row>
    <row r="41" spans="2:11" x14ac:dyDescent="0.35">
      <c r="B41" s="2">
        <v>44957</v>
      </c>
      <c r="C41" s="6" t="s">
        <v>10</v>
      </c>
      <c r="D41" s="8" t="s">
        <v>34</v>
      </c>
      <c r="E41" s="4">
        <v>350</v>
      </c>
    </row>
    <row r="42" spans="2:11" x14ac:dyDescent="0.35">
      <c r="B42" s="2">
        <v>44959</v>
      </c>
      <c r="C42" s="6" t="s">
        <v>11</v>
      </c>
      <c r="D42" s="8" t="s">
        <v>20</v>
      </c>
      <c r="E42" s="4">
        <f>SUM(793-400)</f>
        <v>393</v>
      </c>
    </row>
    <row r="43" spans="2:11" x14ac:dyDescent="0.35">
      <c r="B43" s="2">
        <v>44960</v>
      </c>
      <c r="C43" s="6" t="s">
        <v>18</v>
      </c>
      <c r="E43" s="4">
        <v>2250</v>
      </c>
    </row>
    <row r="44" spans="2:11" x14ac:dyDescent="0.35">
      <c r="B44" s="2">
        <v>44960</v>
      </c>
      <c r="C44" s="6" t="s">
        <v>10</v>
      </c>
      <c r="D44" s="8" t="s">
        <v>38</v>
      </c>
      <c r="E44" s="4">
        <v>386</v>
      </c>
    </row>
    <row r="45" spans="2:11" x14ac:dyDescent="0.35">
      <c r="B45" s="2">
        <v>44961</v>
      </c>
      <c r="C45" s="6" t="s">
        <v>10</v>
      </c>
      <c r="D45" s="8" t="s">
        <v>34</v>
      </c>
      <c r="E45" s="4">
        <v>138</v>
      </c>
    </row>
    <row r="46" spans="2:11" x14ac:dyDescent="0.35">
      <c r="B46" s="2">
        <v>44961</v>
      </c>
      <c r="C46" s="6" t="s">
        <v>10</v>
      </c>
      <c r="D46" s="8" t="s">
        <v>38</v>
      </c>
      <c r="E46" s="4">
        <v>386</v>
      </c>
    </row>
    <row r="47" spans="2:11" x14ac:dyDescent="0.35">
      <c r="B47" s="2">
        <v>44961</v>
      </c>
      <c r="C47" s="6" t="s">
        <v>10</v>
      </c>
      <c r="D47" s="8" t="s">
        <v>34</v>
      </c>
      <c r="E47" s="4">
        <v>138</v>
      </c>
    </row>
    <row r="48" spans="2:11" x14ac:dyDescent="0.35">
      <c r="B48" s="2">
        <v>44962</v>
      </c>
      <c r="C48" s="6" t="s">
        <v>11</v>
      </c>
      <c r="D48" s="8" t="s">
        <v>21</v>
      </c>
      <c r="E48" s="4">
        <v>481</v>
      </c>
    </row>
    <row r="49" spans="2:5" x14ac:dyDescent="0.35">
      <c r="B49" s="2">
        <v>44962</v>
      </c>
      <c r="C49" s="6" t="s">
        <v>4</v>
      </c>
      <c r="D49" s="8" t="s">
        <v>22</v>
      </c>
      <c r="E49" s="4">
        <v>233</v>
      </c>
    </row>
    <row r="50" spans="2:5" x14ac:dyDescent="0.35">
      <c r="B50" s="2">
        <v>44963</v>
      </c>
      <c r="C50" s="6" t="s">
        <v>18</v>
      </c>
      <c r="E50" s="4">
        <v>807</v>
      </c>
    </row>
    <row r="51" spans="2:5" x14ac:dyDescent="0.35">
      <c r="B51" s="2">
        <v>44963</v>
      </c>
      <c r="C51" s="6" t="s">
        <v>23</v>
      </c>
      <c r="D51" s="8" t="s">
        <v>38</v>
      </c>
      <c r="E51" s="4">
        <v>-269</v>
      </c>
    </row>
    <row r="52" spans="2:5" x14ac:dyDescent="0.35">
      <c r="B52" s="2">
        <v>44964</v>
      </c>
      <c r="C52" s="6" t="s">
        <v>10</v>
      </c>
      <c r="D52" s="8" t="s">
        <v>35</v>
      </c>
      <c r="E52" s="4">
        <v>150</v>
      </c>
    </row>
    <row r="53" spans="2:5" x14ac:dyDescent="0.35">
      <c r="B53" s="2">
        <v>44964</v>
      </c>
      <c r="C53" s="6" t="s">
        <v>10</v>
      </c>
      <c r="D53" s="8" t="s">
        <v>34</v>
      </c>
      <c r="E53" s="4">
        <v>500</v>
      </c>
    </row>
    <row r="54" spans="2:5" x14ac:dyDescent="0.35">
      <c r="B54" s="2">
        <v>44966</v>
      </c>
      <c r="C54" s="6" t="s">
        <v>18</v>
      </c>
      <c r="E54" s="4">
        <v>353</v>
      </c>
    </row>
    <row r="55" spans="2:5" x14ac:dyDescent="0.35">
      <c r="B55" s="2">
        <v>44966</v>
      </c>
      <c r="C55" s="6" t="s">
        <v>16</v>
      </c>
      <c r="E55" s="4">
        <v>1000</v>
      </c>
    </row>
    <row r="56" spans="2:5" x14ac:dyDescent="0.35">
      <c r="B56" s="2">
        <v>44967</v>
      </c>
      <c r="C56" s="6" t="s">
        <v>11</v>
      </c>
      <c r="D56" s="8" t="s">
        <v>19</v>
      </c>
      <c r="E56" s="4">
        <v>485</v>
      </c>
    </row>
    <row r="57" spans="2:5" x14ac:dyDescent="0.35">
      <c r="B57" s="2">
        <v>44968</v>
      </c>
      <c r="C57" s="6" t="s">
        <v>18</v>
      </c>
      <c r="E57" s="4">
        <v>200</v>
      </c>
    </row>
    <row r="58" spans="2:5" x14ac:dyDescent="0.35">
      <c r="B58" s="2">
        <v>44968</v>
      </c>
      <c r="C58" s="6" t="s">
        <v>24</v>
      </c>
      <c r="E58" s="4">
        <v>90</v>
      </c>
    </row>
    <row r="59" spans="2:5" x14ac:dyDescent="0.35">
      <c r="B59" s="2">
        <v>44969</v>
      </c>
      <c r="C59" s="6" t="s">
        <v>10</v>
      </c>
      <c r="D59" s="8" t="s">
        <v>37</v>
      </c>
      <c r="E59" s="4">
        <v>218</v>
      </c>
    </row>
    <row r="60" spans="2:5" x14ac:dyDescent="0.35">
      <c r="B60" s="2">
        <v>44969</v>
      </c>
      <c r="C60" s="6" t="s">
        <v>4</v>
      </c>
      <c r="D60" s="8" t="s">
        <v>22</v>
      </c>
      <c r="E60" s="4">
        <v>297</v>
      </c>
    </row>
    <row r="61" spans="2:5" x14ac:dyDescent="0.35">
      <c r="B61" s="2">
        <v>44970</v>
      </c>
      <c r="C61" s="6" t="s">
        <v>18</v>
      </c>
      <c r="E61" s="4">
        <v>110</v>
      </c>
    </row>
    <row r="62" spans="2:5" x14ac:dyDescent="0.35">
      <c r="B62" s="2">
        <v>44970</v>
      </c>
      <c r="C62" s="6" t="s">
        <v>18</v>
      </c>
      <c r="E62" s="4">
        <v>140</v>
      </c>
    </row>
    <row r="63" spans="2:5" x14ac:dyDescent="0.35">
      <c r="B63" s="2">
        <v>44971</v>
      </c>
      <c r="C63" s="6" t="s">
        <v>14</v>
      </c>
      <c r="E63" s="4">
        <v>1900</v>
      </c>
    </row>
    <row r="64" spans="2:5" x14ac:dyDescent="0.35">
      <c r="B64" s="2">
        <v>44971</v>
      </c>
      <c r="C64" s="6" t="s">
        <v>14</v>
      </c>
      <c r="E64" s="4">
        <v>298</v>
      </c>
    </row>
    <row r="65" spans="2:5" x14ac:dyDescent="0.35">
      <c r="B65" s="2">
        <v>44973</v>
      </c>
      <c r="C65" s="6" t="s">
        <v>11</v>
      </c>
      <c r="D65" s="8" t="s">
        <v>21</v>
      </c>
      <c r="E65" s="4">
        <v>646</v>
      </c>
    </row>
    <row r="66" spans="2:5" x14ac:dyDescent="0.35">
      <c r="B66" s="2">
        <v>44976</v>
      </c>
      <c r="C66" s="6" t="s">
        <v>16</v>
      </c>
      <c r="E66" s="4">
        <v>500</v>
      </c>
    </row>
    <row r="67" spans="2:5" x14ac:dyDescent="0.35">
      <c r="B67" s="2">
        <v>44977</v>
      </c>
      <c r="C67" s="6" t="s">
        <v>16</v>
      </c>
      <c r="E67" s="4">
        <v>1000</v>
      </c>
    </row>
    <row r="68" spans="2:5" x14ac:dyDescent="0.35">
      <c r="B68" s="2">
        <v>44978</v>
      </c>
      <c r="C68" s="6" t="s">
        <v>10</v>
      </c>
      <c r="D68" s="8" t="s">
        <v>37</v>
      </c>
      <c r="E68" s="4">
        <v>320</v>
      </c>
    </row>
    <row r="69" spans="2:5" x14ac:dyDescent="0.35">
      <c r="B69" s="2">
        <v>44979</v>
      </c>
      <c r="C69" s="6" t="s">
        <v>18</v>
      </c>
      <c r="E69" s="4">
        <v>160</v>
      </c>
    </row>
    <row r="70" spans="2:5" x14ac:dyDescent="0.35">
      <c r="B70" s="2">
        <v>44979</v>
      </c>
      <c r="C70" s="6" t="s">
        <v>9</v>
      </c>
      <c r="E70" s="4">
        <v>151</v>
      </c>
    </row>
    <row r="71" spans="2:5" x14ac:dyDescent="0.35">
      <c r="B71" s="2">
        <v>44980</v>
      </c>
      <c r="C71" s="6" t="s">
        <v>18</v>
      </c>
      <c r="E71" s="4">
        <v>260</v>
      </c>
    </row>
    <row r="72" spans="2:5" x14ac:dyDescent="0.35">
      <c r="B72" s="2">
        <v>44980</v>
      </c>
      <c r="C72" s="6" t="s">
        <v>25</v>
      </c>
      <c r="D72" s="8" t="s">
        <v>26</v>
      </c>
      <c r="E72" s="4">
        <v>500</v>
      </c>
    </row>
    <row r="73" spans="2:5" x14ac:dyDescent="0.35">
      <c r="B73" s="2">
        <v>44981</v>
      </c>
      <c r="C73" s="6" t="s">
        <v>18</v>
      </c>
      <c r="E73" s="4">
        <v>273</v>
      </c>
    </row>
    <row r="74" spans="2:5" x14ac:dyDescent="0.35">
      <c r="B74" s="2">
        <v>44981</v>
      </c>
      <c r="C74" s="6" t="s">
        <v>12</v>
      </c>
      <c r="E74" s="4">
        <v>465</v>
      </c>
    </row>
    <row r="75" spans="2:5" x14ac:dyDescent="0.35">
      <c r="B75" s="2">
        <v>44981</v>
      </c>
      <c r="C75" s="6" t="s">
        <v>27</v>
      </c>
      <c r="E75" s="4">
        <v>100</v>
      </c>
    </row>
    <row r="76" spans="2:5" x14ac:dyDescent="0.35">
      <c r="B76" s="2">
        <v>44983</v>
      </c>
      <c r="C76" s="6" t="s">
        <v>10</v>
      </c>
      <c r="D76" s="8" t="s">
        <v>37</v>
      </c>
      <c r="E76" s="4">
        <v>220</v>
      </c>
    </row>
    <row r="77" spans="2:5" x14ac:dyDescent="0.35">
      <c r="B77" s="2">
        <v>44984</v>
      </c>
      <c r="C77" s="6" t="s">
        <v>18</v>
      </c>
      <c r="E77" s="4">
        <v>235</v>
      </c>
    </row>
    <row r="78" spans="2:5" x14ac:dyDescent="0.35">
      <c r="B78" s="2">
        <v>44984</v>
      </c>
      <c r="C78" s="6" t="s">
        <v>10</v>
      </c>
      <c r="D78" s="8" t="s">
        <v>34</v>
      </c>
      <c r="E78" s="4">
        <v>200</v>
      </c>
    </row>
    <row r="79" spans="2:5" x14ac:dyDescent="0.35">
      <c r="B79" s="2">
        <v>44985</v>
      </c>
      <c r="C79" s="6" t="s">
        <v>18</v>
      </c>
      <c r="E79" s="4">
        <v>450</v>
      </c>
    </row>
  </sheetData>
  <dataValidations count="2">
    <dataValidation type="list" allowBlank="1" showInputMessage="1" showErrorMessage="1" sqref="K3" xr:uid="{D0963D02-E494-4EBF-9227-81B916D92484}">
      <formula1>$C$4:$C$79</formula1>
    </dataValidation>
    <dataValidation type="list" allowBlank="1" showInputMessage="1" showErrorMessage="1" sqref="L4" xr:uid="{8B5F2A97-0559-4677-B178-7D2C93F2856A}">
      <formula1>$I$4:$I$14</formula1>
    </dataValidation>
  </dataValidation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A5C9-6F41-446D-ABBD-831498D66CD2}">
  <dimension ref="B3:E19"/>
  <sheetViews>
    <sheetView showGridLines="0" zoomScale="88" zoomScaleNormal="100" workbookViewId="0">
      <selection activeCell="B8" sqref="B8"/>
    </sheetView>
  </sheetViews>
  <sheetFormatPr defaultRowHeight="14.5" x14ac:dyDescent="0.35"/>
  <cols>
    <col min="2" max="3" width="13.08984375" customWidth="1"/>
    <col min="6" max="9" width="8.7265625" customWidth="1"/>
  </cols>
  <sheetData>
    <row r="3" spans="2:5" ht="59.5" customHeight="1" x14ac:dyDescent="0.35"/>
    <row r="4" spans="2:5" x14ac:dyDescent="0.35">
      <c r="B4" s="10" t="s">
        <v>30</v>
      </c>
      <c r="C4" s="15">
        <v>44927</v>
      </c>
    </row>
    <row r="5" spans="2:5" x14ac:dyDescent="0.35">
      <c r="B5" s="11" t="s">
        <v>31</v>
      </c>
      <c r="C5" s="16">
        <v>44958</v>
      </c>
    </row>
    <row r="6" spans="2:5" x14ac:dyDescent="0.35">
      <c r="E6" s="17"/>
    </row>
    <row r="7" spans="2:5" x14ac:dyDescent="0.35">
      <c r="B7" s="12" t="s">
        <v>1</v>
      </c>
      <c r="C7" s="12" t="s">
        <v>32</v>
      </c>
    </row>
    <row r="8" spans="2:5" x14ac:dyDescent="0.35">
      <c r="B8" s="13" t="s">
        <v>4</v>
      </c>
      <c r="C8" s="18">
        <f>SUMIFS(Table1[[AMOUNT ]],Table1[CATEGORY],Dashboard!B8,Table1[DATE],"&gt;="&amp;Dashboard!$C$4,Table1[DATE],"&lt;="&amp;Dashboard!$C$5)</f>
        <v>655</v>
      </c>
    </row>
    <row r="9" spans="2:5" x14ac:dyDescent="0.35">
      <c r="B9" s="13" t="s">
        <v>6</v>
      </c>
      <c r="C9" s="18">
        <f>SUMIFS(Table1[[AMOUNT ]],Table1[CATEGORY],Dashboard!B9,Table1[DATE],"&gt;="&amp;Dashboard!$C$4,Table1[DATE],"&lt;="&amp;Dashboard!$C$5)</f>
        <v>5109</v>
      </c>
    </row>
    <row r="10" spans="2:5" x14ac:dyDescent="0.35">
      <c r="B10" s="13" t="s">
        <v>9</v>
      </c>
      <c r="C10" s="18">
        <f>SUMIFS(Table1[[AMOUNT ]],Table1[CATEGORY],Dashboard!B10,Table1[DATE],"&gt;="&amp;Dashboard!$C$4,Table1[DATE],"&lt;="&amp;Dashboard!$C$5)</f>
        <v>345</v>
      </c>
    </row>
    <row r="11" spans="2:5" x14ac:dyDescent="0.35">
      <c r="B11" s="13" t="s">
        <v>10</v>
      </c>
      <c r="C11" s="18">
        <f>SUMIFS(Table1[[AMOUNT ]],Table1[CATEGORY],Dashboard!B11,Table1[DATE],"&gt;="&amp;Dashboard!$C$4,Table1[DATE],"&lt;="&amp;Dashboard!$C$5)</f>
        <v>2962</v>
      </c>
    </row>
    <row r="12" spans="2:5" x14ac:dyDescent="0.35">
      <c r="B12" s="13" t="s">
        <v>12</v>
      </c>
      <c r="C12" s="18">
        <f>SUMIFS(Table1[[AMOUNT ]],Table1[CATEGORY],Dashboard!B12,Table1[DATE],"&gt;="&amp;Dashboard!$C$4,Table1[DATE],"&lt;="&amp;Dashboard!$C$5)</f>
        <v>275</v>
      </c>
    </row>
    <row r="13" spans="2:5" x14ac:dyDescent="0.35">
      <c r="B13" s="13" t="s">
        <v>14</v>
      </c>
      <c r="C13" s="18">
        <f>SUMIFS(Table1[[AMOUNT ]],Table1[CATEGORY],Dashboard!B13,Table1[DATE],"&gt;="&amp;Dashboard!$C$4,Table1[DATE],"&lt;="&amp;Dashboard!$C$5)</f>
        <v>1600</v>
      </c>
    </row>
    <row r="14" spans="2:5" x14ac:dyDescent="0.35">
      <c r="B14" s="13" t="s">
        <v>16</v>
      </c>
      <c r="C14" s="18">
        <f>SUMIFS(Table1[[AMOUNT ]],Table1[CATEGORY],Dashboard!B14,Table1[DATE],"&gt;="&amp;Dashboard!$C$4,Table1[DATE],"&lt;="&amp;Dashboard!$C$5)</f>
        <v>2200</v>
      </c>
    </row>
    <row r="15" spans="2:5" x14ac:dyDescent="0.35">
      <c r="B15" s="13" t="s">
        <v>18</v>
      </c>
      <c r="C15" s="18">
        <f>SUMIFS(Table1[[AMOUNT ]],Table1[CATEGORY],Dashboard!B15,Table1[DATE],"&gt;="&amp;Dashboard!$C$4,Table1[DATE],"&lt;="&amp;Dashboard!$C$5)</f>
        <v>770</v>
      </c>
    </row>
    <row r="16" spans="2:5" x14ac:dyDescent="0.35">
      <c r="B16" s="13" t="s">
        <v>23</v>
      </c>
      <c r="C16" s="18">
        <f>SUMIFS(Table1[[AMOUNT ]],Table1[CATEGORY],Dashboard!B16,Table1[DATE],"&gt;="&amp;Dashboard!$C$4,Table1[DATE],"&lt;="&amp;Dashboard!$C$5)</f>
        <v>0</v>
      </c>
    </row>
    <row r="17" spans="2:3" x14ac:dyDescent="0.35">
      <c r="B17" s="13" t="s">
        <v>25</v>
      </c>
      <c r="C17" s="18">
        <f>SUMIFS(Table1[[AMOUNT ]],Table1[CATEGORY],Dashboard!B17,Table1[DATE],"&gt;="&amp;Dashboard!$C$4,Table1[DATE],"&lt;="&amp;Dashboard!$C$5)</f>
        <v>679</v>
      </c>
    </row>
    <row r="18" spans="2:3" x14ac:dyDescent="0.35">
      <c r="B18" s="13" t="s">
        <v>27</v>
      </c>
      <c r="C18" s="18">
        <f>SUMIFS(Table1[[AMOUNT ]],Table1[CATEGORY],Dashboard!B18,Table1[DATE],"&gt;="&amp;Dashboard!$C$4,Table1[DATE],"&lt;="&amp;Dashboard!$C$5)</f>
        <v>0</v>
      </c>
    </row>
    <row r="19" spans="2:3" x14ac:dyDescent="0.35">
      <c r="B19" s="14" t="s">
        <v>33</v>
      </c>
      <c r="C19" s="12">
        <f>SUM(C8:C18)</f>
        <v>14595</v>
      </c>
    </row>
  </sheetData>
  <conditionalFormatting sqref="C4">
    <cfRule type="cellIs" dxfId="0" priority="3" operator="greaterThan">
      <formula>44927</formula>
    </cfRule>
    <cfRule type="cellIs" dxfId="1" priority="2" operator="greaterThan">
      <formula>44927</formula>
    </cfRule>
    <cfRule type="cellIs" priority="1" operator="greaterThan">
      <formula>44927</formula>
    </cfRule>
  </conditionalFormatting>
  <dataValidations count="1">
    <dataValidation type="date" allowBlank="1" showInputMessage="1" showErrorMessage="1" sqref="C4:C5" xr:uid="{A6E5AD22-4178-476F-A0CE-D22A273ABAD3}">
      <formula1>44927</formula1>
      <formula2>44985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Dashboard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Gupta</dc:creator>
  <cp:lastModifiedBy>Riya Gupta</cp:lastModifiedBy>
  <dcterms:created xsi:type="dcterms:W3CDTF">2015-06-05T18:17:20Z</dcterms:created>
  <dcterms:modified xsi:type="dcterms:W3CDTF">2023-04-17T12:29:57Z</dcterms:modified>
</cp:coreProperties>
</file>