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<sst xmlns="http://schemas.openxmlformats.org/spreadsheetml/2006/main" count="39" uniqueCount="22">
  <si>
    <t>TIme Comparison</t>
  </si>
  <si>
    <t>FFT Size</t>
  </si>
  <si>
    <t>Zedboard (us)</t>
  </si>
  <si>
    <t>Pynq (ms)</t>
  </si>
  <si>
    <t>Pynq Custom DMA Driver (ms)</t>
  </si>
  <si>
    <t>PS</t>
  </si>
  <si>
    <t>PL</t>
  </si>
  <si>
    <t>Acceleration Factor (PS/PL)</t>
  </si>
  <si>
    <t>PL - Configuration</t>
  </si>
  <si>
    <t>PL - FFT</t>
  </si>
  <si>
    <t>PL - Total</t>
  </si>
  <si>
    <t>8 Point</t>
  </si>
  <si>
    <t>1024 Point</t>
  </si>
  <si>
    <t>8192 Point</t>
  </si>
  <si>
    <t>Resource Comparison</t>
  </si>
  <si>
    <t>Zedboard</t>
  </si>
  <si>
    <t>Pynq</t>
  </si>
  <si>
    <t>Pynq Custom DMA Driver</t>
  </si>
  <si>
    <t>LUT</t>
  </si>
  <si>
    <t>FF</t>
  </si>
  <si>
    <t>BRAM</t>
  </si>
  <si>
    <t>DSP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</si>
</sst>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4" numFmtId="0" xfId="0" applyBorder="1" applyFont="1"/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13.25"/>
    <col customWidth="1" min="4" max="4" width="8.5"/>
    <col customWidth="1" min="5" max="5" width="13.75"/>
    <col customWidth="1" min="6" max="6" width="10.25"/>
    <col customWidth="1" min="7" max="7" width="10.88"/>
    <col customWidth="1" min="8" max="8" width="13.75"/>
    <col customWidth="1" min="9" max="9" width="16.25"/>
    <col customWidth="1" min="10" max="10" width="17.13"/>
    <col customWidth="1" min="11" max="11" width="10.63"/>
    <col customWidth="1" min="12" max="12" width="10.25"/>
    <col customWidth="1" min="13" max="13" width="13.7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B3" s="4" t="s">
        <v>1</v>
      </c>
      <c r="C3" s="5" t="s">
        <v>2</v>
      </c>
      <c r="D3" s="2"/>
      <c r="E3" s="3"/>
      <c r="F3" s="5" t="s">
        <v>3</v>
      </c>
      <c r="G3" s="2"/>
      <c r="H3" s="3"/>
      <c r="I3" s="5" t="s">
        <v>4</v>
      </c>
      <c r="J3" s="2"/>
      <c r="K3" s="2"/>
      <c r="L3" s="2"/>
      <c r="M3" s="3"/>
    </row>
    <row r="4">
      <c r="B4" s="6"/>
      <c r="C4" s="7" t="s">
        <v>5</v>
      </c>
      <c r="D4" s="7" t="s">
        <v>6</v>
      </c>
      <c r="E4" s="8" t="s">
        <v>7</v>
      </c>
      <c r="F4" s="7" t="s">
        <v>5</v>
      </c>
      <c r="G4" s="7" t="s">
        <v>6</v>
      </c>
      <c r="H4" s="8" t="s">
        <v>7</v>
      </c>
      <c r="I4" s="7" t="s">
        <v>5</v>
      </c>
      <c r="J4" s="7" t="s">
        <v>8</v>
      </c>
      <c r="K4" s="8" t="s">
        <v>9</v>
      </c>
      <c r="L4" s="7" t="s">
        <v>10</v>
      </c>
      <c r="M4" s="8" t="s">
        <v>7</v>
      </c>
    </row>
    <row r="5">
      <c r="B5" s="9" t="s">
        <v>11</v>
      </c>
      <c r="C5" s="9">
        <f>(4.08+4.036923+4.015385+3.873846+ 4.058462)/5</f>
        <v>4.0129232</v>
      </c>
      <c r="D5" s="10">
        <f>(5.132308+4.947692+4.953846+4.956923+4.944615)/5</f>
        <v>4.9870768</v>
      </c>
      <c r="E5" s="10">
        <f t="shared" ref="E5:E6" si="1">C5/D5</f>
        <v>0.8046644078</v>
      </c>
      <c r="F5" s="9">
        <f>(0.00149178504943847+0.00141620635986328+0.00140070915222167+0.00147914886474609+0.00105237960815429)*1000/5</f>
        <v>1.368045807</v>
      </c>
      <c r="G5" s="9">
        <f>(0.00228095054626464+0.00220727920532226+0.00227642059326171+0.00213408470153808+0.00276803970336914)*1000/5</f>
        <v>2.33335495</v>
      </c>
      <c r="H5" s="11">
        <f t="shared" ref="H5:H7" si="2">F5/G5</f>
        <v>0.5862999142</v>
      </c>
      <c r="I5" s="9"/>
      <c r="J5" s="9"/>
      <c r="K5" s="9"/>
      <c r="L5" s="9"/>
      <c r="M5" s="11"/>
    </row>
    <row r="6">
      <c r="B6" s="9" t="s">
        <v>12</v>
      </c>
      <c r="C6" s="9">
        <f>(1701.658447+ 1700.766113+1701.94458+1706.415405+1701.830811)/5</f>
        <v>1702.523071</v>
      </c>
      <c r="D6" s="9">
        <f>(72.78154+73.027695+73.003075+72.421539+ 73.036926)/5</f>
        <v>72.854155</v>
      </c>
      <c r="E6" s="10">
        <f t="shared" si="1"/>
        <v>23.36892208</v>
      </c>
      <c r="F6" s="9">
        <f>(0.00110650062561035+0.0011756420135498+0.00109672546386718+0.00109267234802246+0.00112271308898925)*1000/5</f>
        <v>1.118850708</v>
      </c>
      <c r="G6" s="9">
        <f>(0.000461578369140625+0.000757932662963867+0.000841856002807617+0.000753402709960937+0.000755786895751953)*1000/5</f>
        <v>0.7141113281</v>
      </c>
      <c r="H6" s="11">
        <f t="shared" si="2"/>
        <v>1.566773504</v>
      </c>
      <c r="I6" s="9">
        <f>(0.00230956077575683+0.00181269645690917+0.00155067443847656+0.00189018249511718+0.00180482864379882)*1000/5</f>
        <v>1.873588562</v>
      </c>
      <c r="J6" s="9">
        <f>(0.000435113906860351+0.000431776046752929+0.000551223754882812+0.000436067581176757+0.000504732131958007)*1000/5</f>
        <v>0.4717826843</v>
      </c>
      <c r="K6" s="9">
        <f>(0.000721693038940429+0.000699758529663085+0.000773191452026367+0.000702619552612304+0.000704765319824218)*1000/5</f>
        <v>0.7204055786</v>
      </c>
      <c r="L6" s="9">
        <f t="shared" ref="L6:L7" si="3">J6+K6</f>
        <v>1.192188263</v>
      </c>
      <c r="M6" s="11">
        <f t="shared" ref="M6:M7" si="4">I6/L6</f>
        <v>1.571554276</v>
      </c>
    </row>
    <row r="7">
      <c r="B7" s="9" t="s">
        <v>13</v>
      </c>
      <c r="C7" s="11"/>
      <c r="D7" s="11"/>
      <c r="E7" s="11"/>
      <c r="F7" s="9">
        <f>(0.0136620998382568+0.00918793678283691+0.00906276702880859+0.00957107543945312+0.00958466529846191)*1000/5</f>
        <v>10.21370888</v>
      </c>
      <c r="G7" s="9">
        <f>(0.00117063522338867+0.00223278999328613+0.00127124786376953+0.00125598907470703+0.001251220703125)*1000/5</f>
        <v>1.436376572</v>
      </c>
      <c r="H7" s="11">
        <f t="shared" si="2"/>
        <v>7.110745942</v>
      </c>
      <c r="I7" s="11">
        <f>(0.0137109756469726+0.00966191291809082+0.00966620445251464+0.00973272323608398+0.00924134254455566)*1000/5</f>
        <v>10.40263176</v>
      </c>
      <c r="J7" s="11">
        <f>(0.000916004180908203+0.00131964683532714+0.000443696975708007+0.000443220138549804+0.000449657440185546)*1000/5</f>
        <v>0.7144451141</v>
      </c>
      <c r="K7" s="11">
        <f>(0.00134849548339843+0.000841617584228515+0.000835180282592773+0.000839948654174804+0.000832796096801757)*1000/5</f>
        <v>0.9396076202</v>
      </c>
      <c r="L7" s="11">
        <f t="shared" si="3"/>
        <v>1.654052734</v>
      </c>
      <c r="M7" s="11">
        <f t="shared" si="4"/>
        <v>6.289177814</v>
      </c>
    </row>
    <row r="10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B11" s="1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</row>
    <row r="12">
      <c r="B12" s="4" t="s">
        <v>1</v>
      </c>
      <c r="C12" s="5" t="s">
        <v>15</v>
      </c>
      <c r="D12" s="2"/>
      <c r="E12" s="2"/>
      <c r="F12" s="3"/>
      <c r="G12" s="5" t="s">
        <v>16</v>
      </c>
      <c r="H12" s="2"/>
      <c r="I12" s="2"/>
      <c r="J12" s="3"/>
      <c r="K12" s="5" t="s">
        <v>17</v>
      </c>
      <c r="L12" s="2"/>
      <c r="M12" s="2"/>
      <c r="N12" s="3"/>
    </row>
    <row r="13">
      <c r="B13" s="6"/>
      <c r="C13" s="7" t="s">
        <v>18</v>
      </c>
      <c r="D13" s="7" t="s">
        <v>19</v>
      </c>
      <c r="E13" s="7" t="s">
        <v>20</v>
      </c>
      <c r="F13" s="7" t="s">
        <v>21</v>
      </c>
      <c r="G13" s="7" t="s">
        <v>18</v>
      </c>
      <c r="H13" s="7" t="s">
        <v>19</v>
      </c>
      <c r="I13" s="7" t="s">
        <v>20</v>
      </c>
      <c r="J13" s="7" t="s">
        <v>21</v>
      </c>
      <c r="K13" s="7" t="s">
        <v>18</v>
      </c>
      <c r="L13" s="7" t="s">
        <v>19</v>
      </c>
      <c r="M13" s="7" t="s">
        <v>20</v>
      </c>
      <c r="N13" s="7" t="s">
        <v>21</v>
      </c>
    </row>
    <row r="14">
      <c r="B14" s="9" t="s">
        <v>11</v>
      </c>
      <c r="C14" s="9">
        <v>6897.0</v>
      </c>
      <c r="D14" s="9">
        <v>9797.0</v>
      </c>
      <c r="E14" s="9">
        <v>4.0</v>
      </c>
      <c r="F14" s="9">
        <v>8.0</v>
      </c>
      <c r="G14" s="9">
        <v>6218.0</v>
      </c>
      <c r="H14" s="9">
        <v>9261.0</v>
      </c>
      <c r="I14" s="9">
        <v>4.0</v>
      </c>
      <c r="J14" s="9">
        <v>8.0</v>
      </c>
      <c r="K14" s="9"/>
      <c r="L14" s="9"/>
      <c r="M14" s="11"/>
      <c r="N14" s="11"/>
    </row>
    <row r="15">
      <c r="B15" s="9" t="s">
        <v>12</v>
      </c>
      <c r="C15" s="9">
        <v>7936.0</v>
      </c>
      <c r="D15" s="9">
        <v>11448.0</v>
      </c>
      <c r="E15" s="9">
        <v>12.0</v>
      </c>
      <c r="F15" s="9">
        <v>24.0</v>
      </c>
      <c r="G15" s="9">
        <v>7322.0</v>
      </c>
      <c r="H15" s="9">
        <v>11008.0</v>
      </c>
      <c r="I15" s="9">
        <v>18.0</v>
      </c>
      <c r="J15" s="9">
        <v>24.0</v>
      </c>
      <c r="K15" s="9"/>
      <c r="L15" s="9"/>
      <c r="M15" s="11"/>
      <c r="N15" s="11"/>
    </row>
    <row r="16">
      <c r="B16" s="9" t="s">
        <v>13</v>
      </c>
      <c r="C16" s="11"/>
      <c r="D16" s="11"/>
      <c r="E16" s="11"/>
      <c r="F16" s="9"/>
      <c r="G16" s="9"/>
      <c r="H16" s="11"/>
      <c r="I16" s="11"/>
      <c r="J16" s="11"/>
      <c r="K16" s="9">
        <v>9550.0</v>
      </c>
      <c r="L16" s="9">
        <v>13234.0</v>
      </c>
      <c r="M16" s="9">
        <v>43.0</v>
      </c>
      <c r="N16" s="9">
        <v>24.0</v>
      </c>
    </row>
  </sheetData>
  <mergeCells count="10">
    <mergeCell ref="C12:F12"/>
    <mergeCell ref="G12:J12"/>
    <mergeCell ref="B2:M2"/>
    <mergeCell ref="B3:B4"/>
    <mergeCell ref="C3:E3"/>
    <mergeCell ref="F3:H3"/>
    <mergeCell ref="I3:M3"/>
    <mergeCell ref="B11:N11"/>
    <mergeCell ref="B12:B13"/>
    <mergeCell ref="K12:N12"/>
  </mergeCells>
  <drawing r:id="rId1"/>
</worksheet>
</file>