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K:\_OLD_R\RYS_WIP\wip_tk3\01215 APP OKI\7. KORESPONDENCJA DOTYCZĄCA ZLECENIA\DO KLIENTA\2021-05-12\"/>
    </mc:Choice>
  </mc:AlternateContent>
  <xr:revisionPtr revIDLastSave="0" documentId="13_ncr:1_{768977DE-CAD5-474C-AB10-3B00DE4DD39F}" xr6:coauthVersionLast="45" xr6:coauthVersionMax="45" xr10:uidLastSave="{00000000-0000-0000-0000-000000000000}"/>
  <bookViews>
    <workbookView xWindow="420" yWindow="885" windowWidth="28380" windowHeight="16515" tabRatio="606" activeTab="1" xr2:uid="{00000000-000D-0000-FFFF-FFFF00000000}"/>
  </bookViews>
  <sheets>
    <sheet name="CoverPage" sheetId="6" r:id="rId1"/>
    <sheet name="IO List" sheetId="1" r:id="rId2"/>
    <sheet name="SAFETY" sheetId="7" r:id="rId3"/>
    <sheet name="Signal Exchange List" sheetId="4" r:id="rId4"/>
    <sheet name="IO Summary" sheetId="2" r:id="rId5"/>
    <sheet name="Definitions" sheetId="3" r:id="rId6"/>
  </sheets>
  <externalReferences>
    <externalReference r:id="rId7"/>
  </externalReferences>
  <definedNames>
    <definedName name="_FilterDatabase_0" localSheetId="1">'IO List'!$A$9:$AQ$289</definedName>
    <definedName name="_FilterDatabase_0" localSheetId="2">SAFETY!$A$9:$AQ$55</definedName>
    <definedName name="_FilterDatabase_0" localSheetId="3">'Signal Exchange List'!$A$9:$AS$93</definedName>
    <definedName name="_xlnm._FilterDatabase" localSheetId="1" hidden="1">'IO List'!$A$9:$AQ$407</definedName>
    <definedName name="_xlnm._FilterDatabase" localSheetId="2" hidden="1">SAFETY!$A$7:$AZ$55</definedName>
    <definedName name="_xlnm._FilterDatabase" localSheetId="3" hidden="1">'Signal Exchange List'!$A$9:$T$170</definedName>
    <definedName name="_xlnm.Print_Area" localSheetId="1">'IO List'!$A$1:$AQ$312</definedName>
    <definedName name="_xlnm.Print_Area" localSheetId="2">SAFETY!$A$1:$AQ$55</definedName>
    <definedName name="_xlnm.Print_Area" localSheetId="3">'Signal Exchange List'!$A$1:$AS$109</definedName>
    <definedName name="Print_Area_0" localSheetId="1">'IO List'!$A$1:$AQ$312</definedName>
    <definedName name="Print_Area_0" localSheetId="2">SAFETY!$A$1:$AQ$55</definedName>
    <definedName name="Print_Area_0" localSheetId="3">'Signal Exchange List'!$A$1:$AS$109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D23" i="2"/>
  <c r="H24" i="2" l="1"/>
  <c r="G23" i="2"/>
  <c r="F23" i="2"/>
  <c r="E23" i="2"/>
  <c r="H23" i="2"/>
  <c r="K151" i="1" l="1"/>
  <c r="H151" i="1"/>
  <c r="G151" i="1"/>
  <c r="F151" i="1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F288" i="1"/>
  <c r="F289" i="1"/>
  <c r="G116" i="1"/>
  <c r="F116" i="1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10" i="7"/>
  <c r="F10" i="1"/>
  <c r="G10" i="1"/>
  <c r="H10" i="1"/>
  <c r="K10" i="1"/>
  <c r="F11" i="1"/>
  <c r="G11" i="1"/>
  <c r="H11" i="1"/>
  <c r="K11" i="1"/>
  <c r="F12" i="1"/>
  <c r="G12" i="1"/>
  <c r="H12" i="1"/>
  <c r="K12" i="1"/>
  <c r="F13" i="1"/>
  <c r="G13" i="1"/>
  <c r="H13" i="1"/>
  <c r="K13" i="1"/>
  <c r="F14" i="1"/>
  <c r="G14" i="1"/>
  <c r="H14" i="1"/>
  <c r="K14" i="1"/>
  <c r="F15" i="1"/>
  <c r="G15" i="1"/>
  <c r="H15" i="1"/>
  <c r="K15" i="1"/>
  <c r="F16" i="1"/>
  <c r="G16" i="1"/>
  <c r="H16" i="1"/>
  <c r="K16" i="1"/>
  <c r="F17" i="1"/>
  <c r="G17" i="1"/>
  <c r="H17" i="1"/>
  <c r="K17" i="1"/>
  <c r="F18" i="1"/>
  <c r="G18" i="1"/>
  <c r="H18" i="1"/>
  <c r="K18" i="1"/>
  <c r="F19" i="1"/>
  <c r="G19" i="1"/>
  <c r="H19" i="1"/>
  <c r="K19" i="1"/>
  <c r="F20" i="1"/>
  <c r="G20" i="1"/>
  <c r="H20" i="1"/>
  <c r="K20" i="1"/>
  <c r="F21" i="1"/>
  <c r="G21" i="1"/>
  <c r="H21" i="1"/>
  <c r="K21" i="1"/>
  <c r="F22" i="1"/>
  <c r="G22" i="1"/>
  <c r="H22" i="1"/>
  <c r="K22" i="1"/>
  <c r="F23" i="1"/>
  <c r="G23" i="1"/>
  <c r="H23" i="1"/>
  <c r="K23" i="1"/>
  <c r="F24" i="1"/>
  <c r="G24" i="1"/>
  <c r="H24" i="1"/>
  <c r="K24" i="1"/>
  <c r="F25" i="1"/>
  <c r="G25" i="1"/>
  <c r="H25" i="1"/>
  <c r="K25" i="1"/>
  <c r="F26" i="1"/>
  <c r="G26" i="1"/>
  <c r="H26" i="1"/>
  <c r="K26" i="1"/>
  <c r="F27" i="1"/>
  <c r="G27" i="1"/>
  <c r="H27" i="1"/>
  <c r="K27" i="1"/>
  <c r="F28" i="1"/>
  <c r="G28" i="1"/>
  <c r="H28" i="1"/>
  <c r="K28" i="1"/>
  <c r="F29" i="1"/>
  <c r="G29" i="1"/>
  <c r="H29" i="1"/>
  <c r="K29" i="1"/>
  <c r="F30" i="1"/>
  <c r="G30" i="1"/>
  <c r="H30" i="1"/>
  <c r="K30" i="1"/>
  <c r="F31" i="1"/>
  <c r="G31" i="1"/>
  <c r="H31" i="1"/>
  <c r="K31" i="1"/>
  <c r="F32" i="1"/>
  <c r="G32" i="1"/>
  <c r="H32" i="1"/>
  <c r="K32" i="1"/>
  <c r="G33" i="1"/>
  <c r="H33" i="1"/>
  <c r="G34" i="1"/>
  <c r="H34" i="1"/>
  <c r="G35" i="1"/>
  <c r="H35" i="1"/>
  <c r="G36" i="1"/>
  <c r="H36" i="1"/>
  <c r="F37" i="1"/>
  <c r="G37" i="1"/>
  <c r="H37" i="1"/>
  <c r="K37" i="1"/>
  <c r="F38" i="1"/>
  <c r="G38" i="1"/>
  <c r="H38" i="1"/>
  <c r="K38" i="1"/>
  <c r="F39" i="1"/>
  <c r="G39" i="1"/>
  <c r="H39" i="1"/>
  <c r="K39" i="1"/>
  <c r="F40" i="1"/>
  <c r="G40" i="1"/>
  <c r="H40" i="1"/>
  <c r="K40" i="1"/>
  <c r="F41" i="1"/>
  <c r="G41" i="1"/>
  <c r="H41" i="1"/>
  <c r="K41" i="1"/>
  <c r="F42" i="1"/>
  <c r="G42" i="1"/>
  <c r="H42" i="1"/>
  <c r="K42" i="1"/>
  <c r="F43" i="1"/>
  <c r="G43" i="1"/>
  <c r="H43" i="1"/>
  <c r="K43" i="1"/>
  <c r="F44" i="1"/>
  <c r="G44" i="1"/>
  <c r="H44" i="1"/>
  <c r="K44" i="1"/>
  <c r="F45" i="1"/>
  <c r="G45" i="1"/>
  <c r="H45" i="1"/>
  <c r="K45" i="1"/>
  <c r="F46" i="1"/>
  <c r="G46" i="1"/>
  <c r="H46" i="1"/>
  <c r="K46" i="1"/>
  <c r="F47" i="1"/>
  <c r="G47" i="1"/>
  <c r="H47" i="1"/>
  <c r="K47" i="1"/>
  <c r="F48" i="1"/>
  <c r="G48" i="1"/>
  <c r="H48" i="1"/>
  <c r="K48" i="1"/>
  <c r="F49" i="1"/>
  <c r="G49" i="1"/>
  <c r="H49" i="1"/>
  <c r="K49" i="1"/>
  <c r="F50" i="1"/>
  <c r="G50" i="1"/>
  <c r="H50" i="1"/>
  <c r="K50" i="1"/>
  <c r="F51" i="1"/>
  <c r="G51" i="1"/>
  <c r="H51" i="1"/>
  <c r="K51" i="1"/>
  <c r="F52" i="1"/>
  <c r="G52" i="1"/>
  <c r="H52" i="1"/>
  <c r="K52" i="1"/>
  <c r="F53" i="1"/>
  <c r="G53" i="1"/>
  <c r="H53" i="1"/>
  <c r="K53" i="1"/>
  <c r="F54" i="1"/>
  <c r="G54" i="1"/>
  <c r="H54" i="1"/>
  <c r="K54" i="1"/>
  <c r="F55" i="1"/>
  <c r="G55" i="1"/>
  <c r="H55" i="1"/>
  <c r="K55" i="1"/>
  <c r="F56" i="1"/>
  <c r="G56" i="1"/>
  <c r="H56" i="1"/>
  <c r="K56" i="1"/>
  <c r="F57" i="1"/>
  <c r="G57" i="1"/>
  <c r="H57" i="1"/>
  <c r="K57" i="1"/>
  <c r="F58" i="1"/>
  <c r="G58" i="1"/>
  <c r="H58" i="1"/>
  <c r="K58" i="1"/>
  <c r="F59" i="1"/>
  <c r="G59" i="1"/>
  <c r="H59" i="1"/>
  <c r="K59" i="1"/>
  <c r="F60" i="1"/>
  <c r="G60" i="1"/>
  <c r="H60" i="1"/>
  <c r="K60" i="1"/>
  <c r="F61" i="1"/>
  <c r="G61" i="1"/>
  <c r="H61" i="1"/>
  <c r="K61" i="1"/>
  <c r="F62" i="1"/>
  <c r="G62" i="1"/>
  <c r="H62" i="1"/>
  <c r="K62" i="1"/>
  <c r="F63" i="1"/>
  <c r="G63" i="1"/>
  <c r="H63" i="1"/>
  <c r="K63" i="1"/>
  <c r="F64" i="1"/>
  <c r="G64" i="1"/>
  <c r="H64" i="1"/>
  <c r="K64" i="1"/>
  <c r="F65" i="1"/>
  <c r="G65" i="1"/>
  <c r="H65" i="1"/>
  <c r="K65" i="1"/>
  <c r="F66" i="1"/>
  <c r="G66" i="1"/>
  <c r="H66" i="1"/>
  <c r="K66" i="1"/>
  <c r="F67" i="1"/>
  <c r="G67" i="1"/>
  <c r="H67" i="1"/>
  <c r="K67" i="1"/>
  <c r="F68" i="1"/>
  <c r="G68" i="1"/>
  <c r="H68" i="1"/>
  <c r="K68" i="1"/>
  <c r="F69" i="1"/>
  <c r="G69" i="1"/>
  <c r="H69" i="1"/>
  <c r="K69" i="1"/>
  <c r="F70" i="1"/>
  <c r="G70" i="1"/>
  <c r="H70" i="1"/>
  <c r="K70" i="1"/>
  <c r="F71" i="1"/>
  <c r="G71" i="1"/>
  <c r="H71" i="1"/>
  <c r="K71" i="1"/>
  <c r="F72" i="1"/>
  <c r="G72" i="1"/>
  <c r="H72" i="1"/>
  <c r="K72" i="1"/>
  <c r="F73" i="1"/>
  <c r="G73" i="1"/>
  <c r="H73" i="1"/>
  <c r="K73" i="1"/>
  <c r="F74" i="1"/>
  <c r="G74" i="1"/>
  <c r="H74" i="1"/>
  <c r="K74" i="1"/>
  <c r="F75" i="1"/>
  <c r="G75" i="1"/>
  <c r="H75" i="1"/>
  <c r="K75" i="1"/>
  <c r="G76" i="1"/>
  <c r="H76" i="1"/>
  <c r="G77" i="1"/>
  <c r="H77" i="1"/>
  <c r="G78" i="1"/>
  <c r="H78" i="1"/>
  <c r="G79" i="1"/>
  <c r="H79" i="1"/>
  <c r="F80" i="1"/>
  <c r="G80" i="1"/>
  <c r="H80" i="1"/>
  <c r="K80" i="1"/>
  <c r="F81" i="1"/>
  <c r="G81" i="1"/>
  <c r="H81" i="1"/>
  <c r="K81" i="1"/>
  <c r="F82" i="1"/>
  <c r="G82" i="1"/>
  <c r="H82" i="1"/>
  <c r="K82" i="1"/>
  <c r="F83" i="1"/>
  <c r="G83" i="1"/>
  <c r="H83" i="1"/>
  <c r="K83" i="1"/>
  <c r="F84" i="1"/>
  <c r="G84" i="1"/>
  <c r="H84" i="1"/>
  <c r="K84" i="1"/>
  <c r="F85" i="1"/>
  <c r="G85" i="1"/>
  <c r="H85" i="1"/>
  <c r="K85" i="1"/>
  <c r="F86" i="1"/>
  <c r="G86" i="1"/>
  <c r="H86" i="1"/>
  <c r="K86" i="1"/>
  <c r="F87" i="1"/>
  <c r="G87" i="1"/>
  <c r="H87" i="1"/>
  <c r="K87" i="1"/>
  <c r="F88" i="1"/>
  <c r="G88" i="1"/>
  <c r="H88" i="1"/>
  <c r="K88" i="1"/>
  <c r="F89" i="1"/>
  <c r="G89" i="1"/>
  <c r="H89" i="1"/>
  <c r="K89" i="1"/>
  <c r="F90" i="1"/>
  <c r="G90" i="1"/>
  <c r="H90" i="1"/>
  <c r="K90" i="1"/>
  <c r="F91" i="1"/>
  <c r="G91" i="1"/>
  <c r="H91" i="1"/>
  <c r="K91" i="1"/>
  <c r="F92" i="1"/>
  <c r="G92" i="1"/>
  <c r="H92" i="1"/>
  <c r="K92" i="1"/>
  <c r="F93" i="1"/>
  <c r="G93" i="1"/>
  <c r="H93" i="1"/>
  <c r="K93" i="1"/>
  <c r="F94" i="1"/>
  <c r="G94" i="1"/>
  <c r="H94" i="1"/>
  <c r="K94" i="1"/>
  <c r="F95" i="1"/>
  <c r="G95" i="1"/>
  <c r="H95" i="1"/>
  <c r="K95" i="1"/>
  <c r="F96" i="1"/>
  <c r="G96" i="1"/>
  <c r="H96" i="1"/>
  <c r="K96" i="1"/>
  <c r="F97" i="1"/>
  <c r="G97" i="1"/>
  <c r="H97" i="1"/>
  <c r="K97" i="1"/>
  <c r="F98" i="1"/>
  <c r="G98" i="1"/>
  <c r="H98" i="1"/>
  <c r="K98" i="1"/>
  <c r="F99" i="1"/>
  <c r="G99" i="1"/>
  <c r="H99" i="1"/>
  <c r="K99" i="1"/>
  <c r="F100" i="1"/>
  <c r="G100" i="1"/>
  <c r="H100" i="1"/>
  <c r="K100" i="1"/>
  <c r="F101" i="1"/>
  <c r="G101" i="1"/>
  <c r="H101" i="1"/>
  <c r="K101" i="1"/>
  <c r="F102" i="1"/>
  <c r="G102" i="1"/>
  <c r="H102" i="1"/>
  <c r="K102" i="1"/>
  <c r="F103" i="1"/>
  <c r="G103" i="1"/>
  <c r="H103" i="1"/>
  <c r="K103" i="1"/>
  <c r="F104" i="1"/>
  <c r="G104" i="1"/>
  <c r="H104" i="1"/>
  <c r="K104" i="1"/>
  <c r="F105" i="1"/>
  <c r="G105" i="1"/>
  <c r="H105" i="1"/>
  <c r="K105" i="1"/>
  <c r="F106" i="1"/>
  <c r="G106" i="1"/>
  <c r="H106" i="1"/>
  <c r="K106" i="1"/>
  <c r="F107" i="1"/>
  <c r="G107" i="1"/>
  <c r="H107" i="1"/>
  <c r="K107" i="1"/>
  <c r="F108" i="1"/>
  <c r="G108" i="1"/>
  <c r="H108" i="1"/>
  <c r="K108" i="1"/>
  <c r="F109" i="1"/>
  <c r="G109" i="1"/>
  <c r="H109" i="1"/>
  <c r="K109" i="1"/>
  <c r="F110" i="1"/>
  <c r="G110" i="1"/>
  <c r="H110" i="1"/>
  <c r="K110" i="1"/>
  <c r="F111" i="1"/>
  <c r="G111" i="1"/>
  <c r="H111" i="1"/>
  <c r="K111" i="1"/>
  <c r="F112" i="1"/>
  <c r="G112" i="1"/>
  <c r="H112" i="1"/>
  <c r="K112" i="1"/>
  <c r="F113" i="1"/>
  <c r="G113" i="1"/>
  <c r="H113" i="1"/>
  <c r="K113" i="1"/>
  <c r="F114" i="1"/>
  <c r="G114" i="1"/>
  <c r="H114" i="1"/>
  <c r="K114" i="1"/>
  <c r="F115" i="1"/>
  <c r="G115" i="1"/>
  <c r="H115" i="1"/>
  <c r="K115" i="1"/>
  <c r="F117" i="1"/>
  <c r="G117" i="1"/>
  <c r="H117" i="1"/>
  <c r="K117" i="1"/>
  <c r="F118" i="1"/>
  <c r="G118" i="1"/>
  <c r="H118" i="1"/>
  <c r="K118" i="1"/>
  <c r="F119" i="1"/>
  <c r="G119" i="1"/>
  <c r="H119" i="1"/>
  <c r="K119" i="1"/>
  <c r="F120" i="1"/>
  <c r="G120" i="1"/>
  <c r="H120" i="1"/>
  <c r="K120" i="1"/>
  <c r="F121" i="1"/>
  <c r="G121" i="1"/>
  <c r="H121" i="1"/>
  <c r="K121" i="1"/>
  <c r="G122" i="1"/>
  <c r="H122" i="1"/>
  <c r="K122" i="1"/>
  <c r="G123" i="1"/>
  <c r="H123" i="1"/>
  <c r="K123" i="1"/>
  <c r="G124" i="1"/>
  <c r="H124" i="1"/>
  <c r="K124" i="1"/>
  <c r="G125" i="1"/>
  <c r="H125" i="1"/>
  <c r="K125" i="1"/>
  <c r="F126" i="1"/>
  <c r="G126" i="1"/>
  <c r="H126" i="1"/>
  <c r="K126" i="1"/>
  <c r="F127" i="1"/>
  <c r="G127" i="1"/>
  <c r="H127" i="1"/>
  <c r="K127" i="1"/>
  <c r="F128" i="1"/>
  <c r="G128" i="1"/>
  <c r="H128" i="1"/>
  <c r="K128" i="1"/>
  <c r="F129" i="1"/>
  <c r="G129" i="1"/>
  <c r="H129" i="1"/>
  <c r="K129" i="1"/>
  <c r="F130" i="1"/>
  <c r="G130" i="1"/>
  <c r="H130" i="1"/>
  <c r="K130" i="1"/>
  <c r="F131" i="1"/>
  <c r="G131" i="1"/>
  <c r="H131" i="1"/>
  <c r="K131" i="1"/>
  <c r="F132" i="1"/>
  <c r="G132" i="1"/>
  <c r="H132" i="1"/>
  <c r="K132" i="1"/>
  <c r="F133" i="1"/>
  <c r="G133" i="1"/>
  <c r="H133" i="1"/>
  <c r="K133" i="1"/>
  <c r="F134" i="1"/>
  <c r="G134" i="1"/>
  <c r="H134" i="1"/>
  <c r="K134" i="1"/>
  <c r="F135" i="1"/>
  <c r="G135" i="1"/>
  <c r="H135" i="1"/>
  <c r="K135" i="1"/>
  <c r="F136" i="1"/>
  <c r="G136" i="1"/>
  <c r="H136" i="1"/>
  <c r="K136" i="1"/>
  <c r="F137" i="1"/>
  <c r="G137" i="1"/>
  <c r="H137" i="1"/>
  <c r="K137" i="1"/>
  <c r="F138" i="1"/>
  <c r="G138" i="1"/>
  <c r="H138" i="1"/>
  <c r="K138" i="1"/>
  <c r="F139" i="1"/>
  <c r="G139" i="1"/>
  <c r="H139" i="1"/>
  <c r="K139" i="1"/>
  <c r="F140" i="1"/>
  <c r="G140" i="1"/>
  <c r="H140" i="1"/>
  <c r="K140" i="1"/>
  <c r="F141" i="1"/>
  <c r="G141" i="1"/>
  <c r="H141" i="1"/>
  <c r="K141" i="1"/>
  <c r="F142" i="1"/>
  <c r="G142" i="1"/>
  <c r="H142" i="1"/>
  <c r="K142" i="1"/>
  <c r="F143" i="1"/>
  <c r="G143" i="1"/>
  <c r="H143" i="1"/>
  <c r="K143" i="1"/>
  <c r="F144" i="1"/>
  <c r="G144" i="1"/>
  <c r="H144" i="1"/>
  <c r="K144" i="1"/>
  <c r="F145" i="1"/>
  <c r="G145" i="1"/>
  <c r="H145" i="1"/>
  <c r="K145" i="1"/>
  <c r="F146" i="1"/>
  <c r="G146" i="1"/>
  <c r="H146" i="1"/>
  <c r="K146" i="1"/>
  <c r="F147" i="1"/>
  <c r="G147" i="1"/>
  <c r="H147" i="1"/>
  <c r="K147" i="1"/>
  <c r="F148" i="1"/>
  <c r="G148" i="1"/>
  <c r="H148" i="1"/>
  <c r="K148" i="1"/>
  <c r="F149" i="1"/>
  <c r="G149" i="1"/>
  <c r="H149" i="1"/>
  <c r="K149" i="1"/>
  <c r="F150" i="1"/>
  <c r="G150" i="1"/>
  <c r="H150" i="1"/>
  <c r="K150" i="1"/>
  <c r="F152" i="1"/>
  <c r="G152" i="1"/>
  <c r="H152" i="1"/>
  <c r="K152" i="1"/>
  <c r="F153" i="1"/>
  <c r="G153" i="1"/>
  <c r="H153" i="1"/>
  <c r="K153" i="1"/>
  <c r="F154" i="1"/>
  <c r="G154" i="1"/>
  <c r="H154" i="1"/>
  <c r="K154" i="1"/>
  <c r="F155" i="1"/>
  <c r="G155" i="1"/>
  <c r="H155" i="1"/>
  <c r="K155" i="1"/>
  <c r="F156" i="1"/>
  <c r="G156" i="1"/>
  <c r="H156" i="1"/>
  <c r="K156" i="1"/>
  <c r="F157" i="1"/>
  <c r="G157" i="1"/>
  <c r="H157" i="1"/>
  <c r="K157" i="1"/>
  <c r="F158" i="1"/>
  <c r="G158" i="1"/>
  <c r="H158" i="1"/>
  <c r="K158" i="1"/>
  <c r="F159" i="1"/>
  <c r="G159" i="1"/>
  <c r="H159" i="1"/>
  <c r="K159" i="1"/>
  <c r="F160" i="1"/>
  <c r="G160" i="1"/>
  <c r="H160" i="1"/>
  <c r="K160" i="1"/>
  <c r="F161" i="1"/>
  <c r="G161" i="1"/>
  <c r="H161" i="1"/>
  <c r="K161" i="1"/>
  <c r="F162" i="1"/>
  <c r="G162" i="1"/>
  <c r="H162" i="1"/>
  <c r="K162" i="1"/>
  <c r="F163" i="1"/>
  <c r="G163" i="1"/>
  <c r="H163" i="1"/>
  <c r="K163" i="1"/>
  <c r="F164" i="1"/>
  <c r="G164" i="1"/>
  <c r="H164" i="1"/>
  <c r="K164" i="1"/>
  <c r="F165" i="1"/>
  <c r="G165" i="1"/>
  <c r="H165" i="1"/>
  <c r="K165" i="1"/>
  <c r="F166" i="1"/>
  <c r="G166" i="1"/>
  <c r="H166" i="1"/>
  <c r="K166" i="1"/>
  <c r="F167" i="1"/>
  <c r="G167" i="1"/>
  <c r="H167" i="1"/>
  <c r="K167" i="1"/>
  <c r="F168" i="1"/>
  <c r="G168" i="1"/>
  <c r="H168" i="1"/>
  <c r="K168" i="1"/>
  <c r="F169" i="1"/>
  <c r="G169" i="1"/>
  <c r="H169" i="1"/>
  <c r="K169" i="1"/>
  <c r="F170" i="1"/>
  <c r="G170" i="1"/>
  <c r="H170" i="1"/>
  <c r="K170" i="1"/>
  <c r="F171" i="1"/>
  <c r="G171" i="1"/>
  <c r="H171" i="1"/>
  <c r="K171" i="1"/>
  <c r="F172" i="1"/>
  <c r="G172" i="1"/>
  <c r="H172" i="1"/>
  <c r="K172" i="1"/>
  <c r="F173" i="1"/>
  <c r="G173" i="1"/>
  <c r="H173" i="1"/>
  <c r="K173" i="1"/>
  <c r="F174" i="1"/>
  <c r="G174" i="1"/>
  <c r="H174" i="1"/>
  <c r="K174" i="1"/>
  <c r="F175" i="1"/>
  <c r="G175" i="1"/>
  <c r="H175" i="1"/>
  <c r="K175" i="1"/>
  <c r="F176" i="1"/>
  <c r="G176" i="1"/>
  <c r="H176" i="1"/>
  <c r="K176" i="1"/>
  <c r="F177" i="1"/>
  <c r="G177" i="1"/>
  <c r="H177" i="1"/>
  <c r="K177" i="1"/>
  <c r="F178" i="1"/>
  <c r="G178" i="1"/>
  <c r="H178" i="1"/>
  <c r="K178" i="1"/>
  <c r="F179" i="1"/>
  <c r="G179" i="1"/>
  <c r="H179" i="1"/>
  <c r="K179" i="1"/>
  <c r="F180" i="1"/>
  <c r="G180" i="1"/>
  <c r="H180" i="1"/>
  <c r="K180" i="1"/>
  <c r="F181" i="1"/>
  <c r="G181" i="1"/>
  <c r="H181" i="1"/>
  <c r="K181" i="1"/>
  <c r="F182" i="1"/>
  <c r="G182" i="1"/>
  <c r="H182" i="1"/>
  <c r="K182" i="1"/>
  <c r="F183" i="1"/>
  <c r="G183" i="1"/>
  <c r="H183" i="1"/>
  <c r="K183" i="1"/>
  <c r="F184" i="1"/>
  <c r="G184" i="1"/>
  <c r="H184" i="1"/>
  <c r="K184" i="1"/>
  <c r="F185" i="1"/>
  <c r="G185" i="1"/>
  <c r="H185" i="1"/>
  <c r="K185" i="1"/>
  <c r="F186" i="1"/>
  <c r="G186" i="1"/>
  <c r="H186" i="1"/>
  <c r="K186" i="1"/>
  <c r="F187" i="1"/>
  <c r="G187" i="1"/>
  <c r="H187" i="1"/>
  <c r="K187" i="1"/>
  <c r="F188" i="1"/>
  <c r="G188" i="1"/>
  <c r="H188" i="1"/>
  <c r="K188" i="1"/>
  <c r="F189" i="1"/>
  <c r="G189" i="1"/>
  <c r="H189" i="1"/>
  <c r="K189" i="1"/>
  <c r="F190" i="1"/>
  <c r="G190" i="1"/>
  <c r="H190" i="1"/>
  <c r="K190" i="1"/>
  <c r="F191" i="1"/>
  <c r="G191" i="1"/>
  <c r="H191" i="1"/>
  <c r="K191" i="1"/>
  <c r="F192" i="1"/>
  <c r="G192" i="1"/>
  <c r="H192" i="1"/>
  <c r="K192" i="1"/>
  <c r="F193" i="1"/>
  <c r="G193" i="1"/>
  <c r="H193" i="1"/>
  <c r="K193" i="1"/>
  <c r="F194" i="1"/>
  <c r="G194" i="1"/>
  <c r="H194" i="1"/>
  <c r="K194" i="1"/>
  <c r="F195" i="1"/>
  <c r="G195" i="1"/>
  <c r="H195" i="1"/>
  <c r="K195" i="1"/>
  <c r="F196" i="1"/>
  <c r="G196" i="1"/>
  <c r="H196" i="1"/>
  <c r="K196" i="1"/>
  <c r="F197" i="1"/>
  <c r="G197" i="1"/>
  <c r="H197" i="1"/>
  <c r="K197" i="1"/>
  <c r="F198" i="1"/>
  <c r="G198" i="1"/>
  <c r="H198" i="1"/>
  <c r="K198" i="1"/>
  <c r="F199" i="1"/>
  <c r="G199" i="1"/>
  <c r="H199" i="1"/>
  <c r="K199" i="1"/>
  <c r="F200" i="1"/>
  <c r="G200" i="1"/>
  <c r="H200" i="1"/>
  <c r="K200" i="1"/>
  <c r="F201" i="1"/>
  <c r="G201" i="1"/>
  <c r="H201" i="1"/>
  <c r="K201" i="1"/>
  <c r="F202" i="1"/>
  <c r="G202" i="1"/>
  <c r="H202" i="1"/>
  <c r="K202" i="1"/>
  <c r="F203" i="1"/>
  <c r="G203" i="1"/>
  <c r="H203" i="1"/>
  <c r="K203" i="1"/>
  <c r="F204" i="1"/>
  <c r="G204" i="1"/>
  <c r="H204" i="1"/>
  <c r="K204" i="1"/>
  <c r="F205" i="1"/>
  <c r="G205" i="1"/>
  <c r="H205" i="1"/>
  <c r="K205" i="1"/>
  <c r="F206" i="1"/>
  <c r="G206" i="1"/>
  <c r="H206" i="1"/>
  <c r="K206" i="1"/>
  <c r="F207" i="1"/>
  <c r="G207" i="1"/>
  <c r="H207" i="1"/>
  <c r="K207" i="1"/>
  <c r="F208" i="1"/>
  <c r="G208" i="1"/>
  <c r="H208" i="1"/>
  <c r="K208" i="1"/>
  <c r="F209" i="1"/>
  <c r="G209" i="1"/>
  <c r="H209" i="1"/>
  <c r="K209" i="1"/>
  <c r="F210" i="1"/>
  <c r="G210" i="1"/>
  <c r="H210" i="1"/>
  <c r="K210" i="1"/>
  <c r="F211" i="1"/>
  <c r="G211" i="1"/>
  <c r="H211" i="1"/>
  <c r="K211" i="1"/>
  <c r="F212" i="1"/>
  <c r="G212" i="1"/>
  <c r="H212" i="1"/>
  <c r="K212" i="1"/>
  <c r="F213" i="1"/>
  <c r="G213" i="1"/>
  <c r="H213" i="1"/>
  <c r="K213" i="1"/>
  <c r="F214" i="1"/>
  <c r="G214" i="1"/>
  <c r="H214" i="1"/>
  <c r="K214" i="1"/>
  <c r="F215" i="1"/>
  <c r="G215" i="1"/>
  <c r="H215" i="1"/>
  <c r="K215" i="1"/>
  <c r="F216" i="1"/>
  <c r="G216" i="1"/>
  <c r="H216" i="1"/>
  <c r="K216" i="1"/>
  <c r="F217" i="1"/>
  <c r="G217" i="1"/>
  <c r="H217" i="1"/>
  <c r="K217" i="1"/>
  <c r="F218" i="1"/>
  <c r="G218" i="1"/>
  <c r="H218" i="1"/>
  <c r="K218" i="1"/>
  <c r="F219" i="1"/>
  <c r="G219" i="1"/>
  <c r="H219" i="1"/>
  <c r="K219" i="1"/>
  <c r="F220" i="1"/>
  <c r="G220" i="1"/>
  <c r="H220" i="1"/>
  <c r="K220" i="1"/>
  <c r="F221" i="1"/>
  <c r="G221" i="1"/>
  <c r="H221" i="1"/>
  <c r="K221" i="1"/>
  <c r="F222" i="1"/>
  <c r="G222" i="1"/>
  <c r="H222" i="1"/>
  <c r="K222" i="1"/>
  <c r="F223" i="1"/>
  <c r="G223" i="1"/>
  <c r="H223" i="1"/>
  <c r="K223" i="1"/>
  <c r="F224" i="1"/>
  <c r="G224" i="1"/>
  <c r="H224" i="1"/>
  <c r="K224" i="1"/>
  <c r="F225" i="1"/>
  <c r="G225" i="1"/>
  <c r="H225" i="1"/>
  <c r="K225" i="1"/>
  <c r="F226" i="1"/>
  <c r="G226" i="1"/>
  <c r="H226" i="1"/>
  <c r="K226" i="1"/>
  <c r="F227" i="1"/>
  <c r="G227" i="1"/>
  <c r="H227" i="1"/>
  <c r="K227" i="1"/>
  <c r="F228" i="1"/>
  <c r="G228" i="1"/>
  <c r="H228" i="1"/>
  <c r="K228" i="1"/>
  <c r="F229" i="1"/>
  <c r="G229" i="1"/>
  <c r="H229" i="1"/>
  <c r="K229" i="1"/>
  <c r="F230" i="1"/>
  <c r="G230" i="1"/>
  <c r="H230" i="1"/>
  <c r="K230" i="1"/>
  <c r="F231" i="1"/>
  <c r="G231" i="1"/>
  <c r="H231" i="1"/>
  <c r="K231" i="1"/>
  <c r="F232" i="1"/>
  <c r="G232" i="1"/>
  <c r="H232" i="1"/>
  <c r="K232" i="1"/>
  <c r="F233" i="1"/>
  <c r="G233" i="1"/>
  <c r="H233" i="1"/>
  <c r="K233" i="1"/>
  <c r="F234" i="1"/>
  <c r="G234" i="1"/>
  <c r="H234" i="1"/>
  <c r="K234" i="1"/>
  <c r="F235" i="1"/>
  <c r="G235" i="1"/>
  <c r="H235" i="1"/>
  <c r="K235" i="1"/>
  <c r="F236" i="1"/>
  <c r="G236" i="1"/>
  <c r="H236" i="1"/>
  <c r="K236" i="1"/>
  <c r="F237" i="1"/>
  <c r="G237" i="1"/>
  <c r="H237" i="1"/>
  <c r="K237" i="1"/>
  <c r="F238" i="1"/>
  <c r="G238" i="1"/>
  <c r="H238" i="1"/>
  <c r="K238" i="1"/>
  <c r="F239" i="1"/>
  <c r="G239" i="1"/>
  <c r="H239" i="1"/>
  <c r="K239" i="1"/>
  <c r="F240" i="1"/>
  <c r="G240" i="1"/>
  <c r="H240" i="1"/>
  <c r="K240" i="1"/>
  <c r="F241" i="1"/>
  <c r="G241" i="1"/>
  <c r="H241" i="1"/>
  <c r="K241" i="1"/>
  <c r="F242" i="1"/>
  <c r="G242" i="1"/>
  <c r="H242" i="1"/>
  <c r="K242" i="1"/>
  <c r="F243" i="1"/>
  <c r="G243" i="1"/>
  <c r="H243" i="1"/>
  <c r="K243" i="1"/>
  <c r="F244" i="1"/>
  <c r="G244" i="1"/>
  <c r="H244" i="1"/>
  <c r="K244" i="1"/>
  <c r="F245" i="1"/>
  <c r="G245" i="1"/>
  <c r="H245" i="1"/>
  <c r="K245" i="1"/>
  <c r="F246" i="1"/>
  <c r="G246" i="1"/>
  <c r="H246" i="1"/>
  <c r="K246" i="1"/>
  <c r="F247" i="1"/>
  <c r="G247" i="1"/>
  <c r="H247" i="1"/>
  <c r="K247" i="1"/>
  <c r="F248" i="1"/>
  <c r="G248" i="1"/>
  <c r="H248" i="1"/>
  <c r="K248" i="1"/>
  <c r="F249" i="1"/>
  <c r="G249" i="1"/>
  <c r="H249" i="1"/>
  <c r="K249" i="1"/>
  <c r="F250" i="1"/>
  <c r="G250" i="1"/>
  <c r="H250" i="1"/>
  <c r="K250" i="1"/>
  <c r="F251" i="1"/>
  <c r="G251" i="1"/>
  <c r="H251" i="1"/>
  <c r="K251" i="1"/>
  <c r="F252" i="1"/>
  <c r="G252" i="1"/>
  <c r="H252" i="1"/>
  <c r="K252" i="1"/>
  <c r="F253" i="1"/>
  <c r="G253" i="1"/>
  <c r="H253" i="1"/>
  <c r="K253" i="1"/>
  <c r="F254" i="1"/>
  <c r="G254" i="1"/>
  <c r="H254" i="1"/>
  <c r="K254" i="1"/>
  <c r="F255" i="1"/>
  <c r="G255" i="1"/>
  <c r="H255" i="1"/>
  <c r="K255" i="1"/>
  <c r="F256" i="1"/>
  <c r="G256" i="1"/>
  <c r="H256" i="1"/>
  <c r="K256" i="1"/>
  <c r="F257" i="1"/>
  <c r="G257" i="1"/>
  <c r="H257" i="1"/>
  <c r="K257" i="1"/>
  <c r="F258" i="1"/>
  <c r="G258" i="1"/>
  <c r="H258" i="1"/>
  <c r="K258" i="1"/>
  <c r="F259" i="1"/>
  <c r="G259" i="1"/>
  <c r="H259" i="1"/>
  <c r="K259" i="1"/>
  <c r="F260" i="1"/>
  <c r="G260" i="1"/>
  <c r="H260" i="1"/>
  <c r="K260" i="1"/>
  <c r="F261" i="1"/>
  <c r="G261" i="1"/>
  <c r="H261" i="1"/>
  <c r="K261" i="1"/>
  <c r="F262" i="1"/>
  <c r="G262" i="1"/>
  <c r="H262" i="1"/>
  <c r="K262" i="1"/>
  <c r="F263" i="1"/>
  <c r="G263" i="1"/>
  <c r="H263" i="1"/>
  <c r="K263" i="1"/>
  <c r="F264" i="1"/>
  <c r="G264" i="1"/>
  <c r="H264" i="1"/>
  <c r="K264" i="1"/>
  <c r="F265" i="1"/>
  <c r="G265" i="1"/>
  <c r="H265" i="1"/>
  <c r="K265" i="1"/>
  <c r="F266" i="1"/>
  <c r="G266" i="1"/>
  <c r="H266" i="1"/>
  <c r="K266" i="1"/>
  <c r="F267" i="1"/>
  <c r="G267" i="1"/>
  <c r="H267" i="1"/>
  <c r="K267" i="1"/>
  <c r="F268" i="1"/>
  <c r="G268" i="1"/>
  <c r="H268" i="1"/>
  <c r="K268" i="1"/>
  <c r="F269" i="1"/>
  <c r="G269" i="1"/>
  <c r="H269" i="1"/>
  <c r="K269" i="1"/>
  <c r="F270" i="1"/>
  <c r="G270" i="1"/>
  <c r="H270" i="1"/>
  <c r="K270" i="1"/>
  <c r="F271" i="1"/>
  <c r="G271" i="1"/>
  <c r="H271" i="1"/>
  <c r="K271" i="1"/>
  <c r="F272" i="1"/>
  <c r="G272" i="1"/>
  <c r="H272" i="1"/>
  <c r="K272" i="1"/>
  <c r="F273" i="1"/>
  <c r="G273" i="1"/>
  <c r="H273" i="1"/>
  <c r="K273" i="1"/>
  <c r="F274" i="1"/>
  <c r="G274" i="1"/>
  <c r="H274" i="1"/>
  <c r="K274" i="1"/>
  <c r="F275" i="1"/>
  <c r="G275" i="1"/>
  <c r="H275" i="1"/>
  <c r="K275" i="1"/>
  <c r="F276" i="1"/>
  <c r="G276" i="1"/>
  <c r="H276" i="1"/>
  <c r="K276" i="1"/>
  <c r="F277" i="1"/>
  <c r="G277" i="1"/>
  <c r="H277" i="1"/>
  <c r="K277" i="1"/>
  <c r="F278" i="1"/>
  <c r="G278" i="1"/>
  <c r="H278" i="1"/>
  <c r="K278" i="1"/>
  <c r="F279" i="1"/>
  <c r="G279" i="1"/>
  <c r="H279" i="1"/>
  <c r="K279" i="1"/>
  <c r="F280" i="1"/>
  <c r="G280" i="1"/>
  <c r="H280" i="1"/>
  <c r="K280" i="1"/>
  <c r="F281" i="1"/>
  <c r="G281" i="1"/>
  <c r="H281" i="1"/>
  <c r="K281" i="1"/>
  <c r="F282" i="1"/>
  <c r="G282" i="1"/>
  <c r="H282" i="1"/>
  <c r="K282" i="1"/>
  <c r="F283" i="1"/>
  <c r="G283" i="1"/>
  <c r="H283" i="1"/>
  <c r="K283" i="1"/>
  <c r="F284" i="1"/>
  <c r="G284" i="1"/>
  <c r="H284" i="1"/>
  <c r="K284" i="1"/>
  <c r="F285" i="1"/>
  <c r="G285" i="1"/>
  <c r="H285" i="1"/>
  <c r="K285" i="1"/>
  <c r="F286" i="1"/>
  <c r="G286" i="1"/>
  <c r="H286" i="1"/>
  <c r="K286" i="1"/>
  <c r="F287" i="1"/>
  <c r="G287" i="1"/>
  <c r="H287" i="1"/>
  <c r="K287" i="1"/>
  <c r="G288" i="1"/>
  <c r="H288" i="1"/>
  <c r="G289" i="1"/>
  <c r="H289" i="1"/>
  <c r="F290" i="1"/>
  <c r="G290" i="1"/>
  <c r="H290" i="1"/>
  <c r="K290" i="1"/>
  <c r="F291" i="1"/>
  <c r="G291" i="1"/>
  <c r="H291" i="1"/>
  <c r="K291" i="1"/>
  <c r="F292" i="1"/>
  <c r="G292" i="1"/>
  <c r="H292" i="1"/>
  <c r="K292" i="1"/>
  <c r="F293" i="1"/>
  <c r="G293" i="1"/>
  <c r="H293" i="1"/>
  <c r="K293" i="1"/>
  <c r="F294" i="1"/>
  <c r="G294" i="1"/>
  <c r="H294" i="1"/>
  <c r="K294" i="1"/>
  <c r="F295" i="1"/>
  <c r="G295" i="1"/>
  <c r="H295" i="1"/>
  <c r="K295" i="1"/>
  <c r="F296" i="1"/>
  <c r="G296" i="1"/>
  <c r="H296" i="1"/>
  <c r="K296" i="1"/>
  <c r="F297" i="1"/>
  <c r="G297" i="1"/>
  <c r="H297" i="1"/>
  <c r="K297" i="1"/>
  <c r="F298" i="1"/>
  <c r="G298" i="1"/>
  <c r="H298" i="1"/>
  <c r="K298" i="1"/>
  <c r="F299" i="1"/>
  <c r="G299" i="1"/>
  <c r="H299" i="1"/>
  <c r="K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K307" i="1"/>
  <c r="F308" i="1"/>
  <c r="G308" i="1"/>
  <c r="H308" i="1"/>
  <c r="K308" i="1"/>
  <c r="F309" i="1"/>
  <c r="G309" i="1"/>
  <c r="H309" i="1"/>
  <c r="K309" i="1"/>
  <c r="F310" i="1"/>
  <c r="G310" i="1"/>
  <c r="H310" i="1"/>
  <c r="K310" i="1"/>
  <c r="F311" i="1"/>
  <c r="G311" i="1"/>
  <c r="H311" i="1"/>
  <c r="K311" i="1"/>
  <c r="F312" i="1"/>
  <c r="G312" i="1"/>
  <c r="H312" i="1"/>
  <c r="K312" i="1"/>
  <c r="F313" i="1"/>
  <c r="G313" i="1"/>
  <c r="H313" i="1"/>
  <c r="K313" i="1"/>
  <c r="F314" i="1"/>
  <c r="G314" i="1"/>
  <c r="H314" i="1"/>
  <c r="K314" i="1"/>
  <c r="F315" i="1"/>
  <c r="G315" i="1"/>
  <c r="H315" i="1"/>
  <c r="K315" i="1"/>
  <c r="F316" i="1"/>
  <c r="G316" i="1"/>
  <c r="H316" i="1"/>
  <c r="K316" i="1"/>
  <c r="F317" i="1"/>
  <c r="G317" i="1"/>
  <c r="H317" i="1"/>
  <c r="K317" i="1"/>
  <c r="F318" i="1"/>
  <c r="G318" i="1"/>
  <c r="H318" i="1"/>
  <c r="K318" i="1"/>
  <c r="F319" i="1"/>
  <c r="G319" i="1"/>
  <c r="H319" i="1"/>
  <c r="K319" i="1"/>
  <c r="F320" i="1"/>
  <c r="G320" i="1"/>
  <c r="H320" i="1"/>
  <c r="K320" i="1"/>
  <c r="F321" i="1"/>
  <c r="G321" i="1"/>
  <c r="H321" i="1"/>
  <c r="K321" i="1"/>
  <c r="F322" i="1"/>
  <c r="G322" i="1"/>
  <c r="H322" i="1"/>
  <c r="K322" i="1"/>
  <c r="G323" i="1"/>
  <c r="F323" i="1" s="1"/>
  <c r="H323" i="1"/>
  <c r="G324" i="1"/>
  <c r="F324" i="1" s="1"/>
  <c r="H324" i="1"/>
  <c r="G325" i="1"/>
  <c r="F325" i="1" s="1"/>
  <c r="H325" i="1"/>
  <c r="G326" i="1"/>
  <c r="F326" i="1"/>
  <c r="H326" i="1"/>
  <c r="G327" i="1"/>
  <c r="F327" i="1"/>
  <c r="H327" i="1"/>
  <c r="G328" i="1"/>
  <c r="F328" i="1" s="1"/>
  <c r="H328" i="1"/>
  <c r="G329" i="1"/>
  <c r="F329" i="1" s="1"/>
  <c r="H329" i="1"/>
  <c r="G330" i="1"/>
  <c r="F330" i="1" s="1"/>
  <c r="H330" i="1"/>
  <c r="G331" i="1"/>
  <c r="F331" i="1"/>
  <c r="H331" i="1"/>
  <c r="G332" i="1"/>
  <c r="F332" i="1" s="1"/>
  <c r="H332" i="1"/>
  <c r="G333" i="1"/>
  <c r="F333" i="1" s="1"/>
  <c r="H333" i="1"/>
  <c r="G334" i="1"/>
  <c r="F334" i="1" s="1"/>
  <c r="H334" i="1"/>
  <c r="G335" i="1"/>
  <c r="F335" i="1" s="1"/>
  <c r="H335" i="1"/>
  <c r="G336" i="1"/>
  <c r="F336" i="1"/>
  <c r="H336" i="1"/>
  <c r="G337" i="1"/>
  <c r="F337" i="1" s="1"/>
  <c r="H337" i="1"/>
  <c r="G338" i="1"/>
  <c r="F338" i="1" s="1"/>
  <c r="H338" i="1"/>
  <c r="F339" i="1"/>
  <c r="G339" i="1"/>
  <c r="H339" i="1"/>
  <c r="K339" i="1"/>
  <c r="F340" i="1"/>
  <c r="G340" i="1"/>
  <c r="H340" i="1"/>
  <c r="K340" i="1"/>
  <c r="F341" i="1"/>
  <c r="G341" i="1"/>
  <c r="H341" i="1"/>
  <c r="K341" i="1"/>
  <c r="F342" i="1"/>
  <c r="G342" i="1"/>
  <c r="H342" i="1"/>
  <c r="K342" i="1"/>
  <c r="F343" i="1"/>
  <c r="G343" i="1"/>
  <c r="H343" i="1"/>
  <c r="K343" i="1"/>
  <c r="F344" i="1"/>
  <c r="G344" i="1"/>
  <c r="H344" i="1"/>
  <c r="K344" i="1"/>
  <c r="F345" i="1"/>
  <c r="G345" i="1"/>
  <c r="H345" i="1"/>
  <c r="K345" i="1"/>
  <c r="F346" i="1"/>
  <c r="G346" i="1"/>
  <c r="H346" i="1"/>
  <c r="K346" i="1"/>
  <c r="F347" i="1"/>
  <c r="G347" i="1"/>
  <c r="H347" i="1"/>
  <c r="K347" i="1"/>
  <c r="F348" i="1"/>
  <c r="G348" i="1"/>
  <c r="H348" i="1"/>
  <c r="F349" i="1"/>
  <c r="G349" i="1"/>
  <c r="H349" i="1"/>
  <c r="K349" i="1"/>
  <c r="F350" i="1"/>
  <c r="G350" i="1"/>
  <c r="H350" i="1"/>
  <c r="F351" i="1"/>
  <c r="G351" i="1"/>
  <c r="H351" i="1"/>
  <c r="K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K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K366" i="1"/>
  <c r="F367" i="1"/>
  <c r="G367" i="1"/>
  <c r="H367" i="1"/>
  <c r="F368" i="1"/>
  <c r="G368" i="1"/>
  <c r="H368" i="1"/>
  <c r="K368" i="1"/>
  <c r="F369" i="1"/>
  <c r="G369" i="1"/>
  <c r="H369" i="1"/>
  <c r="K369" i="1"/>
  <c r="F370" i="1"/>
  <c r="G370" i="1"/>
  <c r="H370" i="1"/>
  <c r="K370" i="1"/>
  <c r="F371" i="1"/>
  <c r="G371" i="1"/>
  <c r="H371" i="1"/>
  <c r="F372" i="1"/>
  <c r="G372" i="1"/>
  <c r="H372" i="1"/>
  <c r="K372" i="1"/>
  <c r="F373" i="1"/>
  <c r="G373" i="1"/>
  <c r="H373" i="1"/>
  <c r="K373" i="1"/>
  <c r="F374" i="1"/>
  <c r="G374" i="1"/>
  <c r="H374" i="1"/>
  <c r="F375" i="1"/>
  <c r="G375" i="1"/>
  <c r="H375" i="1"/>
  <c r="K375" i="1"/>
  <c r="F376" i="1"/>
  <c r="G376" i="1"/>
  <c r="H376" i="1"/>
  <c r="K376" i="1"/>
  <c r="F377" i="1"/>
  <c r="G377" i="1"/>
  <c r="H377" i="1"/>
  <c r="F378" i="1"/>
  <c r="G378" i="1"/>
  <c r="H378" i="1"/>
  <c r="K378" i="1"/>
  <c r="F379" i="1"/>
  <c r="G379" i="1"/>
  <c r="H379" i="1"/>
  <c r="K379" i="1"/>
  <c r="F380" i="1"/>
  <c r="G380" i="1"/>
  <c r="H380" i="1"/>
  <c r="F381" i="1"/>
  <c r="G381" i="1"/>
  <c r="H381" i="1"/>
  <c r="K381" i="1"/>
  <c r="F382" i="1"/>
  <c r="G382" i="1"/>
  <c r="H382" i="1"/>
  <c r="K382" i="1"/>
  <c r="F383" i="1"/>
  <c r="G383" i="1"/>
  <c r="H383" i="1"/>
  <c r="F384" i="1"/>
  <c r="G384" i="1"/>
  <c r="H384" i="1"/>
  <c r="K384" i="1"/>
  <c r="F385" i="1"/>
  <c r="G385" i="1"/>
  <c r="H385" i="1"/>
  <c r="K385" i="1"/>
  <c r="F386" i="1"/>
  <c r="G386" i="1"/>
  <c r="H386" i="1"/>
  <c r="F387" i="1"/>
  <c r="G387" i="1"/>
  <c r="H387" i="1"/>
  <c r="K387" i="1"/>
  <c r="F388" i="1"/>
  <c r="G388" i="1"/>
  <c r="H388" i="1"/>
  <c r="F389" i="1"/>
  <c r="G389" i="1"/>
  <c r="H389" i="1"/>
  <c r="F390" i="1"/>
  <c r="G390" i="1"/>
  <c r="H390" i="1"/>
  <c r="K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K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F19" i="7"/>
  <c r="G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F27" i="7"/>
  <c r="G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F35" i="7"/>
  <c r="G35" i="7"/>
  <c r="F36" i="7"/>
  <c r="G36" i="7"/>
  <c r="F37" i="7"/>
  <c r="G37" i="7"/>
  <c r="F38" i="7"/>
  <c r="G38" i="7"/>
  <c r="H38" i="7"/>
  <c r="F39" i="7"/>
  <c r="G39" i="7"/>
  <c r="H39" i="7"/>
  <c r="F40" i="7"/>
  <c r="G40" i="7"/>
  <c r="H40" i="7"/>
  <c r="F41" i="7"/>
  <c r="G41" i="7"/>
  <c r="F42" i="7"/>
  <c r="G42" i="7"/>
  <c r="H42" i="7"/>
  <c r="F43" i="7"/>
  <c r="G43" i="7"/>
  <c r="H43" i="7"/>
  <c r="F44" i="7"/>
  <c r="G44" i="7"/>
  <c r="H44" i="7"/>
  <c r="F45" i="7"/>
  <c r="G45" i="7"/>
  <c r="F46" i="7"/>
  <c r="G46" i="7"/>
  <c r="F47" i="7"/>
  <c r="G47" i="7"/>
  <c r="F48" i="7"/>
  <c r="G48" i="7"/>
  <c r="F49" i="7"/>
  <c r="G49" i="7"/>
  <c r="H49" i="7"/>
  <c r="F50" i="7"/>
  <c r="G50" i="7"/>
  <c r="F51" i="7"/>
  <c r="G51" i="7"/>
  <c r="F52" i="7"/>
  <c r="G52" i="7"/>
  <c r="H52" i="7"/>
  <c r="F53" i="7"/>
  <c r="G53" i="7"/>
  <c r="H53" i="7"/>
  <c r="F54" i="7"/>
  <c r="G54" i="7"/>
  <c r="H54" i="7"/>
  <c r="F55" i="7"/>
  <c r="G55" i="7"/>
  <c r="H55" i="7"/>
  <c r="J10" i="4"/>
  <c r="M10" i="4"/>
  <c r="J11" i="4"/>
  <c r="M11" i="4"/>
  <c r="J12" i="4"/>
  <c r="M12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J38" i="4"/>
  <c r="J39" i="4"/>
  <c r="J40" i="4"/>
  <c r="J41" i="4"/>
  <c r="J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J55" i="4"/>
  <c r="M55" i="4"/>
  <c r="J56" i="4"/>
  <c r="M56" i="4"/>
  <c r="J57" i="4"/>
  <c r="M57" i="4"/>
  <c r="J58" i="4"/>
  <c r="M58" i="4"/>
  <c r="J59" i="4"/>
  <c r="M59" i="4"/>
  <c r="J60" i="4"/>
  <c r="M60" i="4"/>
  <c r="J61" i="4"/>
  <c r="M61" i="4"/>
  <c r="J62" i="4"/>
  <c r="M62" i="4"/>
  <c r="J63" i="4"/>
  <c r="M63" i="4"/>
  <c r="H64" i="4"/>
  <c r="J64" i="4"/>
  <c r="J65" i="4"/>
  <c r="J66" i="4"/>
  <c r="J67" i="4"/>
  <c r="J68" i="4"/>
  <c r="J69" i="4"/>
  <c r="J70" i="4"/>
  <c r="M70" i="4"/>
  <c r="J71" i="4"/>
  <c r="M71" i="4"/>
  <c r="J72" i="4"/>
  <c r="M72" i="4"/>
  <c r="J73" i="4"/>
  <c r="J74" i="4"/>
  <c r="J75" i="4"/>
  <c r="J76" i="4"/>
  <c r="J77" i="4"/>
  <c r="J78" i="4"/>
  <c r="J79" i="4"/>
  <c r="H80" i="4"/>
  <c r="J80" i="4"/>
  <c r="H81" i="4"/>
  <c r="J81" i="4"/>
  <c r="H82" i="4"/>
  <c r="J82" i="4"/>
  <c r="H83" i="4"/>
  <c r="J83" i="4"/>
  <c r="H84" i="4"/>
  <c r="J84" i="4"/>
  <c r="H85" i="4"/>
  <c r="J85" i="4"/>
  <c r="H86" i="4"/>
  <c r="J86" i="4"/>
  <c r="H87" i="4"/>
  <c r="J87" i="4"/>
  <c r="H88" i="4"/>
  <c r="J88" i="4"/>
  <c r="H89" i="4"/>
  <c r="J89" i="4"/>
  <c r="H90" i="4"/>
  <c r="J90" i="4"/>
  <c r="H91" i="4"/>
  <c r="J91" i="4"/>
  <c r="H92" i="4"/>
  <c r="J92" i="4"/>
  <c r="H93" i="4"/>
  <c r="J93" i="4"/>
  <c r="H94" i="4"/>
  <c r="J94" i="4"/>
  <c r="H95" i="4"/>
  <c r="J95" i="4"/>
  <c r="H96" i="4"/>
  <c r="J96" i="4"/>
  <c r="H97" i="4"/>
  <c r="J97" i="4"/>
  <c r="H98" i="4"/>
  <c r="J98" i="4"/>
  <c r="H99" i="4"/>
  <c r="J99" i="4"/>
  <c r="H100" i="4"/>
  <c r="J100" i="4"/>
  <c r="H101" i="4"/>
  <c r="J101" i="4"/>
  <c r="H102" i="4"/>
  <c r="J102" i="4"/>
  <c r="H103" i="4"/>
  <c r="J103" i="4"/>
  <c r="H104" i="4"/>
  <c r="J104" i="4"/>
  <c r="H105" i="4"/>
  <c r="J105" i="4"/>
  <c r="H106" i="4"/>
  <c r="J106" i="4"/>
  <c r="H107" i="4"/>
  <c r="J107" i="4"/>
  <c r="H108" i="4"/>
  <c r="J108" i="4"/>
  <c r="H109" i="4"/>
  <c r="J109" i="4"/>
  <c r="H110" i="4"/>
  <c r="J110" i="4"/>
  <c r="H111" i="4"/>
  <c r="J111" i="4"/>
  <c r="H112" i="4"/>
  <c r="J112" i="4"/>
  <c r="H113" i="4"/>
  <c r="J113" i="4"/>
  <c r="H114" i="4"/>
  <c r="J114" i="4"/>
  <c r="G115" i="4"/>
  <c r="H115" i="4"/>
  <c r="J115" i="4"/>
  <c r="G116" i="4"/>
  <c r="H116" i="4"/>
  <c r="J116" i="4"/>
  <c r="G117" i="4"/>
  <c r="H117" i="4"/>
  <c r="J117" i="4"/>
  <c r="G118" i="4"/>
  <c r="H118" i="4"/>
  <c r="J118" i="4"/>
  <c r="G119" i="4"/>
  <c r="H119" i="4"/>
  <c r="J119" i="4"/>
  <c r="G120" i="4"/>
  <c r="H120" i="4"/>
  <c r="J120" i="4"/>
  <c r="G121" i="4"/>
  <c r="H121" i="4"/>
  <c r="J121" i="4"/>
  <c r="G122" i="4"/>
  <c r="H122" i="4"/>
  <c r="J122" i="4"/>
  <c r="G123" i="4"/>
  <c r="H123" i="4"/>
  <c r="J123" i="4"/>
  <c r="G124" i="4"/>
  <c r="H124" i="4"/>
  <c r="J124" i="4"/>
  <c r="G125" i="4"/>
  <c r="H125" i="4"/>
  <c r="J125" i="4"/>
  <c r="G126" i="4"/>
  <c r="H126" i="4"/>
  <c r="J126" i="4"/>
  <c r="G127" i="4"/>
  <c r="H127" i="4"/>
  <c r="J127" i="4"/>
  <c r="G128" i="4"/>
  <c r="H128" i="4"/>
  <c r="J128" i="4"/>
  <c r="G129" i="4"/>
  <c r="H129" i="4"/>
  <c r="J129" i="4"/>
  <c r="G130" i="4"/>
  <c r="H130" i="4"/>
  <c r="J130" i="4"/>
  <c r="G131" i="4"/>
  <c r="H131" i="4"/>
  <c r="J131" i="4"/>
  <c r="G132" i="4"/>
  <c r="H132" i="4"/>
  <c r="J132" i="4"/>
  <c r="G133" i="4"/>
  <c r="H133" i="4"/>
  <c r="J133" i="4"/>
  <c r="G134" i="4"/>
  <c r="H134" i="4"/>
  <c r="J134" i="4"/>
  <c r="G135" i="4"/>
  <c r="H135" i="4"/>
  <c r="J135" i="4"/>
  <c r="G136" i="4"/>
  <c r="H136" i="4"/>
  <c r="J136" i="4"/>
  <c r="G137" i="4"/>
  <c r="H137" i="4"/>
  <c r="J137" i="4"/>
  <c r="G138" i="4"/>
  <c r="H138" i="4"/>
  <c r="J138" i="4"/>
  <c r="H139" i="4"/>
  <c r="J139" i="4"/>
  <c r="H140" i="4"/>
  <c r="J140" i="4"/>
  <c r="H141" i="4"/>
  <c r="J141" i="4"/>
  <c r="H142" i="4"/>
  <c r="J142" i="4"/>
  <c r="H143" i="4"/>
  <c r="J143" i="4"/>
  <c r="H144" i="4"/>
  <c r="J144" i="4"/>
  <c r="H145" i="4"/>
  <c r="J145" i="4"/>
  <c r="H146" i="4"/>
  <c r="J146" i="4"/>
  <c r="H147" i="4"/>
  <c r="J147" i="4"/>
  <c r="H148" i="4"/>
  <c r="J148" i="4"/>
  <c r="H149" i="4"/>
  <c r="J149" i="4"/>
  <c r="H150" i="4"/>
  <c r="J150" i="4"/>
  <c r="H151" i="4"/>
  <c r="J151" i="4"/>
  <c r="H152" i="4"/>
  <c r="J152" i="4"/>
  <c r="H153" i="4"/>
  <c r="J153" i="4"/>
  <c r="H154" i="4"/>
  <c r="J154" i="4"/>
  <c r="H155" i="4"/>
  <c r="J155" i="4"/>
  <c r="H156" i="4"/>
  <c r="J156" i="4"/>
  <c r="H157" i="4"/>
  <c r="J157" i="4"/>
  <c r="H158" i="4"/>
  <c r="J158" i="4"/>
  <c r="H159" i="4"/>
  <c r="J159" i="4"/>
  <c r="H160" i="4"/>
  <c r="J160" i="4"/>
  <c r="H161" i="4"/>
  <c r="J161" i="4"/>
  <c r="H162" i="4"/>
  <c r="J162" i="4"/>
  <c r="H163" i="4"/>
  <c r="J163" i="4"/>
  <c r="H164" i="4"/>
  <c r="J164" i="4"/>
  <c r="H165" i="4"/>
  <c r="J165" i="4"/>
  <c r="H166" i="4"/>
  <c r="J166" i="4"/>
  <c r="H167" i="4"/>
  <c r="J167" i="4"/>
  <c r="H168" i="4"/>
  <c r="J168" i="4"/>
  <c r="H169" i="4"/>
  <c r="J169" i="4"/>
  <c r="H170" i="4"/>
  <c r="J170" i="4"/>
  <c r="D4" i="2"/>
  <c r="E4" i="2"/>
  <c r="F4" i="2"/>
  <c r="F10" i="2" s="1"/>
  <c r="G4" i="2"/>
  <c r="D5" i="2"/>
  <c r="E5" i="2"/>
  <c r="F5" i="2"/>
  <c r="G5" i="2"/>
  <c r="D6" i="2"/>
  <c r="E6" i="2"/>
  <c r="F6" i="2"/>
  <c r="H6" i="2" s="1"/>
  <c r="G6" i="2"/>
  <c r="D7" i="2"/>
  <c r="E7" i="2"/>
  <c r="F7" i="2"/>
  <c r="G7" i="2"/>
  <c r="D8" i="2"/>
  <c r="D10" i="2" s="1"/>
  <c r="E8" i="2"/>
  <c r="F8" i="2"/>
  <c r="G8" i="2"/>
  <c r="D9" i="2"/>
  <c r="E9" i="2"/>
  <c r="F9" i="2"/>
  <c r="G9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H8" i="2" l="1"/>
  <c r="G10" i="2"/>
  <c r="H9" i="2"/>
  <c r="H22" i="2"/>
  <c r="H5" i="2"/>
  <c r="H4" i="2"/>
  <c r="E10" i="2"/>
  <c r="H10" i="2" s="1"/>
  <c r="H18" i="2"/>
  <c r="H7" i="2"/>
  <c r="H16" i="2"/>
  <c r="H21" i="2"/>
  <c r="H20" i="2"/>
  <c r="H19" i="2"/>
  <c r="H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tc={90478904-76DF-497A-99C1-F2A58073E1FD}</author>
  </authors>
  <commentList>
    <comment ref="C10" authorId="0" shapeId="0" xr:uid="{90478904-76DF-497A-99C1-F2A58073E1F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The total quantity in this row is belong to the DCS I/O</t>
      </text>
    </comment>
  </commentList>
</comments>
</file>

<file path=xl/sharedStrings.xml><?xml version="1.0" encoding="utf-8"?>
<sst xmlns="http://schemas.openxmlformats.org/spreadsheetml/2006/main" count="7800" uniqueCount="1239">
  <si>
    <t>PMT:</t>
  </si>
  <si>
    <t>EPC:</t>
  </si>
  <si>
    <t xml:space="preserve"> Project No.</t>
  </si>
  <si>
    <t>DCS I/O Database</t>
  </si>
  <si>
    <t>LOGO &amp; NAME</t>
  </si>
  <si>
    <t xml:space="preserve"> Project Name</t>
  </si>
  <si>
    <t>OKITM Block 14</t>
  </si>
  <si>
    <t xml:space="preserve"> Doc. No.</t>
  </si>
  <si>
    <t>Abbreviations</t>
  </si>
  <si>
    <t xml:space="preserve">Owner: </t>
  </si>
  <si>
    <t>Design Institute:</t>
  </si>
  <si>
    <t xml:space="preserve"> Rev. No.</t>
  </si>
  <si>
    <t>B</t>
  </si>
  <si>
    <t xml:space="preserve"> Prep'd by</t>
  </si>
  <si>
    <t>R. Krupa</t>
  </si>
  <si>
    <t>EER   Electronic Equipment Room</t>
  </si>
  <si>
    <t>SQRT    Square Root</t>
  </si>
  <si>
    <t xml:space="preserve"> Purpose</t>
  </si>
  <si>
    <t xml:space="preserve"> Chk'd by</t>
  </si>
  <si>
    <t>CCR   Control Center Room</t>
  </si>
  <si>
    <t xml:space="preserve"> Date</t>
  </si>
  <si>
    <t xml:space="preserve"> Appv'd by</t>
  </si>
  <si>
    <t>ESP   Electrostatic Precipitator</t>
  </si>
  <si>
    <t>P&amp;ID No.</t>
  </si>
  <si>
    <t>Area</t>
  </si>
  <si>
    <t>Loop No.</t>
  </si>
  <si>
    <t>Suffix</t>
  </si>
  <si>
    <t>Tag No.</t>
  </si>
  <si>
    <t>DCS Tag Name</t>
  </si>
  <si>
    <t>Process Area</t>
  </si>
  <si>
    <t>Service Description</t>
  </si>
  <si>
    <t>Signal Tag</t>
  </si>
  <si>
    <t>Instrument Type</t>
  </si>
  <si>
    <t>Location</t>
  </si>
  <si>
    <t>System</t>
  </si>
  <si>
    <t>IO Type</t>
  </si>
  <si>
    <t>Signal</t>
  </si>
  <si>
    <t>IO Loc.</t>
  </si>
  <si>
    <t>PV LO</t>
  </si>
  <si>
    <t>PV HI</t>
  </si>
  <si>
    <t>Eng. Unit</t>
  </si>
  <si>
    <t>Alarm</t>
  </si>
  <si>
    <t>State "0"</t>
  </si>
  <si>
    <t>State "1"</t>
  </si>
  <si>
    <t>CV Fail Action</t>
  </si>
  <si>
    <t>CV Ctrl Action</t>
  </si>
  <si>
    <t>PV CHAR</t>
  </si>
  <si>
    <t>From</t>
  </si>
  <si>
    <t>Cable</t>
  </si>
  <si>
    <t>To</t>
  </si>
  <si>
    <t>Rev.</t>
  </si>
  <si>
    <t>Supply</t>
  </si>
  <si>
    <t>Remarks</t>
  </si>
  <si>
    <t>Type</t>
  </si>
  <si>
    <t>Power</t>
  </si>
  <si>
    <t>Wire</t>
  </si>
  <si>
    <t>LLL</t>
  </si>
  <si>
    <t>LL</t>
  </si>
  <si>
    <t>L</t>
  </si>
  <si>
    <t>Nor.</t>
  </si>
  <si>
    <t>H</t>
  </si>
  <si>
    <t>HH</t>
  </si>
  <si>
    <t>HHH</t>
  </si>
  <si>
    <t>JB/Panel No.</t>
  </si>
  <si>
    <t>TB</t>
  </si>
  <si>
    <t>Cable Number</t>
  </si>
  <si>
    <t>Cable Type</t>
  </si>
  <si>
    <t>Cable Order</t>
  </si>
  <si>
    <t>Cabinet No.</t>
  </si>
  <si>
    <t>By</t>
  </si>
  <si>
    <t>TOTAL HEAD PRESSURE MEASUREMENT</t>
  </si>
  <si>
    <t>PT</t>
  </si>
  <si>
    <t>DCS</t>
  </si>
  <si>
    <t>AI</t>
  </si>
  <si>
    <t>4-20 mA</t>
  </si>
  <si>
    <t>24Vdc loop</t>
  </si>
  <si>
    <t>DCS Cabinet</t>
  </si>
  <si>
    <t>HEADBOX SLICE LIP DISPLAY</t>
  </si>
  <si>
    <t>ZI</t>
  </si>
  <si>
    <t>AO</t>
  </si>
  <si>
    <t>24Vdc external</t>
  </si>
  <si>
    <t>HEADBOX SLICE LIP MEASUREMENT</t>
  </si>
  <si>
    <t>GT</t>
  </si>
  <si>
    <t>HEADBOX SLICE LIP OPENED</t>
  </si>
  <si>
    <t>GSO</t>
  </si>
  <si>
    <t>DI</t>
  </si>
  <si>
    <t>dry contact, NO</t>
  </si>
  <si>
    <t xml:space="preserve">24Vdc </t>
  </si>
  <si>
    <t>HEADBOX SLICE LIP CLOSED</t>
  </si>
  <si>
    <t>GSC</t>
  </si>
  <si>
    <t>A</t>
  </si>
  <si>
    <t>HEADBOX SLICE LIP OPEN CMD</t>
  </si>
  <si>
    <t>HS</t>
  </si>
  <si>
    <t>HEADBOX SLICE LIP CLOSE CMD</t>
  </si>
  <si>
    <t>C</t>
  </si>
  <si>
    <t>HEADBOX SLICE LIP MEASUREMENT SERVICE ON</t>
  </si>
  <si>
    <t>HEADBOX SLICE LIP OPENED IND</t>
  </si>
  <si>
    <t>XL</t>
  </si>
  <si>
    <t>DO</t>
  </si>
  <si>
    <t>HEADBOX SLICE LIP CLOSED IND</t>
  </si>
  <si>
    <t>HEADBOX LIP ADJUSTMENT MOTOR - OPEN</t>
  </si>
  <si>
    <t>M</t>
  </si>
  <si>
    <t>MCC</t>
  </si>
  <si>
    <t>profibus</t>
  </si>
  <si>
    <t>HEADBOX LIP ADJUSTMENT MOTOR - CLOSE</t>
  </si>
  <si>
    <t>_RY</t>
  </si>
  <si>
    <t>HEADBOX LIP ADJUSTMENT MOTOR - READY</t>
  </si>
  <si>
    <t>HEADBOX LIP ADJUSTMENT MOTOR - OPEN  FEEDBACK</t>
  </si>
  <si>
    <t>HEADBOX LIP ADJUSTMENT MOTOR - CLOSE  FEEDBACK</t>
  </si>
  <si>
    <t>HEADBOX VACUUM BREAKER OPEN/CLOSE</t>
  </si>
  <si>
    <t>SV</t>
  </si>
  <si>
    <t>WET END AIR SUPPLY FRAME PRESSURE OK</t>
  </si>
  <si>
    <t>PS</t>
  </si>
  <si>
    <t>WIRE GUIDE SUPPLY PRESSURE</t>
  </si>
  <si>
    <t>WIRE OVERTRAVEL FS ALARM</t>
  </si>
  <si>
    <t>GE</t>
  </si>
  <si>
    <t>WIRE OVERTRAVEL FS  STOP</t>
  </si>
  <si>
    <t>WIRE OVERTRAVEL BS ALARM</t>
  </si>
  <si>
    <t>D</t>
  </si>
  <si>
    <t>WIRE OVERTRAVEL  BS STOP</t>
  </si>
  <si>
    <t>FORMER BREAST ROLL DOCTOR OSCILLATION MOTOR - START</t>
  </si>
  <si>
    <t>FORMER BREAST ROLL DOCTOR OSCILLATION MOTOR - READY</t>
  </si>
  <si>
    <t>_RF</t>
  </si>
  <si>
    <t>FORMER BREAST ROLL DOCTOR OSCILLATION MOTOR - FEEDBACK</t>
  </si>
  <si>
    <t>FORMING ROLL DOCTOR OSCILLATION MOTOR - START</t>
  </si>
  <si>
    <t>FORMING ROLL DOCTOR OSCILLATION MOTOR - READY</t>
  </si>
  <si>
    <t>FORMING ROLL DOCTOR OSCILLATION MOTOR - FEEDBACK</t>
  </si>
  <si>
    <t>FORMER GUIDE ROLL DOCTOR OSCILLATION MOTOR - START</t>
  </si>
  <si>
    <t>FORMER GUIDE ROLL DOCTOR OSCILLATION MOTOR - READY</t>
  </si>
  <si>
    <t>FORMER GUIDE ROLL DOCTOR OSCILLATION MOTOR - FEEDBACK</t>
  </si>
  <si>
    <t>FORMER LEAD ROLL DOCTOR OSCILLATION MOTOR - START</t>
  </si>
  <si>
    <t>FORMER LEAD ROLL DOCTOR OSCILLATION MOTOR - READY</t>
  </si>
  <si>
    <t>FORMER LEAD ROLL DOCTOR OSCILLATION MOTOR - FEEDBACK</t>
  </si>
  <si>
    <t>WIRE BREAST ROLL LIFT</t>
  </si>
  <si>
    <t>WIRE BREAST ROLL LOWER</t>
  </si>
  <si>
    <t>WIRE BREAST ROLL LIFT CMD</t>
  </si>
  <si>
    <t>WIRE BREAST ROLL LOWER CMD</t>
  </si>
  <si>
    <t>WIRE BREAST ROLL LIFT IND</t>
  </si>
  <si>
    <t>WIRE BREAST ROLL LOWER IND</t>
  </si>
  <si>
    <t>WIRE BREAST ROLL LIFT MOTOR - LIFT</t>
  </si>
  <si>
    <t>WIRE BREAST ROLL LIFT MOTOR - LOWER</t>
  </si>
  <si>
    <t>WIRE BREAST ROLL LIFT MOTOR - READY</t>
  </si>
  <si>
    <t>WIRE BREAST ROLL LIFT MOTOR - LIFT FEEDBACK</t>
  </si>
  <si>
    <t>WIRE BREAST ROLL LIFT MOTOR - LOWER  FEEDBACK</t>
  </si>
  <si>
    <t>WIRE  HP SHOWER OSC. - FEEDBACK</t>
  </si>
  <si>
    <t>_SPC</t>
  </si>
  <si>
    <t>WIRE  HP SHOWER OSC. - SPEED SP</t>
  </si>
  <si>
    <t>WIRE STRETCHER STRETCHING</t>
  </si>
  <si>
    <t>WIRE STRETCHER LOOSENING</t>
  </si>
  <si>
    <t>WIRE STRETCHER STRETCHING CMD</t>
  </si>
  <si>
    <t>WIRE STRETCHER LOOSENING CMD</t>
  </si>
  <si>
    <t>WIRE STRETCHER AUTO CMD</t>
  </si>
  <si>
    <t>WIRE STRETCHER STRETCHING IND</t>
  </si>
  <si>
    <t>WIRE STRETCHER LOOSENING IND</t>
  </si>
  <si>
    <t>WIRE STRETCHER AUTO CMD IND</t>
  </si>
  <si>
    <t>WIRE STRETCHER TENSION INDICATION</t>
  </si>
  <si>
    <t>WI</t>
  </si>
  <si>
    <t>WIRE STRETCHER TENSION</t>
  </si>
  <si>
    <t>WT</t>
  </si>
  <si>
    <t>WIRE STRETCHER MOTOR  - STRETCH</t>
  </si>
  <si>
    <t>WIRE STRETCHER MOTOR  - LOOSEN</t>
  </si>
  <si>
    <t>WIRE STRETCHER MOTOR - READY</t>
  </si>
  <si>
    <t>WIRE STRETCHER MOTOR  - STRETCH  FEEDBACK</t>
  </si>
  <si>
    <t>WIRE STRETCHER MOTOR  - LOOSEN FEEDBACK</t>
  </si>
  <si>
    <t>PRESS LOADING CLOSE FS</t>
  </si>
  <si>
    <t>PRESS LOADING CLOSE BS</t>
  </si>
  <si>
    <t>PRESS LOADING UNLOAD FS</t>
  </si>
  <si>
    <t>PRESS LOADING UNLOAD BS</t>
  </si>
  <si>
    <t>SPR CONTROL BOX PRESSURE OK</t>
  </si>
  <si>
    <t>SPR SUCTION BOX SEALING WATER FLOW SWITCH</t>
  </si>
  <si>
    <t>FS</t>
  </si>
  <si>
    <t>PRESS LOADING CLOSE CMD</t>
  </si>
  <si>
    <t>PRESS LOADING OPEN CMD</t>
  </si>
  <si>
    <t>PRESS LOADING LOAD CMD</t>
  </si>
  <si>
    <t>PRESS LOADING CLOSE IND</t>
  </si>
  <si>
    <t>PRESS LOADING OPEN IND</t>
  </si>
  <si>
    <t>PRESS LOADING LOAD IND</t>
  </si>
  <si>
    <t>FELT AUTO GUIDE SUPPLY PRESSURE</t>
  </si>
  <si>
    <t>UTM CHUTE BLOWER ON/OFF</t>
  </si>
  <si>
    <t>FELT OVERTRAVEL FS ALARM</t>
  </si>
  <si>
    <t>FELT OVERTRAVEL FS STOP</t>
  </si>
  <si>
    <t>FELT OVERTRAVEL BS ALARM</t>
  </si>
  <si>
    <t>FELT OVERTRAVEL  BS STOP</t>
  </si>
  <si>
    <t>FELT ROLL #1  DOCTOR OSCILLATION MOTOR - START</t>
  </si>
  <si>
    <t>Start/Stop signal</t>
  </si>
  <si>
    <t>FELT ROLL #1  DOCTOR OSCILLATION MOTOR - READY</t>
  </si>
  <si>
    <t>Ready signal</t>
  </si>
  <si>
    <t>FELT ROLL #1  DOCTOR OSCILLATION MOTOR - FEEDBACK</t>
  </si>
  <si>
    <t>Run feedback signal</t>
  </si>
  <si>
    <t>FELT ROLL #2  DOCTOR OSCILLATION MOTOR - START</t>
  </si>
  <si>
    <t>FELT ROLL #2  DOCTOR OSCILLATION MOTOR - READY</t>
  </si>
  <si>
    <t>FELT ROLL #2  DOCTOR OSCILLATION MOTOR - FEEDBACK</t>
  </si>
  <si>
    <t>FELT STRETCHER STRETCHING</t>
  </si>
  <si>
    <t>FELT STRETCHER LOOSENING</t>
  </si>
  <si>
    <t>FELT STRETCHER STRETCHING CMD</t>
  </si>
  <si>
    <t>FELT STRETCHER LOOSENING CMD</t>
  </si>
  <si>
    <t>FELT STRETCHER AUTO CMD</t>
  </si>
  <si>
    <t>FELT STRETCHER STRETCHING IND</t>
  </si>
  <si>
    <t>FELT STRETCHER LOOSENING IND</t>
  </si>
  <si>
    <t>FELT STRETCHER AUTO IND</t>
  </si>
  <si>
    <t>FELT STRETCHER TENSION INDICATION</t>
  </si>
  <si>
    <t>FELT STRETCHER TENSION MEASUREMENT</t>
  </si>
  <si>
    <t>FELT STRETCHER MOTOR  - STRETCH</t>
  </si>
  <si>
    <t>FELT STRETCHER MOTOR  - LOOSEN</t>
  </si>
  <si>
    <t>FELT STRETCHER MOTOR - READY</t>
  </si>
  <si>
    <t>FELT STRETCHER MOTOR  - STRETCH  FEEDBACK</t>
  </si>
  <si>
    <t>FELT STRETCHER MOTOR  - LOOSEN FEEDBACK</t>
  </si>
  <si>
    <t>FELT  HP SHOWER OSC. - FEEDBACK</t>
  </si>
  <si>
    <t>FELT  HP SHOWER OSC. - SPPED SP</t>
  </si>
  <si>
    <t xml:space="preserve">YANKEE DOCTORS CTRL. BOX </t>
  </si>
  <si>
    <t>YANKEE DRYER CLEANING DOCTOR LOADED</t>
  </si>
  <si>
    <t>YANKEE DRYER CLEANING DOCTOR LOAD CMD</t>
  </si>
  <si>
    <t>YANKEE DRYER CLEANING DOCTOR UNLOAD CMD</t>
  </si>
  <si>
    <t>YANKEE DRYER CLEANING DOCTOR LOADED IND</t>
  </si>
  <si>
    <t>YANKEE DRYER CLEANING DOCTOR UNLOAD IND</t>
  </si>
  <si>
    <t>YANKEE DRYER CLEANING DOCTOR LOAD</t>
  </si>
  <si>
    <t>YANKEE DRYER CLEANING DOCTOR UNLOAD</t>
  </si>
  <si>
    <t>YANKEE DRYER CLEANING DOCTOR TOUCH CMD</t>
  </si>
  <si>
    <t>YANKEE DRYER CLEANING DOCTOR TOUCH IND</t>
  </si>
  <si>
    <t>YANKEE DRYER CLEANING DOCTOR  TOUCH</t>
  </si>
  <si>
    <t>YANKEE DRYER CLEANING DOCTOR OSCILLATED</t>
  </si>
  <si>
    <t>YANKEE DRYER CLEANING DOCTOR OSCILLATION MOTOR - START</t>
  </si>
  <si>
    <t>YANKEE DRYER CLEANING DOCTOR OSCILLATION MOTOR - READY</t>
  </si>
  <si>
    <t>YANKEE DRYER CLEANING DOCTOR OSCILLATION MOTOR - FEEDBACK</t>
  </si>
  <si>
    <t>YANKEE DRYER CREPING DOCTOR LOADED</t>
  </si>
  <si>
    <t>YANKEE DRYER CREPING DOCTOR LOAD CMD</t>
  </si>
  <si>
    <t>YANKEE DRYER CREPING DOCTOR UNLOAD CMD</t>
  </si>
  <si>
    <t>YANKEE DRYER CREPING DOCTOR LOADED IND</t>
  </si>
  <si>
    <t>YANKEE DRYER CREPING DOCTOR UNLOADED IND</t>
  </si>
  <si>
    <t>YANKEE DRYER CREPING DOCTOR LOAD</t>
  </si>
  <si>
    <t>YANKEE DRYER CREPING DOCTOR UNLOAD</t>
  </si>
  <si>
    <t>YANKEE DRYER CREPING DOCTOR SERVICE CMD</t>
  </si>
  <si>
    <t>YANKEE DRYER CREPING DOCTOR SERVICED IND</t>
  </si>
  <si>
    <t>YANKEE DRYER CREPING DOCTOR SERVICE  ON</t>
  </si>
  <si>
    <t>YANKEE DRYER CREPING DOCTOR SERVICE OFF</t>
  </si>
  <si>
    <t>YANKEE DRYER CREPING DOCTOR OSCILLATED</t>
  </si>
  <si>
    <t>YANKEE DRYER CREPING DOCTOR OSCILLATION MOTOR - START</t>
  </si>
  <si>
    <t>YANKEE DRYER CREPING DOCTOR OSCILLATION MOTOR - READY</t>
  </si>
  <si>
    <t>YANKEE DRYER CREPING DOCTOR OSCILLATION MOTOR - FEEDBACK</t>
  </si>
  <si>
    <t>YANKEE DRYER CUT-OFF DOCTOR LOADED</t>
  </si>
  <si>
    <t>YANKEE DRYER CUT-OFF DOCTOR LOAD CMD</t>
  </si>
  <si>
    <t>YANKEE DRYER CUT-OFF DOCTOR UNLOAD CMD</t>
  </si>
  <si>
    <t>YANKEE DRYER CUT-OFF DOCTOR LOADED IND</t>
  </si>
  <si>
    <t>YANKEE DRYER CUT-OFF DOCTOR UNLOAD IND</t>
  </si>
  <si>
    <t>YANKEE DRYER CUT-OFF DOCTOR LOAD</t>
  </si>
  <si>
    <t>YANKEE DRYER CUT-OFF DOCTOR UNLOAD</t>
  </si>
  <si>
    <t>YANKEE DRYER CUT-OFF DOCTOR SERVICE CMD</t>
  </si>
  <si>
    <t>YANKEE DRYER CUT-OFF DOCTOR SERVICED IND</t>
  </si>
  <si>
    <t>YANKEE DRYER CUT-OFF DOCTOR SERVICE ON</t>
  </si>
  <si>
    <t>YANKEE DRYER CUT-OFF DOCTOR SERVICE OFF</t>
  </si>
  <si>
    <t>YANKEE DRYER CUT-OFF DOCTOR OSCILLATED</t>
  </si>
  <si>
    <t>YANKEE DRYER CUT-OFF DOCTOR OSCILLATION MOTOR - START</t>
  </si>
  <si>
    <t>YANKEE DRYER CUT-OFF DOCTOR OSCILLATION MOTOR - READY</t>
  </si>
  <si>
    <t>YANKEE DRYER CUT-OFF DOCTOR OSCILLATION MOTOR - FEEDBACK</t>
  </si>
  <si>
    <t>REEL RUN AUTO CMD</t>
  </si>
  <si>
    <t>REEL RUN STOP CMD</t>
  </si>
  <si>
    <t>REEL RUN AUTO IND</t>
  </si>
  <si>
    <t>REEL RUN STOP IND</t>
  </si>
  <si>
    <t>REEL RUN MANUAL IND</t>
  </si>
  <si>
    <t>A_NO</t>
  </si>
  <si>
    <t>POPE REEL SPOOL LOADER ARMS RISED NO</t>
  </si>
  <si>
    <t>A_NC</t>
  </si>
  <si>
    <t>POPE REEL SPOOL LOADER ARMS RISED NC</t>
  </si>
  <si>
    <t>B_NO</t>
  </si>
  <si>
    <t>POPE REEL SPOOL LOADER ARMS LOWERED NO</t>
  </si>
  <si>
    <t>B_NC</t>
  </si>
  <si>
    <t>POPE REEL SPOOL LOADER ARMS LOWERED NC</t>
  </si>
  <si>
    <t>POPE REEL SPOOL LOADER SHAFT IN ARMS FS</t>
  </si>
  <si>
    <t>POPE REEL SPOOL LOADER SHAFT IN ARMS BS</t>
  </si>
  <si>
    <t>E</t>
  </si>
  <si>
    <t>POPE REEL SPOOL LOADER SHAFT IN STORAGE FS</t>
  </si>
  <si>
    <t>F</t>
  </si>
  <si>
    <t>POPE REEL SPOOL LOADER SHAFT IN STORAGE BS</t>
  </si>
  <si>
    <t>POPE REEL SPOOL LOADER ARMS RISE CMD</t>
  </si>
  <si>
    <t>POPE REEL SPOOL LOADER ARMS LOWER CMD</t>
  </si>
  <si>
    <t>POPE REEL SPOOL LOADER ARMS RISED IND</t>
  </si>
  <si>
    <t>POPE REEL SPOOL LOADER ARMS LOWERED IND</t>
  </si>
  <si>
    <t>POPE REEL SHEET DETECTION ON BS</t>
  </si>
  <si>
    <t>POPE REEL TURN-UP TRANSFER CMD</t>
  </si>
  <si>
    <t>POPE REEL TURN-UP DONE CMD</t>
  </si>
  <si>
    <t>POPE REEL TURN-UP SHOWER AIR ON</t>
  </si>
  <si>
    <t>POPE REEL DEFLECTOR LOAD</t>
  </si>
  <si>
    <t>POPE REEL PRIMARY ARMS LOWER NO</t>
  </si>
  <si>
    <t>POPE REEL PRIMARY ARMS LOWER NC</t>
  </si>
  <si>
    <t>POPE REEL PRIMARY ARMS TURN-UP POS. NO</t>
  </si>
  <si>
    <t>POPE REEL PRIMARY ARMS TURN-UP POS. NC</t>
  </si>
  <si>
    <t>C_NO</t>
  </si>
  <si>
    <t>POPE REEL PRIMARY ARMS RAISE NO</t>
  </si>
  <si>
    <t>C_NC</t>
  </si>
  <si>
    <t>POPE REEL PRIMARY ARMS RAISE NC</t>
  </si>
  <si>
    <t>POPE REEL PRIMARY ARMS SHAFT IN ARMS FS</t>
  </si>
  <si>
    <t>POPE REEL PRIMARY ARMS SHAFT IN ARMS BS</t>
  </si>
  <si>
    <t>POPE REEL PRIMARY ARMS LOWERING CMD</t>
  </si>
  <si>
    <t>POPE REEL PRIMARY ARMS RAISING CMD</t>
  </si>
  <si>
    <t>POPE REEL PRIMARY ARMS LOWERING IND</t>
  </si>
  <si>
    <t>POPE REEL PRIMARY ARMS RAISING IND</t>
  </si>
  <si>
    <t>POPE REEL PRIMARY ARMS POSITION MEASUREMENT</t>
  </si>
  <si>
    <t>POPE REEL SECONDARY ARMS SPOOL IN ARMS FS</t>
  </si>
  <si>
    <t>POPE REEL SECONDARY ARMS  EJECTED FS</t>
  </si>
  <si>
    <t>POPE REEL SECONDARY ARMS LOAD CMD</t>
  </si>
  <si>
    <t>POPE REEL SECONDARY ARMS EJECT CMD</t>
  </si>
  <si>
    <t>POPE REEL SECONDARY ARMS LOAD IND</t>
  </si>
  <si>
    <t>POPE REEL SECONDARY ARMS EJECT IND</t>
  </si>
  <si>
    <t>POPE REEL SECONDARY ARMS ANGLE MEASUR.</t>
  </si>
  <si>
    <t>POPE REEL SECONDARY ARMS GAP</t>
  </si>
  <si>
    <t>POPE REEL SECONDARY ARMS SPOOL LOAD</t>
  </si>
  <si>
    <t>POPE REEL SECONDARY ARMS SPOOL EJECT</t>
  </si>
  <si>
    <t>POPE REEL SECONDARY ARMS PRESSURE FS</t>
  </si>
  <si>
    <t>POPE REEL SECONDARY ARMS PRESSURE BS</t>
  </si>
  <si>
    <t>POPE REEL SECONDARY ARMS NIP SETPOINT BS</t>
  </si>
  <si>
    <t>PV</t>
  </si>
  <si>
    <t>POPE REEL SECONDARY ARMS NIP SETPOINT FS</t>
  </si>
  <si>
    <t>POPE REEL SPOOL STARTER START CMD</t>
  </si>
  <si>
    <t>POPE REEL SPOOL STARTER STOP CMD</t>
  </si>
  <si>
    <t>POPE REEL SPOOL STARTER START IND</t>
  </si>
  <si>
    <t>POPE REEL SPOOL STARTER STOP IND</t>
  </si>
  <si>
    <t>POPE REEL WEIGHT STATION ARM LOWERED FS</t>
  </si>
  <si>
    <t>POPE REEL WEIGHT STATION ARM LOWERED BS</t>
  </si>
  <si>
    <t>POPE REEL WEIGHT STATION SPOOL  ON FRAME FS</t>
  </si>
  <si>
    <t>POPE REEL WEIGHT STATION SPOOL  ON FRAME BS</t>
  </si>
  <si>
    <t>POPE REEL WEIGHT STATION WEIGHT CMD</t>
  </si>
  <si>
    <t>POPE REEL WEIGHT STATION LOWER CMD</t>
  </si>
  <si>
    <t>POPE REEL WEIGHT STATION WEIGHT IND</t>
  </si>
  <si>
    <t>POPE REEL WEIGHT STATION MEASUREMENT FS</t>
  </si>
  <si>
    <t>POPE REEL WEIGHT STATION MEASUREMENT BS</t>
  </si>
  <si>
    <t>POPE REEL SPOOL  STORAGE LOAD</t>
  </si>
  <si>
    <t>POPE REEL SPOOL BRAKE ARMS LOWERED FS</t>
  </si>
  <si>
    <t>POPE REEL SPOOL BRAKE ARMS LOWERED BS</t>
  </si>
  <si>
    <t>POPE REEL SPOOL BRAKE SPOOL ON FRAME FS</t>
  </si>
  <si>
    <t>POPE REEL SPOOL BRAKE SPOOL ON FRAME BS</t>
  </si>
  <si>
    <t>POPE REEL SPOOL BRAKE AUTO CMD</t>
  </si>
  <si>
    <t>POPE REEL SPOOL BRAKE RELEASE CMD</t>
  </si>
  <si>
    <t>POPE REEL SPOOL BRAKE AUTO IND</t>
  </si>
  <si>
    <t>POPE REEL SPOOL BRAKE RELEASE IND</t>
  </si>
  <si>
    <t>POPE REEL PRIMARY ARMS HOOKS CLOSED FS</t>
  </si>
  <si>
    <t>POPE REEL PRIMARY ARMS HOOKS CLOSED BS</t>
  </si>
  <si>
    <t>POPE REEL PRIMARY ARMS HOOKS SPOOL 1ST DIA.</t>
  </si>
  <si>
    <t>POPE REEL PRIMARY ARMS HOOKS SPOOL MAX DIA.</t>
  </si>
  <si>
    <t>POPE REEL PRIMARY ARMS HOOKS OPENED FS</t>
  </si>
  <si>
    <t>POPE REEL PRIMARY ARMS HOOKS OPENED BS</t>
  </si>
  <si>
    <t>POPE REEL PRIMARY ARMS HOOKS CLOSE CMD</t>
  </si>
  <si>
    <t>POPE REEL PRIMARY ARMS HOOKS OPEN CMD</t>
  </si>
  <si>
    <t>POPE REEL PRIMARY ARMS HOOKS CLOSE IND</t>
  </si>
  <si>
    <t>POPE REEL PRIMARY ARMS HOOKS OPEN IND</t>
  </si>
  <si>
    <t>POPE REEL PRIMARY ARMS HOOKS AIR OK</t>
  </si>
  <si>
    <t>POPE REEL PRIMARY ARMS HOOKS LUB ON/OFF</t>
  </si>
  <si>
    <t>THREADING SYS TRANSFER TUBES AIR ON</t>
  </si>
  <si>
    <t>THREADING SYS REEL DRUM BLOWERS ON</t>
  </si>
  <si>
    <t>THREADING SYSTEM RUN</t>
  </si>
  <si>
    <t>THREADING SYS TAIL TO UTM</t>
  </si>
  <si>
    <t>THREADING SYS TAIL TO REEL</t>
  </si>
  <si>
    <t>THREADING SYS AIR SUPPLY FRAME PRESSURE OK</t>
  </si>
  <si>
    <t xml:space="preserve">THREADING SYS TAIL CUTTER FRONT POS.  </t>
  </si>
  <si>
    <t>THREADING SYS TAIL CUTTER STD POS.</t>
  </si>
  <si>
    <t>THREADING SYS TAIL CUTTER NARROW CMD</t>
  </si>
  <si>
    <t>THREADING SYS TAIL CUTTER WIDEN CMD</t>
  </si>
  <si>
    <t>THREADING SYS TAIL CUTTER NARROW IND</t>
  </si>
  <si>
    <t>THREADING SYS TAIL CUTTER WIDEN IND</t>
  </si>
  <si>
    <t>THREADING SYS TAIL CUTTER POSITION</t>
  </si>
  <si>
    <t>THREADING SYS TAIL CUTTER WATER ON</t>
  </si>
  <si>
    <t>THREADING SYS TAIL CUTTER MOTOR -  NARROW</t>
  </si>
  <si>
    <t>THREADING SYS TAIL CUTTER MOTOR -  WIDEN</t>
  </si>
  <si>
    <t>THREADING SYS TAIL CUTTER MOTOR -  READY</t>
  </si>
  <si>
    <t>THREADING SYS TAIL CUTTER MOTOR -  NARROW FEEDBACK</t>
  </si>
  <si>
    <t>THREADING SYS TAIL CUTTER MOTOR -  WIDEN FEEDBACK</t>
  </si>
  <si>
    <t xml:space="preserve">THREADING SYS TAIL CUTTER MOTOR -  SPEED </t>
  </si>
  <si>
    <t>THREADING SYS TAIL CUTTER MOTOR -  SPEED SETPOINT</t>
  </si>
  <si>
    <t>101</t>
  </si>
  <si>
    <t xml:space="preserve">LUBRICATION UNIT TANK OIL TEMP. </t>
  </si>
  <si>
    <t>UE</t>
  </si>
  <si>
    <t xml:space="preserve"> LUBRICATION UNIT FEED PUMP#1  MOTOR - START</t>
  </si>
  <si>
    <t xml:space="preserve"> LUBRICATION UNIT FEED PUMP#1  MOTOR - READY</t>
  </si>
  <si>
    <t xml:space="preserve"> LUBRICATION UNIT FEED PUMP#1  MOTOR - FEEDBACK</t>
  </si>
  <si>
    <t xml:space="preserve"> LUBRICATION UNIT FEED PUMP#2  MOTOR - START</t>
  </si>
  <si>
    <t xml:space="preserve"> LUBRICATION UNIT FEED PUMP#2  MOTOR - READY</t>
  </si>
  <si>
    <t xml:space="preserve"> LUBRICATION UNIT FEED PUMP#2  MOTOR - FEEDBACK</t>
  </si>
  <si>
    <t xml:space="preserve"> LUBRICATION UNIT TANK HEATER - ON</t>
  </si>
  <si>
    <t xml:space="preserve"> LUBRICATION UNIT TANK HEATER - READY</t>
  </si>
  <si>
    <t xml:space="preserve"> LUBRICATION UNIT TANK HEATER - FEEDBACK</t>
  </si>
  <si>
    <t>MT</t>
  </si>
  <si>
    <t>104</t>
  </si>
  <si>
    <t>LUBRICATION UNIT SUPPLY LINE – FILTER OK</t>
  </si>
  <si>
    <t>105</t>
  </si>
  <si>
    <t>LUBRICATION UNIT COOLING WATER</t>
  </si>
  <si>
    <t>wet contact, NO</t>
  </si>
  <si>
    <t>106</t>
  </si>
  <si>
    <t>TT</t>
  </si>
  <si>
    <t>126</t>
  </si>
  <si>
    <t>LUBRICATION UNIT – OIL TO YANKEE BEARING ON FS</t>
  </si>
  <si>
    <t>FT</t>
  </si>
  <si>
    <t>LUBRICATION UNIT – OIL TO YANKEE BEARING ON BS</t>
  </si>
  <si>
    <t>LUBRICATION UNIT – OIL TO YANKEE GEARBOX</t>
  </si>
  <si>
    <t>127</t>
  </si>
  <si>
    <t>LUBRICATION UNIT – OIL TO SPR BEARING ON FS</t>
  </si>
  <si>
    <t>LUBRICATION UNIT – OIL TO SPR BEARING ON BS</t>
  </si>
  <si>
    <t>142</t>
  </si>
  <si>
    <t>LUBRICATION UNIT – OIL TO FORMING ROLL GEARBOX</t>
  </si>
  <si>
    <t>801</t>
  </si>
  <si>
    <t>HYDRUALIC UNIT CIRCULATION LINE – FILTER OK</t>
  </si>
  <si>
    <t>HYDRAULIC UNIT PUMP#1 MOTOR - START</t>
  </si>
  <si>
    <t>HYDRAULIC UNIT PUMP#1 MOTOR - READY</t>
  </si>
  <si>
    <t>HYDRAULIC UNIT PUMP#1 MOTOR - FEEDBACK</t>
  </si>
  <si>
    <t>HYDRAULIC UNIT PUMP#2 MOTOR - START</t>
  </si>
  <si>
    <t>HYDRAULIC UNIT PUMP#2 MOTOR - READY</t>
  </si>
  <si>
    <t>HYDRAULIC UNIT PUMP#2 MOTOR - FEEDBACK</t>
  </si>
  <si>
    <t>HYDRAULIC UNIT HEATER  - START</t>
  </si>
  <si>
    <t>HYDRAULIC UNIT HEATER  - READY</t>
  </si>
  <si>
    <t>HYDRAULIC UNIT HEATER  - FEEDBACK</t>
  </si>
  <si>
    <t>HYDRAULIC UNIT RECIRCULATION PUMP - START</t>
  </si>
  <si>
    <t>HYDRAULIC UNIT RECIRCULATION PUMP - READY</t>
  </si>
  <si>
    <t>HYDRAULIC UNIT RECIRCULATION PUMP - FEEDBACK</t>
  </si>
  <si>
    <t>810</t>
  </si>
  <si>
    <t>811</t>
  </si>
  <si>
    <t>812</t>
  </si>
  <si>
    <t>HYDRUALIC UNIT PRESS ROLL SUPPLY LINE – RELIEVING VALVE OPEN</t>
  </si>
  <si>
    <t>820</t>
  </si>
  <si>
    <t>821</t>
  </si>
  <si>
    <t>822</t>
  </si>
  <si>
    <t>HYDRUALIC UNIT REEL SUPPLY LINE –  RELIEVING VALVE OPEN</t>
  </si>
  <si>
    <t>648</t>
  </si>
  <si>
    <t>612</t>
  </si>
  <si>
    <t>642</t>
  </si>
  <si>
    <t>691</t>
  </si>
  <si>
    <t xml:space="preserve">HYDRAULIC TABLE PRIMARY ARMS NIP RELIEVING  – PRESSURE SETTING   </t>
  </si>
  <si>
    <t>HYDRAULIC TABLE PRIMARY ARMS NIP RELIEVING  – PRESSURE MESURMENT</t>
  </si>
  <si>
    <t>HYDRAULIC TABLE PRIMARY ARMS NIP RELIEVING  – BACK PRESSURE MESURMENT</t>
  </si>
  <si>
    <t>316</t>
  </si>
  <si>
    <t>HYDRAULIC TABLE PRESS LOADING NIP TS PRESSURE SETTING</t>
  </si>
  <si>
    <t>HYDRAULIC TABLE PRESS LOADING NIP TS PRESSURE MEASURE</t>
  </si>
  <si>
    <t>HYDRAULIC TABLE PRESS LOADING NIP DS PRESSURE SETTING</t>
  </si>
  <si>
    <t>HYDRAULIC TABLE PRESS LOADING NIP DS PRESSURE MEASURE</t>
  </si>
  <si>
    <t>HYDRAULIC TABLE PRESS LOADING NIP BACK PRESSURE MEASURE</t>
  </si>
  <si>
    <t>GREASE UNIT ON/OFF</t>
  </si>
  <si>
    <t>GREASE UNIT FAULT</t>
  </si>
  <si>
    <t>001</t>
  </si>
  <si>
    <t>RECIRCULATING WE Air Fan START</t>
  </si>
  <si>
    <t>N.O</t>
  </si>
  <si>
    <t>RECIRCULATING WE Air Fan FORWARD FEEDBACK</t>
  </si>
  <si>
    <t>RECIRCULATING WE Air Fan FAN ALARM</t>
  </si>
  <si>
    <t>Alarm Signal</t>
  </si>
  <si>
    <t>RECIRCULATING WE Air Fan  READY TO START</t>
  </si>
  <si>
    <t>NO</t>
  </si>
  <si>
    <t>RECIRCULATING WE Air Fan CURRENT</t>
  </si>
  <si>
    <t>Current absorption Signal</t>
  </si>
  <si>
    <t>4-20ma</t>
  </si>
  <si>
    <t>RECIRCULATING WE Air Fan SPEED REFERENCE</t>
  </si>
  <si>
    <t>Speed Setpoint Signal</t>
  </si>
  <si>
    <t>002</t>
  </si>
  <si>
    <t>RECIRCULATING DE Air Fan START</t>
  </si>
  <si>
    <t>RECIRCULATING DE Air Fan FORWARD FEEDBACK</t>
  </si>
  <si>
    <t>RECIRCULATING DE Air Fan FAN ALARM</t>
  </si>
  <si>
    <t>RECIRCULATING DE Air Fan READY TO START</t>
  </si>
  <si>
    <t>RECIRCULATING DE Air Fan CURRENT</t>
  </si>
  <si>
    <t>RECIRCULATING DE Air Fan SPEED REFFERENCE</t>
  </si>
  <si>
    <t>004</t>
  </si>
  <si>
    <t>EXHAUST Air Fan START</t>
  </si>
  <si>
    <t>EXHAUST Air Fan FORWARD FEEDBACK</t>
  </si>
  <si>
    <t>EXHAUST Air Fan FAN ALARM</t>
  </si>
  <si>
    <t>Alarm signal</t>
  </si>
  <si>
    <t>EXHAUST Air Fan  READY TO START</t>
  </si>
  <si>
    <t>EXHAUST Air Fan CURRENT</t>
  </si>
  <si>
    <t>EXHAUST Air Fan  SPEED REFERENCE</t>
  </si>
  <si>
    <t>003</t>
  </si>
  <si>
    <t>MAKE UP Air Fan START</t>
  </si>
  <si>
    <t>MAKE UP Air Fan FORWARD FEEDBACK</t>
  </si>
  <si>
    <t>MAKE UP Air Fan FAN ALARM</t>
  </si>
  <si>
    <t>Alarm signa</t>
  </si>
  <si>
    <t>MAKE UP Air Fan  READY TO START</t>
  </si>
  <si>
    <t>MAKE UP Air Fan CURRENT</t>
  </si>
  <si>
    <t>MAKE UP Air Fan SPEED REFERENCE</t>
  </si>
  <si>
    <t>TEMPERATURE TRANSMITTER - SHC Outlet - WE Hood Inlet</t>
  </si>
  <si>
    <t>FIELD</t>
  </si>
  <si>
    <t>4-20mA</t>
  </si>
  <si>
    <t>007</t>
  </si>
  <si>
    <t>TEMPERATURE TRANSMITTER - SHC Outlet - DE Hood Inlet</t>
  </si>
  <si>
    <t>008</t>
  </si>
  <si>
    <t>TEMPERATURE TRANSMITTER - DE Hood Outlet</t>
  </si>
  <si>
    <t>TEMPERATURE TRANSMITTER - WE Recirculating FAN  Inlet</t>
  </si>
  <si>
    <t>010</t>
  </si>
  <si>
    <t>TEMPERATURE TRANSMITTER - DE Recirculating FAN  Inlet</t>
  </si>
  <si>
    <t>013</t>
  </si>
  <si>
    <t>TEMPERATURE TRANSMITTER - Fresch Air</t>
  </si>
  <si>
    <t>016</t>
  </si>
  <si>
    <t>TEMPERATURE TRANSMITTER - Make Up</t>
  </si>
  <si>
    <t>017</t>
  </si>
  <si>
    <t>TEMPERATURE TRANSMITTER - ON BOARD MOIST.TRANSMITTER - EXHAUST TEMP</t>
  </si>
  <si>
    <t xml:space="preserve">HUMIDITY / TEMPERATURE Sensor for Yankee Exhaust Air Control  </t>
  </si>
  <si>
    <t>015</t>
  </si>
  <si>
    <t>005</t>
  </si>
  <si>
    <t>FILTER PRESSURE Switch</t>
  </si>
  <si>
    <t>PRESSURE SWITCH</t>
  </si>
  <si>
    <t>009</t>
  </si>
  <si>
    <t>012</t>
  </si>
  <si>
    <t>PRESSURE LIMIT SWITCH - PDSAH  (HER01 Fresh air filter)</t>
  </si>
  <si>
    <t>018</t>
  </si>
  <si>
    <t>PRESSURE LIMIT SWITCH - PDSAL 310-311 (Exhaust Interlocks)</t>
  </si>
  <si>
    <t>019</t>
  </si>
  <si>
    <t>006</t>
  </si>
  <si>
    <t>O</t>
  </si>
  <si>
    <t>Inductive sensor (WE Hood open)</t>
  </si>
  <si>
    <t>FREE CONTACT N.O.</t>
  </si>
  <si>
    <t>Inductive sensor (WE Hood close)</t>
  </si>
  <si>
    <t>011</t>
  </si>
  <si>
    <t>Inductive sensor (DE Hood open)</t>
  </si>
  <si>
    <t>Inductive sensor (DE Hood close)</t>
  </si>
  <si>
    <t>MOTOR-REDUCER for WE Hood OPEN/CLOSE UP STROKE</t>
  </si>
  <si>
    <t>Run forward signal</t>
  </si>
  <si>
    <t>MOTOR-REDUCER for WE Hood OPEN/CLOSE DOWN STROKE</t>
  </si>
  <si>
    <t>Run reverse signal</t>
  </si>
  <si>
    <t>MOTOR-REDUCER for WE Hood OPEN/CLOSE Emergency Signal</t>
  </si>
  <si>
    <t>Emergency Signal</t>
  </si>
  <si>
    <t>MOTOR-REDUCER for DE Hood OPEN/CLOSE UP STROKE</t>
  </si>
  <si>
    <t>N.O.</t>
  </si>
  <si>
    <t>MOTOR-REDUCER for DE Hood OPEN/CLOSE DOWN STROKE</t>
  </si>
  <si>
    <t>MOTOR-REDUCER forDE Hood OPEN/CLOSE Emergency Signal</t>
  </si>
  <si>
    <t>MOTOR-REDUCER for WE FILTER In / Out UP STROKE</t>
  </si>
  <si>
    <t>MOTOR-REDUCER for WE FILTER In / Out DOWN STROKE</t>
  </si>
  <si>
    <t>MOTOR-REDUCER for WE FILTER In / Out UPSTROKE EMERGENCY SIGNAL</t>
  </si>
  <si>
    <t>Limit Switch</t>
  </si>
  <si>
    <t>Field</t>
  </si>
  <si>
    <t>AC</t>
  </si>
  <si>
    <t>MOTOR-REDUCER for WE FILTER In / Out OPEN STROKE</t>
  </si>
  <si>
    <t>MOTOR-REDUCER for WE FILTER In / Out CLOSE STROKE</t>
  </si>
  <si>
    <t>MOTOR-REDUCER for WE FILTER In / Out EMERGENCY SIGNAL</t>
  </si>
  <si>
    <t>MOTOR-REDUCER for DE FILTER In / Out OPEN STROKE</t>
  </si>
  <si>
    <t>MOTOR-REDUCER for DE FILTER In / Out CLOSE STROKE</t>
  </si>
  <si>
    <t>MOTOR-REDUCER for DE FILTER In / Out EMERGENCY SIGNAL</t>
  </si>
  <si>
    <t>TEMPERATURE TRASMITTER-High Press. Steam Feeding</t>
  </si>
  <si>
    <t>PRESSURE TRANSMITTER-High Press. Steam Feeding</t>
  </si>
  <si>
    <t>STEAM FLOW TRANSMITTER-High Press. Steam Feeding</t>
  </si>
  <si>
    <t>TEMPERATURE TRASMITTER-Low Press. Steam Feeding</t>
  </si>
  <si>
    <t>PRESSURE TRANSMITTER-Low Press. Steam Feeding</t>
  </si>
  <si>
    <t>Flow transmitter-Low Press. Steam Feeding</t>
  </si>
  <si>
    <t>004A</t>
  </si>
  <si>
    <t>STEAM EJECTOR – THERMO-COMPRESSOR TYPE</t>
  </si>
  <si>
    <t>4-20mA  N.C.</t>
  </si>
  <si>
    <t>004B</t>
  </si>
  <si>
    <t>REGULATION VALVE - Make up</t>
  </si>
  <si>
    <t>PRESSURE TRANSMITTER</t>
  </si>
  <si>
    <t>REGULATION VALVE - Warm up</t>
  </si>
  <si>
    <t>TV</t>
  </si>
  <si>
    <t>TEMPERATURE VALVE</t>
  </si>
  <si>
    <t>TEMPERATURE TRASMITTER-Warm up</t>
  </si>
  <si>
    <t>DIFFERENTIAL PRESSURE TRANSMITTER</t>
  </si>
  <si>
    <t>PDT</t>
  </si>
  <si>
    <t>Flow transmitter-blowtrought</t>
  </si>
  <si>
    <t>007A</t>
  </si>
  <si>
    <t>REGULATION VALVE -suct. Thermocomp.</t>
  </si>
  <si>
    <t>FV</t>
  </si>
  <si>
    <t>FLOW CONTROL VALVE</t>
  </si>
  <si>
    <t>007B</t>
  </si>
  <si>
    <t>REGULATION VALVE-VENT</t>
  </si>
  <si>
    <t>4-20mA  N.O.</t>
  </si>
  <si>
    <t>LEVEL TRASMITTER</t>
  </si>
  <si>
    <t>LT</t>
  </si>
  <si>
    <t>HIGH LEVEL SWITCH</t>
  </si>
  <si>
    <t>HLS</t>
  </si>
  <si>
    <t>LOW LEVEL SWITCH</t>
  </si>
  <si>
    <t>LLS</t>
  </si>
  <si>
    <t>LEVEL SWITCH</t>
  </si>
  <si>
    <t>CP PUMP START</t>
  </si>
  <si>
    <t>U</t>
  </si>
  <si>
    <t>CP  PUMP forward feedback</t>
  </si>
  <si>
    <t>CP PUMP  alarm</t>
  </si>
  <si>
    <t>CP PUMP ready to start</t>
  </si>
  <si>
    <t>CP PUMP alarm</t>
  </si>
  <si>
    <t>LEVEL CONTROL VALVE YANKEE CONDENSATE</t>
  </si>
  <si>
    <t>LV</t>
  </si>
  <si>
    <t>LEVEL VALVE</t>
  </si>
  <si>
    <t>SOLENOID</t>
  </si>
  <si>
    <t>24 VDC N.O.</t>
  </si>
  <si>
    <t>TEMPERATURE CONTROL VALVE MAKE UP AIR</t>
  </si>
  <si>
    <t>4-20mA  N.O. STRAIGHT WAY</t>
  </si>
  <si>
    <t>TEMPERATURE CONTROL VALVE WE HOOD</t>
  </si>
  <si>
    <t>014</t>
  </si>
  <si>
    <t>HIGH LIMIT SWITCH</t>
  </si>
  <si>
    <t>CP PUMP recirculating fan alarm</t>
  </si>
  <si>
    <t>LEVEL CONTROL VALVE HOOD CONDENSATE</t>
  </si>
  <si>
    <t>020</t>
  </si>
  <si>
    <t>REGULATION VALVE - Flume</t>
  </si>
  <si>
    <t>TEMPERATURE TRASMITTER - Flume</t>
  </si>
  <si>
    <t>HUMIDITY AND TEMPERATURE TRASMITTER</t>
  </si>
  <si>
    <t>TEMPERATURE TRASMITTER-Suction Box</t>
  </si>
  <si>
    <t>REGULATION VALVE SPRAY WATER</t>
  </si>
  <si>
    <t>CONTROL VALVE</t>
  </si>
  <si>
    <t>SOLENOID VALVE UP-DOWN</t>
  </si>
  <si>
    <t>24VDC N.O.</t>
  </si>
  <si>
    <t>INDUCTIVE SENSOR</t>
  </si>
  <si>
    <t>PAPER BREAK PHOTOCELL</t>
  </si>
  <si>
    <t>XS</t>
  </si>
  <si>
    <t>PHOTO CELL SWITCH</t>
  </si>
  <si>
    <t>SUCTION fan start</t>
  </si>
  <si>
    <t>SUCTION fan forward feedback</t>
  </si>
  <si>
    <t>SUCTION fan alarm</t>
  </si>
  <si>
    <t>SUCTION fan ready to start</t>
  </si>
  <si>
    <t>SUCTION fan current</t>
  </si>
  <si>
    <t>SUCTION fan  speed reference</t>
  </si>
  <si>
    <t>DIFFERENTIAL PRESSURE TRANSMITTER AS LEVEL TRANSMITTER</t>
  </si>
  <si>
    <t>DIFF. PRESSURE TRANSMITTER</t>
  </si>
  <si>
    <t>LEVEL CONTROL VALVE FOR SCRUBBER</t>
  </si>
  <si>
    <t>Pressure switch drip eliminator</t>
  </si>
  <si>
    <t>24 VDC NO</t>
  </si>
  <si>
    <t>Cleaning water SOLENOID on valve</t>
  </si>
  <si>
    <t>24 VDC  N.C.</t>
  </si>
  <si>
    <t>Cleaning water valve limit switch open</t>
  </si>
  <si>
    <t>Cleaning water valve limit switch close</t>
  </si>
  <si>
    <t>Sum</t>
  </si>
  <si>
    <t>Wet End</t>
  </si>
  <si>
    <t>Dry End</t>
  </si>
  <si>
    <t>Burner &amp; Hood System</t>
  </si>
  <si>
    <t>Dust &amp; Mist Removal</t>
  </si>
  <si>
    <t>Lubrication &amp; Hydraulic</t>
  </si>
  <si>
    <t>Steam &amp; Condensate</t>
  </si>
  <si>
    <t>DCS (Total)</t>
  </si>
  <si>
    <t>The P&amp;ID drawing number where the equipment is located.</t>
  </si>
  <si>
    <t>Appendix 5 – Instrument Code</t>
  </si>
  <si>
    <t>The Area where the equipment is located</t>
  </si>
  <si>
    <t>CODE</t>
  </si>
  <si>
    <t>DESCRIPTION</t>
  </si>
  <si>
    <t>Loop Number</t>
  </si>
  <si>
    <t>HV</t>
  </si>
  <si>
    <t>OnOff/Ctr. Valve/Manual Control from DCS</t>
  </si>
  <si>
    <t>Tag Name according to APP guideline</t>
  </si>
  <si>
    <t>Solenoid Valve</t>
  </si>
  <si>
    <t>System Tag No.</t>
  </si>
  <si>
    <t>Tag name to be appeared in DCS</t>
  </si>
  <si>
    <t>GS</t>
  </si>
  <si>
    <t>Limit Switch Post Gap Refiner</t>
  </si>
  <si>
    <t>Process/service description</t>
  </si>
  <si>
    <t>GI</t>
  </si>
  <si>
    <t>Limit Switch Gap Headbox</t>
  </si>
  <si>
    <t>Signal Tagname</t>
  </si>
  <si>
    <t>Limit Transmitter</t>
  </si>
  <si>
    <t>Type of instrument</t>
  </si>
  <si>
    <t>Limit Switch Element</t>
  </si>
  <si>
    <t>Location of the instrument</t>
  </si>
  <si>
    <t>SC</t>
  </si>
  <si>
    <t>Speed Control</t>
  </si>
  <si>
    <t>in DCS, PLC or local</t>
  </si>
  <si>
    <t>Freeness Analyzer Indication</t>
  </si>
  <si>
    <t>Type of input or output</t>
  </si>
  <si>
    <t>Ph Analyzer</t>
  </si>
  <si>
    <t>Signal - Type</t>
  </si>
  <si>
    <t>Signal type</t>
  </si>
  <si>
    <t>AT</t>
  </si>
  <si>
    <t>Analyzer Transmitter</t>
  </si>
  <si>
    <t>Signal - Power</t>
  </si>
  <si>
    <t>Power for the signal</t>
  </si>
  <si>
    <t>AE</t>
  </si>
  <si>
    <t>Analyzer Element</t>
  </si>
  <si>
    <t>Signal - Wire</t>
  </si>
  <si>
    <t>wiring configuration</t>
  </si>
  <si>
    <t>EC</t>
  </si>
  <si>
    <t>Lamp, Alarm, Sensor</t>
  </si>
  <si>
    <t>Input and Output location</t>
  </si>
  <si>
    <t>JC</t>
  </si>
  <si>
    <t>Power Refiner</t>
  </si>
  <si>
    <t>Range Low</t>
  </si>
  <si>
    <t>JT</t>
  </si>
  <si>
    <t>Power Refiner Transmitter</t>
  </si>
  <si>
    <t>Range High</t>
  </si>
  <si>
    <t>JI</t>
  </si>
  <si>
    <t>Power Refiner Indication</t>
  </si>
  <si>
    <t>Engineering Unit</t>
  </si>
  <si>
    <t>LC</t>
  </si>
  <si>
    <t>Level Control</t>
  </si>
  <si>
    <t>LLL- Low Low Low, HHH- High High High etc</t>
  </si>
  <si>
    <t>LS</t>
  </si>
  <si>
    <t>Level Switch</t>
  </si>
  <si>
    <t>For Valves, If signal is zero, what willl be the valve opening.</t>
  </si>
  <si>
    <t>LI</t>
  </si>
  <si>
    <t>Level Indication</t>
  </si>
  <si>
    <t>For Valves, If signal is one, what willl be the valve opening.</t>
  </si>
  <si>
    <t>Level Transmitter</t>
  </si>
  <si>
    <t>CV fail Action</t>
  </si>
  <si>
    <t>For Valves, If air fails, what willl be the valve status.</t>
  </si>
  <si>
    <t>Level Valve</t>
  </si>
  <si>
    <t>CV Control Action</t>
  </si>
  <si>
    <t xml:space="preserve">For Valves, Direction of the control. </t>
  </si>
  <si>
    <t>FC</t>
  </si>
  <si>
    <t>Flow Control</t>
  </si>
  <si>
    <t>Process value characteristics</t>
  </si>
  <si>
    <t>Flow Safety</t>
  </si>
  <si>
    <t>Rev</t>
  </si>
  <si>
    <t>Revision</t>
  </si>
  <si>
    <t>FI</t>
  </si>
  <si>
    <t>Flow Indication</t>
  </si>
  <si>
    <t>Supply By</t>
  </si>
  <si>
    <t>Supplier name</t>
  </si>
  <si>
    <t>Flow Transmitter</t>
  </si>
  <si>
    <t>Flow Valve</t>
  </si>
  <si>
    <t>FE</t>
  </si>
  <si>
    <t>Flow Element</t>
  </si>
  <si>
    <t>PC</t>
  </si>
  <si>
    <t>Pressure Control</t>
  </si>
  <si>
    <t>PDI</t>
  </si>
  <si>
    <t>Pressure Differential</t>
  </si>
  <si>
    <t>Pressure Switch</t>
  </si>
  <si>
    <t>PI</t>
  </si>
  <si>
    <t>Pressure Indication</t>
  </si>
  <si>
    <t>Pressure Transmitter</t>
  </si>
  <si>
    <t>Pressure valve</t>
  </si>
  <si>
    <t>TC</t>
  </si>
  <si>
    <t>Temp. Control</t>
  </si>
  <si>
    <t>TI</t>
  </si>
  <si>
    <t>Temp. Indication</t>
  </si>
  <si>
    <t>Temp. Transmitter</t>
  </si>
  <si>
    <t>Temp. Valve</t>
  </si>
  <si>
    <t>TE</t>
  </si>
  <si>
    <t>Temp. Element</t>
  </si>
  <si>
    <t>NC</t>
  </si>
  <si>
    <t>Consistency Control</t>
  </si>
  <si>
    <t>NI</t>
  </si>
  <si>
    <t>Consistency Indication</t>
  </si>
  <si>
    <t>NT</t>
  </si>
  <si>
    <t>Consistency Transmitter</t>
  </si>
  <si>
    <t>NV</t>
  </si>
  <si>
    <t>Consistency Valve</t>
  </si>
  <si>
    <t>KS</t>
  </si>
  <si>
    <t>Time Switch</t>
  </si>
  <si>
    <t>KV</t>
  </si>
  <si>
    <t>Valve Junk Trap</t>
  </si>
  <si>
    <t>WIC</t>
  </si>
  <si>
    <t>Weight Indication Control</t>
  </si>
  <si>
    <t>Motor</t>
  </si>
  <si>
    <t>Moisture Transmitter</t>
  </si>
  <si>
    <t>Weight Transmitter</t>
  </si>
  <si>
    <t>Multi-function device</t>
  </si>
  <si>
    <t>Limit Switch Gap Headbox Open</t>
  </si>
  <si>
    <t>Limit Switch Gap Headbox Close</t>
  </si>
  <si>
    <t>Push button</t>
  </si>
  <si>
    <t>Lamp</t>
  </si>
  <si>
    <t>Display</t>
  </si>
  <si>
    <t>Weight Indication</t>
  </si>
  <si>
    <t>Common (Basic) Motors</t>
  </si>
  <si>
    <t>Current signal (A)</t>
  </si>
  <si>
    <t>Power signal (kWh)</t>
  </si>
  <si>
    <t>Frequency Drives</t>
  </si>
  <si>
    <t>Speed signal (rpm)</t>
  </si>
  <si>
    <t>Speed setpoint signal (rpm)</t>
  </si>
  <si>
    <t>Forward/Reverse Motors</t>
  </si>
  <si>
    <t>Start forward signal</t>
  </si>
  <si>
    <t>Start reverse signal</t>
  </si>
  <si>
    <t>Run feedback forward signal</t>
  </si>
  <si>
    <t>Run feedback reverse signal</t>
  </si>
  <si>
    <t>Motorized Valves</t>
  </si>
  <si>
    <t>Open valve</t>
  </si>
  <si>
    <t>Close valve</t>
  </si>
  <si>
    <t>Open limit switch signal</t>
  </si>
  <si>
    <t>Close limit switch signal</t>
  </si>
  <si>
    <t>Open torque switch signal</t>
  </si>
  <si>
    <t>Close torque switch signal</t>
  </si>
  <si>
    <t>Torque switch high signal</t>
  </si>
  <si>
    <t>Cranes, Hoists, Transf. Sys., Grinding Machine, Tools</t>
  </si>
  <si>
    <t>Air compressor station</t>
  </si>
  <si>
    <t>Laboratory Equipment</t>
  </si>
  <si>
    <t>Electrical</t>
  </si>
  <si>
    <t>Buffer Area</t>
  </si>
  <si>
    <t>NBKP Line</t>
  </si>
  <si>
    <t>LBKP Line</t>
  </si>
  <si>
    <t>Chemical Preparation (Talc, Caustic, Starch)</t>
  </si>
  <si>
    <t>Chemical (WSD, DSA, Coating)</t>
  </si>
  <si>
    <t>Broke System</t>
  </si>
  <si>
    <t>Approach System</t>
  </si>
  <si>
    <t>White Water &amp; Fiber Recovery System</t>
  </si>
  <si>
    <t>Fresh Water System</t>
  </si>
  <si>
    <t>Vacuum System</t>
  </si>
  <si>
    <t>Dust Removal &amp; Mist Removal</t>
  </si>
  <si>
    <t>Lubrication, Hydraulic system</t>
  </si>
  <si>
    <t>Un Wind</t>
  </si>
  <si>
    <t>Calender</t>
  </si>
  <si>
    <t>Winder</t>
  </si>
  <si>
    <t>DCS, PLC, QCS</t>
  </si>
  <si>
    <t>Conveyor</t>
  </si>
  <si>
    <t>Wrapping</t>
  </si>
  <si>
    <t xml:space="preserve"> P-OKITM08</t>
  </si>
  <si>
    <t>AREA DESCRIPTION</t>
  </si>
  <si>
    <t>AREA NO.</t>
  </si>
  <si>
    <t>STRF</t>
  </si>
  <si>
    <t>STRR</t>
  </si>
  <si>
    <t>RY</t>
  </si>
  <si>
    <t>FWDR</t>
  </si>
  <si>
    <t>REVR</t>
  </si>
  <si>
    <t>STR</t>
  </si>
  <si>
    <t>RF</t>
  </si>
  <si>
    <t>SI</t>
  </si>
  <si>
    <t>SPC</t>
  </si>
  <si>
    <t>AL</t>
  </si>
  <si>
    <t>M1</t>
  </si>
  <si>
    <t>DEVICE Tag No.</t>
  </si>
  <si>
    <t>CURR</t>
  </si>
  <si>
    <t>STR-DOWN</t>
  </si>
  <si>
    <t>STR-UP</t>
  </si>
  <si>
    <t>AM1</t>
  </si>
  <si>
    <t>BM1</t>
  </si>
  <si>
    <t>CM1</t>
  </si>
  <si>
    <t>DM1</t>
  </si>
  <si>
    <t>POW</t>
  </si>
  <si>
    <t>OPN</t>
  </si>
  <si>
    <t>CLS</t>
  </si>
  <si>
    <t>ZSO</t>
  </si>
  <si>
    <t>ZSC</t>
  </si>
  <si>
    <t>WSO</t>
  </si>
  <si>
    <t>WSC</t>
  </si>
  <si>
    <t>WSH</t>
  </si>
  <si>
    <t>I/O LIST COUNT SUMMARY</t>
  </si>
  <si>
    <t>ETC.</t>
  </si>
  <si>
    <t>SIGNAL EXCHANGE LIST COUNT SUMMARY (PROFIBUS)</t>
  </si>
  <si>
    <t>wet contact, NC</t>
  </si>
  <si>
    <t>Feedback signal</t>
  </si>
  <si>
    <t>Speed setpoint</t>
  </si>
  <si>
    <t>REMARKS</t>
  </si>
  <si>
    <t>PMP: will be updated in the future</t>
  </si>
  <si>
    <t>030</t>
  </si>
  <si>
    <t>kPa</t>
  </si>
  <si>
    <t>mm</t>
  </si>
  <si>
    <t>mpm</t>
  </si>
  <si>
    <t>kN</t>
  </si>
  <si>
    <t>kN/m</t>
  </si>
  <si>
    <t>°</t>
  </si>
  <si>
    <t>bar</t>
  </si>
  <si>
    <t>kg</t>
  </si>
  <si>
    <t>℃</t>
  </si>
  <si>
    <t>+150</t>
  </si>
  <si>
    <t>%</t>
  </si>
  <si>
    <t>L/min</t>
  </si>
  <si>
    <t>4.5</t>
  </si>
  <si>
    <t>11</t>
  </si>
  <si>
    <t>8</t>
  </si>
  <si>
    <t>HYDRAULIC UNIT TANK OIL TEMP.</t>
  </si>
  <si>
    <t>220</t>
  </si>
  <si>
    <t>°C</t>
  </si>
  <si>
    <t>250</t>
  </si>
  <si>
    <t>25</t>
  </si>
  <si>
    <t>+1500</t>
  </si>
  <si>
    <t>Pa</t>
  </si>
  <si>
    <t>300</t>
  </si>
  <si>
    <t>g/kg</t>
  </si>
  <si>
    <t>15</t>
  </si>
  <si>
    <t>12</t>
  </si>
  <si>
    <t>bar(g)</t>
  </si>
  <si>
    <t>2,0</t>
  </si>
  <si>
    <t>10.500</t>
  </si>
  <si>
    <t>kg/h</t>
  </si>
  <si>
    <t>7.500</t>
  </si>
  <si>
    <t>mc/h</t>
  </si>
  <si>
    <t>2.100</t>
  </si>
  <si>
    <t>100</t>
  </si>
  <si>
    <t>+100</t>
  </si>
  <si>
    <t>230</t>
  </si>
  <si>
    <t>TM1402</t>
  </si>
  <si>
    <t>TM140231-SJB-001</t>
  </si>
  <si>
    <t>TM140230M0665</t>
  </si>
  <si>
    <t>TM140230M4233</t>
  </si>
  <si>
    <t>TM140234M4234</t>
  </si>
  <si>
    <t>TM140234M4235</t>
  </si>
  <si>
    <t>TM140234M4236</t>
  </si>
  <si>
    <t>TM140230M4255</t>
  </si>
  <si>
    <t>TM140230M4263</t>
  </si>
  <si>
    <t>TM140230M0334A</t>
  </si>
  <si>
    <t>TM140230M0334B</t>
  </si>
  <si>
    <t>TM140230M0320</t>
  </si>
  <si>
    <t>TM140231M2611</t>
  </si>
  <si>
    <t>TM140231M2622</t>
  </si>
  <si>
    <t>TM140231M2632</t>
  </si>
  <si>
    <t>TM140231M7581</t>
  </si>
  <si>
    <t>TM140234M1001A</t>
  </si>
  <si>
    <t>TM140234M1001B</t>
  </si>
  <si>
    <t>TM140234H1032</t>
  </si>
  <si>
    <t>TM140234M8801A</t>
  </si>
  <si>
    <t>TM140234M8801B</t>
  </si>
  <si>
    <t>TM140234H8832</t>
  </si>
  <si>
    <t>TM140234M8803</t>
  </si>
  <si>
    <t>TM140232F0001M1</t>
  </si>
  <si>
    <t>TM140232F0002M1</t>
  </si>
  <si>
    <t>TM140232F0004M1</t>
  </si>
  <si>
    <t>TM140232F0003M1</t>
  </si>
  <si>
    <t>TM140232D0006M1</t>
  </si>
  <si>
    <t>TM140232D0011M1</t>
  </si>
  <si>
    <t>TM140235U0001M1</t>
  </si>
  <si>
    <t>TM140235U0002M1</t>
  </si>
  <si>
    <t>TM140235U0003M1</t>
  </si>
  <si>
    <t>TM140235U0004M1</t>
  </si>
  <si>
    <t>TM140233F0002M1</t>
  </si>
  <si>
    <t>TM140233U0001M1</t>
  </si>
  <si>
    <t>TM140233F0001M1</t>
  </si>
  <si>
    <t>POPE REEL FRAMEWORK GATE CLOSED FS</t>
  </si>
  <si>
    <t>POPE REEL FRAMEWORK GATE CLOSED BS</t>
  </si>
  <si>
    <t>POPE REEL FRAMEWORK GATE OPEN CMD</t>
  </si>
  <si>
    <t>POPE REEL FRAMEWORK GATE CLOSE CMD</t>
  </si>
  <si>
    <t>POPE REEL FRAMEWORK GATE OPEN IND</t>
  </si>
  <si>
    <t>POPE REEL FRAMEWORK GATE OPEN</t>
  </si>
  <si>
    <t>POPE REEL FRAMEWORK GATE CLOSE</t>
  </si>
  <si>
    <t>HOOD CONTROL WET END OPEN CMD</t>
  </si>
  <si>
    <t>HOOD CONTROL WET END CLOSE CMD</t>
  </si>
  <si>
    <t>HOOD CONTROL DRY END OPEN CMD</t>
  </si>
  <si>
    <t>HOOD CONTROL DRY END CLOSE CMD</t>
  </si>
  <si>
    <t>HOOD CONTROL WET END OPEN IND</t>
  </si>
  <si>
    <t>HOOD CONTROL WET END CLOSE IND</t>
  </si>
  <si>
    <t>HOOD CONTROL DRY END OPEN IND</t>
  </si>
  <si>
    <t>HOOD CONTROL DRY END CLOSE IND</t>
  </si>
  <si>
    <t>REV D</t>
  </si>
  <si>
    <t>24Vdc</t>
  </si>
  <si>
    <t>CHANGED DESCRIPTION</t>
  </si>
  <si>
    <t>THREADING SYSTEM AIR ON IND</t>
  </si>
  <si>
    <t>THREADING SYSTEM AIR ON</t>
  </si>
  <si>
    <t>FELT STRETCHER SHAFT OK</t>
  </si>
  <si>
    <r>
      <rPr>
        <sz val="10"/>
        <color indexed="55"/>
        <rFont val="Calibri"/>
        <family val="2"/>
        <charset val="1"/>
      </rPr>
      <t xml:space="preserve">Pressure Transmitter for </t>
    </r>
    <r>
      <rPr>
        <sz val="10"/>
        <rFont val="Arial"/>
        <family val="2"/>
        <charset val="1"/>
      </rPr>
      <t xml:space="preserve">Make-up FAN </t>
    </r>
    <r>
      <rPr>
        <sz val="11"/>
        <color indexed="55"/>
        <rFont val="Calibri"/>
        <family val="2"/>
        <charset val="1"/>
      </rPr>
      <t>Control</t>
    </r>
  </si>
  <si>
    <t>TM140231-JB-360</t>
  </si>
  <si>
    <t>TM140231-JB-460</t>
  </si>
  <si>
    <t>TM140231-JB-760</t>
  </si>
  <si>
    <t>TM140231-JB-860</t>
  </si>
  <si>
    <t>TM140231-JB-160</t>
  </si>
  <si>
    <t>POPE REEL DEFLECTOR UNLOAD</t>
  </si>
  <si>
    <t>POPE REEL SPOOL  STORAGE UNLOAD</t>
  </si>
  <si>
    <t>POPE REEL SPOOL BRAKE LOAD</t>
  </si>
  <si>
    <t>POPE REEL SPOOL BRAKE UNLOAD</t>
  </si>
  <si>
    <t>POPE REEL PRIMARY ARMS HOOKS CLOSE</t>
  </si>
  <si>
    <t>POPE REEL PRIMARY ARMS HOOKS OPEN</t>
  </si>
  <si>
    <t>POPE REEL SECONDARY ARMS EJECT LINE PRESSURE</t>
  </si>
  <si>
    <t>XA</t>
  </si>
  <si>
    <t>POPE REEL SIGNAL TOWER - RED</t>
  </si>
  <si>
    <t>POPE REEL SIGNAL TOWER - YELLOW</t>
  </si>
  <si>
    <t>POPE REEL SIGNAL TOWER - BLUE</t>
  </si>
  <si>
    <t>POPE REEL SIGNAL TOWER - HORN</t>
  </si>
  <si>
    <t>Horn</t>
  </si>
  <si>
    <t>WIRE HP SHOWER OSC. - ON/OFF</t>
  </si>
  <si>
    <t>_STR</t>
  </si>
  <si>
    <t>WIRE  HP SHOWER OSC. - ALARM</t>
  </si>
  <si>
    <t>FELT  HP SHOWER OSC. - ON/OFF</t>
  </si>
  <si>
    <t>FELT  HP SHOWER OSC. - ALARM</t>
  </si>
  <si>
    <t xml:space="preserve">THREADING SYS REEL DRUM VACUUM SHEAVE </t>
  </si>
  <si>
    <t>POPE REEL PRIMARY ARMS HOOKS</t>
  </si>
  <si>
    <t>POPE REEL PRIMARY ARMS HOOKS PRESSURE ON BS</t>
  </si>
  <si>
    <t>POPE REEL PRIMARY ARMS HOOKS PRESSURE ON FS</t>
  </si>
  <si>
    <t>AB</t>
  </si>
  <si>
    <t>CD</t>
  </si>
  <si>
    <t>Limit Switch (WE-FILTER In / Out)</t>
  </si>
  <si>
    <t>Limit Switch (DE-FILTER In / Out)</t>
  </si>
  <si>
    <t>021</t>
  </si>
  <si>
    <t>006A</t>
  </si>
  <si>
    <t>006B</t>
  </si>
  <si>
    <t>011A</t>
  </si>
  <si>
    <t>011B</t>
  </si>
  <si>
    <t>ZS</t>
  </si>
  <si>
    <t>BC</t>
  </si>
  <si>
    <t>CC</t>
  </si>
  <si>
    <t>CO</t>
  </si>
  <si>
    <t>DC</t>
  </si>
  <si>
    <t>BO</t>
  </si>
  <si>
    <t>SINAR MAS GROUP-APP INDONESIA</t>
  </si>
  <si>
    <t>GPG DEPARTMENT</t>
  </si>
  <si>
    <t>Customer :</t>
  </si>
  <si>
    <t>PMPOLAND</t>
  </si>
  <si>
    <t>Project :</t>
  </si>
  <si>
    <r>
      <rPr>
        <b/>
        <sz val="10"/>
        <color indexed="55"/>
        <rFont val="Arial"/>
        <family val="2"/>
        <charset val="238"/>
      </rPr>
      <t>Area</t>
    </r>
    <r>
      <rPr>
        <sz val="8"/>
        <color indexed="55"/>
        <rFont val="Arial"/>
        <family val="2"/>
        <charset val="238"/>
      </rPr>
      <t xml:space="preserve"> (see Note 1)</t>
    </r>
    <r>
      <rPr>
        <b/>
        <sz val="10"/>
        <color indexed="55"/>
        <rFont val="Arial"/>
        <family val="2"/>
        <charset val="238"/>
      </rPr>
      <t>:</t>
    </r>
  </si>
  <si>
    <r>
      <rPr>
        <b/>
        <sz val="10"/>
        <color indexed="55"/>
        <rFont val="Arial"/>
        <family val="2"/>
        <charset val="238"/>
      </rPr>
      <t xml:space="preserve">Dwg / Doc No </t>
    </r>
    <r>
      <rPr>
        <sz val="8"/>
        <color indexed="55"/>
        <rFont val="Arial"/>
        <family val="2"/>
        <charset val="238"/>
      </rPr>
      <t>(see Note 2)</t>
    </r>
    <r>
      <rPr>
        <b/>
        <sz val="10"/>
        <color indexed="55"/>
        <rFont val="Arial"/>
        <family val="2"/>
        <charset val="238"/>
      </rPr>
      <t>:</t>
    </r>
  </si>
  <si>
    <t>Dwg / Doc Name :</t>
  </si>
  <si>
    <t>This issue :</t>
  </si>
  <si>
    <t>Last issue :</t>
  </si>
  <si>
    <r>
      <rPr>
        <b/>
        <sz val="10"/>
        <color indexed="55"/>
        <rFont val="Arial"/>
        <family val="2"/>
        <charset val="238"/>
      </rPr>
      <t>Phase</t>
    </r>
    <r>
      <rPr>
        <sz val="8"/>
        <color indexed="55"/>
        <rFont val="Arial"/>
        <family val="2"/>
        <charset val="238"/>
      </rPr>
      <t xml:space="preserve"> (see Note 3)</t>
    </r>
    <r>
      <rPr>
        <b/>
        <sz val="10"/>
        <color indexed="55"/>
        <rFont val="Arial"/>
        <family val="2"/>
        <charset val="238"/>
      </rPr>
      <t xml:space="preserve"> :</t>
    </r>
  </si>
  <si>
    <r>
      <rPr>
        <b/>
        <sz val="10"/>
        <color indexed="55"/>
        <rFont val="Arial"/>
        <family val="2"/>
        <charset val="238"/>
      </rPr>
      <t>Purpose</t>
    </r>
    <r>
      <rPr>
        <sz val="8"/>
        <color indexed="55"/>
        <rFont val="Arial"/>
        <family val="2"/>
        <charset val="238"/>
      </rPr>
      <t xml:space="preserve"> (see Note 4)</t>
    </r>
    <r>
      <rPr>
        <b/>
        <sz val="10"/>
        <color indexed="55"/>
        <rFont val="Arial"/>
        <family val="2"/>
        <charset val="238"/>
      </rPr>
      <t xml:space="preserve"> :</t>
    </r>
  </si>
  <si>
    <t>`</t>
  </si>
  <si>
    <t>Distribution :</t>
  </si>
  <si>
    <t>Date</t>
  </si>
  <si>
    <t>Revision Notes</t>
  </si>
  <si>
    <t>-</t>
  </si>
  <si>
    <t>Designed :</t>
  </si>
  <si>
    <t>Checked :</t>
  </si>
  <si>
    <t>Approved :</t>
  </si>
  <si>
    <t>Notes 1:</t>
  </si>
  <si>
    <t>If the list contains all areas of the project, fill as "All Area". If it is for specific area of the project, fill the area name</t>
  </si>
  <si>
    <t>Notes 2:</t>
  </si>
  <si>
    <t>Refer to Document Numbering and Coding (GPG-100-01-PRO-0209)</t>
  </si>
  <si>
    <t>Notes 3:</t>
  </si>
  <si>
    <t>Phase: 1:Preliminary, 2: Final, 3: Issued for Construction, 4: As-Built</t>
  </si>
  <si>
    <t>Notes 4:</t>
  </si>
  <si>
    <t>Purpose: A:For Design  ; B:For Information; C:For Approval; D:Approved for Construction; E:Preliminary; F:To be checked and returned</t>
  </si>
  <si>
    <t>Notes 5:</t>
  </si>
  <si>
    <t>Legend for Revision Code Column :</t>
  </si>
  <si>
    <t>a)</t>
  </si>
  <si>
    <t>The revision shall follow revision number from "A" onwards (A,B,C ..)</t>
  </si>
  <si>
    <t>b)</t>
  </si>
  <si>
    <r>
      <rPr>
        <sz val="8"/>
        <color indexed="55"/>
        <rFont val="Arial"/>
        <family val="2"/>
        <charset val="238"/>
      </rPr>
      <t>If any row is modified or added, a revision no. shall be put in the "</t>
    </r>
    <r>
      <rPr>
        <b/>
        <sz val="8"/>
        <color indexed="55"/>
        <rFont val="Arial"/>
        <family val="2"/>
        <charset val="238"/>
      </rPr>
      <t>Rev</t>
    </r>
    <r>
      <rPr>
        <sz val="8"/>
        <color indexed="55"/>
        <rFont val="Arial"/>
        <family val="2"/>
        <charset val="238"/>
      </rPr>
      <t>" column.</t>
    </r>
  </si>
  <si>
    <t>c)</t>
  </si>
  <si>
    <r>
      <rPr>
        <sz val="8"/>
        <color indexed="55"/>
        <rFont val="Arial"/>
        <family val="2"/>
        <charset val="238"/>
      </rPr>
      <t>A revision note shall be put in the "</t>
    </r>
    <r>
      <rPr>
        <b/>
        <sz val="8"/>
        <color indexed="55"/>
        <rFont val="Arial"/>
        <family val="2"/>
        <charset val="238"/>
      </rPr>
      <t>Rev Code</t>
    </r>
    <r>
      <rPr>
        <sz val="8"/>
        <color indexed="55"/>
        <rFont val="Arial"/>
        <family val="2"/>
        <charset val="238"/>
      </rPr>
      <t>" column indicating the type of revision made as follows;</t>
    </r>
  </si>
  <si>
    <t>N = New Items that are added, M = Modified or Changed Items, D = Deleted Items</t>
  </si>
  <si>
    <t>d)</t>
  </si>
  <si>
    <r>
      <rPr>
        <sz val="8"/>
        <color indexed="55"/>
        <rFont val="Arial"/>
        <family val="2"/>
        <charset val="238"/>
      </rPr>
      <t>The main "</t>
    </r>
    <r>
      <rPr>
        <b/>
        <sz val="8"/>
        <color indexed="55"/>
        <rFont val="Arial"/>
        <family val="2"/>
        <charset val="238"/>
      </rPr>
      <t>Revision</t>
    </r>
    <r>
      <rPr>
        <sz val="8"/>
        <color indexed="55"/>
        <rFont val="Arial"/>
        <family val="2"/>
        <charset val="238"/>
      </rPr>
      <t>" on the title block shall be changed accordingly to the latest revision no.</t>
    </r>
  </si>
  <si>
    <t>e)</t>
  </si>
  <si>
    <r>
      <rPr>
        <sz val="8"/>
        <color indexed="55"/>
        <rFont val="Arial"/>
        <family val="2"/>
        <charset val="238"/>
      </rPr>
      <t>The main "</t>
    </r>
    <r>
      <rPr>
        <b/>
        <sz val="8"/>
        <color indexed="55"/>
        <rFont val="Arial"/>
        <family val="2"/>
        <charset val="238"/>
      </rPr>
      <t>Date</t>
    </r>
    <r>
      <rPr>
        <sz val="8"/>
        <color indexed="55"/>
        <rFont val="Arial"/>
        <family val="2"/>
        <charset val="238"/>
      </rPr>
      <t>" of the revision shall be changed accordingly on the title block as well.</t>
    </r>
  </si>
  <si>
    <t>f)</t>
  </si>
  <si>
    <r>
      <rPr>
        <sz val="8"/>
        <color indexed="55"/>
        <rFont val="Arial"/>
        <family val="2"/>
        <charset val="238"/>
      </rPr>
      <t>If descriptions are needed to explain the revisions made, it should be put in the "</t>
    </r>
    <r>
      <rPr>
        <b/>
        <sz val="8"/>
        <color indexed="55"/>
        <rFont val="Arial"/>
        <family val="2"/>
        <charset val="238"/>
      </rPr>
      <t>Rev.Notes</t>
    </r>
    <r>
      <rPr>
        <sz val="8"/>
        <color indexed="55"/>
        <rFont val="Arial"/>
        <family val="2"/>
        <charset val="238"/>
      </rPr>
      <t>" column.</t>
    </r>
  </si>
  <si>
    <t>g)</t>
  </si>
  <si>
    <t>All cells that are revised shall be COLOR-FILLED to indicate that it has been added modified.</t>
  </si>
  <si>
    <t>Before a new revision, all previously color-filled cells to be REMOVED or UN-FILLED.</t>
  </si>
  <si>
    <t>Yellow color to be used for color-filled cells.</t>
  </si>
  <si>
    <t>h)</t>
  </si>
  <si>
    <t>If any row of data is to be deleted, the row should be "Strikethrough". (E.g Deleted)</t>
  </si>
  <si>
    <t>The row should be moved to the "Deleted" tab, where it will be kept there.</t>
  </si>
  <si>
    <t>The row should not be deleted until it is sure that all the data in the row is not needed anymore.</t>
  </si>
  <si>
    <t>P-OKITM08-300-06-LST-2001</t>
  </si>
  <si>
    <t>ISSUED</t>
  </si>
  <si>
    <t>M. Obszański</t>
  </si>
  <si>
    <t>Signal list</t>
  </si>
  <si>
    <t>Supplier doc. No.</t>
  </si>
  <si>
    <t>LUBRICATION UNIT TANK OIL LEVEL MEASUREMENT</t>
  </si>
  <si>
    <t>LUBRICATION UNIT OIL SUPPLY LINE TEMPERATURE</t>
  </si>
  <si>
    <t>LUBRICATION UNIT OIL SUPPLY LINE PRESSURE</t>
  </si>
  <si>
    <t>60</t>
  </si>
  <si>
    <t>HYDRAULIC UNIT TANK OIL LEVEL LOW</t>
  </si>
  <si>
    <t>HYDRAULIC UNIT TANK OIL LEVEL LOW LOW</t>
  </si>
  <si>
    <t>HYDRUALIC UNIT REEL SUPPLY LINE – FILTER #1 OK</t>
  </si>
  <si>
    <t>HYDRUALIC UNIT REEL SUPPLY LINE – FILTER #2 OK</t>
  </si>
  <si>
    <t>HYDRUALIC UNIT REEL SUPPLY LINE – OIL PRESSURE OK</t>
  </si>
  <si>
    <t>HYDRUALIC UNIT PRESS ROLL SUPPLY LINE – FILTER #1 OK</t>
  </si>
  <si>
    <t>HYDRUALIC UNIT PRESS ROLL SUPPLY LINE – FILTER #2 OK</t>
  </si>
  <si>
    <t>HYDRUALIC UNIT PRESS ROLL SUPPLY LINE –  OIL PRESSURE OK</t>
  </si>
  <si>
    <t>HYDRAULIC TABLE WEIGHT STATION – LOWER</t>
  </si>
  <si>
    <t>HYDRAULIC TABLE WEIGHT STATION – LIFT</t>
  </si>
  <si>
    <t>HYDRAULIC TABLE SPOOL LOADER – LOWER</t>
  </si>
  <si>
    <t>HYDRAULIC TABLE SPOOL LOADER – LIFT</t>
  </si>
  <si>
    <t>HYDRAULIC TABLE PRIMARY ARMS – LOWER</t>
  </si>
  <si>
    <t>HYDRAULIC TABLE PRIMARY ARMS – LIFT</t>
  </si>
  <si>
    <t>HYDRAULIC TABLE PRESS LOADING CLOSE</t>
  </si>
  <si>
    <t>HYDRAULIC TABLE PRESS LOADING OPEN</t>
  </si>
  <si>
    <t>A_SP</t>
  </si>
  <si>
    <t>B_SP</t>
  </si>
  <si>
    <t>_SP</t>
  </si>
  <si>
    <t>A_RY</t>
  </si>
  <si>
    <t>B_RY</t>
  </si>
  <si>
    <t>HYDRAULIC TABLE PRESS LOADING TS READY IND</t>
  </si>
  <si>
    <t>HYDRAULIC TABLE PRESS LOADING DS READY IND</t>
  </si>
  <si>
    <t>HYDRAULIC TABLE PRIMARY ARMS NIP RELIEVING  – READY IND</t>
  </si>
  <si>
    <t>A_STR</t>
  </si>
  <si>
    <t>HYDRAULIC TABLE PRESS LOADING TS ON CMD</t>
  </si>
  <si>
    <t>B_STR</t>
  </si>
  <si>
    <t>HYDRAULIC TABLE PRESS LOADING DS ON CMD</t>
  </si>
  <si>
    <t>HYDRAULIC TABLE PRIMARY ARMS NIP RELIEVING  ON CMD</t>
  </si>
  <si>
    <t>REEL SAFETY - WEIGHT STATION ARMS BLOCKED - SAFETY VALVE #1</t>
  </si>
  <si>
    <t>REEL SAFETY - WEIGHT STATION ARMS BLOCKED - SAFETY VALVE #2</t>
  </si>
  <si>
    <t>REEL SAFETY - WEIGHT STATION ARMS STOPED - SAFETY LIMIT SWITCH #1</t>
  </si>
  <si>
    <t>REEL SAFETY - WEIGHT STATION ARMS STOPED - SAFETY LIMIT SWITCH #2</t>
  </si>
  <si>
    <t>ESV</t>
  </si>
  <si>
    <t>GSE</t>
  </si>
  <si>
    <t>Safety Limit Switch Element</t>
  </si>
  <si>
    <t>Safety  Solenoid Valve</t>
  </si>
  <si>
    <t>SAFETY</t>
  </si>
  <si>
    <t>SAFETY PLC</t>
  </si>
  <si>
    <t>P-OKITM08-329-06-WRD-2046</t>
  </si>
  <si>
    <t>P-OKITM08-325-08-PID-2001</t>
  </si>
  <si>
    <t>P-OKITM08-325-08-PID-2002</t>
  </si>
  <si>
    <t>P-OKITM08-324-08-PID-2001</t>
  </si>
  <si>
    <t xml:space="preserve"> P-OKITM08-335-08-PID-2001</t>
  </si>
  <si>
    <t xml:space="preserve"> P-OKITM08-336-08-PID-2001</t>
  </si>
  <si>
    <t>REEL SAFETY - GATE #1  OPEN REQ</t>
  </si>
  <si>
    <t>TM140231-CB-101</t>
  </si>
  <si>
    <t>REEL SAFETY - GATE #1  RESET REQ</t>
  </si>
  <si>
    <t>REEL SAFETY - E-STOP NO #1</t>
  </si>
  <si>
    <t>HSS</t>
  </si>
  <si>
    <t>REEL SAFETY - E-STOP NO #2</t>
  </si>
  <si>
    <t>REEL SAFETY - GATE #1 - CLOSED CH1</t>
  </si>
  <si>
    <t>CX</t>
  </si>
  <si>
    <t>TM140231-SJB-501</t>
  </si>
  <si>
    <t>dry contact, NC</t>
  </si>
  <si>
    <t>REEL SAFETY - GATE #1 - CLOSED CH2</t>
  </si>
  <si>
    <t>REEL SAFETY - GATE #1 - PERMISSION TO OPEN</t>
  </si>
  <si>
    <t>CR</t>
  </si>
  <si>
    <t>GATE #1 OPENED</t>
  </si>
  <si>
    <t>REEL SAFETY - GATE #1 LIGHT TOWER - GREEN</t>
  </si>
  <si>
    <t>TM140231-XL-501</t>
  </si>
  <si>
    <t>REEL SAFETY - GATE #1 LIGHT TOWER - RED</t>
  </si>
  <si>
    <t>GATE #2 - OPEN</t>
  </si>
  <si>
    <t>TM140231-CB-102</t>
  </si>
  <si>
    <t>GATE #2 - RESET</t>
  </si>
  <si>
    <t>GATE #2 - CLOSED CH1</t>
  </si>
  <si>
    <t>TM140231-SJB-502</t>
  </si>
  <si>
    <t>GATE #2 - CLOSED CH2</t>
  </si>
  <si>
    <t>GATE #2 - PERMISSION TO OPEN</t>
  </si>
  <si>
    <t>GATE #2 OPENED</t>
  </si>
  <si>
    <t>REEL SAFETY - GATE #2 LIGHT TOWER - GREEN</t>
  </si>
  <si>
    <t>TM140231-XL-502</t>
  </si>
  <si>
    <t>REEL SAFETY - GATE #2 LIGHT TOWER - RED</t>
  </si>
  <si>
    <t>GATE #3 - OPEN</t>
  </si>
  <si>
    <t>TM140231-CB-103</t>
  </si>
  <si>
    <t>GATE #3 - RESET</t>
  </si>
  <si>
    <t>GATE #3 - CLOSED CH1</t>
  </si>
  <si>
    <t>TM140231-SJB-503</t>
  </si>
  <si>
    <t>GATE #3 - CLOSED CH2</t>
  </si>
  <si>
    <t>GATE #3 - PERMISSION TO OPEN</t>
  </si>
  <si>
    <t>GATE #3 OPENED</t>
  </si>
  <si>
    <t>REEL SAFETY - GATE #3 LIGHT TOWER - GREEN</t>
  </si>
  <si>
    <t>TM140231-XL-503</t>
  </si>
  <si>
    <t>REEL SAFETY - GATE #3 LIGHT TOWER - RED</t>
  </si>
  <si>
    <t>REEL SAFETY - REEL FRAMEWORK GATES - PIN INSERTED FS</t>
  </si>
  <si>
    <t>REEL SAFETY - REEL FRAMEWORK GATES - PIN INSERTED BS</t>
  </si>
  <si>
    <t>REEL SAFETY - SECURE S.A. EJECT</t>
  </si>
  <si>
    <t>REEL SAFETY - SECURE S.A. EJECT LIMIT SWITCH</t>
  </si>
  <si>
    <t>REEL SAFETY - REEL DRUM MOTOR STOP CMD</t>
  </si>
  <si>
    <t>TM140249-CB-500</t>
  </si>
  <si>
    <t xml:space="preserve">Stop Category 1 EN IEC 61800-5-2  </t>
  </si>
  <si>
    <t>REEL SAFETY - SECURE MANIFOLD PM3</t>
  </si>
  <si>
    <t>REEL SAFETY - SECURE MANIFOLD PM3 LIMIT SWITCH</t>
  </si>
  <si>
    <t>TM140134-HB-002</t>
  </si>
  <si>
    <t>POPE REEL  SECONDARY ARMS - PERMISSION GATE</t>
  </si>
  <si>
    <t>POPE REEL SPOOL STORAGE LOADED FS</t>
  </si>
  <si>
    <t>POPE REEL SPOOL STORAGE LOADED BS</t>
  </si>
  <si>
    <t>P-OKITM08-329-06-WRD-2042</t>
  </si>
  <si>
    <t>P-OKITM08-329-06-WRD-2043</t>
  </si>
  <si>
    <t>P-OKITM08-329-06-WRD-2044</t>
  </si>
  <si>
    <t>P-OKITM08-329-06-WRD-2045</t>
  </si>
  <si>
    <t>P-OKITM08-329-06-WRD-2047</t>
  </si>
  <si>
    <t>P-OKITM08-329-06-WRD-2048</t>
  </si>
  <si>
    <t>P-OKITM08-329-06-WRD-2049</t>
  </si>
  <si>
    <t>Control relay</t>
  </si>
  <si>
    <t>Control relay contact</t>
  </si>
  <si>
    <t>Emergency mushroom button</t>
  </si>
  <si>
    <t>1</t>
  </si>
  <si>
    <t>REV</t>
  </si>
  <si>
    <t>2021-04-01</t>
  </si>
  <si>
    <t>POPE REEL DEFLECTOR ON THREADING POS.</t>
  </si>
  <si>
    <t>2</t>
  </si>
  <si>
    <t>2021-04-13</t>
  </si>
  <si>
    <t>SYSTEM</t>
  </si>
  <si>
    <t>OKI TM14.01</t>
  </si>
  <si>
    <t>P-OKITM07-300-06-LST-2001</t>
  </si>
  <si>
    <t>PDZ-01216-091-52</t>
  </si>
  <si>
    <t xml:space="preserve"> P-OKITM07</t>
  </si>
  <si>
    <t>P-OKITM07-321-06-WRD-2007</t>
  </si>
  <si>
    <t>P-OKITM07-321-06-WRD-2001</t>
  </si>
  <si>
    <t>P-OKITM07-321-06-WRD-2006</t>
  </si>
  <si>
    <t>P-OKITM07-321-06-WRD-2010</t>
  </si>
  <si>
    <t>P-OKITM07-321-06-WRD-2003</t>
  </si>
  <si>
    <t>P-OKITM07-321-06-WRD-2009</t>
  </si>
  <si>
    <t>P-OKITM07-321-06-WRD-2008</t>
  </si>
  <si>
    <t>P-OKITM07-321-06-WRD-2005</t>
  </si>
  <si>
    <t>P-OKITM07-321-06-WRD-2004</t>
  </si>
  <si>
    <t>P-OKITM07-323-06-WRD-2006</t>
  </si>
  <si>
    <t>P-OKITM07-323-06-WRD-2008</t>
  </si>
  <si>
    <t>P-OKITM07-323-06-WRD-2003</t>
  </si>
  <si>
    <t>P-OKITM07-323-06-WRD-2001</t>
  </si>
  <si>
    <t>P-OKITM07-329-06-WRD-2028</t>
  </si>
  <si>
    <t>P-OKITM07-323-06-WRD-2005</t>
  </si>
  <si>
    <t>P-OKITM07-323-06-WRD-2011</t>
  </si>
  <si>
    <t>P-OKITM07-323-06-WRD-2002</t>
  </si>
  <si>
    <t>P-OKITM07-323-06-WRD-2004</t>
  </si>
  <si>
    <t>P-OKITM07-323-06-WRD-2012</t>
  </si>
  <si>
    <t>P-OKITM07-323-06-WRD-2014</t>
  </si>
  <si>
    <t>P-OKITM07-323-06-WRD-2015</t>
  </si>
  <si>
    <t>P-OKITM07-323-06-WRD-2016</t>
  </si>
  <si>
    <t>P-OKITM07-323-06-WRD-2013</t>
  </si>
  <si>
    <t>P-OKITM07-329-06-WRD-2020</t>
  </si>
  <si>
    <t>P-OKITM07-329-06-WRD-2001</t>
  </si>
  <si>
    <t>P-OKITM07-329-06-WRD-2005</t>
  </si>
  <si>
    <t>P-OKITM07-329-06-WRD-2026</t>
  </si>
  <si>
    <t>P-OKITM07-329-06-WRD-2015</t>
  </si>
  <si>
    <t>P-OKITM07-329-06-WRD-2019</t>
  </si>
  <si>
    <t>P-OKITM07-329-06-WRD-2021</t>
  </si>
  <si>
    <t>P-OKITM07-329-06-WRD-2009</t>
  </si>
  <si>
    <t>P-OKITM07-329-06-WRD-2016</t>
  </si>
  <si>
    <t>P-OKITM07-329-06-WRD-2011</t>
  </si>
  <si>
    <t>P-OKITM07-329-06-WRD-2017</t>
  </si>
  <si>
    <t>P-OKITM07-329-06-WRD-2002</t>
  </si>
  <si>
    <t>P-OKITM07-329-06-WRD-2010</t>
  </si>
  <si>
    <t>P-OKITM07-329-06-WRD-2013</t>
  </si>
  <si>
    <t>P-OKITM07-329-06-WRD-2012</t>
  </si>
  <si>
    <t>P-OKITM07-329-06-WRD-2006</t>
  </si>
  <si>
    <t>P-OKITM07-329-06-WRD-2024</t>
  </si>
  <si>
    <t>P-OKITM07-329-06-WRD-2025</t>
  </si>
  <si>
    <t>P-OKITM07-329-06-WRD-2022</t>
  </si>
  <si>
    <t>P-OKITM07-329-06-WRD-2014</t>
  </si>
  <si>
    <t>P-OKITM07-329-06-WRD-2018</t>
  </si>
  <si>
    <t>P-OKITM07-329-06-WRD-2003</t>
  </si>
  <si>
    <t>P-OKITM07-329-06-WRD-2007</t>
  </si>
  <si>
    <t>P-OKITM07-323-06-WRD-2013     P-OKITM07-329-06-WRD-2003</t>
  </si>
  <si>
    <t>P-OKITM07-329-06-WRD-2027</t>
  </si>
  <si>
    <t>P-OKITM07-323-06-WRD-2009</t>
  </si>
  <si>
    <t>P-OKITM07-323-06-WRD-2010</t>
  </si>
  <si>
    <t>P-OKITM07-333-06-WRD-2002</t>
  </si>
  <si>
    <t>P-OKITM07-333-06-WRD-2003</t>
  </si>
  <si>
    <t>P-OKITM07-333-06-WRD-2005</t>
  </si>
  <si>
    <t>P-OKITM07-331-06-WRD-2004</t>
  </si>
  <si>
    <t>P-OKITM07-331-06-WRD-2003</t>
  </si>
  <si>
    <t>P-OKITM07-331-06-WRD-2005</t>
  </si>
  <si>
    <t>P-OKITM07-331-06-WRD-2009</t>
  </si>
  <si>
    <t>P-OKITM07-331-06-WRD-2008</t>
  </si>
  <si>
    <t>P-OKITM07-331-06-WRD-2012</t>
  </si>
  <si>
    <t>P-OKITM07-331-06-WRD-2015</t>
  </si>
  <si>
    <t>P-OKITM07-331-06-WRD-2007</t>
  </si>
  <si>
    <t>P-OKITM07-331-06-WRD-2010</t>
  </si>
  <si>
    <t>P-OKITM07-331-06-WRD-2011</t>
  </si>
  <si>
    <t>P-OKITM07-329-06-WRD-2046</t>
  </si>
  <si>
    <t>P-OKITM07-332-06-WRD-2010</t>
  </si>
  <si>
    <t>P-OKITM07-325-08-PID-2001</t>
  </si>
  <si>
    <t>P-OKITM07-329-06-WRD-2004</t>
  </si>
  <si>
    <t>P-OKITM07-329-06-WRD-2008</t>
  </si>
  <si>
    <t>P-OKITM07-325-08-PID-2002</t>
  </si>
  <si>
    <t>P-OKITM07-324-08-PID-2001</t>
  </si>
  <si>
    <t xml:space="preserve"> P-OKITM07-335-08-PID-2001</t>
  </si>
  <si>
    <t xml:space="preserve"> P-OKITM07-335-08-PID-2002</t>
  </si>
  <si>
    <t xml:space="preserve"> P-OKITM07-336-08-PID-2001</t>
  </si>
  <si>
    <t>TM1401</t>
  </si>
  <si>
    <t>TM140130-SJB-001</t>
  </si>
  <si>
    <t>TM140130-CB-001</t>
  </si>
  <si>
    <t>TM140130-SJB-002</t>
  </si>
  <si>
    <t>TM140130-CB-002</t>
  </si>
  <si>
    <t>TM140130-JB-002</t>
  </si>
  <si>
    <t>TM140130-JB-001</t>
  </si>
  <si>
    <t>TM140130M4258</t>
  </si>
  <si>
    <t>TM140130-CB-005</t>
  </si>
  <si>
    <t>TM140130-JB-103</t>
  </si>
  <si>
    <t>TM140130-JB-203</t>
  </si>
  <si>
    <t>TM140130-CB-004</t>
  </si>
  <si>
    <t>TM140130-CB-003</t>
  </si>
  <si>
    <t>TM140131-SJB-002</t>
  </si>
  <si>
    <t>TM140130-JB-003</t>
  </si>
  <si>
    <t>TM140130-JB-403</t>
  </si>
  <si>
    <t>TM140130M0354</t>
  </si>
  <si>
    <t>TM140130-CB-006</t>
  </si>
  <si>
    <t>TM140131-CB-001</t>
  </si>
  <si>
    <t>CABINET TM140131-SJB-001</t>
  </si>
  <si>
    <t>TM140131-SJB-001</t>
  </si>
  <si>
    <t>TM140131-CP-001</t>
  </si>
  <si>
    <t>TM140131-XL-602</t>
  </si>
  <si>
    <t>TM140131-JB-460</t>
  </si>
  <si>
    <t>TM140131-JB-860</t>
  </si>
  <si>
    <t>TM140131-JB-060</t>
  </si>
  <si>
    <t>TM140131-JB-560</t>
  </si>
  <si>
    <t>TM140131-JB-160</t>
  </si>
  <si>
    <t>TM140131-JB-660</t>
  </si>
  <si>
    <t>TM140131-JB-260</t>
  </si>
  <si>
    <t>TM140131-JB-360</t>
  </si>
  <si>
    <t>TM140131-JB-760</t>
  </si>
  <si>
    <t xml:space="preserve">TM140131-CP-001 | TM140131-CB-001 </t>
  </si>
  <si>
    <t>TM140130-JB-303</t>
  </si>
  <si>
    <t>TM140134-JB-001</t>
  </si>
  <si>
    <t>TM140134-JB-002</t>
  </si>
  <si>
    <t>TM140134-HB-001</t>
  </si>
  <si>
    <t>TM140134-CB-001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</si>
</sst>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"/>
  </numFmts>
  <fonts count="41">
    <font>
      <sz val="11"/>
      <color indexed="55"/>
      <name val="Calibri"/>
      <family val="2"/>
      <charset val="1"/>
    </font>
    <font>
      <sz val="10"/>
      <name val="MS Sans Serif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u/>
      <sz val="6"/>
      <name val="Arial"/>
      <family val="2"/>
      <charset val="1"/>
    </font>
    <font>
      <sz val="6"/>
      <name val="Arial"/>
      <family val="2"/>
      <charset val="1"/>
    </font>
    <font>
      <sz val="11"/>
      <color indexed="55"/>
      <name val="Calibri"/>
      <family val="2"/>
      <charset val="1"/>
    </font>
    <font>
      <sz val="10"/>
      <color indexed="55"/>
      <name val="Calibri"/>
      <family val="2"/>
      <charset val="1"/>
    </font>
    <font>
      <sz val="8"/>
      <color indexed="55"/>
      <name val="Arial"/>
      <family val="2"/>
      <charset val="238"/>
    </font>
    <font>
      <sz val="10"/>
      <name val="Arial"/>
      <family val="2"/>
      <charset val="1"/>
    </font>
    <font>
      <b/>
      <sz val="8"/>
      <color indexed="55"/>
      <name val="Arial"/>
      <family val="2"/>
      <charset val="238"/>
    </font>
    <font>
      <b/>
      <sz val="12"/>
      <name val="Calibri"/>
      <family val="2"/>
    </font>
    <font>
      <sz val="10"/>
      <name val="Calibri"/>
      <family val="2"/>
      <charset val="238"/>
    </font>
    <font>
      <sz val="8"/>
      <name val="Calibri"/>
      <family val="2"/>
      <charset val="1"/>
    </font>
    <font>
      <b/>
      <sz val="10"/>
      <color indexed="55"/>
      <name val="Arial"/>
      <family val="2"/>
      <charset val="238"/>
    </font>
    <font>
      <sz val="11"/>
      <name val="Calibri"/>
      <family val="2"/>
      <charset val="238"/>
    </font>
    <font>
      <sz val="9"/>
      <name val="Arial"/>
      <family val="2"/>
      <charset val="238"/>
    </font>
    <font>
      <b/>
      <sz val="11"/>
      <color indexed="0"/>
      <name val="Arial"/>
      <family val="2"/>
      <charset val="238"/>
    </font>
    <font>
      <b/>
      <sz val="11"/>
      <color indexed="0"/>
      <name val="Calibri"/>
      <family val="2"/>
      <charset val="238"/>
    </font>
    <font>
      <sz val="11"/>
      <color indexed="0"/>
      <name val="Arial1"/>
      <charset val="238"/>
    </font>
    <font>
      <b/>
      <sz val="14"/>
      <color indexed="0"/>
      <name val="Calibri"/>
      <family val="2"/>
      <charset val="1"/>
    </font>
    <font>
      <sz val="11"/>
      <color indexed="0"/>
      <name val="Calibri"/>
      <family val="2"/>
      <charset val="1"/>
    </font>
    <font>
      <sz val="8"/>
      <color indexed="0"/>
      <name val="Arial"/>
      <family val="2"/>
      <charset val="1"/>
    </font>
    <font>
      <sz val="12"/>
      <color indexed="0"/>
      <name val="Arial"/>
      <family val="2"/>
      <charset val="1"/>
    </font>
    <font>
      <sz val="10"/>
      <color indexed="0"/>
      <name val="Calibri"/>
      <family val="2"/>
      <charset val="238"/>
    </font>
    <font>
      <b/>
      <sz val="8"/>
      <color indexed="0"/>
      <name val="Arial"/>
      <family val="2"/>
      <charset val="238"/>
    </font>
    <font>
      <b/>
      <sz val="10"/>
      <color indexed="0"/>
      <name val="Arial"/>
      <family val="2"/>
      <charset val="238"/>
    </font>
    <font>
      <sz val="10"/>
      <color indexed="0"/>
      <name val="Arial"/>
      <family val="2"/>
      <charset val="238"/>
    </font>
    <font>
      <strike/>
      <sz val="10"/>
      <color indexed="0"/>
      <name val="Calibri Light"/>
      <family val="2"/>
      <charset val="238"/>
    </font>
    <font>
      <sz val="8"/>
      <color indexed="0"/>
      <name val="宋体"/>
      <family val="3"/>
      <charset val="238"/>
    </font>
    <font>
      <sz val="6"/>
      <color indexed="0"/>
      <name val="Arial"/>
      <family val="2"/>
      <charset val="238"/>
    </font>
    <font>
      <u/>
      <sz val="6"/>
      <color indexed="0"/>
      <name val="Arial"/>
      <family val="2"/>
      <charset val="238"/>
    </font>
    <font>
      <sz val="8"/>
      <color indexed="2"/>
      <name val="Arial"/>
      <family val="2"/>
      <charset val="238"/>
    </font>
    <font>
      <sz val="12"/>
      <color indexed="2"/>
      <name val="Arial"/>
      <family val="2"/>
      <charset val="238"/>
    </font>
    <font>
      <b/>
      <sz val="10"/>
      <color indexed="2"/>
      <name val="Arial"/>
      <family val="2"/>
      <charset val="238"/>
    </font>
    <font>
      <b/>
      <sz val="12"/>
      <color indexed="0"/>
      <name val="Arial"/>
      <family val="2"/>
      <charset val="238"/>
    </font>
    <font>
      <sz val="11"/>
      <color indexed="0"/>
      <name val="宋体"/>
      <charset val="238"/>
    </font>
    <font>
      <b/>
      <sz val="12"/>
      <color indexed="0"/>
      <name val="Calibri"/>
      <family val="2"/>
      <charset val="238"/>
    </font>
    <font>
      <sz val="11"/>
      <color indexed="0"/>
      <name val="ＭＳ Ｐゴシック"/>
      <charset val="238"/>
    </font>
    <font>
      <b/>
      <sz val="8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theme="9" tint="0.59990234076967686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2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7" fillId="0" borderId="0" applyFont="0" applyFill="0" applyBorder="0" applyAlignment="0" applyProtection="0"/>
    <xf numFmtId="0" fontId="1" fillId="0" borderId="0"/>
    <xf numFmtId="0" fontId="20" fillId="0" borderId="0">
      <alignment vertical="center"/>
    </xf>
    <xf numFmtId="0" fontId="1" fillId="0" borderId="0"/>
    <xf numFmtId="0" fontId="39" fillId="0" borderId="0"/>
  </cellStyleXfs>
  <cellXfs count="372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vertical="center"/>
    </xf>
    <xf numFmtId="0" fontId="22" fillId="0" borderId="9" xfId="0" applyFont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1" xfId="0" applyFont="1" applyFill="1" applyBorder="1" applyAlignment="1">
      <alignment horizontal="center" vertical="center"/>
    </xf>
    <xf numFmtId="0" fontId="38" fillId="5" borderId="12" xfId="0" applyFont="1" applyFill="1" applyBorder="1" applyAlignment="1">
      <alignment horizontal="center" vertical="center"/>
    </xf>
    <xf numFmtId="0" fontId="38" fillId="5" borderId="13" xfId="0" applyFont="1" applyFill="1" applyBorder="1" applyAlignment="1">
      <alignment horizontal="center" vertical="center"/>
    </xf>
    <xf numFmtId="0" fontId="38" fillId="5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5" fillId="0" borderId="17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left" vertical="center"/>
    </xf>
    <xf numFmtId="0" fontId="25" fillId="0" borderId="21" xfId="0" applyFont="1" applyFill="1" applyBorder="1" applyAlignment="1">
      <alignment horizontal="left" vertical="center"/>
    </xf>
    <xf numFmtId="0" fontId="23" fillId="0" borderId="21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vertical="center"/>
    </xf>
    <xf numFmtId="0" fontId="23" fillId="0" borderId="18" xfId="0" applyFont="1" applyFill="1" applyBorder="1" applyAlignment="1">
      <alignment vertical="center"/>
    </xf>
    <xf numFmtId="0" fontId="0" fillId="0" borderId="19" xfId="0" applyFill="1" applyBorder="1" applyAlignment="1">
      <alignment horizontal="center"/>
    </xf>
    <xf numFmtId="0" fontId="0" fillId="0" borderId="22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0" xfId="0" applyFill="1" applyAlignment="1">
      <alignment vertical="center"/>
    </xf>
    <xf numFmtId="49" fontId="23" fillId="0" borderId="24" xfId="4" applyNumberFormat="1" applyFont="1" applyFill="1" applyBorder="1" applyAlignment="1">
      <alignment horizontal="center"/>
    </xf>
    <xf numFmtId="49" fontId="23" fillId="0" borderId="25" xfId="0" applyNumberFormat="1" applyFont="1" applyFill="1" applyBorder="1" applyAlignment="1">
      <alignment horizontal="left" vertical="center"/>
    </xf>
    <xf numFmtId="49" fontId="23" fillId="0" borderId="25" xfId="0" applyNumberFormat="1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vertical="center" shrinkToFit="1"/>
    </xf>
    <xf numFmtId="0" fontId="23" fillId="0" borderId="25" xfId="0" applyFont="1" applyFill="1" applyBorder="1" applyAlignment="1">
      <alignment horizontal="center" vertical="center" shrinkToFit="1"/>
    </xf>
    <xf numFmtId="0" fontId="23" fillId="0" borderId="27" xfId="0" applyFont="1" applyFill="1" applyBorder="1" applyAlignment="1">
      <alignment horizontal="left" vertical="center" shrinkToFit="1"/>
    </xf>
    <xf numFmtId="0" fontId="26" fillId="0" borderId="27" xfId="0" applyFont="1" applyFill="1" applyBorder="1" applyAlignment="1">
      <alignment vertical="center"/>
    </xf>
    <xf numFmtId="0" fontId="23" fillId="0" borderId="28" xfId="0" applyFont="1" applyFill="1" applyBorder="1" applyAlignment="1">
      <alignment vertical="center" shrinkToFit="1"/>
    </xf>
    <xf numFmtId="49" fontId="3" fillId="0" borderId="0" xfId="0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49" fontId="28" fillId="0" borderId="0" xfId="4" applyNumberFormat="1" applyFont="1" applyFill="1" applyBorder="1" applyAlignment="1">
      <alignment vertical="center"/>
    </xf>
    <xf numFmtId="49" fontId="28" fillId="0" borderId="29" xfId="4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 vertical="center"/>
    </xf>
    <xf numFmtId="49" fontId="23" fillId="0" borderId="30" xfId="0" applyNumberFormat="1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 shrinkToFit="1"/>
    </xf>
    <xf numFmtId="0" fontId="23" fillId="0" borderId="0" xfId="0" applyFont="1" applyFill="1" applyBorder="1" applyAlignment="1">
      <alignment horizontal="center" vertical="center" shrinkToFit="1"/>
    </xf>
    <xf numFmtId="0" fontId="23" fillId="0" borderId="31" xfId="0" applyFont="1" applyFill="1" applyBorder="1" applyAlignment="1">
      <alignment horizontal="left" vertical="center" shrinkToFit="1"/>
    </xf>
    <xf numFmtId="0" fontId="26" fillId="0" borderId="31" xfId="0" applyFont="1" applyFill="1" applyBorder="1" applyAlignment="1">
      <alignment vertical="center"/>
    </xf>
    <xf numFmtId="0" fontId="23" fillId="0" borderId="32" xfId="0" applyFont="1" applyFill="1" applyBorder="1" applyAlignment="1">
      <alignment vertical="center" shrinkToFit="1"/>
    </xf>
    <xf numFmtId="49" fontId="28" fillId="0" borderId="33" xfId="4" applyNumberFormat="1" applyFont="1" applyFill="1" applyBorder="1" applyAlignment="1">
      <alignment horizontal="center"/>
    </xf>
    <xf numFmtId="49" fontId="24" fillId="0" borderId="34" xfId="0" applyNumberFormat="1" applyFont="1" applyFill="1" applyBorder="1" applyAlignment="1">
      <alignment horizontal="left" vertical="center"/>
    </xf>
    <xf numFmtId="49" fontId="24" fillId="0" borderId="34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vertical="top" shrinkToFit="1"/>
    </xf>
    <xf numFmtId="0" fontId="4" fillId="0" borderId="34" xfId="0" applyFont="1" applyFill="1" applyBorder="1" applyAlignment="1">
      <alignment horizontal="center" vertical="top" shrinkToFit="1"/>
    </xf>
    <xf numFmtId="0" fontId="4" fillId="0" borderId="32" xfId="0" applyFont="1" applyFill="1" applyBorder="1" applyAlignment="1">
      <alignment vertical="top" shrinkToFit="1"/>
    </xf>
    <xf numFmtId="49" fontId="5" fillId="0" borderId="36" xfId="0" applyNumberFormat="1" applyFont="1" applyFill="1" applyBorder="1" applyAlignment="1">
      <alignment horizontal="left" vertical="center"/>
    </xf>
    <xf numFmtId="49" fontId="5" fillId="0" borderId="37" xfId="0" applyNumberFormat="1" applyFont="1" applyFill="1" applyBorder="1" applyAlignment="1">
      <alignment horizontal="left" vertical="center"/>
    </xf>
    <xf numFmtId="49" fontId="5" fillId="0" borderId="37" xfId="4" applyNumberFormat="1" applyFont="1" applyFill="1" applyBorder="1" applyAlignment="1">
      <alignment horizontal="left" vertical="center"/>
    </xf>
    <xf numFmtId="49" fontId="32" fillId="0" borderId="37" xfId="4" applyNumberFormat="1" applyFont="1" applyFill="1" applyBorder="1" applyAlignment="1">
      <alignment horizontal="left" vertical="center"/>
    </xf>
    <xf numFmtId="49" fontId="5" fillId="0" borderId="38" xfId="0" applyNumberFormat="1" applyFont="1" applyFill="1" applyBorder="1" applyAlignment="1">
      <alignment horizontal="left" vertical="center"/>
    </xf>
    <xf numFmtId="49" fontId="31" fillId="0" borderId="0" xfId="4" applyNumberFormat="1" applyFont="1" applyFill="1" applyBorder="1" applyAlignment="1">
      <alignment horizontal="left" vertical="center"/>
    </xf>
    <xf numFmtId="49" fontId="23" fillId="0" borderId="29" xfId="4" applyNumberFormat="1" applyFont="1" applyFill="1" applyBorder="1" applyAlignment="1">
      <alignment horizontal="center"/>
    </xf>
    <xf numFmtId="49" fontId="30" fillId="0" borderId="0" xfId="0" applyNumberFormat="1" applyFont="1" applyFill="1" applyBorder="1" applyAlignment="1">
      <alignment vertical="center" wrapText="1"/>
    </xf>
    <xf numFmtId="49" fontId="23" fillId="0" borderId="30" xfId="0" applyNumberFormat="1" applyFont="1" applyFill="1" applyBorder="1" applyAlignment="1">
      <alignment horizontal="left" vertical="center" wrapText="1"/>
    </xf>
    <xf numFmtId="49" fontId="23" fillId="0" borderId="0" xfId="0" applyNumberFormat="1" applyFont="1" applyFill="1" applyBorder="1" applyAlignment="1">
      <alignment horizontal="left" vertical="center" wrapText="1"/>
    </xf>
    <xf numFmtId="49" fontId="23" fillId="0" borderId="0" xfId="0" applyNumberFormat="1" applyFont="1" applyFill="1" applyBorder="1" applyAlignment="1">
      <alignment horizontal="center" vertical="center" wrapText="1"/>
    </xf>
    <xf numFmtId="49" fontId="23" fillId="0" borderId="11" xfId="0" applyNumberFormat="1" applyFont="1" applyFill="1" applyBorder="1" applyAlignment="1">
      <alignment horizontal="center" vertical="center"/>
    </xf>
    <xf numFmtId="49" fontId="23" fillId="0" borderId="39" xfId="0" applyNumberFormat="1" applyFont="1" applyFill="1" applyBorder="1" applyAlignment="1">
      <alignment horizontal="left" vertical="center"/>
    </xf>
    <xf numFmtId="49" fontId="26" fillId="0" borderId="31" xfId="0" applyNumberFormat="1" applyFont="1" applyFill="1" applyBorder="1" applyAlignment="1">
      <alignment horizontal="left" vertical="center" shrinkToFit="1"/>
    </xf>
    <xf numFmtId="49" fontId="23" fillId="0" borderId="32" xfId="0" applyNumberFormat="1" applyFont="1" applyFill="1" applyBorder="1" applyAlignment="1">
      <alignment horizontal="center" vertical="center"/>
    </xf>
    <xf numFmtId="49" fontId="23" fillId="0" borderId="39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left" vertical="center"/>
    </xf>
    <xf numFmtId="49" fontId="6" fillId="0" borderId="40" xfId="0" applyNumberFormat="1" applyFont="1" applyFill="1" applyBorder="1" applyAlignment="1">
      <alignment horizontal="left" vertical="center"/>
    </xf>
    <xf numFmtId="49" fontId="6" fillId="0" borderId="0" xfId="4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30" xfId="0" applyNumberFormat="1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vertical="center"/>
    </xf>
    <xf numFmtId="49" fontId="23" fillId="0" borderId="0" xfId="0" applyNumberFormat="1" applyFont="1" applyFill="1" applyBorder="1" applyAlignment="1">
      <alignment vertical="center" wrapText="1"/>
    </xf>
    <xf numFmtId="49" fontId="23" fillId="0" borderId="11" xfId="0" applyNumberFormat="1" applyFont="1" applyFill="1" applyBorder="1" applyAlignment="1">
      <alignment horizontal="left" vertical="center"/>
    </xf>
    <xf numFmtId="49" fontId="26" fillId="0" borderId="31" xfId="0" applyNumberFormat="1" applyFont="1" applyFill="1" applyBorder="1" applyAlignment="1">
      <alignment horizontal="left" vertical="center"/>
    </xf>
    <xf numFmtId="49" fontId="28" fillId="0" borderId="41" xfId="4" applyNumberFormat="1" applyFont="1" applyFill="1" applyBorder="1" applyAlignment="1">
      <alignment horizontal="center"/>
    </xf>
    <xf numFmtId="49" fontId="23" fillId="0" borderId="42" xfId="0" applyNumberFormat="1" applyFont="1" applyFill="1" applyBorder="1" applyAlignment="1">
      <alignment vertical="center" wrapText="1"/>
    </xf>
    <xf numFmtId="49" fontId="23" fillId="0" borderId="43" xfId="0" applyNumberFormat="1" applyFont="1" applyFill="1" applyBorder="1" applyAlignment="1">
      <alignment horizontal="left" vertical="center" wrapText="1"/>
    </xf>
    <xf numFmtId="49" fontId="23" fillId="0" borderId="42" xfId="0" applyNumberFormat="1" applyFont="1" applyFill="1" applyBorder="1" applyAlignment="1">
      <alignment horizontal="left" vertical="center" wrapText="1"/>
    </xf>
    <xf numFmtId="49" fontId="23" fillId="0" borderId="42" xfId="0" applyNumberFormat="1" applyFont="1" applyFill="1" applyBorder="1" applyAlignment="1">
      <alignment horizontal="center" vertical="center" wrapText="1"/>
    </xf>
    <xf numFmtId="49" fontId="23" fillId="0" borderId="44" xfId="0" applyNumberFormat="1" applyFont="1" applyFill="1" applyBorder="1" applyAlignment="1">
      <alignment vertical="center" wrapText="1"/>
    </xf>
    <xf numFmtId="49" fontId="26" fillId="0" borderId="45" xfId="0" applyNumberFormat="1" applyFont="1" applyFill="1" applyBorder="1" applyAlignment="1">
      <alignment vertical="center"/>
    </xf>
    <xf numFmtId="49" fontId="23" fillId="0" borderId="46" xfId="0" applyNumberFormat="1" applyFont="1" applyFill="1" applyBorder="1" applyAlignment="1">
      <alignment vertical="center"/>
    </xf>
    <xf numFmtId="49" fontId="23" fillId="0" borderId="47" xfId="0" applyNumberFormat="1" applyFont="1" applyFill="1" applyBorder="1" applyAlignment="1">
      <alignment horizontal="center" vertical="center"/>
    </xf>
    <xf numFmtId="49" fontId="23" fillId="0" borderId="48" xfId="0" applyNumberFormat="1" applyFont="1" applyFill="1" applyBorder="1" applyAlignment="1">
      <alignment horizontal="left" vertical="center"/>
    </xf>
    <xf numFmtId="49" fontId="6" fillId="0" borderId="49" xfId="0" applyNumberFormat="1" applyFont="1" applyFill="1" applyBorder="1" applyAlignment="1">
      <alignment horizontal="left" vertical="center"/>
    </xf>
    <xf numFmtId="49" fontId="6" fillId="0" borderId="42" xfId="0" applyNumberFormat="1" applyFont="1" applyFill="1" applyBorder="1" applyAlignment="1">
      <alignment horizontal="left" vertical="center"/>
    </xf>
    <xf numFmtId="49" fontId="6" fillId="0" borderId="42" xfId="4" applyNumberFormat="1" applyFont="1" applyFill="1" applyBorder="1" applyAlignment="1">
      <alignment horizontal="left" vertical="center"/>
    </xf>
    <xf numFmtId="49" fontId="6" fillId="0" borderId="43" xfId="0" applyNumberFormat="1" applyFont="1" applyFill="1" applyBorder="1" applyAlignment="1">
      <alignment horizontal="left" vertical="center"/>
    </xf>
    <xf numFmtId="0" fontId="22" fillId="0" borderId="50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51" xfId="0" applyFont="1" applyFill="1" applyBorder="1" applyAlignment="1">
      <alignment horizontal="center" vertical="center"/>
    </xf>
    <xf numFmtId="0" fontId="22" fillId="0" borderId="52" xfId="0" applyFont="1" applyFill="1" applyBorder="1" applyAlignment="1">
      <alignment horizontal="center" vertical="center"/>
    </xf>
    <xf numFmtId="0" fontId="22" fillId="0" borderId="53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4" xfId="0" applyFill="1" applyBorder="1" applyAlignment="1">
      <alignment horizontal="center"/>
    </xf>
    <xf numFmtId="0" fontId="0" fillId="0" borderId="55" xfId="0" applyFill="1" applyBorder="1" applyAlignment="1">
      <alignment vertical="center"/>
    </xf>
    <xf numFmtId="0" fontId="0" fillId="0" borderId="35" xfId="0" applyFill="1" applyBorder="1" applyAlignment="1">
      <alignment horizontal="left"/>
    </xf>
    <xf numFmtId="0" fontId="0" fillId="0" borderId="55" xfId="0" applyFill="1" applyBorder="1" applyAlignment="1">
      <alignment horizontal="left"/>
    </xf>
    <xf numFmtId="0" fontId="0" fillId="0" borderId="55" xfId="0" applyFill="1" applyBorder="1" applyAlignment="1">
      <alignment horizontal="center"/>
    </xf>
    <xf numFmtId="0" fontId="0" fillId="0" borderId="56" xfId="0" applyFill="1" applyBorder="1" applyAlignment="1">
      <alignment vertical="center"/>
    </xf>
    <xf numFmtId="0" fontId="0" fillId="0" borderId="57" xfId="0" applyFill="1" applyBorder="1" applyAlignment="1">
      <alignment vertical="center"/>
    </xf>
    <xf numFmtId="0" fontId="0" fillId="0" borderId="58" xfId="0" applyFill="1" applyBorder="1" applyAlignment="1">
      <alignment vertical="center"/>
    </xf>
    <xf numFmtId="0" fontId="0" fillId="0" borderId="59" xfId="0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0" fontId="25" fillId="0" borderId="19" xfId="0" applyFont="1" applyFill="1" applyBorder="1" applyAlignment="1">
      <alignment horizontal="lef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61" xfId="0" applyFont="1" applyFill="1" applyBorder="1" applyAlignment="1">
      <alignment horizontal="center" vertical="center"/>
    </xf>
    <xf numFmtId="0" fontId="25" fillId="0" borderId="62" xfId="0" applyFont="1" applyFill="1" applyBorder="1" applyAlignment="1">
      <alignment horizontal="center" vertical="center"/>
    </xf>
    <xf numFmtId="0" fontId="25" fillId="0" borderId="63" xfId="0" applyFont="1" applyFill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20" xfId="0" applyFont="1" applyFill="1" applyBorder="1" applyAlignment="1">
      <alignment horizontal="left" vertical="center" wrapText="1"/>
    </xf>
    <xf numFmtId="0" fontId="0" fillId="0" borderId="22" xfId="0" applyFill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0" fillId="0" borderId="62" xfId="0" applyFill="1" applyBorder="1" applyAlignment="1">
      <alignment horizontal="center"/>
    </xf>
    <xf numFmtId="0" fontId="0" fillId="0" borderId="6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61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0" borderId="63" xfId="0" applyFill="1" applyBorder="1" applyAlignment="1">
      <alignment vertical="center"/>
    </xf>
    <xf numFmtId="0" fontId="0" fillId="0" borderId="64" xfId="0" applyFill="1" applyBorder="1" applyAlignment="1">
      <alignment horizontal="center"/>
    </xf>
    <xf numFmtId="0" fontId="0" fillId="0" borderId="65" xfId="0" applyFill="1" applyBorder="1" applyAlignment="1">
      <alignment vertical="center"/>
    </xf>
    <xf numFmtId="0" fontId="0" fillId="0" borderId="66" xfId="0" applyFill="1" applyBorder="1" applyAlignment="1">
      <alignment vertical="center"/>
    </xf>
    <xf numFmtId="0" fontId="0" fillId="0" borderId="67" xfId="0" applyFill="1" applyBorder="1" applyAlignment="1">
      <alignment vertical="center"/>
    </xf>
    <xf numFmtId="0" fontId="0" fillId="0" borderId="68" xfId="0" applyFill="1" applyBorder="1" applyAlignment="1">
      <alignment vertical="center"/>
    </xf>
    <xf numFmtId="0" fontId="0" fillId="0" borderId="64" xfId="0" applyFill="1" applyBorder="1" applyAlignment="1">
      <alignment vertical="center"/>
    </xf>
    <xf numFmtId="0" fontId="0" fillId="0" borderId="69" xfId="0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left"/>
    </xf>
    <xf numFmtId="0" fontId="23" fillId="0" borderId="70" xfId="0" applyFont="1" applyFill="1" applyBorder="1" applyAlignment="1">
      <alignment horizontal="center" vertical="center"/>
    </xf>
    <xf numFmtId="0" fontId="25" fillId="0" borderId="19" xfId="0" quotePrefix="1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0" borderId="73" xfId="0" applyBorder="1" applyAlignment="1">
      <alignment vertical="center"/>
    </xf>
    <xf numFmtId="0" fontId="0" fillId="0" borderId="74" xfId="0" applyBorder="1" applyAlignment="1">
      <alignment horizontal="center" vertical="center"/>
    </xf>
    <xf numFmtId="0" fontId="38" fillId="5" borderId="74" xfId="0" applyFont="1" applyFill="1" applyBorder="1" applyAlignment="1">
      <alignment horizontal="center" vertical="center"/>
    </xf>
    <xf numFmtId="0" fontId="38" fillId="5" borderId="7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38" fillId="5" borderId="40" xfId="0" applyFont="1" applyFill="1" applyBorder="1" applyAlignment="1">
      <alignment horizontal="center" vertical="center"/>
    </xf>
    <xf numFmtId="0" fontId="38" fillId="5" borderId="79" xfId="0" applyFont="1" applyFill="1" applyBorder="1" applyAlignment="1">
      <alignment horizontal="center" vertical="center"/>
    </xf>
    <xf numFmtId="0" fontId="12" fillId="5" borderId="80" xfId="0" applyFont="1" applyFill="1" applyBorder="1" applyAlignment="1">
      <alignment horizontal="center" vertical="center"/>
    </xf>
    <xf numFmtId="0" fontId="38" fillId="5" borderId="81" xfId="0" applyFont="1" applyFill="1" applyBorder="1" applyAlignment="1">
      <alignment horizontal="center" vertical="center"/>
    </xf>
    <xf numFmtId="0" fontId="12" fillId="5" borderId="75" xfId="0" applyFont="1" applyFill="1" applyBorder="1" applyAlignment="1">
      <alignment horizontal="center" vertical="center"/>
    </xf>
    <xf numFmtId="0" fontId="38" fillId="5" borderId="80" xfId="0" applyFont="1" applyFill="1" applyBorder="1" applyAlignment="1">
      <alignment horizontal="center" vertical="center"/>
    </xf>
    <xf numFmtId="0" fontId="25" fillId="0" borderId="82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49" fontId="30" fillId="0" borderId="0" xfId="0" applyNumberFormat="1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vertical="center"/>
    </xf>
    <xf numFmtId="0" fontId="23" fillId="0" borderId="19" xfId="0" applyFont="1" applyFill="1" applyBorder="1" applyAlignment="1">
      <alignment horizontal="center" vertical="center"/>
    </xf>
    <xf numFmtId="49" fontId="28" fillId="0" borderId="29" xfId="4" applyNumberFormat="1" applyFont="1" applyFill="1" applyBorder="1" applyAlignment="1">
      <alignment horizontal="center" vertical="center"/>
    </xf>
    <xf numFmtId="49" fontId="28" fillId="0" borderId="33" xfId="4" applyNumberFormat="1" applyFont="1" applyFill="1" applyBorder="1" applyAlignment="1">
      <alignment horizontal="center" vertical="center"/>
    </xf>
    <xf numFmtId="49" fontId="5" fillId="0" borderId="38" xfId="0" applyNumberFormat="1" applyFont="1" applyFill="1" applyBorder="1" applyAlignment="1">
      <alignment horizontal="center" vertical="center"/>
    </xf>
    <xf numFmtId="49" fontId="6" fillId="0" borderId="30" xfId="0" applyNumberFormat="1" applyFont="1" applyFill="1" applyBorder="1" applyAlignment="1">
      <alignment horizontal="center" vertical="center"/>
    </xf>
    <xf numFmtId="49" fontId="28" fillId="0" borderId="41" xfId="4" applyNumberFormat="1" applyFont="1" applyFill="1" applyBorder="1" applyAlignment="1">
      <alignment horizontal="center" vertical="center"/>
    </xf>
    <xf numFmtId="49" fontId="23" fillId="0" borderId="46" xfId="0" applyNumberFormat="1" applyFont="1" applyFill="1" applyBorder="1" applyAlignment="1">
      <alignment horizontal="left" vertical="center"/>
    </xf>
    <xf numFmtId="49" fontId="6" fillId="0" borderId="4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54" xfId="0" applyFont="1" applyFill="1" applyBorder="1" applyAlignment="1">
      <alignment horizontal="center" vertical="center"/>
    </xf>
    <xf numFmtId="0" fontId="0" fillId="0" borderId="55" xfId="0" applyFont="1" applyFill="1" applyBorder="1" applyAlignment="1">
      <alignment vertical="center"/>
    </xf>
    <xf numFmtId="0" fontId="0" fillId="0" borderId="35" xfId="0" applyFont="1" applyFill="1" applyBorder="1" applyAlignment="1">
      <alignment horizontal="left"/>
    </xf>
    <xf numFmtId="0" fontId="0" fillId="0" borderId="55" xfId="0" applyFont="1" applyFill="1" applyBorder="1" applyAlignment="1">
      <alignment horizontal="left"/>
    </xf>
    <xf numFmtId="0" fontId="0" fillId="0" borderId="55" xfId="0" applyFont="1" applyFill="1" applyBorder="1" applyAlignment="1">
      <alignment horizontal="center"/>
    </xf>
    <xf numFmtId="0" fontId="16" fillId="0" borderId="55" xfId="0" applyFont="1" applyFill="1" applyBorder="1" applyAlignment="1">
      <alignment horizontal="center"/>
    </xf>
    <xf numFmtId="49" fontId="16" fillId="0" borderId="55" xfId="0" applyNumberFormat="1" applyFont="1" applyFill="1" applyBorder="1" applyAlignment="1">
      <alignment horizontal="center"/>
    </xf>
    <xf numFmtId="0" fontId="0" fillId="0" borderId="56" xfId="0" applyFont="1" applyFill="1" applyBorder="1" applyAlignment="1">
      <alignment vertical="center"/>
    </xf>
    <xf numFmtId="0" fontId="0" fillId="0" borderId="60" xfId="0" applyFont="1" applyFill="1" applyBorder="1" applyAlignment="1">
      <alignment vertical="center"/>
    </xf>
    <xf numFmtId="49" fontId="13" fillId="0" borderId="19" xfId="0" applyNumberFormat="1" applyFont="1" applyFill="1" applyBorder="1" applyAlignment="1">
      <alignment horizontal="center" vertical="center"/>
    </xf>
    <xf numFmtId="49" fontId="13" fillId="0" borderId="19" xfId="0" quotePrefix="1" applyNumberFormat="1" applyFont="1" applyFill="1" applyBorder="1" applyAlignment="1">
      <alignment horizontal="center" vertical="center"/>
    </xf>
    <xf numFmtId="0" fontId="25" fillId="0" borderId="19" xfId="0" quotePrefix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49" fontId="16" fillId="0" borderId="19" xfId="0" applyNumberFormat="1" applyFont="1" applyFill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22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49" fontId="16" fillId="0" borderId="19" xfId="0" quotePrefix="1" applyNumberFormat="1" applyFont="1" applyFill="1" applyBorder="1" applyAlignment="1">
      <alignment horizontal="center"/>
    </xf>
    <xf numFmtId="49" fontId="16" fillId="0" borderId="12" xfId="0" applyNumberFormat="1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12" xfId="0" applyFont="1" applyFill="1" applyBorder="1" applyAlignment="1">
      <alignment horizontal="center" vertical="center"/>
    </xf>
    <xf numFmtId="0" fontId="0" fillId="0" borderId="57" xfId="0" applyFont="1" applyFill="1" applyBorder="1" applyAlignment="1">
      <alignment vertical="center"/>
    </xf>
    <xf numFmtId="0" fontId="0" fillId="0" borderId="58" xfId="0" applyFont="1" applyFill="1" applyBorder="1" applyAlignment="1">
      <alignment vertical="center"/>
    </xf>
    <xf numFmtId="0" fontId="0" fillId="0" borderId="59" xfId="0" applyFont="1" applyFill="1" applyBorder="1" applyAlignment="1">
      <alignment vertical="center"/>
    </xf>
    <xf numFmtId="0" fontId="23" fillId="0" borderId="8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83" xfId="0" applyFont="1" applyFill="1" applyBorder="1" applyAlignment="1">
      <alignment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82" xfId="0" applyFont="1" applyFill="1" applyBorder="1" applyAlignment="1">
      <alignment horizontal="left" vertical="center"/>
    </xf>
    <xf numFmtId="0" fontId="0" fillId="0" borderId="61" xfId="0" applyFont="1" applyFill="1" applyBorder="1" applyAlignment="1">
      <alignment vertical="center"/>
    </xf>
    <xf numFmtId="0" fontId="0" fillId="0" borderId="62" xfId="0" applyFont="1" applyFill="1" applyBorder="1" applyAlignment="1">
      <alignment vertical="center"/>
    </xf>
    <xf numFmtId="0" fontId="0" fillId="0" borderId="63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0" fillId="0" borderId="40" xfId="0" applyFont="1" applyFill="1" applyBorder="1" applyAlignment="1">
      <alignment horizontal="center" vertical="center"/>
    </xf>
    <xf numFmtId="0" fontId="25" fillId="0" borderId="84" xfId="0" applyFont="1" applyFill="1" applyBorder="1" applyAlignment="1">
      <alignment horizontal="left" vertical="center"/>
    </xf>
    <xf numFmtId="49" fontId="13" fillId="0" borderId="18" xfId="0" applyNumberFormat="1" applyFont="1" applyFill="1" applyBorder="1" applyAlignment="1">
      <alignment horizontal="center" vertical="center"/>
    </xf>
    <xf numFmtId="0" fontId="25" fillId="0" borderId="85" xfId="0" applyFont="1" applyFill="1" applyBorder="1" applyAlignment="1">
      <alignment horizontal="center" vertical="center"/>
    </xf>
    <xf numFmtId="0" fontId="25" fillId="0" borderId="86" xfId="0" applyFont="1" applyFill="1" applyBorder="1" applyAlignment="1">
      <alignment horizontal="center" vertical="center"/>
    </xf>
    <xf numFmtId="0" fontId="25" fillId="0" borderId="87" xfId="0" applyFont="1" applyFill="1" applyBorder="1" applyAlignment="1">
      <alignment horizontal="center" vertical="center"/>
    </xf>
    <xf numFmtId="0" fontId="25" fillId="0" borderId="88" xfId="0" applyFont="1" applyFill="1" applyBorder="1" applyAlignment="1">
      <alignment horizontal="center" vertical="center"/>
    </xf>
    <xf numFmtId="0" fontId="25" fillId="0" borderId="19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/>
    </xf>
    <xf numFmtId="0" fontId="37" fillId="4" borderId="0" xfId="5" applyFont="1" applyFill="1"/>
    <xf numFmtId="0" fontId="18" fillId="4" borderId="0" xfId="5" applyFont="1" applyFill="1"/>
    <xf numFmtId="0" fontId="18" fillId="4" borderId="0" xfId="5" applyFont="1" applyFill="1" applyAlignment="1">
      <alignment vertical="center"/>
    </xf>
    <xf numFmtId="49" fontId="36" fillId="4" borderId="0" xfId="5" applyNumberFormat="1" applyFont="1" applyFill="1" applyAlignment="1">
      <alignment vertical="top"/>
    </xf>
    <xf numFmtId="0" fontId="36" fillId="4" borderId="0" xfId="5" applyFont="1" applyFill="1" applyAlignment="1">
      <alignment vertical="top"/>
    </xf>
    <xf numFmtId="0" fontId="24" fillId="0" borderId="89" xfId="5" applyFont="1" applyBorder="1" applyAlignment="1">
      <alignment vertical="top"/>
    </xf>
    <xf numFmtId="0" fontId="22" fillId="0" borderId="0" xfId="5" applyFont="1"/>
    <xf numFmtId="0" fontId="27" fillId="0" borderId="0" xfId="5" applyFont="1" applyAlignment="1">
      <alignment vertical="center"/>
    </xf>
    <xf numFmtId="0" fontId="27" fillId="0" borderId="0" xfId="5" applyFont="1" applyAlignment="1">
      <alignment vertical="center" wrapText="1"/>
    </xf>
    <xf numFmtId="0" fontId="35" fillId="0" borderId="0" xfId="5" applyFont="1" applyAlignment="1">
      <alignment horizontal="left" vertical="center"/>
    </xf>
    <xf numFmtId="0" fontId="34" fillId="0" borderId="0" xfId="5" applyFont="1"/>
    <xf numFmtId="0" fontId="24" fillId="0" borderId="0" xfId="5" applyFont="1"/>
    <xf numFmtId="0" fontId="28" fillId="0" borderId="0" xfId="5" applyFont="1" applyAlignment="1">
      <alignment vertical="center"/>
    </xf>
    <xf numFmtId="0" fontId="27" fillId="0" borderId="2" xfId="5" applyFont="1" applyBorder="1" applyAlignment="1">
      <alignment horizontal="center" vertical="center"/>
    </xf>
    <xf numFmtId="0" fontId="27" fillId="0" borderId="55" xfId="5" applyFont="1" applyBorder="1" applyAlignment="1">
      <alignment horizontal="center" vertical="center"/>
    </xf>
    <xf numFmtId="0" fontId="23" fillId="0" borderId="55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164" fontId="23" fillId="0" borderId="1" xfId="5" applyNumberFormat="1" applyFont="1" applyBorder="1" applyAlignment="1">
      <alignment horizontal="center" vertical="center"/>
    </xf>
    <xf numFmtId="0" fontId="23" fillId="0" borderId="1" xfId="5" applyFont="1" applyBorder="1" applyAlignment="1">
      <alignment vertical="center" wrapText="1"/>
    </xf>
    <xf numFmtId="1" fontId="23" fillId="0" borderId="1" xfId="5" applyNumberFormat="1" applyFont="1" applyBorder="1" applyAlignment="1">
      <alignment horizontal="center" vertical="center"/>
    </xf>
    <xf numFmtId="0" fontId="33" fillId="0" borderId="1" xfId="5" applyFont="1" applyBorder="1" applyAlignment="1">
      <alignment vertical="center" wrapText="1"/>
    </xf>
    <xf numFmtId="1" fontId="23" fillId="0" borderId="1" xfId="5" applyNumberFormat="1" applyFont="1" applyBorder="1" applyAlignment="1">
      <alignment vertical="center" wrapText="1"/>
    </xf>
    <xf numFmtId="164" fontId="28" fillId="0" borderId="1" xfId="5" applyNumberFormat="1" applyFont="1" applyBorder="1" applyAlignment="1">
      <alignment horizontal="center" vertical="center"/>
    </xf>
    <xf numFmtId="0" fontId="28" fillId="0" borderId="1" xfId="5" applyFont="1" applyBorder="1" applyAlignment="1">
      <alignment horizontal="left" vertical="center" wrapText="1"/>
    </xf>
    <xf numFmtId="1" fontId="23" fillId="0" borderId="1" xfId="5" applyNumberFormat="1" applyFont="1" applyBorder="1" applyAlignment="1">
      <alignment vertical="center"/>
    </xf>
    <xf numFmtId="1" fontId="28" fillId="0" borderId="37" xfId="5" applyNumberFormat="1" applyFont="1" applyBorder="1" applyAlignment="1">
      <alignment vertical="center"/>
    </xf>
    <xf numFmtId="164" fontId="28" fillId="0" borderId="32" xfId="5" applyNumberFormat="1" applyFont="1" applyBorder="1" applyAlignment="1">
      <alignment horizontal="center" vertical="center"/>
    </xf>
    <xf numFmtId="0" fontId="28" fillId="0" borderId="39" xfId="5" applyFont="1" applyBorder="1" applyAlignment="1">
      <alignment horizontal="left" vertical="center"/>
    </xf>
    <xf numFmtId="0" fontId="26" fillId="0" borderId="2" xfId="5" applyFont="1" applyBorder="1" applyAlignment="1">
      <alignment horizontal="right"/>
    </xf>
    <xf numFmtId="0" fontId="26" fillId="0" borderId="12" xfId="5" applyFont="1" applyBorder="1" applyAlignment="1">
      <alignment horizontal="right"/>
    </xf>
    <xf numFmtId="0" fontId="23" fillId="0" borderId="40" xfId="5" applyFont="1" applyBorder="1" applyAlignment="1">
      <alignment vertical="center"/>
    </xf>
    <xf numFmtId="0" fontId="23" fillId="0" borderId="11" xfId="5" applyFont="1" applyBorder="1" applyAlignment="1">
      <alignment vertical="center"/>
    </xf>
    <xf numFmtId="0" fontId="23" fillId="0" borderId="12" xfId="5" applyFont="1" applyBorder="1" applyAlignment="1">
      <alignment horizontal="right"/>
    </xf>
    <xf numFmtId="0" fontId="23" fillId="0" borderId="55" xfId="5" applyFont="1" applyBorder="1" applyAlignment="1">
      <alignment horizontal="right"/>
    </xf>
    <xf numFmtId="0" fontId="23" fillId="0" borderId="1" xfId="5" applyFont="1" applyFill="1" applyBorder="1" applyAlignment="1">
      <alignment horizontal="center" vertical="center"/>
    </xf>
    <xf numFmtId="164" fontId="23" fillId="0" borderId="1" xfId="5" applyNumberFormat="1" applyFont="1" applyFill="1" applyBorder="1" applyAlignment="1">
      <alignment horizontal="center" vertical="center"/>
    </xf>
    <xf numFmtId="0" fontId="23" fillId="0" borderId="1" xfId="5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49" fontId="25" fillId="0" borderId="19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18" xfId="0" applyFont="1" applyFill="1" applyBorder="1" applyAlignment="1">
      <alignment vertical="center"/>
    </xf>
    <xf numFmtId="49" fontId="25" fillId="0" borderId="18" xfId="0" applyNumberFormat="1" applyFont="1" applyFill="1" applyBorder="1" applyAlignment="1">
      <alignment horizontal="center" vertical="center"/>
    </xf>
    <xf numFmtId="0" fontId="13" fillId="0" borderId="83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27" fillId="0" borderId="0" xfId="5" applyNumberFormat="1" applyFont="1" applyAlignment="1">
      <alignment horizontal="left" vertical="center"/>
    </xf>
    <xf numFmtId="49" fontId="28" fillId="0" borderId="24" xfId="4" applyNumberFormat="1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left"/>
    </xf>
    <xf numFmtId="0" fontId="25" fillId="0" borderId="84" xfId="0" applyFont="1" applyFill="1" applyBorder="1" applyAlignment="1">
      <alignment horizontal="center" vertical="center"/>
    </xf>
    <xf numFmtId="49" fontId="23" fillId="0" borderId="24" xfId="2" applyNumberFormat="1" applyFont="1" applyFill="1" applyBorder="1" applyAlignment="1">
      <alignment horizontal="center" vertical="center"/>
    </xf>
    <xf numFmtId="49" fontId="28" fillId="0" borderId="0" xfId="2" applyNumberFormat="1" applyFont="1" applyFill="1" applyAlignment="1">
      <alignment vertical="center"/>
    </xf>
    <xf numFmtId="49" fontId="28" fillId="0" borderId="29" xfId="2" applyNumberFormat="1" applyFont="1" applyFill="1" applyBorder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49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 shrinkToFit="1"/>
    </xf>
    <xf numFmtId="49" fontId="28" fillId="0" borderId="33" xfId="2" applyNumberFormat="1" applyFont="1" applyFill="1" applyBorder="1" applyAlignment="1">
      <alignment horizontal="center" vertical="center"/>
    </xf>
    <xf numFmtId="49" fontId="5" fillId="0" borderId="37" xfId="2" applyNumberFormat="1" applyFont="1" applyFill="1" applyBorder="1" applyAlignment="1">
      <alignment horizontal="left" vertical="center"/>
    </xf>
    <xf numFmtId="49" fontId="32" fillId="0" borderId="37" xfId="2" applyNumberFormat="1" applyFont="1" applyFill="1" applyBorder="1" applyAlignment="1">
      <alignment horizontal="left" vertical="center"/>
    </xf>
    <xf numFmtId="49" fontId="31" fillId="0" borderId="0" xfId="2" applyNumberFormat="1" applyFont="1" applyFill="1" applyAlignment="1">
      <alignment horizontal="left" vertical="center"/>
    </xf>
    <xf numFmtId="49" fontId="23" fillId="0" borderId="29" xfId="2" applyNumberFormat="1" applyFont="1" applyFill="1" applyBorder="1" applyAlignment="1">
      <alignment horizontal="center" vertical="center"/>
    </xf>
    <xf numFmtId="49" fontId="30" fillId="0" borderId="0" xfId="0" applyNumberFormat="1" applyFont="1" applyFill="1" applyAlignment="1">
      <alignment vertical="center" wrapText="1"/>
    </xf>
    <xf numFmtId="49" fontId="23" fillId="0" borderId="0" xfId="0" applyNumberFormat="1" applyFont="1" applyFill="1" applyAlignment="1">
      <alignment horizontal="left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49" fontId="6" fillId="0" borderId="0" xfId="2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vertical="center"/>
    </xf>
    <xf numFmtId="49" fontId="23" fillId="0" borderId="0" xfId="0" applyNumberFormat="1" applyFont="1" applyFill="1" applyAlignment="1">
      <alignment vertical="center" wrapText="1"/>
    </xf>
    <xf numFmtId="49" fontId="28" fillId="0" borderId="41" xfId="2" applyNumberFormat="1" applyFont="1" applyFill="1" applyBorder="1" applyAlignment="1">
      <alignment horizontal="center" vertical="center"/>
    </xf>
    <xf numFmtId="49" fontId="6" fillId="0" borderId="42" xfId="2" applyNumberFormat="1" applyFont="1" applyFill="1" applyBorder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40" fillId="0" borderId="1" xfId="5" applyFont="1" applyBorder="1" applyAlignment="1">
      <alignment horizontal="center" vertical="center"/>
    </xf>
    <xf numFmtId="164" fontId="40" fillId="0" borderId="1" xfId="5" applyNumberFormat="1" applyFont="1" applyBorder="1" applyAlignment="1">
      <alignment horizontal="center" vertical="center"/>
    </xf>
    <xf numFmtId="0" fontId="40" fillId="0" borderId="1" xfId="5" applyFont="1" applyBorder="1" applyAlignment="1">
      <alignment vertical="center" wrapText="1"/>
    </xf>
    <xf numFmtId="0" fontId="38" fillId="5" borderId="71" xfId="0" applyFont="1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20" fillId="0" borderId="89" xfId="3" applyBorder="1">
      <alignment vertical="center"/>
    </xf>
    <xf numFmtId="0" fontId="27" fillId="0" borderId="0" xfId="5" applyFont="1" applyAlignment="1">
      <alignment vertical="center"/>
    </xf>
    <xf numFmtId="0" fontId="23" fillId="0" borderId="12" xfId="5" applyFont="1" applyBorder="1" applyAlignment="1">
      <alignment vertical="center"/>
    </xf>
    <xf numFmtId="0" fontId="26" fillId="0" borderId="1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3" fillId="0" borderId="55" xfId="5" applyFont="1" applyBorder="1" applyAlignment="1">
      <alignment vertical="center"/>
    </xf>
    <xf numFmtId="49" fontId="2" fillId="0" borderId="90" xfId="0" applyNumberFormat="1" applyFont="1" applyFill="1" applyBorder="1" applyAlignment="1">
      <alignment horizontal="center" vertical="center"/>
    </xf>
    <xf numFmtId="49" fontId="3" fillId="0" borderId="94" xfId="0" applyNumberFormat="1" applyFont="1" applyFill="1" applyBorder="1" applyAlignment="1">
      <alignment horizontal="center" vertical="center"/>
    </xf>
    <xf numFmtId="49" fontId="24" fillId="0" borderId="95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left" vertical="center"/>
    </xf>
    <xf numFmtId="0" fontId="22" fillId="0" borderId="91" xfId="0" applyFont="1" applyFill="1" applyBorder="1" applyAlignment="1">
      <alignment horizontal="center" vertical="center"/>
    </xf>
    <xf numFmtId="0" fontId="22" fillId="0" borderId="91" xfId="0" applyFont="1" applyFill="1" applyBorder="1" applyAlignment="1">
      <alignment horizontal="center" vertical="center" wrapText="1"/>
    </xf>
    <xf numFmtId="49" fontId="23" fillId="0" borderId="93" xfId="0" applyNumberFormat="1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horizontal="center" vertical="center"/>
    </xf>
    <xf numFmtId="0" fontId="16" fillId="0" borderId="91" xfId="0" applyFont="1" applyFill="1" applyBorder="1" applyAlignment="1">
      <alignment horizontal="center" vertical="center"/>
    </xf>
    <xf numFmtId="49" fontId="16" fillId="0" borderId="91" xfId="0" applyNumberFormat="1" applyFont="1" applyFill="1" applyBorder="1" applyAlignment="1">
      <alignment horizontal="center" vertical="center"/>
    </xf>
    <xf numFmtId="0" fontId="22" fillId="0" borderId="91" xfId="0" applyFont="1" applyFill="1" applyBorder="1" applyAlignment="1">
      <alignment horizontal="center"/>
    </xf>
    <xf numFmtId="49" fontId="23" fillId="0" borderId="48" xfId="0" applyNumberFormat="1" applyFont="1" applyFill="1" applyBorder="1" applyAlignment="1">
      <alignment horizontal="center" vertical="center"/>
    </xf>
    <xf numFmtId="0" fontId="22" fillId="0" borderId="90" xfId="0" applyFont="1" applyFill="1" applyBorder="1" applyAlignment="1">
      <alignment horizontal="center" vertical="center"/>
    </xf>
    <xf numFmtId="0" fontId="22" fillId="0" borderId="92" xfId="0" applyFont="1" applyFill="1" applyBorder="1" applyAlignment="1">
      <alignment horizontal="center"/>
    </xf>
    <xf numFmtId="0" fontId="22" fillId="0" borderId="92" xfId="0" applyFont="1" applyFill="1" applyBorder="1" applyAlignment="1">
      <alignment horizontal="center" vertical="center"/>
    </xf>
    <xf numFmtId="49" fontId="17" fillId="0" borderId="90" xfId="0" applyNumberFormat="1" applyFont="1" applyFill="1" applyBorder="1" applyAlignment="1">
      <alignment horizontal="center" vertical="center"/>
    </xf>
    <xf numFmtId="49" fontId="10" fillId="0" borderId="94" xfId="0" applyNumberFormat="1" applyFont="1" applyFill="1" applyBorder="1" applyAlignment="1">
      <alignment horizontal="center" vertical="center"/>
    </xf>
    <xf numFmtId="43" fontId="22" fillId="0" borderId="50" xfId="1" applyFont="1" applyFill="1" applyBorder="1" applyAlignment="1">
      <alignment horizontal="center" vertical="center"/>
    </xf>
    <xf numFmtId="43" fontId="22" fillId="0" borderId="26" xfId="1" applyFont="1" applyFill="1" applyBorder="1" applyAlignment="1">
      <alignment horizontal="center" vertical="center"/>
    </xf>
    <xf numFmtId="43" fontId="22" fillId="0" borderId="40" xfId="1" applyFont="1" applyFill="1" applyBorder="1" applyAlignment="1">
      <alignment horizontal="center" vertical="center"/>
    </xf>
    <xf numFmtId="43" fontId="22" fillId="0" borderId="11" xfId="1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96" xfId="0" applyFont="1" applyBorder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19" fillId="0" borderId="97" xfId="0" applyFont="1" applyBorder="1" applyAlignment="1">
      <alignment horizontal="center" vertical="center" wrapText="1"/>
    </xf>
    <xf numFmtId="0" fontId="18" fillId="0" borderId="97" xfId="0" applyFont="1" applyBorder="1" applyAlignment="1">
      <alignment horizontal="center" vertical="center" wrapText="1"/>
    </xf>
    <xf numFmtId="0" fontId="18" fillId="0" borderId="97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</cellXfs>
  <cellStyles count="6">
    <cellStyle name="Dziesiętny" xfId="1" builtinId="3"/>
    <cellStyle name="Excel Built-in Explanatory Text" xfId="2" xr:uid="{00000000-0005-0000-0000-000001000000}"/>
    <cellStyle name="Normalny" xfId="0" builtinId="0"/>
    <cellStyle name="Normalny 2" xfId="3" xr:uid="{00000000-0005-0000-0000-000004000000}"/>
    <cellStyle name="Tekst objaśnienia" xfId="4" builtinId="53"/>
    <cellStyle name="Tekst objaśnienia 2" xfId="5" xr:uid="{00000000-0005-0000-0000-000005000000}"/>
  </cellStyles>
  <dxfs count="5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EE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1</xdr:col>
      <xdr:colOff>485775</xdr:colOff>
      <xdr:row>0</xdr:row>
      <xdr:rowOff>457200</xdr:rowOff>
    </xdr:to>
    <xdr:pic>
      <xdr:nvPicPr>
        <xdr:cNvPr id="1135" name="Picture 1">
          <a:extLst>
            <a:ext uri="{FF2B5EF4-FFF2-40B4-BE49-F238E27FC236}">
              <a16:creationId xmlns:a16="http://schemas.microsoft.com/office/drawing/2014/main" id="{C77D7501-500A-42C0-A921-ADDF0C22E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7150"/>
          <a:ext cx="10953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4067175</xdr:colOff>
      <xdr:row>0</xdr:row>
      <xdr:rowOff>0</xdr:rowOff>
    </xdr:from>
    <xdr:to>
      <xdr:col>2</xdr:col>
      <xdr:colOff>5800725</xdr:colOff>
      <xdr:row>2</xdr:row>
      <xdr:rowOff>133350</xdr:rowOff>
    </xdr:to>
    <xdr:pic>
      <xdr:nvPicPr>
        <xdr:cNvPr id="1136" name="Obraz 1">
          <a:extLst>
            <a:ext uri="{FF2B5EF4-FFF2-40B4-BE49-F238E27FC236}">
              <a16:creationId xmlns:a16="http://schemas.microsoft.com/office/drawing/2014/main" id="{8CB7F1D7-5E5F-4C80-A466-7B5B18307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0"/>
          <a:ext cx="17335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0</xdr:row>
      <xdr:rowOff>142875</xdr:rowOff>
    </xdr:from>
    <xdr:to>
      <xdr:col>0</xdr:col>
      <xdr:colOff>1409700</xdr:colOff>
      <xdr:row>2</xdr:row>
      <xdr:rowOff>28575</xdr:rowOff>
    </xdr:to>
    <xdr:pic>
      <xdr:nvPicPr>
        <xdr:cNvPr id="2386" name="Picture 1">
          <a:extLst>
            <a:ext uri="{FF2B5EF4-FFF2-40B4-BE49-F238E27FC236}">
              <a16:creationId xmlns:a16="http://schemas.microsoft.com/office/drawing/2014/main" id="{D614237E-6569-4541-9FE5-6057C10B9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42875"/>
          <a:ext cx="9334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36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1381125</xdr:colOff>
      <xdr:row>1</xdr:row>
      <xdr:rowOff>66675</xdr:rowOff>
    </xdr:from>
    <xdr:to>
      <xdr:col>4</xdr:col>
      <xdr:colOff>133350</xdr:colOff>
      <xdr:row>2</xdr:row>
      <xdr:rowOff>47625</xdr:rowOff>
    </xdr:to>
    <xdr:pic>
      <xdr:nvPicPr>
        <xdr:cNvPr id="2387" name="Picture 9">
          <a:extLst>
            <a:ext uri="{FF2B5EF4-FFF2-40B4-BE49-F238E27FC236}">
              <a16:creationId xmlns:a16="http://schemas.microsoft.com/office/drawing/2014/main" id="{0F4D8083-66CC-4AA2-877B-E39452283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238125"/>
          <a:ext cx="2295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390525</xdr:colOff>
      <xdr:row>3</xdr:row>
      <xdr:rowOff>9525</xdr:rowOff>
    </xdr:from>
    <xdr:to>
      <xdr:col>0</xdr:col>
      <xdr:colOff>1400175</xdr:colOff>
      <xdr:row>6</xdr:row>
      <xdr:rowOff>104775</xdr:rowOff>
    </xdr:to>
    <xdr:pic>
      <xdr:nvPicPr>
        <xdr:cNvPr id="2388" name="Obraz 1">
          <a:extLst>
            <a:ext uri="{FF2B5EF4-FFF2-40B4-BE49-F238E27FC236}">
              <a16:creationId xmlns:a16="http://schemas.microsoft.com/office/drawing/2014/main" id="{349EAF92-3389-46D0-9D7C-2289D7416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523875"/>
          <a:ext cx="10096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0</xdr:row>
      <xdr:rowOff>142875</xdr:rowOff>
    </xdr:from>
    <xdr:to>
      <xdr:col>0</xdr:col>
      <xdr:colOff>1409700</xdr:colOff>
      <xdr:row>2</xdr:row>
      <xdr:rowOff>28575</xdr:rowOff>
    </xdr:to>
    <xdr:pic>
      <xdr:nvPicPr>
        <xdr:cNvPr id="3420" name="Picture 1">
          <a:extLst>
            <a:ext uri="{FF2B5EF4-FFF2-40B4-BE49-F238E27FC236}">
              <a16:creationId xmlns:a16="http://schemas.microsoft.com/office/drawing/2014/main" id="{6B2CD445-7AF1-4B2C-B8D1-E6F87E7C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42875"/>
          <a:ext cx="9334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36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1381125</xdr:colOff>
      <xdr:row>1</xdr:row>
      <xdr:rowOff>66675</xdr:rowOff>
    </xdr:from>
    <xdr:to>
      <xdr:col>4</xdr:col>
      <xdr:colOff>66675</xdr:colOff>
      <xdr:row>2</xdr:row>
      <xdr:rowOff>47625</xdr:rowOff>
    </xdr:to>
    <xdr:pic>
      <xdr:nvPicPr>
        <xdr:cNvPr id="3421" name="Picture 9">
          <a:extLst>
            <a:ext uri="{FF2B5EF4-FFF2-40B4-BE49-F238E27FC236}">
              <a16:creationId xmlns:a16="http://schemas.microsoft.com/office/drawing/2014/main" id="{4742CF4A-218C-45FA-BE71-107151C76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238125"/>
          <a:ext cx="2295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1207434</xdr:colOff>
      <xdr:row>3</xdr:row>
      <xdr:rowOff>43143</xdr:rowOff>
    </xdr:from>
    <xdr:to>
      <xdr:col>1</xdr:col>
      <xdr:colOff>195544</xdr:colOff>
      <xdr:row>6</xdr:row>
      <xdr:rowOff>138393</xdr:rowOff>
    </xdr:to>
    <xdr:pic>
      <xdr:nvPicPr>
        <xdr:cNvPr id="3422" name="Obraz 1">
          <a:extLst>
            <a:ext uri="{FF2B5EF4-FFF2-40B4-BE49-F238E27FC236}">
              <a16:creationId xmlns:a16="http://schemas.microsoft.com/office/drawing/2014/main" id="{DCC95EA4-4261-4B06-A5CC-AD7BBDA17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434" y="547408"/>
          <a:ext cx="859492" cy="599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476250</xdr:colOff>
      <xdr:row>0</xdr:row>
      <xdr:rowOff>142875</xdr:rowOff>
    </xdr:from>
    <xdr:to>
      <xdr:col>0</xdr:col>
      <xdr:colOff>1409700</xdr:colOff>
      <xdr:row>2</xdr:row>
      <xdr:rowOff>28575</xdr:rowOff>
    </xdr:to>
    <xdr:pic>
      <xdr:nvPicPr>
        <xdr:cNvPr id="4342" name="Picture 1">
          <a:extLst>
            <a:ext uri="{FF2B5EF4-FFF2-40B4-BE49-F238E27FC236}">
              <a16:creationId xmlns:a16="http://schemas.microsoft.com/office/drawing/2014/main" id="{ED95A0ED-F2E8-44A7-B7A0-227F763BC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42875"/>
          <a:ext cx="9334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36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1381125</xdr:colOff>
      <xdr:row>1</xdr:row>
      <xdr:rowOff>66675</xdr:rowOff>
    </xdr:from>
    <xdr:to>
      <xdr:col>4</xdr:col>
      <xdr:colOff>88624</xdr:colOff>
      <xdr:row>2</xdr:row>
      <xdr:rowOff>47625</xdr:rowOff>
    </xdr:to>
    <xdr:pic>
      <xdr:nvPicPr>
        <xdr:cNvPr id="4343" name="Picture 9">
          <a:extLst>
            <a:ext uri="{FF2B5EF4-FFF2-40B4-BE49-F238E27FC236}">
              <a16:creationId xmlns:a16="http://schemas.microsoft.com/office/drawing/2014/main" id="{42ACA114-A857-45DA-9464-C62678B5F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238125"/>
          <a:ext cx="2295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1200150</xdr:colOff>
      <xdr:row>3</xdr:row>
      <xdr:rowOff>47625</xdr:rowOff>
    </xdr:from>
    <xdr:to>
      <xdr:col>1</xdr:col>
      <xdr:colOff>383899</xdr:colOff>
      <xdr:row>6</xdr:row>
      <xdr:rowOff>142875</xdr:rowOff>
    </xdr:to>
    <xdr:pic>
      <xdr:nvPicPr>
        <xdr:cNvPr id="4344" name="Obraz 1">
          <a:extLst>
            <a:ext uri="{FF2B5EF4-FFF2-40B4-BE49-F238E27FC236}">
              <a16:creationId xmlns:a16="http://schemas.microsoft.com/office/drawing/2014/main" id="{48A2030C-DBE4-4727-BD4E-4C10E44F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561975"/>
          <a:ext cx="10096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OLD_R\RYS_WIP\wip_tk3\01215%20APP%20OKI\3.%20DOK.%20PROJEKTOWA-LISTY\091\AB\LISTA%20SYGNA&#321;&#211;W\OLDER\P-OKITM08-320-06-LST-2002-D_WTO_RKP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List"/>
      <sheetName val="SAFETY"/>
      <sheetName val="Arkusz1"/>
      <sheetName val="Signal Exchange List"/>
      <sheetName val="IO Summary"/>
      <sheetName val="Definitions"/>
    </sheetNames>
    <sheetDataSet>
      <sheetData sheetId="0"/>
      <sheetData sheetId="1"/>
      <sheetData sheetId="2"/>
      <sheetData sheetId="3"/>
      <sheetData sheetId="4"/>
      <sheetData sheetId="5">
        <row r="4">
          <cell r="E4" t="str">
            <v>HV</v>
          </cell>
          <cell r="F4" t="str">
            <v>OnOff/Ctr. Valve/Manual Control from DCS</v>
          </cell>
        </row>
        <row r="5">
          <cell r="E5" t="str">
            <v>SV</v>
          </cell>
          <cell r="F5" t="str">
            <v>Solenoid Valve</v>
          </cell>
        </row>
        <row r="6">
          <cell r="E6" t="str">
            <v>GS</v>
          </cell>
          <cell r="F6" t="str">
            <v>Limit Switch Post Gap Refiner</v>
          </cell>
        </row>
        <row r="7">
          <cell r="E7" t="str">
            <v>GI</v>
          </cell>
          <cell r="F7" t="str">
            <v>Limit Switch Gap Headbox</v>
          </cell>
        </row>
        <row r="8">
          <cell r="E8" t="str">
            <v>GT</v>
          </cell>
          <cell r="F8" t="str">
            <v>Limit Transmitter</v>
          </cell>
        </row>
        <row r="9">
          <cell r="E9" t="str">
            <v>GE</v>
          </cell>
          <cell r="F9" t="str">
            <v>Limit Switch Element</v>
          </cell>
        </row>
        <row r="10">
          <cell r="E10" t="str">
            <v>SC</v>
          </cell>
          <cell r="F10" t="str">
            <v>Speed Control</v>
          </cell>
        </row>
        <row r="11">
          <cell r="E11" t="str">
            <v>AI</v>
          </cell>
          <cell r="F11" t="str">
            <v>Freeness Analyzer Indication</v>
          </cell>
        </row>
        <row r="12">
          <cell r="E12" t="str">
            <v>AC</v>
          </cell>
          <cell r="F12" t="str">
            <v>Ph Analyzer</v>
          </cell>
        </row>
        <row r="13">
          <cell r="E13" t="str">
            <v>AT</v>
          </cell>
          <cell r="F13" t="str">
            <v>Analyzer Transmitter</v>
          </cell>
        </row>
        <row r="14">
          <cell r="E14" t="str">
            <v>AE</v>
          </cell>
          <cell r="F14" t="str">
            <v>Analyzer Element</v>
          </cell>
        </row>
        <row r="15">
          <cell r="E15" t="str">
            <v>EC</v>
          </cell>
          <cell r="F15" t="str">
            <v>Lamp, Alarm, Sensor</v>
          </cell>
        </row>
        <row r="16">
          <cell r="E16" t="str">
            <v>JC</v>
          </cell>
          <cell r="F16" t="str">
            <v>Power Refiner</v>
          </cell>
        </row>
        <row r="17">
          <cell r="E17" t="str">
            <v>JT</v>
          </cell>
          <cell r="F17" t="str">
            <v>Power Refiner Transmitter</v>
          </cell>
        </row>
        <row r="18">
          <cell r="E18" t="str">
            <v>JI</v>
          </cell>
          <cell r="F18" t="str">
            <v>Power Refiner Indication</v>
          </cell>
        </row>
        <row r="19">
          <cell r="E19" t="str">
            <v>LC</v>
          </cell>
          <cell r="F19" t="str">
            <v>Level Control</v>
          </cell>
        </row>
        <row r="20">
          <cell r="E20" t="str">
            <v>LS</v>
          </cell>
          <cell r="F20" t="str">
            <v>Level Switch</v>
          </cell>
        </row>
        <row r="21">
          <cell r="E21" t="str">
            <v>LI</v>
          </cell>
          <cell r="F21" t="str">
            <v>Level Indication</v>
          </cell>
        </row>
        <row r="22">
          <cell r="E22" t="str">
            <v>LT</v>
          </cell>
          <cell r="F22" t="str">
            <v>Level Transmitter</v>
          </cell>
        </row>
        <row r="23">
          <cell r="E23" t="str">
            <v>LV</v>
          </cell>
          <cell r="F23" t="str">
            <v>Level Valve</v>
          </cell>
        </row>
        <row r="24">
          <cell r="E24" t="str">
            <v>FC</v>
          </cell>
          <cell r="F24" t="str">
            <v>Flow Control</v>
          </cell>
        </row>
        <row r="25">
          <cell r="E25" t="str">
            <v>FS</v>
          </cell>
          <cell r="F25" t="str">
            <v>Flow Safety</v>
          </cell>
        </row>
        <row r="26">
          <cell r="E26" t="str">
            <v>FI</v>
          </cell>
          <cell r="F26" t="str">
            <v>Flow Indication</v>
          </cell>
        </row>
        <row r="27">
          <cell r="E27" t="str">
            <v>FT</v>
          </cell>
          <cell r="F27" t="str">
            <v>Flow Transmitter</v>
          </cell>
        </row>
        <row r="28">
          <cell r="E28" t="str">
            <v>FV</v>
          </cell>
          <cell r="F28" t="str">
            <v>Flow Valve</v>
          </cell>
        </row>
        <row r="29">
          <cell r="E29" t="str">
            <v>FE</v>
          </cell>
          <cell r="F29" t="str">
            <v>Flow Element</v>
          </cell>
        </row>
        <row r="30">
          <cell r="E30" t="str">
            <v>PC</v>
          </cell>
          <cell r="F30" t="str">
            <v>Pressure Control</v>
          </cell>
        </row>
        <row r="31">
          <cell r="E31" t="str">
            <v>PDI</v>
          </cell>
          <cell r="F31" t="str">
            <v>Pressure Differential</v>
          </cell>
        </row>
        <row r="32">
          <cell r="E32" t="str">
            <v>PS</v>
          </cell>
          <cell r="F32" t="str">
            <v>Pressure Switch</v>
          </cell>
        </row>
        <row r="33">
          <cell r="E33" t="str">
            <v>PI</v>
          </cell>
          <cell r="F33" t="str">
            <v>Pressure Indication</v>
          </cell>
        </row>
        <row r="34">
          <cell r="E34" t="str">
            <v>PT</v>
          </cell>
          <cell r="F34" t="str">
            <v>Pressure Transmitter</v>
          </cell>
        </row>
        <row r="35">
          <cell r="E35" t="str">
            <v>PV</v>
          </cell>
          <cell r="F35" t="str">
            <v>Pressure valve</v>
          </cell>
        </row>
        <row r="36">
          <cell r="E36" t="str">
            <v>TC</v>
          </cell>
          <cell r="F36" t="str">
            <v>Temp. Control</v>
          </cell>
        </row>
        <row r="37">
          <cell r="E37" t="str">
            <v>TI</v>
          </cell>
          <cell r="F37" t="str">
            <v>Temp. Indication</v>
          </cell>
        </row>
        <row r="38">
          <cell r="E38" t="str">
            <v>TT</v>
          </cell>
          <cell r="F38" t="str">
            <v>Temp. Transmitter</v>
          </cell>
        </row>
        <row r="39">
          <cell r="E39" t="str">
            <v>TV</v>
          </cell>
          <cell r="F39" t="str">
            <v>Temp. Valve</v>
          </cell>
        </row>
        <row r="40">
          <cell r="E40" t="str">
            <v>TE</v>
          </cell>
          <cell r="F40" t="str">
            <v>Temp. Element</v>
          </cell>
        </row>
        <row r="41">
          <cell r="E41" t="str">
            <v>NC</v>
          </cell>
          <cell r="F41" t="str">
            <v>Consistency Control</v>
          </cell>
        </row>
        <row r="42">
          <cell r="E42" t="str">
            <v>NI</v>
          </cell>
          <cell r="F42" t="str">
            <v>Consistency Indication</v>
          </cell>
        </row>
        <row r="43">
          <cell r="E43" t="str">
            <v>NT</v>
          </cell>
          <cell r="F43" t="str">
            <v>Consistency Transmitter</v>
          </cell>
        </row>
        <row r="44">
          <cell r="E44" t="str">
            <v>NV</v>
          </cell>
          <cell r="F44" t="str">
            <v>Consistency Valve</v>
          </cell>
        </row>
        <row r="45">
          <cell r="E45" t="str">
            <v>KS</v>
          </cell>
          <cell r="F45" t="str">
            <v>Time Switch</v>
          </cell>
        </row>
        <row r="46">
          <cell r="E46" t="str">
            <v>KV</v>
          </cell>
          <cell r="F46" t="str">
            <v>Valve Junk Trap</v>
          </cell>
        </row>
        <row r="47">
          <cell r="E47" t="str">
            <v>WIC</v>
          </cell>
          <cell r="F47" t="str">
            <v>Weight Indication Control</v>
          </cell>
        </row>
        <row r="48">
          <cell r="E48" t="str">
            <v>M</v>
          </cell>
          <cell r="F48" t="str">
            <v>Motor</v>
          </cell>
        </row>
        <row r="49">
          <cell r="E49" t="str">
            <v>MT</v>
          </cell>
          <cell r="F49" t="str">
            <v>Moisture Transmitter</v>
          </cell>
        </row>
        <row r="50">
          <cell r="E50" t="str">
            <v>WT</v>
          </cell>
          <cell r="F50" t="str">
            <v>Weight Transmitter</v>
          </cell>
        </row>
        <row r="51">
          <cell r="E51" t="str">
            <v>UE</v>
          </cell>
          <cell r="F51" t="str">
            <v>Multi-function device</v>
          </cell>
        </row>
        <row r="52">
          <cell r="E52" t="str">
            <v>GSO</v>
          </cell>
          <cell r="F52" t="str">
            <v>Limit Switch Gap Headbox Open</v>
          </cell>
        </row>
        <row r="53">
          <cell r="E53" t="str">
            <v>GSC</v>
          </cell>
          <cell r="F53" t="str">
            <v>Limit Switch Gap Headbox Close</v>
          </cell>
        </row>
        <row r="54">
          <cell r="E54" t="str">
            <v>HS</v>
          </cell>
          <cell r="F54" t="str">
            <v>Push button</v>
          </cell>
        </row>
        <row r="55">
          <cell r="E55" t="str">
            <v>XL</v>
          </cell>
          <cell r="F55" t="str">
            <v>Lamp</v>
          </cell>
        </row>
        <row r="56">
          <cell r="E56" t="str">
            <v>ZI</v>
          </cell>
          <cell r="F56" t="str">
            <v>Display</v>
          </cell>
        </row>
        <row r="57">
          <cell r="E57" t="str">
            <v>WI</v>
          </cell>
          <cell r="F57" t="str">
            <v>Weight Indication</v>
          </cell>
        </row>
        <row r="58">
          <cell r="E58" t="str">
            <v>CX</v>
          </cell>
          <cell r="F58" t="str">
            <v>Dry Contact</v>
          </cell>
        </row>
        <row r="59">
          <cell r="E59" t="str">
            <v xml:space="preserve">CR </v>
          </cell>
          <cell r="F59" t="str">
            <v>Relay</v>
          </cell>
        </row>
        <row r="60">
          <cell r="E60" t="str">
            <v>ESV</v>
          </cell>
          <cell r="F60" t="str">
            <v>Solenoid Valve</v>
          </cell>
        </row>
        <row r="61">
          <cell r="E61" t="str">
            <v>GSE</v>
          </cell>
          <cell r="F61" t="str">
            <v>Limit Switch</v>
          </cell>
        </row>
        <row r="62">
          <cell r="E62"/>
          <cell r="F62"/>
        </row>
        <row r="63">
          <cell r="E63" t="str">
            <v>RY</v>
          </cell>
          <cell r="F63" t="str">
            <v>Ready signal</v>
          </cell>
        </row>
        <row r="64">
          <cell r="E64" t="str">
            <v>RF</v>
          </cell>
          <cell r="F64" t="str">
            <v>Run feedback signal</v>
          </cell>
        </row>
        <row r="65">
          <cell r="E65" t="str">
            <v>STR</v>
          </cell>
          <cell r="F65" t="str">
            <v>Start/Stop signal</v>
          </cell>
        </row>
        <row r="66">
          <cell r="E66" t="str">
            <v>CURR</v>
          </cell>
          <cell r="F66" t="str">
            <v>Current signal (A)</v>
          </cell>
        </row>
        <row r="67">
          <cell r="E67" t="str">
            <v>POW</v>
          </cell>
          <cell r="F67" t="str">
            <v>Power signal (kWh)</v>
          </cell>
        </row>
        <row r="68">
          <cell r="E68" t="str">
            <v>SI</v>
          </cell>
          <cell r="F68" t="str">
            <v>Speed signal (rpm)</v>
          </cell>
        </row>
        <row r="69">
          <cell r="E69" t="str">
            <v>SPC</v>
          </cell>
          <cell r="F69" t="str">
            <v>Speed setpoint signal (rpm)</v>
          </cell>
        </row>
        <row r="70">
          <cell r="E70" t="str">
            <v>STRF</v>
          </cell>
          <cell r="F70" t="str">
            <v>Start forward signal</v>
          </cell>
        </row>
        <row r="71">
          <cell r="E71" t="str">
            <v>STRR</v>
          </cell>
          <cell r="F71" t="str">
            <v>Start reverse signal</v>
          </cell>
        </row>
        <row r="72">
          <cell r="E72" t="str">
            <v>FWDR</v>
          </cell>
          <cell r="F72" t="str">
            <v>Run feedback forward signal</v>
          </cell>
        </row>
        <row r="73">
          <cell r="E73" t="str">
            <v>REVR</v>
          </cell>
          <cell r="F73" t="str">
            <v>Run feedback reverse signal</v>
          </cell>
        </row>
        <row r="74">
          <cell r="E74" t="str">
            <v>OPN</v>
          </cell>
          <cell r="F74" t="str">
            <v>Open valve</v>
          </cell>
        </row>
        <row r="75">
          <cell r="E75" t="str">
            <v>CLS</v>
          </cell>
          <cell r="F75" t="str">
            <v>Close valve</v>
          </cell>
        </row>
        <row r="76">
          <cell r="E76" t="str">
            <v>ZSO</v>
          </cell>
          <cell r="F76" t="str">
            <v>Open limit switch signal</v>
          </cell>
        </row>
        <row r="77">
          <cell r="E77" t="str">
            <v>ZSC</v>
          </cell>
          <cell r="F77" t="str">
            <v>Close limit switch signal</v>
          </cell>
        </row>
        <row r="78">
          <cell r="E78" t="str">
            <v>WSO</v>
          </cell>
          <cell r="F78" t="str">
            <v>Open torque switch signal</v>
          </cell>
        </row>
        <row r="79">
          <cell r="E79" t="str">
            <v>WSC</v>
          </cell>
          <cell r="F79" t="str">
            <v>Close torque switch signal</v>
          </cell>
        </row>
        <row r="80">
          <cell r="E80" t="str">
            <v>WSH</v>
          </cell>
          <cell r="F80" t="str">
            <v>Torque switch high signal</v>
          </cell>
        </row>
        <row r="81">
          <cell r="E81" t="str">
            <v>HSS</v>
          </cell>
          <cell r="F81" t="str">
            <v>Safety Push Button</v>
          </cell>
        </row>
        <row r="82">
          <cell r="E82"/>
          <cell r="F82"/>
        </row>
        <row r="83">
          <cell r="E83"/>
          <cell r="F83"/>
        </row>
        <row r="84">
          <cell r="E84"/>
          <cell r="F84"/>
        </row>
        <row r="85">
          <cell r="E85"/>
          <cell r="F85"/>
        </row>
        <row r="86">
          <cell r="E86"/>
          <cell r="F86"/>
        </row>
        <row r="87">
          <cell r="E87"/>
          <cell r="F87"/>
        </row>
        <row r="102">
          <cell r="E102">
            <v>0</v>
          </cell>
          <cell r="F102" t="str">
            <v>Cranes, Hoists, Transf. Sys., Grinding Machine, Tools</v>
          </cell>
        </row>
        <row r="103">
          <cell r="E103">
            <v>1</v>
          </cell>
          <cell r="F103" t="str">
            <v>Air compressor station</v>
          </cell>
        </row>
        <row r="104">
          <cell r="E104">
            <v>2</v>
          </cell>
          <cell r="F104" t="str">
            <v>Laboratory Equipment</v>
          </cell>
        </row>
        <row r="105">
          <cell r="E105">
            <v>3</v>
          </cell>
          <cell r="F105" t="str">
            <v>Electrical</v>
          </cell>
        </row>
        <row r="106">
          <cell r="E106">
            <v>10</v>
          </cell>
          <cell r="F106" t="str">
            <v>Buffer Area</v>
          </cell>
        </row>
        <row r="107">
          <cell r="E107">
            <v>11</v>
          </cell>
          <cell r="F107" t="str">
            <v>NBKP Line</v>
          </cell>
        </row>
        <row r="108">
          <cell r="E108">
            <v>12</v>
          </cell>
          <cell r="F108" t="str">
            <v>LBKP Line</v>
          </cell>
        </row>
        <row r="109">
          <cell r="E109">
            <v>15</v>
          </cell>
          <cell r="F109" t="str">
            <v>Chemical Preparation (Talc, Caustic, Starch)</v>
          </cell>
        </row>
        <row r="110">
          <cell r="E110">
            <v>16</v>
          </cell>
          <cell r="F110" t="str">
            <v>Chemical (WSD, DSA, Coating)</v>
          </cell>
        </row>
        <row r="111">
          <cell r="E111">
            <v>17</v>
          </cell>
          <cell r="F111" t="str">
            <v>Broke System</v>
          </cell>
        </row>
        <row r="112">
          <cell r="E112">
            <v>20</v>
          </cell>
          <cell r="F112" t="str">
            <v>Approach System</v>
          </cell>
        </row>
        <row r="113">
          <cell r="E113">
            <v>21</v>
          </cell>
          <cell r="F113" t="str">
            <v>White Water &amp; Fiber Recovery System</v>
          </cell>
        </row>
        <row r="114">
          <cell r="E114">
            <v>22</v>
          </cell>
          <cell r="F114" t="str">
            <v>Fresh Water System</v>
          </cell>
        </row>
        <row r="115">
          <cell r="E115">
            <v>23</v>
          </cell>
          <cell r="F115" t="str">
            <v>Vacuum System</v>
          </cell>
        </row>
        <row r="116">
          <cell r="E116">
            <v>30</v>
          </cell>
          <cell r="F116" t="str">
            <v>Wet End</v>
          </cell>
        </row>
        <row r="117">
          <cell r="E117">
            <v>31</v>
          </cell>
          <cell r="F117" t="str">
            <v>Dry End</v>
          </cell>
        </row>
        <row r="118">
          <cell r="E118">
            <v>32</v>
          </cell>
          <cell r="F118" t="str">
            <v>Burner &amp; Hood System</v>
          </cell>
        </row>
        <row r="119">
          <cell r="E119">
            <v>33</v>
          </cell>
          <cell r="F119" t="str">
            <v>Dust Removal &amp; Mist Removal</v>
          </cell>
        </row>
        <row r="120">
          <cell r="E120">
            <v>34</v>
          </cell>
          <cell r="F120" t="str">
            <v>Lubrication, Hydraulic system</v>
          </cell>
        </row>
        <row r="121">
          <cell r="E121">
            <v>35</v>
          </cell>
          <cell r="F121" t="str">
            <v>Steam &amp; Condensate</v>
          </cell>
        </row>
        <row r="122">
          <cell r="E122">
            <v>40</v>
          </cell>
          <cell r="F122" t="str">
            <v>Un Wind</v>
          </cell>
        </row>
        <row r="123">
          <cell r="E123">
            <v>41</v>
          </cell>
          <cell r="F123" t="str">
            <v>Calender</v>
          </cell>
        </row>
        <row r="124">
          <cell r="E124">
            <v>42</v>
          </cell>
          <cell r="F124" t="str">
            <v>Winder</v>
          </cell>
        </row>
        <row r="125">
          <cell r="E125">
            <v>49</v>
          </cell>
          <cell r="F125" t="str">
            <v>DCS, PLC, QCS</v>
          </cell>
        </row>
        <row r="126">
          <cell r="E126">
            <v>50</v>
          </cell>
          <cell r="F126" t="str">
            <v>Conveyor</v>
          </cell>
        </row>
        <row r="127">
          <cell r="E127">
            <v>51</v>
          </cell>
          <cell r="F127" t="str">
            <v>Wrapping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GIRI WIDJAJANTO" id="{F61BFCBD-AA5A-4ADA-B140-877B66E9BD9D}" userId="S::SUGIRI_WIDJAJANTO@app.co.id::256866a5-d570-4fe3-b964-c4a37d5c21b3" providerId="AD"/>
</personList>
</file>

<file path=xl/theme/theme1.xml><?xml version="1.0" encoding="utf-8"?>
<a:theme xmlns:a="http://schemas.openxmlformats.org/drawingml/2006/main" name="Motyw pakietu Office">
  <a:themeElements>
    <a:clrScheme name="Niebieski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1-04-22T08:44:35.65" personId="{F61BFCBD-AA5A-4ADA-B140-877B66E9BD9D}" id="{90478904-76DF-497A-99C1-F2A58073E1FD}">
    <text>The total quantity in this row is belong to the DCS I/O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95" zoomScaleNormal="95" workbookViewId="0">
      <selection activeCell="B20" sqref="B20"/>
    </sheetView>
  </sheetViews>
  <sheetFormatPr defaultColWidth="9.42578125" defaultRowHeight="15"/>
  <cols>
    <col min="1" max="1" width="9.7109375" style="245" customWidth="1"/>
    <col min="2" max="2" width="18.42578125" style="245" customWidth="1"/>
    <col min="3" max="3" width="87.5703125" style="245" customWidth="1"/>
    <col min="4" max="4" width="15.42578125" style="245" customWidth="1"/>
    <col min="5" max="16384" width="9.42578125" style="245"/>
  </cols>
  <sheetData>
    <row r="1" spans="1:4" s="239" customFormat="1" ht="40.15" customHeight="1"/>
    <row r="2" spans="1:4" s="239" customFormat="1">
      <c r="A2" s="240" t="s">
        <v>950</v>
      </c>
    </row>
    <row r="3" spans="1:4" s="239" customFormat="1" ht="16.5" thickBot="1">
      <c r="A3" s="241" t="s">
        <v>951</v>
      </c>
      <c r="B3" s="242"/>
      <c r="C3" s="243"/>
    </row>
    <row r="4" spans="1:4">
      <c r="A4" s="329"/>
      <c r="B4" s="329"/>
      <c r="C4" s="244"/>
    </row>
    <row r="5" spans="1:4">
      <c r="A5" s="330" t="s">
        <v>952</v>
      </c>
      <c r="B5" s="330"/>
      <c r="C5" s="246" t="s">
        <v>953</v>
      </c>
    </row>
    <row r="6" spans="1:4">
      <c r="A6" s="330" t="s">
        <v>954</v>
      </c>
      <c r="B6" s="330"/>
      <c r="C6" s="246" t="s">
        <v>1124</v>
      </c>
    </row>
    <row r="7" spans="1:4">
      <c r="A7" s="246" t="s">
        <v>955</v>
      </c>
      <c r="B7" s="246"/>
      <c r="C7" s="246"/>
    </row>
    <row r="8" spans="1:4">
      <c r="A8" s="330" t="s">
        <v>956</v>
      </c>
      <c r="B8" s="330"/>
      <c r="C8" s="247" t="s">
        <v>1125</v>
      </c>
    </row>
    <row r="9" spans="1:4">
      <c r="A9" s="246" t="s">
        <v>1005</v>
      </c>
      <c r="B9" s="246"/>
      <c r="C9" s="247" t="s">
        <v>1126</v>
      </c>
    </row>
    <row r="10" spans="1:4">
      <c r="A10" s="330" t="s">
        <v>957</v>
      </c>
      <c r="B10" s="330"/>
      <c r="C10" s="246" t="s">
        <v>1004</v>
      </c>
    </row>
    <row r="11" spans="1:4">
      <c r="A11" s="330" t="s">
        <v>958</v>
      </c>
      <c r="B11" s="330"/>
      <c r="C11" s="288">
        <v>44328</v>
      </c>
    </row>
    <row r="12" spans="1:4">
      <c r="A12" s="330" t="s">
        <v>959</v>
      </c>
      <c r="B12" s="330"/>
      <c r="C12" s="288">
        <v>44328</v>
      </c>
    </row>
    <row r="13" spans="1:4">
      <c r="A13" s="330" t="s">
        <v>960</v>
      </c>
      <c r="B13" s="330"/>
      <c r="C13" s="248">
        <v>3</v>
      </c>
    </row>
    <row r="14" spans="1:4" ht="15.75">
      <c r="A14" s="330" t="s">
        <v>961</v>
      </c>
      <c r="B14" s="330"/>
      <c r="C14" s="249"/>
      <c r="D14" s="245" t="s">
        <v>962</v>
      </c>
    </row>
    <row r="15" spans="1:4" ht="15.75">
      <c r="A15" s="246"/>
      <c r="B15" s="246"/>
      <c r="C15" s="250"/>
    </row>
    <row r="16" spans="1:4">
      <c r="A16" s="330" t="s">
        <v>963</v>
      </c>
      <c r="B16" s="330"/>
      <c r="C16" s="251"/>
    </row>
    <row r="17" spans="1:3">
      <c r="A17" s="252" t="s">
        <v>50</v>
      </c>
      <c r="B17" s="252" t="s">
        <v>964</v>
      </c>
      <c r="C17" s="252" t="s">
        <v>965</v>
      </c>
    </row>
    <row r="18" spans="1:3">
      <c r="A18" s="253"/>
      <c r="B18" s="254"/>
      <c r="C18" s="253"/>
    </row>
    <row r="19" spans="1:3">
      <c r="A19" s="321" t="s">
        <v>966</v>
      </c>
      <c r="B19" s="322">
        <v>44328</v>
      </c>
      <c r="C19" s="323" t="s">
        <v>1002</v>
      </c>
    </row>
    <row r="20" spans="1:3">
      <c r="A20" s="321"/>
      <c r="B20" s="322"/>
      <c r="C20" s="323"/>
    </row>
    <row r="21" spans="1:3">
      <c r="A21" s="255"/>
      <c r="B21" s="322"/>
      <c r="C21" s="323"/>
    </row>
    <row r="22" spans="1:3">
      <c r="A22" s="255"/>
      <c r="B22" s="256"/>
      <c r="C22" s="257"/>
    </row>
    <row r="23" spans="1:3">
      <c r="A23" s="255"/>
      <c r="B23" s="256"/>
      <c r="C23" s="257"/>
    </row>
    <row r="24" spans="1:3">
      <c r="A24" s="273"/>
      <c r="B24" s="274"/>
      <c r="C24" s="275"/>
    </row>
    <row r="25" spans="1:3">
      <c r="A25" s="255"/>
      <c r="B25" s="256"/>
      <c r="C25" s="257"/>
    </row>
    <row r="26" spans="1:3">
      <c r="A26" s="258"/>
      <c r="B26" s="256"/>
      <c r="C26" s="259"/>
    </row>
    <row r="27" spans="1:3">
      <c r="A27" s="258"/>
      <c r="B27" s="256"/>
      <c r="C27" s="259"/>
    </row>
    <row r="28" spans="1:3">
      <c r="A28" s="260" t="s">
        <v>967</v>
      </c>
      <c r="B28" s="261" t="s">
        <v>14</v>
      </c>
      <c r="C28" s="262"/>
    </row>
    <row r="29" spans="1:3">
      <c r="A29" s="260" t="s">
        <v>968</v>
      </c>
      <c r="B29" s="261" t="s">
        <v>1003</v>
      </c>
      <c r="C29" s="262"/>
    </row>
    <row r="30" spans="1:3">
      <c r="A30" s="263" t="s">
        <v>969</v>
      </c>
      <c r="B30" s="261" t="s">
        <v>14</v>
      </c>
      <c r="C30" s="262"/>
    </row>
    <row r="31" spans="1:3">
      <c r="A31" s="264"/>
      <c r="B31" s="265"/>
      <c r="C31" s="266"/>
    </row>
    <row r="32" spans="1:3">
      <c r="A32" s="267" t="s">
        <v>970</v>
      </c>
      <c r="B32" s="333" t="s">
        <v>971</v>
      </c>
      <c r="C32" s="333"/>
    </row>
    <row r="33" spans="1:3">
      <c r="A33" s="268" t="s">
        <v>972</v>
      </c>
      <c r="B33" s="331" t="s">
        <v>973</v>
      </c>
      <c r="C33" s="331"/>
    </row>
    <row r="34" spans="1:3" ht="12.95" customHeight="1">
      <c r="A34" s="268" t="s">
        <v>974</v>
      </c>
      <c r="B34" s="269" t="s">
        <v>975</v>
      </c>
      <c r="C34" s="270"/>
    </row>
    <row r="35" spans="1:3" ht="12.95" customHeight="1">
      <c r="A35" s="268" t="s">
        <v>976</v>
      </c>
      <c r="B35" s="331" t="s">
        <v>977</v>
      </c>
      <c r="C35" s="331"/>
    </row>
    <row r="36" spans="1:3">
      <c r="A36" s="268" t="s">
        <v>978</v>
      </c>
      <c r="B36" s="332" t="s">
        <v>979</v>
      </c>
      <c r="C36" s="332"/>
    </row>
    <row r="37" spans="1:3" ht="12.95" customHeight="1">
      <c r="A37" s="271" t="s">
        <v>980</v>
      </c>
      <c r="B37" s="331" t="s">
        <v>981</v>
      </c>
      <c r="C37" s="331"/>
    </row>
    <row r="38" spans="1:3" ht="12.95" customHeight="1">
      <c r="A38" s="271" t="s">
        <v>982</v>
      </c>
      <c r="B38" s="331" t="s">
        <v>983</v>
      </c>
      <c r="C38" s="331"/>
    </row>
    <row r="39" spans="1:3" ht="12.95" customHeight="1">
      <c r="A39" s="271" t="s">
        <v>984</v>
      </c>
      <c r="B39" s="331" t="s">
        <v>985</v>
      </c>
      <c r="C39" s="331"/>
    </row>
    <row r="40" spans="1:3" ht="12.95" customHeight="1">
      <c r="A40" s="271"/>
      <c r="B40" s="331" t="s">
        <v>986</v>
      </c>
      <c r="C40" s="331"/>
    </row>
    <row r="41" spans="1:3" ht="12.95" customHeight="1">
      <c r="A41" s="271" t="s">
        <v>987</v>
      </c>
      <c r="B41" s="331" t="s">
        <v>988</v>
      </c>
      <c r="C41" s="331"/>
    </row>
    <row r="42" spans="1:3" ht="12.95" customHeight="1">
      <c r="A42" s="271" t="s">
        <v>989</v>
      </c>
      <c r="B42" s="331" t="s">
        <v>990</v>
      </c>
      <c r="C42" s="331"/>
    </row>
    <row r="43" spans="1:3" ht="12.95" customHeight="1">
      <c r="A43" s="271" t="s">
        <v>991</v>
      </c>
      <c r="B43" s="331" t="s">
        <v>992</v>
      </c>
      <c r="C43" s="331"/>
    </row>
    <row r="44" spans="1:3" ht="12.95" customHeight="1">
      <c r="A44" s="271" t="s">
        <v>993</v>
      </c>
      <c r="B44" s="331" t="s">
        <v>994</v>
      </c>
      <c r="C44" s="331"/>
    </row>
    <row r="45" spans="1:3" ht="12.95" customHeight="1">
      <c r="A45" s="271"/>
      <c r="B45" s="331" t="s">
        <v>995</v>
      </c>
      <c r="C45" s="331"/>
    </row>
    <row r="46" spans="1:3" ht="12.95" customHeight="1">
      <c r="A46" s="271"/>
      <c r="B46" s="331" t="s">
        <v>996</v>
      </c>
      <c r="C46" s="331"/>
    </row>
    <row r="47" spans="1:3" ht="12.95" customHeight="1">
      <c r="A47" s="271" t="s">
        <v>997</v>
      </c>
      <c r="B47" s="331" t="s">
        <v>998</v>
      </c>
      <c r="C47" s="331"/>
    </row>
    <row r="48" spans="1:3" ht="12.95" customHeight="1">
      <c r="A48" s="271"/>
      <c r="B48" s="331" t="s">
        <v>999</v>
      </c>
      <c r="C48" s="331"/>
    </row>
    <row r="49" spans="1:3" ht="12.95" customHeight="1">
      <c r="A49" s="272"/>
      <c r="B49" s="334" t="s">
        <v>1000</v>
      </c>
      <c r="C49" s="334"/>
    </row>
  </sheetData>
  <mergeCells count="27">
    <mergeCell ref="B38:C38"/>
    <mergeCell ref="B39:C39"/>
    <mergeCell ref="B47:C47"/>
    <mergeCell ref="B48:C48"/>
    <mergeCell ref="B40:C40"/>
    <mergeCell ref="B49:C49"/>
    <mergeCell ref="B41:C41"/>
    <mergeCell ref="B42:C42"/>
    <mergeCell ref="B43:C43"/>
    <mergeCell ref="B44:C44"/>
    <mergeCell ref="B45:C45"/>
    <mergeCell ref="B46:C46"/>
    <mergeCell ref="B33:C33"/>
    <mergeCell ref="B35:C35"/>
    <mergeCell ref="B36:C36"/>
    <mergeCell ref="B37:C37"/>
    <mergeCell ref="A11:B11"/>
    <mergeCell ref="A12:B12"/>
    <mergeCell ref="A13:B13"/>
    <mergeCell ref="A14:B14"/>
    <mergeCell ref="A16:B16"/>
    <mergeCell ref="B32:C32"/>
    <mergeCell ref="A4:B4"/>
    <mergeCell ref="A5:B5"/>
    <mergeCell ref="A6:B6"/>
    <mergeCell ref="A8:B8"/>
    <mergeCell ref="A10:B10"/>
  </mergeCells>
  <pageMargins left="0.38888888888888901" right="3.125E-2" top="1.14375" bottom="1.143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411"/>
  <sheetViews>
    <sheetView tabSelected="1" zoomScaleNormal="100" workbookViewId="0">
      <selection activeCell="D20" sqref="D20"/>
    </sheetView>
  </sheetViews>
  <sheetFormatPr defaultColWidth="8.7109375" defaultRowHeight="15" outlineLevelCol="1"/>
  <cols>
    <col min="1" max="1" width="26.7109375" style="292" customWidth="1"/>
    <col min="2" max="2" width="8.42578125" style="214" customWidth="1"/>
    <col min="3" max="3" width="9" style="214" customWidth="1"/>
    <col min="4" max="4" width="9" style="215" customWidth="1"/>
    <col min="5" max="5" width="14.5703125" style="215" bestFit="1" customWidth="1"/>
    <col min="6" max="6" width="20.140625" style="216" bestFit="1" customWidth="1"/>
    <col min="7" max="7" width="19" style="216" bestFit="1" customWidth="1"/>
    <col min="8" max="8" width="23.7109375" style="190" bestFit="1" customWidth="1"/>
    <col min="9" max="9" width="64.42578125" style="214" bestFit="1" customWidth="1"/>
    <col min="10" max="10" width="7.42578125" style="207" customWidth="1"/>
    <col min="11" max="11" width="26" style="214" customWidth="1"/>
    <col min="12" max="12" width="18.85546875" style="207" customWidth="1"/>
    <col min="13" max="13" width="12.85546875" style="207" bestFit="1" customWidth="1"/>
    <col min="14" max="14" width="13.28515625" style="207" bestFit="1" customWidth="1"/>
    <col min="15" max="15" width="23.42578125" style="207" bestFit="1" customWidth="1"/>
    <col min="16" max="16" width="13.140625" style="207" bestFit="1" customWidth="1"/>
    <col min="17" max="17" width="5.5703125" style="207" bestFit="1" customWidth="1"/>
    <col min="18" max="18" width="12.42578125" style="207" bestFit="1" customWidth="1"/>
    <col min="19" max="19" width="6.140625" style="213" customWidth="1"/>
    <col min="20" max="20" width="11.42578125" style="212" customWidth="1"/>
    <col min="21" max="21" width="8.85546875" style="213" customWidth="1"/>
    <col min="22" max="22" width="5.42578125" style="207" customWidth="1"/>
    <col min="23" max="23" width="5.140625" style="207" customWidth="1"/>
    <col min="24" max="24" width="4.5703125" style="207" customWidth="1"/>
    <col min="25" max="25" width="4.85546875" style="207" customWidth="1"/>
    <col min="26" max="26" width="4.5703125" style="207" customWidth="1"/>
    <col min="27" max="27" width="5" style="207" customWidth="1"/>
    <col min="28" max="28" width="6.42578125" style="207" customWidth="1"/>
    <col min="29" max="29" width="12.85546875" style="207" customWidth="1"/>
    <col min="30" max="30" width="11.28515625" style="207" customWidth="1"/>
    <col min="31" max="32" width="13.28515625" style="207" customWidth="1"/>
    <col min="33" max="33" width="8.7109375" style="207" customWidth="1"/>
    <col min="34" max="34" width="18.42578125" style="189" hidden="1" customWidth="1" outlineLevel="1"/>
    <col min="35" max="35" width="9.140625" style="189" hidden="1" customWidth="1" outlineLevel="1"/>
    <col min="36" max="36" width="16.42578125" style="189" hidden="1" customWidth="1" outlineLevel="1"/>
    <col min="37" max="39" width="15" style="189" hidden="1" customWidth="1" outlineLevel="1"/>
    <col min="40" max="40" width="7.42578125" style="189" hidden="1" customWidth="1" outlineLevel="1"/>
    <col min="41" max="41" width="5.140625" style="189" customWidth="1" collapsed="1"/>
    <col min="42" max="42" width="7.140625" style="189" customWidth="1"/>
    <col min="43" max="43" width="19.42578125" style="217" bestFit="1" customWidth="1"/>
    <col min="44" max="16384" width="8.7109375" style="189"/>
  </cols>
  <sheetData>
    <row r="1" spans="1:62" s="49" customFormat="1" ht="14.1" customHeight="1">
      <c r="A1" s="289" t="s">
        <v>0</v>
      </c>
      <c r="B1" s="342"/>
      <c r="C1" s="342"/>
      <c r="D1" s="342"/>
      <c r="E1" s="342"/>
      <c r="F1" s="342"/>
      <c r="G1" s="40" t="s">
        <v>1</v>
      </c>
      <c r="H1" s="41"/>
      <c r="I1" s="42"/>
      <c r="J1" s="43"/>
      <c r="K1" s="44" t="s">
        <v>2</v>
      </c>
      <c r="L1" s="45" t="s">
        <v>1127</v>
      </c>
      <c r="M1" s="46"/>
      <c r="N1" s="46"/>
      <c r="O1" s="46"/>
      <c r="P1" s="46"/>
      <c r="Q1" s="46"/>
      <c r="R1" s="46"/>
      <c r="S1" s="335" t="s">
        <v>3</v>
      </c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5"/>
      <c r="AP1" s="335"/>
      <c r="AQ1" s="335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8"/>
    </row>
    <row r="2" spans="1:62" s="49" customFormat="1" ht="14.1" customHeight="1">
      <c r="A2" s="182"/>
      <c r="B2" s="51"/>
      <c r="C2" s="51"/>
      <c r="D2" s="51"/>
      <c r="E2" s="51"/>
      <c r="F2" s="52"/>
      <c r="G2" s="53"/>
      <c r="H2" s="51"/>
      <c r="I2" s="54"/>
      <c r="J2" s="55"/>
      <c r="K2" s="56" t="s">
        <v>5</v>
      </c>
      <c r="L2" s="57" t="s">
        <v>6</v>
      </c>
      <c r="M2" s="58"/>
      <c r="N2" s="58"/>
      <c r="O2" s="58"/>
      <c r="P2" s="58"/>
      <c r="Q2" s="58"/>
      <c r="R2" s="58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8"/>
    </row>
    <row r="3" spans="1:62" s="49" customFormat="1" ht="14.1" customHeight="1">
      <c r="A3" s="183"/>
      <c r="B3" s="337"/>
      <c r="C3" s="337"/>
      <c r="D3" s="337"/>
      <c r="E3" s="337"/>
      <c r="F3" s="337"/>
      <c r="G3" s="60"/>
      <c r="H3" s="61"/>
      <c r="I3" s="62"/>
      <c r="J3" s="63"/>
      <c r="K3" s="56" t="s">
        <v>7</v>
      </c>
      <c r="L3" s="57" t="s">
        <v>1125</v>
      </c>
      <c r="M3" s="64"/>
      <c r="N3" s="64"/>
      <c r="O3" s="64"/>
      <c r="P3" s="64"/>
      <c r="Q3" s="64"/>
      <c r="R3" s="64"/>
      <c r="S3" s="65"/>
      <c r="T3" s="66" t="s">
        <v>8</v>
      </c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7"/>
      <c r="AH3" s="67"/>
      <c r="AI3" s="67"/>
      <c r="AJ3" s="67"/>
      <c r="AK3" s="66"/>
      <c r="AL3" s="68"/>
      <c r="AM3" s="66"/>
      <c r="AN3" s="66"/>
      <c r="AO3" s="66"/>
      <c r="AP3" s="66"/>
      <c r="AQ3" s="184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70"/>
    </row>
    <row r="4" spans="1:62" s="49" customFormat="1" ht="14.1" customHeight="1">
      <c r="A4" s="182" t="s">
        <v>9</v>
      </c>
      <c r="B4" s="72"/>
      <c r="C4" s="72"/>
      <c r="D4" s="72"/>
      <c r="E4" s="72"/>
      <c r="F4" s="73"/>
      <c r="G4" s="74" t="s">
        <v>10</v>
      </c>
      <c r="H4" s="75"/>
      <c r="I4" s="76"/>
      <c r="J4" s="76"/>
      <c r="K4" s="77" t="s">
        <v>11</v>
      </c>
      <c r="L4" s="78" t="s">
        <v>1121</v>
      </c>
      <c r="M4" s="79"/>
      <c r="N4" s="79"/>
      <c r="O4" s="80"/>
      <c r="P4" s="81" t="s">
        <v>13</v>
      </c>
      <c r="Q4" s="338" t="s">
        <v>14</v>
      </c>
      <c r="R4" s="338"/>
      <c r="S4" s="82"/>
      <c r="T4" s="83" t="s">
        <v>15</v>
      </c>
      <c r="U4" s="83"/>
      <c r="V4" s="83"/>
      <c r="W4" s="83"/>
      <c r="X4" s="83" t="s">
        <v>16</v>
      </c>
      <c r="Y4" s="83"/>
      <c r="Z4" s="83"/>
      <c r="AA4" s="83"/>
      <c r="AB4" s="83"/>
      <c r="AC4" s="84"/>
      <c r="AD4" s="84"/>
      <c r="AE4" s="84"/>
      <c r="AF4" s="84"/>
      <c r="AG4" s="83"/>
      <c r="AH4" s="83"/>
      <c r="AI4" s="83"/>
      <c r="AJ4" s="83"/>
      <c r="AK4" s="84"/>
      <c r="AL4" s="70"/>
      <c r="AM4" s="84"/>
      <c r="AN4" s="84"/>
      <c r="AO4" s="84"/>
      <c r="AP4" s="84"/>
      <c r="AQ4" s="185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70"/>
      <c r="BH4" s="83"/>
      <c r="BI4" s="70"/>
      <c r="BJ4" s="70"/>
    </row>
    <row r="5" spans="1:62" s="49" customFormat="1" ht="14.1" customHeight="1">
      <c r="A5" s="182"/>
      <c r="B5" s="86"/>
      <c r="C5" s="86"/>
      <c r="D5" s="87"/>
      <c r="E5" s="87"/>
      <c r="F5" s="73"/>
      <c r="G5" s="74"/>
      <c r="H5" s="75"/>
      <c r="I5" s="88"/>
      <c r="J5" s="76"/>
      <c r="K5" s="77" t="s">
        <v>17</v>
      </c>
      <c r="L5" s="89" t="s">
        <v>1118</v>
      </c>
      <c r="M5" s="79"/>
      <c r="N5" s="79"/>
      <c r="O5" s="80"/>
      <c r="P5" s="81" t="s">
        <v>18</v>
      </c>
      <c r="Q5" s="338"/>
      <c r="R5" s="338"/>
      <c r="S5" s="82"/>
      <c r="T5" s="84" t="s">
        <v>19</v>
      </c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3"/>
      <c r="AH5" s="83"/>
      <c r="AI5" s="83"/>
      <c r="AJ5" s="83"/>
      <c r="AK5" s="84"/>
      <c r="AL5" s="70"/>
      <c r="AM5" s="84"/>
      <c r="AN5" s="84"/>
      <c r="AO5" s="84"/>
      <c r="AP5" s="84"/>
      <c r="AQ5" s="185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70"/>
      <c r="BH5" s="83"/>
      <c r="BI5" s="70"/>
      <c r="BJ5" s="70"/>
    </row>
    <row r="6" spans="1:62" s="49" customFormat="1" ht="14.1" customHeight="1" thickBot="1">
      <c r="A6" s="186"/>
      <c r="B6" s="91"/>
      <c r="C6" s="91"/>
      <c r="D6" s="91"/>
      <c r="E6" s="91"/>
      <c r="F6" s="92"/>
      <c r="G6" s="93"/>
      <c r="H6" s="94"/>
      <c r="I6" s="95"/>
      <c r="J6" s="94"/>
      <c r="K6" s="187" t="s">
        <v>20</v>
      </c>
      <c r="L6" s="96" t="s">
        <v>1122</v>
      </c>
      <c r="M6" s="97"/>
      <c r="N6" s="97"/>
      <c r="O6" s="98"/>
      <c r="P6" s="99" t="s">
        <v>21</v>
      </c>
      <c r="Q6" s="348"/>
      <c r="R6" s="348"/>
      <c r="S6" s="100"/>
      <c r="T6" s="101" t="s">
        <v>22</v>
      </c>
      <c r="U6" s="101"/>
      <c r="V6" s="101"/>
      <c r="W6" s="101"/>
      <c r="X6" s="101"/>
      <c r="Y6" s="101"/>
      <c r="Z6" s="101"/>
      <c r="AA6" s="101"/>
      <c r="AB6" s="101"/>
      <c r="AC6" s="102"/>
      <c r="AD6" s="101"/>
      <c r="AE6" s="102"/>
      <c r="AF6" s="101"/>
      <c r="AG6" s="102"/>
      <c r="AH6" s="102"/>
      <c r="AI6" s="102"/>
      <c r="AJ6" s="102"/>
      <c r="AK6" s="102"/>
      <c r="AL6" s="102"/>
      <c r="AM6" s="102"/>
      <c r="AN6" s="102"/>
      <c r="AO6" s="101"/>
      <c r="AP6" s="101"/>
      <c r="AQ6" s="188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70"/>
      <c r="BH6" s="83"/>
      <c r="BI6" s="70"/>
      <c r="BJ6" s="70"/>
    </row>
    <row r="7" spans="1:62" ht="15.75" thickBot="1">
      <c r="A7" s="344" t="s">
        <v>23</v>
      </c>
      <c r="B7" s="340" t="s">
        <v>24</v>
      </c>
      <c r="C7" s="340"/>
      <c r="D7" s="340" t="s">
        <v>25</v>
      </c>
      <c r="E7" s="340" t="s">
        <v>26</v>
      </c>
      <c r="F7" s="339" t="s">
        <v>27</v>
      </c>
      <c r="G7" s="339" t="s">
        <v>28</v>
      </c>
      <c r="H7" s="343" t="s">
        <v>29</v>
      </c>
      <c r="I7" s="340" t="s">
        <v>30</v>
      </c>
      <c r="J7" s="341" t="s">
        <v>31</v>
      </c>
      <c r="K7" s="340" t="s">
        <v>32</v>
      </c>
      <c r="L7" s="340" t="s">
        <v>33</v>
      </c>
      <c r="M7" s="340" t="s">
        <v>34</v>
      </c>
      <c r="N7" s="340" t="s">
        <v>35</v>
      </c>
      <c r="O7" s="340" t="s">
        <v>36</v>
      </c>
      <c r="P7" s="340"/>
      <c r="Q7" s="340"/>
      <c r="R7" s="340" t="s">
        <v>37</v>
      </c>
      <c r="S7" s="345" t="s">
        <v>38</v>
      </c>
      <c r="T7" s="346" t="s">
        <v>39</v>
      </c>
      <c r="U7" s="345" t="s">
        <v>40</v>
      </c>
      <c r="V7" s="347" t="s">
        <v>41</v>
      </c>
      <c r="W7" s="347"/>
      <c r="X7" s="347"/>
      <c r="Y7" s="347"/>
      <c r="Z7" s="347"/>
      <c r="AA7" s="347"/>
      <c r="AB7" s="347"/>
      <c r="AC7" s="340" t="s">
        <v>42</v>
      </c>
      <c r="AD7" s="340" t="s">
        <v>43</v>
      </c>
      <c r="AE7" s="340" t="s">
        <v>44</v>
      </c>
      <c r="AF7" s="340" t="s">
        <v>45</v>
      </c>
      <c r="AG7" s="340" t="s">
        <v>46</v>
      </c>
      <c r="AH7" s="350" t="s">
        <v>47</v>
      </c>
      <c r="AI7" s="350"/>
      <c r="AJ7" s="347" t="s">
        <v>48</v>
      </c>
      <c r="AK7" s="347"/>
      <c r="AL7" s="347"/>
      <c r="AM7" s="350" t="s">
        <v>49</v>
      </c>
      <c r="AN7" s="350"/>
      <c r="AO7" s="340" t="s">
        <v>50</v>
      </c>
      <c r="AP7" s="104" t="s">
        <v>51</v>
      </c>
      <c r="AQ7" s="349" t="s">
        <v>52</v>
      </c>
    </row>
    <row r="8" spans="1:62" s="190" customFormat="1">
      <c r="A8" s="344"/>
      <c r="B8" s="340"/>
      <c r="C8" s="340"/>
      <c r="D8" s="340"/>
      <c r="E8" s="340"/>
      <c r="F8" s="339"/>
      <c r="G8" s="339"/>
      <c r="H8" s="343"/>
      <c r="I8" s="340"/>
      <c r="J8" s="341"/>
      <c r="K8" s="340"/>
      <c r="L8" s="340"/>
      <c r="M8" s="340"/>
      <c r="N8" s="340"/>
      <c r="O8" s="105" t="s">
        <v>53</v>
      </c>
      <c r="P8" s="105" t="s">
        <v>54</v>
      </c>
      <c r="Q8" s="105" t="s">
        <v>55</v>
      </c>
      <c r="R8" s="340"/>
      <c r="S8" s="345"/>
      <c r="T8" s="346"/>
      <c r="U8" s="345"/>
      <c r="V8" s="105" t="s">
        <v>56</v>
      </c>
      <c r="W8" s="105" t="s">
        <v>57</v>
      </c>
      <c r="X8" s="105" t="s">
        <v>58</v>
      </c>
      <c r="Y8" s="105" t="s">
        <v>59</v>
      </c>
      <c r="Z8" s="105" t="s">
        <v>60</v>
      </c>
      <c r="AA8" s="105" t="s">
        <v>61</v>
      </c>
      <c r="AB8" s="105" t="s">
        <v>62</v>
      </c>
      <c r="AC8" s="340"/>
      <c r="AD8" s="340"/>
      <c r="AE8" s="340"/>
      <c r="AF8" s="340"/>
      <c r="AG8" s="340"/>
      <c r="AH8" s="106" t="s">
        <v>63</v>
      </c>
      <c r="AI8" s="107" t="s">
        <v>64</v>
      </c>
      <c r="AJ8" s="108" t="s">
        <v>65</v>
      </c>
      <c r="AK8" s="109" t="s">
        <v>66</v>
      </c>
      <c r="AL8" s="107" t="s">
        <v>67</v>
      </c>
      <c r="AM8" s="106" t="s">
        <v>68</v>
      </c>
      <c r="AN8" s="107" t="s">
        <v>64</v>
      </c>
      <c r="AO8" s="340"/>
      <c r="AP8" s="110" t="s">
        <v>69</v>
      </c>
      <c r="AQ8" s="349"/>
    </row>
    <row r="9" spans="1:62" ht="13.5" customHeight="1">
      <c r="A9" s="290"/>
      <c r="B9" s="192"/>
      <c r="C9" s="192"/>
      <c r="D9" s="192"/>
      <c r="E9" s="192"/>
      <c r="F9" s="193"/>
      <c r="G9" s="194"/>
      <c r="H9" s="238"/>
      <c r="I9" s="192"/>
      <c r="J9" s="195"/>
      <c r="K9" s="192"/>
      <c r="L9" s="195"/>
      <c r="M9" s="195"/>
      <c r="N9" s="195"/>
      <c r="O9" s="195"/>
      <c r="P9" s="195"/>
      <c r="Q9" s="195"/>
      <c r="R9" s="195"/>
      <c r="S9" s="196"/>
      <c r="T9" s="197"/>
      <c r="U9" s="196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8"/>
      <c r="AI9" s="218"/>
      <c r="AJ9" s="219"/>
      <c r="AK9" s="220"/>
      <c r="AL9" s="218"/>
      <c r="AM9" s="198"/>
      <c r="AN9" s="218"/>
      <c r="AO9" s="192"/>
      <c r="AP9" s="198"/>
      <c r="AQ9" s="199"/>
    </row>
    <row r="10" spans="1:62" s="129" customFormat="1" ht="14.45" customHeight="1">
      <c r="A10" s="293" t="s">
        <v>1128</v>
      </c>
      <c r="B10" s="27" t="s">
        <v>1201</v>
      </c>
      <c r="C10" s="27">
        <v>30</v>
      </c>
      <c r="D10" s="27">
        <v>642</v>
      </c>
      <c r="E10" s="27"/>
      <c r="F10" s="29" t="str">
        <f t="shared" ref="F10:F32" si="0">CONCATENATE(B10,C10,"-",J10,"-",D10,E10)</f>
        <v>TM140130-PT-642</v>
      </c>
      <c r="G10" s="231" t="str">
        <f t="shared" ref="G10:G41" si="1">CONCATENATE(B10,C10,J10,D10,E10)</f>
        <v>TM140130PT642</v>
      </c>
      <c r="H10" s="221" t="str">
        <f>IFERROR(INDEX(Definitions!$E$4:$F$173,MATCH($C10,Definitions!$E$4:$E$173,0),2),"")</f>
        <v>Wet End</v>
      </c>
      <c r="I10" s="222" t="s">
        <v>70</v>
      </c>
      <c r="J10" s="27" t="s">
        <v>71</v>
      </c>
      <c r="K10" s="33" t="str">
        <f>IFERROR(INDEX(Definitions!$E$4:$F$88,MATCH($J10,Definitions!$E$4:$E$88,0),2),"")</f>
        <v>Pressure Transmitter</v>
      </c>
      <c r="L10" s="28" t="s">
        <v>1202</v>
      </c>
      <c r="M10" s="27" t="s">
        <v>72</v>
      </c>
      <c r="N10" s="27" t="s">
        <v>73</v>
      </c>
      <c r="O10" s="27" t="s">
        <v>74</v>
      </c>
      <c r="P10" s="27" t="s">
        <v>75</v>
      </c>
      <c r="Q10" s="27">
        <v>2</v>
      </c>
      <c r="R10" s="27" t="s">
        <v>76</v>
      </c>
      <c r="S10" s="179">
        <v>0</v>
      </c>
      <c r="T10" s="232">
        <v>500</v>
      </c>
      <c r="U10" s="179" t="s">
        <v>814</v>
      </c>
      <c r="V10" s="27"/>
      <c r="W10" s="27"/>
      <c r="X10" s="27"/>
      <c r="Y10" s="127"/>
      <c r="Z10" s="233"/>
      <c r="AA10" s="234"/>
      <c r="AB10" s="235"/>
      <c r="AC10" s="236"/>
      <c r="AD10" s="127"/>
      <c r="AE10" s="233"/>
      <c r="AF10" s="27"/>
      <c r="AG10" s="127"/>
      <c r="AH10" s="127"/>
      <c r="AI10" s="233"/>
      <c r="AJ10" s="234"/>
      <c r="AK10" s="235"/>
      <c r="AL10" s="236"/>
      <c r="AM10" s="127"/>
      <c r="AN10" s="233"/>
      <c r="AO10" s="27"/>
      <c r="AP10" s="127"/>
      <c r="AQ10" s="223"/>
    </row>
    <row r="11" spans="1:62" s="129" customFormat="1" ht="14.45" customHeight="1">
      <c r="A11" s="293" t="s">
        <v>1129</v>
      </c>
      <c r="B11" s="27" t="s">
        <v>1201</v>
      </c>
      <c r="C11" s="27">
        <v>30</v>
      </c>
      <c r="D11" s="28">
        <v>665</v>
      </c>
      <c r="E11" s="28"/>
      <c r="F11" s="29" t="str">
        <f t="shared" si="0"/>
        <v>TM140130-ZI-665</v>
      </c>
      <c r="G11" s="30" t="str">
        <f t="shared" si="1"/>
        <v>TM140130ZI665</v>
      </c>
      <c r="H11" s="31" t="str">
        <f>IFERROR(INDEX(Definitions!$E$4:$F$173,MATCH($C11,Definitions!$E$4:$E$173,0),2),"")</f>
        <v>Wet End</v>
      </c>
      <c r="I11" s="32" t="s">
        <v>77</v>
      </c>
      <c r="J11" s="28" t="s">
        <v>78</v>
      </c>
      <c r="K11" s="33" t="str">
        <f>IFERROR(INDEX(Definitions!$E$4:$F$88,MATCH($J11,Definitions!$E$4:$E$88,0),2),"")</f>
        <v>Display</v>
      </c>
      <c r="L11" s="28" t="s">
        <v>1203</v>
      </c>
      <c r="M11" s="28" t="s">
        <v>72</v>
      </c>
      <c r="N11" s="28" t="s">
        <v>79</v>
      </c>
      <c r="O11" s="27" t="s">
        <v>74</v>
      </c>
      <c r="P11" s="27" t="s">
        <v>80</v>
      </c>
      <c r="Q11" s="27">
        <v>4</v>
      </c>
      <c r="R11" s="27" t="s">
        <v>76</v>
      </c>
      <c r="S11" s="178">
        <v>6</v>
      </c>
      <c r="T11" s="200">
        <v>16</v>
      </c>
      <c r="U11" s="178" t="s">
        <v>815</v>
      </c>
      <c r="V11" s="28"/>
      <c r="W11" s="28"/>
      <c r="X11" s="28"/>
      <c r="Y11" s="123"/>
      <c r="Z11" s="124"/>
      <c r="AA11" s="125"/>
      <c r="AB11" s="126"/>
      <c r="AC11" s="124"/>
      <c r="AD11" s="127"/>
      <c r="AE11" s="124"/>
      <c r="AF11" s="28"/>
      <c r="AG11" s="127"/>
      <c r="AH11" s="123"/>
      <c r="AI11" s="124"/>
      <c r="AJ11" s="125"/>
      <c r="AK11" s="126"/>
      <c r="AL11" s="124"/>
      <c r="AM11" s="127"/>
      <c r="AN11" s="124"/>
      <c r="AO11" s="28"/>
      <c r="AP11" s="127"/>
      <c r="AQ11" s="128"/>
    </row>
    <row r="12" spans="1:62" s="129" customFormat="1" ht="14.45" customHeight="1">
      <c r="A12" s="293" t="s">
        <v>1130</v>
      </c>
      <c r="B12" s="27" t="s">
        <v>1201</v>
      </c>
      <c r="C12" s="27">
        <v>30</v>
      </c>
      <c r="D12" s="28">
        <v>665</v>
      </c>
      <c r="E12" s="28"/>
      <c r="F12" s="29" t="str">
        <f t="shared" si="0"/>
        <v>TM140130-GT-665</v>
      </c>
      <c r="G12" s="30" t="str">
        <f t="shared" si="1"/>
        <v>TM140130GT665</v>
      </c>
      <c r="H12" s="31" t="str">
        <f>IFERROR(INDEX(Definitions!$E$4:$F$173,MATCH($C12,Definitions!$E$4:$E$173,0),2),"")</f>
        <v>Wet End</v>
      </c>
      <c r="I12" s="32" t="s">
        <v>81</v>
      </c>
      <c r="J12" s="28" t="s">
        <v>82</v>
      </c>
      <c r="K12" s="33" t="str">
        <f>IFERROR(INDEX(Definitions!$E$4:$F$88,MATCH($J12,Definitions!$E$4:$E$88,0),2),"")</f>
        <v>Limit Transmitter</v>
      </c>
      <c r="L12" s="28" t="s">
        <v>1202</v>
      </c>
      <c r="M12" s="28" t="s">
        <v>72</v>
      </c>
      <c r="N12" s="28" t="s">
        <v>73</v>
      </c>
      <c r="O12" s="27" t="s">
        <v>74</v>
      </c>
      <c r="P12" s="27" t="s">
        <v>75</v>
      </c>
      <c r="Q12" s="27">
        <v>2</v>
      </c>
      <c r="R12" s="27" t="s">
        <v>76</v>
      </c>
      <c r="S12" s="178">
        <v>6</v>
      </c>
      <c r="T12" s="200">
        <v>16</v>
      </c>
      <c r="U12" s="178" t="s">
        <v>815</v>
      </c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123"/>
      <c r="AI12" s="124"/>
      <c r="AJ12" s="125"/>
      <c r="AK12" s="126"/>
      <c r="AL12" s="124"/>
      <c r="AM12" s="127"/>
      <c r="AN12" s="124"/>
      <c r="AO12" s="28"/>
      <c r="AP12" s="127"/>
      <c r="AQ12" s="128"/>
    </row>
    <row r="13" spans="1:62" s="129" customFormat="1" ht="14.45" customHeight="1">
      <c r="A13" s="293" t="s">
        <v>1130</v>
      </c>
      <c r="B13" s="27" t="s">
        <v>1201</v>
      </c>
      <c r="C13" s="27">
        <v>30</v>
      </c>
      <c r="D13" s="28">
        <v>665</v>
      </c>
      <c r="E13" s="28"/>
      <c r="F13" s="29" t="str">
        <f t="shared" si="0"/>
        <v>TM140130-GSO-665</v>
      </c>
      <c r="G13" s="30" t="str">
        <f t="shared" si="1"/>
        <v>TM140130GSO665</v>
      </c>
      <c r="H13" s="31" t="str">
        <f>IFERROR(INDEX(Definitions!$E$4:$F$173,MATCH($C13,Definitions!$E$4:$E$173,0),2),"")</f>
        <v>Wet End</v>
      </c>
      <c r="I13" s="32" t="s">
        <v>83</v>
      </c>
      <c r="J13" s="28" t="s">
        <v>84</v>
      </c>
      <c r="K13" s="33" t="str">
        <f>IFERROR(INDEX(Definitions!$E$4:$F$88,MATCH($J13,Definitions!$E$4:$E$88,0),2),"")</f>
        <v>Limit Switch Gap Headbox Open</v>
      </c>
      <c r="L13" s="28" t="s">
        <v>1202</v>
      </c>
      <c r="M13" s="28" t="s">
        <v>72</v>
      </c>
      <c r="N13" s="28" t="s">
        <v>85</v>
      </c>
      <c r="O13" s="27" t="s">
        <v>384</v>
      </c>
      <c r="P13" s="27" t="s">
        <v>87</v>
      </c>
      <c r="Q13" s="27">
        <v>2</v>
      </c>
      <c r="R13" s="27" t="s">
        <v>76</v>
      </c>
      <c r="S13" s="178"/>
      <c r="T13" s="178"/>
      <c r="U13" s="17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23"/>
      <c r="AI13" s="124"/>
      <c r="AJ13" s="125"/>
      <c r="AK13" s="126"/>
      <c r="AL13" s="124"/>
      <c r="AM13" s="127"/>
      <c r="AN13" s="124"/>
      <c r="AO13" s="28"/>
      <c r="AP13" s="127"/>
      <c r="AQ13" s="128"/>
    </row>
    <row r="14" spans="1:62" s="129" customFormat="1" ht="14.45" customHeight="1">
      <c r="A14" s="293" t="s">
        <v>1130</v>
      </c>
      <c r="B14" s="27" t="s">
        <v>1201</v>
      </c>
      <c r="C14" s="27">
        <v>30</v>
      </c>
      <c r="D14" s="28">
        <v>665</v>
      </c>
      <c r="E14" s="28"/>
      <c r="F14" s="29" t="str">
        <f t="shared" si="0"/>
        <v>TM140130-GSC-665</v>
      </c>
      <c r="G14" s="30" t="str">
        <f t="shared" si="1"/>
        <v>TM140130GSC665</v>
      </c>
      <c r="H14" s="31" t="str">
        <f>IFERROR(INDEX(Definitions!$E$4:$F$173,MATCH($C14,Definitions!$E$4:$E$173,0),2),"")</f>
        <v>Wet End</v>
      </c>
      <c r="I14" s="32" t="s">
        <v>88</v>
      </c>
      <c r="J14" s="28" t="s">
        <v>89</v>
      </c>
      <c r="K14" s="33" t="str">
        <f>IFERROR(INDEX(Definitions!$E$4:$F$88,MATCH($J14,Definitions!$E$4:$E$88,0),2),"")</f>
        <v>Limit Switch Gap Headbox Close</v>
      </c>
      <c r="L14" s="28" t="s">
        <v>1202</v>
      </c>
      <c r="M14" s="28" t="s">
        <v>72</v>
      </c>
      <c r="N14" s="28" t="s">
        <v>85</v>
      </c>
      <c r="O14" s="27" t="s">
        <v>384</v>
      </c>
      <c r="P14" s="27" t="s">
        <v>87</v>
      </c>
      <c r="Q14" s="27">
        <v>2</v>
      </c>
      <c r="R14" s="27" t="s">
        <v>76</v>
      </c>
      <c r="S14" s="178"/>
      <c r="T14" s="178"/>
      <c r="U14" s="17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123"/>
      <c r="AI14" s="124"/>
      <c r="AJ14" s="125"/>
      <c r="AK14" s="126"/>
      <c r="AL14" s="124"/>
      <c r="AM14" s="127"/>
      <c r="AN14" s="124"/>
      <c r="AO14" s="28"/>
      <c r="AP14" s="127"/>
      <c r="AQ14" s="128"/>
    </row>
    <row r="15" spans="1:62" s="129" customFormat="1" ht="14.45" customHeight="1">
      <c r="A15" s="293" t="s">
        <v>1129</v>
      </c>
      <c r="B15" s="27" t="s">
        <v>1201</v>
      </c>
      <c r="C15" s="27">
        <v>30</v>
      </c>
      <c r="D15" s="28">
        <v>665</v>
      </c>
      <c r="E15" s="28" t="s">
        <v>90</v>
      </c>
      <c r="F15" s="29" t="str">
        <f t="shared" si="0"/>
        <v>TM140130-HS-665A</v>
      </c>
      <c r="G15" s="30" t="str">
        <f t="shared" si="1"/>
        <v>TM140130HS665A</v>
      </c>
      <c r="H15" s="31" t="str">
        <f>IFERROR(INDEX(Definitions!$E$4:$F$173,MATCH($C15,Definitions!$E$4:$E$173,0),2),"")</f>
        <v>Wet End</v>
      </c>
      <c r="I15" s="32" t="s">
        <v>91</v>
      </c>
      <c r="J15" s="28" t="s">
        <v>92</v>
      </c>
      <c r="K15" s="33" t="str">
        <f>IFERROR(INDEX(Definitions!$E$4:$F$88,MATCH($J15,Definitions!$E$4:$E$88,0),2),"")</f>
        <v>Push button</v>
      </c>
      <c r="L15" s="28" t="s">
        <v>1203</v>
      </c>
      <c r="M15" s="28" t="s">
        <v>72</v>
      </c>
      <c r="N15" s="28" t="s">
        <v>85</v>
      </c>
      <c r="O15" s="27" t="s">
        <v>384</v>
      </c>
      <c r="P15" s="27" t="s">
        <v>87</v>
      </c>
      <c r="Q15" s="27">
        <v>2</v>
      </c>
      <c r="R15" s="27" t="s">
        <v>76</v>
      </c>
      <c r="S15" s="178"/>
      <c r="T15" s="178"/>
      <c r="U15" s="17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123"/>
      <c r="AI15" s="124"/>
      <c r="AJ15" s="125"/>
      <c r="AK15" s="126"/>
      <c r="AL15" s="124"/>
      <c r="AM15" s="127"/>
      <c r="AN15" s="124"/>
      <c r="AO15" s="28"/>
      <c r="AP15" s="127"/>
      <c r="AQ15" s="128"/>
    </row>
    <row r="16" spans="1:62" s="129" customFormat="1" ht="14.45" customHeight="1">
      <c r="A16" s="293" t="s">
        <v>1129</v>
      </c>
      <c r="B16" s="27" t="s">
        <v>1201</v>
      </c>
      <c r="C16" s="27">
        <v>30</v>
      </c>
      <c r="D16" s="28">
        <v>665</v>
      </c>
      <c r="E16" s="28" t="s">
        <v>12</v>
      </c>
      <c r="F16" s="29" t="str">
        <f t="shared" si="0"/>
        <v>TM140130-HS-665B</v>
      </c>
      <c r="G16" s="30" t="str">
        <f t="shared" si="1"/>
        <v>TM140130HS665B</v>
      </c>
      <c r="H16" s="31" t="str">
        <f>IFERROR(INDEX(Definitions!$E$4:$F$173,MATCH($C16,Definitions!$E$4:$E$173,0),2),"")</f>
        <v>Wet End</v>
      </c>
      <c r="I16" s="32" t="s">
        <v>93</v>
      </c>
      <c r="J16" s="28" t="s">
        <v>92</v>
      </c>
      <c r="K16" s="33" t="str">
        <f>IFERROR(INDEX(Definitions!$E$4:$F$88,MATCH($J16,Definitions!$E$4:$E$88,0),2),"")</f>
        <v>Push button</v>
      </c>
      <c r="L16" s="28" t="s">
        <v>1203</v>
      </c>
      <c r="M16" s="28" t="s">
        <v>72</v>
      </c>
      <c r="N16" s="28" t="s">
        <v>85</v>
      </c>
      <c r="O16" s="27" t="s">
        <v>384</v>
      </c>
      <c r="P16" s="27" t="s">
        <v>87</v>
      </c>
      <c r="Q16" s="27">
        <v>2</v>
      </c>
      <c r="R16" s="27" t="s">
        <v>76</v>
      </c>
      <c r="S16" s="178"/>
      <c r="T16" s="178"/>
      <c r="U16" s="17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123"/>
      <c r="AI16" s="124"/>
      <c r="AJ16" s="125"/>
      <c r="AK16" s="126"/>
      <c r="AL16" s="124"/>
      <c r="AM16" s="127"/>
      <c r="AN16" s="124"/>
      <c r="AO16" s="28"/>
      <c r="AP16" s="127"/>
      <c r="AQ16" s="128"/>
    </row>
    <row r="17" spans="1:43" s="129" customFormat="1" ht="14.45" customHeight="1">
      <c r="A17" s="293" t="s">
        <v>1130</v>
      </c>
      <c r="B17" s="27" t="s">
        <v>1201</v>
      </c>
      <c r="C17" s="27">
        <v>30</v>
      </c>
      <c r="D17" s="28">
        <v>665</v>
      </c>
      <c r="E17" s="28"/>
      <c r="F17" s="29" t="str">
        <f t="shared" si="0"/>
        <v>TM140130-CR-665</v>
      </c>
      <c r="G17" s="30" t="str">
        <f t="shared" si="1"/>
        <v>TM140130CR665</v>
      </c>
      <c r="H17" s="31" t="str">
        <f>IFERROR(INDEX(Definitions!$E$4:$F$173,MATCH($C17,Definitions!$E$4:$E$173,0),2),"")</f>
        <v>Wet End</v>
      </c>
      <c r="I17" s="32" t="s">
        <v>95</v>
      </c>
      <c r="J17" s="28" t="s">
        <v>1067</v>
      </c>
      <c r="K17" s="33" t="str">
        <f>IFERROR(INDEX(Definitions!$E$4:$F$88,MATCH($J17,Definitions!$E$4:$E$88,0),2),"")</f>
        <v>Control relay</v>
      </c>
      <c r="L17" s="28" t="s">
        <v>1202</v>
      </c>
      <c r="M17" s="28" t="s">
        <v>72</v>
      </c>
      <c r="N17" s="28" t="s">
        <v>98</v>
      </c>
      <c r="O17" s="27" t="s">
        <v>384</v>
      </c>
      <c r="P17" s="27" t="s">
        <v>87</v>
      </c>
      <c r="Q17" s="27">
        <v>2</v>
      </c>
      <c r="R17" s="27" t="s">
        <v>76</v>
      </c>
      <c r="S17" s="178"/>
      <c r="T17" s="178"/>
      <c r="U17" s="17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23"/>
      <c r="AI17" s="124"/>
      <c r="AJ17" s="125"/>
      <c r="AK17" s="126"/>
      <c r="AL17" s="124"/>
      <c r="AM17" s="127"/>
      <c r="AN17" s="124"/>
      <c r="AO17" s="28"/>
      <c r="AP17" s="127"/>
      <c r="AQ17" s="128"/>
    </row>
    <row r="18" spans="1:43" s="129" customFormat="1" ht="14.45" customHeight="1">
      <c r="A18" s="293" t="s">
        <v>1129</v>
      </c>
      <c r="B18" s="27" t="s">
        <v>1201</v>
      </c>
      <c r="C18" s="27">
        <v>30</v>
      </c>
      <c r="D18" s="28">
        <v>665</v>
      </c>
      <c r="E18" s="28" t="s">
        <v>90</v>
      </c>
      <c r="F18" s="29" t="str">
        <f t="shared" si="0"/>
        <v>TM140130-XL-665A</v>
      </c>
      <c r="G18" s="30" t="str">
        <f t="shared" si="1"/>
        <v>TM140130XL665A</v>
      </c>
      <c r="H18" s="31" t="str">
        <f>IFERROR(INDEX(Definitions!$E$4:$F$173,MATCH($C18,Definitions!$E$4:$E$173,0),2),"")</f>
        <v>Wet End</v>
      </c>
      <c r="I18" s="32" t="s">
        <v>96</v>
      </c>
      <c r="J18" s="28" t="s">
        <v>97</v>
      </c>
      <c r="K18" s="33" t="str">
        <f>IFERROR(INDEX(Definitions!$E$4:$F$88,MATCH($J18,Definitions!$E$4:$E$88,0),2),"")</f>
        <v>Lamp</v>
      </c>
      <c r="L18" s="28" t="s">
        <v>1203</v>
      </c>
      <c r="M18" s="28" t="s">
        <v>72</v>
      </c>
      <c r="N18" s="28" t="s">
        <v>98</v>
      </c>
      <c r="O18" s="27" t="s">
        <v>384</v>
      </c>
      <c r="P18" s="27" t="s">
        <v>87</v>
      </c>
      <c r="Q18" s="27">
        <v>2</v>
      </c>
      <c r="R18" s="27" t="s">
        <v>76</v>
      </c>
      <c r="S18" s="178"/>
      <c r="T18" s="178"/>
      <c r="U18" s="17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123"/>
      <c r="AI18" s="124"/>
      <c r="AJ18" s="125"/>
      <c r="AK18" s="126"/>
      <c r="AL18" s="124"/>
      <c r="AM18" s="127"/>
      <c r="AN18" s="124"/>
      <c r="AO18" s="28"/>
      <c r="AP18" s="127"/>
      <c r="AQ18" s="128"/>
    </row>
    <row r="19" spans="1:43" s="129" customFormat="1" ht="14.45" customHeight="1">
      <c r="A19" s="293" t="s">
        <v>1129</v>
      </c>
      <c r="B19" s="27" t="s">
        <v>1201</v>
      </c>
      <c r="C19" s="27">
        <v>30</v>
      </c>
      <c r="D19" s="28">
        <v>665</v>
      </c>
      <c r="E19" s="28" t="s">
        <v>12</v>
      </c>
      <c r="F19" s="29" t="str">
        <f t="shared" si="0"/>
        <v>TM140130-XL-665B</v>
      </c>
      <c r="G19" s="30" t="str">
        <f t="shared" si="1"/>
        <v>TM140130XL665B</v>
      </c>
      <c r="H19" s="31" t="str">
        <f>IFERROR(INDEX(Definitions!$E$4:$F$173,MATCH($C19,Definitions!$E$4:$E$173,0),2),"")</f>
        <v>Wet End</v>
      </c>
      <c r="I19" s="32" t="s">
        <v>99</v>
      </c>
      <c r="J19" s="28" t="s">
        <v>97</v>
      </c>
      <c r="K19" s="33" t="str">
        <f>IFERROR(INDEX(Definitions!$E$4:$F$88,MATCH($J19,Definitions!$E$4:$E$88,0),2),"")</f>
        <v>Lamp</v>
      </c>
      <c r="L19" s="28" t="s">
        <v>1203</v>
      </c>
      <c r="M19" s="28" t="s">
        <v>72</v>
      </c>
      <c r="N19" s="28" t="s">
        <v>98</v>
      </c>
      <c r="O19" s="27" t="s">
        <v>384</v>
      </c>
      <c r="P19" s="27" t="s">
        <v>87</v>
      </c>
      <c r="Q19" s="27">
        <v>2</v>
      </c>
      <c r="R19" s="27" t="s">
        <v>76</v>
      </c>
      <c r="S19" s="178"/>
      <c r="T19" s="178"/>
      <c r="U19" s="17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123"/>
      <c r="AI19" s="124"/>
      <c r="AJ19" s="125"/>
      <c r="AK19" s="126"/>
      <c r="AL19" s="124"/>
      <c r="AM19" s="127"/>
      <c r="AN19" s="124"/>
      <c r="AO19" s="28"/>
      <c r="AP19" s="127"/>
      <c r="AQ19" s="128"/>
    </row>
    <row r="20" spans="1:43" s="129" customFormat="1" ht="14.45" customHeight="1">
      <c r="A20" s="293" t="s">
        <v>1128</v>
      </c>
      <c r="B20" s="27" t="s">
        <v>1201</v>
      </c>
      <c r="C20" s="27">
        <v>30</v>
      </c>
      <c r="D20" s="28">
        <v>670</v>
      </c>
      <c r="E20" s="28"/>
      <c r="F20" s="29" t="str">
        <f t="shared" si="0"/>
        <v>TM140130-SV-670</v>
      </c>
      <c r="G20" s="30" t="str">
        <f t="shared" si="1"/>
        <v>TM140130SV670</v>
      </c>
      <c r="H20" s="31" t="str">
        <f>IFERROR(INDEX(Definitions!$E$4:$F$173,MATCH($C20,Definitions!$E$4:$E$173,0),2),"")</f>
        <v>Wet End</v>
      </c>
      <c r="I20" s="32" t="s">
        <v>109</v>
      </c>
      <c r="J20" s="28" t="s">
        <v>110</v>
      </c>
      <c r="K20" s="33" t="str">
        <f>IFERROR(INDEX(Definitions!$E$4:$F$88,MATCH($J20,Definitions!$E$4:$E$88,0),2),"")</f>
        <v>Solenoid Valve</v>
      </c>
      <c r="L20" s="28" t="s">
        <v>1202</v>
      </c>
      <c r="M20" s="28" t="s">
        <v>72</v>
      </c>
      <c r="N20" s="28" t="s">
        <v>98</v>
      </c>
      <c r="O20" s="27" t="s">
        <v>384</v>
      </c>
      <c r="P20" s="27" t="s">
        <v>87</v>
      </c>
      <c r="Q20" s="27">
        <v>2</v>
      </c>
      <c r="R20" s="27" t="s">
        <v>76</v>
      </c>
      <c r="S20" s="178"/>
      <c r="T20" s="178"/>
      <c r="U20" s="17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123"/>
      <c r="AI20" s="124"/>
      <c r="AJ20" s="125"/>
      <c r="AK20" s="126"/>
      <c r="AL20" s="124"/>
      <c r="AM20" s="127"/>
      <c r="AN20" s="124"/>
      <c r="AO20" s="28"/>
      <c r="AP20" s="127"/>
      <c r="AQ20" s="128"/>
    </row>
    <row r="21" spans="1:43" s="129" customFormat="1" ht="14.45" customHeight="1">
      <c r="A21" s="293" t="s">
        <v>1131</v>
      </c>
      <c r="B21" s="27" t="s">
        <v>1201</v>
      </c>
      <c r="C21" s="27">
        <v>30</v>
      </c>
      <c r="D21" s="28">
        <v>400</v>
      </c>
      <c r="E21" s="28"/>
      <c r="F21" s="29" t="str">
        <f t="shared" si="0"/>
        <v>TM140130-PS-400</v>
      </c>
      <c r="G21" s="30" t="str">
        <f t="shared" si="1"/>
        <v>TM140130PS400</v>
      </c>
      <c r="H21" s="31" t="str">
        <f>IFERROR(INDEX(Definitions!$E$4:$F$173,MATCH($C21,Definitions!$E$4:$E$173,0),2),"")</f>
        <v>Wet End</v>
      </c>
      <c r="I21" s="32" t="s">
        <v>111</v>
      </c>
      <c r="J21" s="28" t="s">
        <v>112</v>
      </c>
      <c r="K21" s="33" t="str">
        <f>IFERROR(INDEX(Definitions!$E$4:$F$88,MATCH($J21,Definitions!$E$4:$E$88,0),2),"")</f>
        <v>Pressure Switch</v>
      </c>
      <c r="L21" s="28" t="s">
        <v>1204</v>
      </c>
      <c r="M21" s="28" t="s">
        <v>72</v>
      </c>
      <c r="N21" s="28" t="s">
        <v>85</v>
      </c>
      <c r="O21" s="27" t="s">
        <v>384</v>
      </c>
      <c r="P21" s="27" t="s">
        <v>87</v>
      </c>
      <c r="Q21" s="27">
        <v>2</v>
      </c>
      <c r="R21" s="27" t="s">
        <v>76</v>
      </c>
      <c r="S21" s="178"/>
      <c r="T21" s="178"/>
      <c r="U21" s="17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123"/>
      <c r="AI21" s="124"/>
      <c r="AJ21" s="125"/>
      <c r="AK21" s="126"/>
      <c r="AL21" s="124"/>
      <c r="AM21" s="127"/>
      <c r="AN21" s="124"/>
      <c r="AO21" s="28"/>
      <c r="AP21" s="127"/>
      <c r="AQ21" s="128"/>
    </row>
    <row r="22" spans="1:43" s="129" customFormat="1" ht="14.45" customHeight="1">
      <c r="A22" s="293" t="s">
        <v>1132</v>
      </c>
      <c r="B22" s="27" t="s">
        <v>1201</v>
      </c>
      <c r="C22" s="27">
        <v>30</v>
      </c>
      <c r="D22" s="28">
        <v>417</v>
      </c>
      <c r="E22" s="28"/>
      <c r="F22" s="29" t="str">
        <f t="shared" si="0"/>
        <v>TM140130-PS-417</v>
      </c>
      <c r="G22" s="30" t="str">
        <f t="shared" si="1"/>
        <v>TM140130PS417</v>
      </c>
      <c r="H22" s="31" t="str">
        <f>IFERROR(INDEX(Definitions!$E$4:$F$173,MATCH($C22,Definitions!$E$4:$E$173,0),2),"")</f>
        <v>Wet End</v>
      </c>
      <c r="I22" s="32" t="s">
        <v>113</v>
      </c>
      <c r="J22" s="28" t="s">
        <v>112</v>
      </c>
      <c r="K22" s="33" t="str">
        <f>IFERROR(INDEX(Definitions!$E$4:$F$88,MATCH($J22,Definitions!$E$4:$E$88,0),2),"")</f>
        <v>Pressure Switch</v>
      </c>
      <c r="L22" s="28" t="s">
        <v>1205</v>
      </c>
      <c r="M22" s="28" t="s">
        <v>72</v>
      </c>
      <c r="N22" s="28" t="s">
        <v>85</v>
      </c>
      <c r="O22" s="27" t="s">
        <v>384</v>
      </c>
      <c r="P22" s="27" t="s">
        <v>87</v>
      </c>
      <c r="Q22" s="27">
        <v>2</v>
      </c>
      <c r="R22" s="27" t="s">
        <v>76</v>
      </c>
      <c r="S22" s="178"/>
      <c r="T22" s="178"/>
      <c r="U22" s="17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123"/>
      <c r="AI22" s="124"/>
      <c r="AJ22" s="125"/>
      <c r="AK22" s="126"/>
      <c r="AL22" s="124"/>
      <c r="AM22" s="127"/>
      <c r="AN22" s="124"/>
      <c r="AO22" s="28"/>
      <c r="AP22" s="127"/>
      <c r="AQ22" s="128"/>
    </row>
    <row r="23" spans="1:43" s="129" customFormat="1" ht="14.45" customHeight="1">
      <c r="A23" s="293" t="s">
        <v>1133</v>
      </c>
      <c r="B23" s="27" t="s">
        <v>1201</v>
      </c>
      <c r="C23" s="27">
        <v>30</v>
      </c>
      <c r="D23" s="28">
        <v>419</v>
      </c>
      <c r="E23" s="28" t="s">
        <v>90</v>
      </c>
      <c r="F23" s="29" t="str">
        <f t="shared" si="0"/>
        <v>TM140130-GE-419A</v>
      </c>
      <c r="G23" s="30" t="str">
        <f t="shared" si="1"/>
        <v>TM140130GE419A</v>
      </c>
      <c r="H23" s="31" t="str">
        <f>IFERROR(INDEX(Definitions!$E$4:$F$173,MATCH($C23,Definitions!$E$4:$E$173,0),2),"")</f>
        <v>Wet End</v>
      </c>
      <c r="I23" s="32" t="s">
        <v>114</v>
      </c>
      <c r="J23" s="28" t="s">
        <v>115</v>
      </c>
      <c r="K23" s="33" t="str">
        <f>IFERROR(INDEX(Definitions!$E$4:$F$88,MATCH($J23,Definitions!$E$4:$E$88,0),2),"")</f>
        <v>Limit Switch Element</v>
      </c>
      <c r="L23" s="28" t="s">
        <v>1206</v>
      </c>
      <c r="M23" s="28" t="s">
        <v>72</v>
      </c>
      <c r="N23" s="28" t="s">
        <v>85</v>
      </c>
      <c r="O23" s="27" t="s">
        <v>808</v>
      </c>
      <c r="P23" s="27" t="s">
        <v>87</v>
      </c>
      <c r="Q23" s="27">
        <v>2</v>
      </c>
      <c r="R23" s="27" t="s">
        <v>76</v>
      </c>
      <c r="S23" s="178"/>
      <c r="T23" s="178"/>
      <c r="U23" s="17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123"/>
      <c r="AI23" s="124"/>
      <c r="AJ23" s="125"/>
      <c r="AK23" s="126"/>
      <c r="AL23" s="124"/>
      <c r="AM23" s="127"/>
      <c r="AN23" s="124"/>
      <c r="AO23" s="28"/>
      <c r="AP23" s="127"/>
      <c r="AQ23" s="128"/>
    </row>
    <row r="24" spans="1:43" s="129" customFormat="1" ht="14.45" customHeight="1">
      <c r="A24" s="293" t="s">
        <v>1133</v>
      </c>
      <c r="B24" s="27" t="s">
        <v>1201</v>
      </c>
      <c r="C24" s="27">
        <v>30</v>
      </c>
      <c r="D24" s="28">
        <v>419</v>
      </c>
      <c r="E24" s="28" t="s">
        <v>12</v>
      </c>
      <c r="F24" s="29" t="str">
        <f t="shared" si="0"/>
        <v>TM140130-GE-419B</v>
      </c>
      <c r="G24" s="30" t="str">
        <f t="shared" si="1"/>
        <v>TM140130GE419B</v>
      </c>
      <c r="H24" s="31" t="str">
        <f>IFERROR(INDEX(Definitions!$E$4:$F$173,MATCH($C24,Definitions!$E$4:$E$173,0),2),"")</f>
        <v>Wet End</v>
      </c>
      <c r="I24" s="32" t="s">
        <v>116</v>
      </c>
      <c r="J24" s="28" t="s">
        <v>115</v>
      </c>
      <c r="K24" s="33" t="str">
        <f>IFERROR(INDEX(Definitions!$E$4:$F$88,MATCH($J24,Definitions!$E$4:$E$88,0),2),"")</f>
        <v>Limit Switch Element</v>
      </c>
      <c r="L24" s="28" t="s">
        <v>1206</v>
      </c>
      <c r="M24" s="28" t="s">
        <v>72</v>
      </c>
      <c r="N24" s="28" t="s">
        <v>85</v>
      </c>
      <c r="O24" s="27" t="s">
        <v>808</v>
      </c>
      <c r="P24" s="27" t="s">
        <v>87</v>
      </c>
      <c r="Q24" s="27">
        <v>2</v>
      </c>
      <c r="R24" s="27" t="s">
        <v>76</v>
      </c>
      <c r="S24" s="178"/>
      <c r="T24" s="178"/>
      <c r="U24" s="17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123"/>
      <c r="AI24" s="124"/>
      <c r="AJ24" s="125"/>
      <c r="AK24" s="126"/>
      <c r="AL24" s="124"/>
      <c r="AM24" s="127"/>
      <c r="AN24" s="124"/>
      <c r="AO24" s="28"/>
      <c r="AP24" s="127"/>
      <c r="AQ24" s="128"/>
    </row>
    <row r="25" spans="1:43" s="129" customFormat="1" ht="14.45" customHeight="1">
      <c r="A25" s="293" t="s">
        <v>1133</v>
      </c>
      <c r="B25" s="27" t="s">
        <v>1201</v>
      </c>
      <c r="C25" s="27">
        <v>30</v>
      </c>
      <c r="D25" s="28">
        <v>419</v>
      </c>
      <c r="E25" s="28" t="s">
        <v>94</v>
      </c>
      <c r="F25" s="29" t="str">
        <f t="shared" si="0"/>
        <v>TM140130-GE-419C</v>
      </c>
      <c r="G25" s="30" t="str">
        <f t="shared" si="1"/>
        <v>TM140130GE419C</v>
      </c>
      <c r="H25" s="31" t="str">
        <f>IFERROR(INDEX(Definitions!$E$4:$F$173,MATCH($C25,Definitions!$E$4:$E$173,0),2),"")</f>
        <v>Wet End</v>
      </c>
      <c r="I25" s="32" t="s">
        <v>117</v>
      </c>
      <c r="J25" s="28" t="s">
        <v>115</v>
      </c>
      <c r="K25" s="33" t="str">
        <f>IFERROR(INDEX(Definitions!$E$4:$F$88,MATCH($J25,Definitions!$E$4:$E$88,0),2),"")</f>
        <v>Limit Switch Element</v>
      </c>
      <c r="L25" s="28" t="s">
        <v>1206</v>
      </c>
      <c r="M25" s="28" t="s">
        <v>72</v>
      </c>
      <c r="N25" s="28" t="s">
        <v>85</v>
      </c>
      <c r="O25" s="27" t="s">
        <v>808</v>
      </c>
      <c r="P25" s="27" t="s">
        <v>87</v>
      </c>
      <c r="Q25" s="27">
        <v>2</v>
      </c>
      <c r="R25" s="27" t="s">
        <v>76</v>
      </c>
      <c r="S25" s="178"/>
      <c r="T25" s="178"/>
      <c r="U25" s="17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123"/>
      <c r="AI25" s="124"/>
      <c r="AJ25" s="125"/>
      <c r="AK25" s="126"/>
      <c r="AL25" s="124"/>
      <c r="AM25" s="127"/>
      <c r="AN25" s="124"/>
      <c r="AO25" s="28"/>
      <c r="AP25" s="127"/>
      <c r="AQ25" s="128"/>
    </row>
    <row r="26" spans="1:43" s="129" customFormat="1" ht="14.45" customHeight="1">
      <c r="A26" s="293" t="s">
        <v>1133</v>
      </c>
      <c r="B26" s="27" t="s">
        <v>1201</v>
      </c>
      <c r="C26" s="27">
        <v>30</v>
      </c>
      <c r="D26" s="28">
        <v>419</v>
      </c>
      <c r="E26" s="28" t="s">
        <v>118</v>
      </c>
      <c r="F26" s="29" t="str">
        <f t="shared" si="0"/>
        <v>TM140130-GE-419D</v>
      </c>
      <c r="G26" s="30" t="str">
        <f t="shared" si="1"/>
        <v>TM140130GE419D</v>
      </c>
      <c r="H26" s="31" t="str">
        <f>IFERROR(INDEX(Definitions!$E$4:$F$173,MATCH($C26,Definitions!$E$4:$E$173,0),2),"")</f>
        <v>Wet End</v>
      </c>
      <c r="I26" s="32" t="s">
        <v>119</v>
      </c>
      <c r="J26" s="28" t="s">
        <v>115</v>
      </c>
      <c r="K26" s="33" t="str">
        <f>IFERROR(INDEX(Definitions!$E$4:$F$88,MATCH($J26,Definitions!$E$4:$E$88,0),2),"")</f>
        <v>Limit Switch Element</v>
      </c>
      <c r="L26" s="28" t="s">
        <v>1206</v>
      </c>
      <c r="M26" s="28" t="s">
        <v>72</v>
      </c>
      <c r="N26" s="28" t="s">
        <v>85</v>
      </c>
      <c r="O26" s="27" t="s">
        <v>808</v>
      </c>
      <c r="P26" s="27" t="s">
        <v>87</v>
      </c>
      <c r="Q26" s="27">
        <v>2</v>
      </c>
      <c r="R26" s="27" t="s">
        <v>76</v>
      </c>
      <c r="S26" s="178"/>
      <c r="T26" s="178"/>
      <c r="U26" s="17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123"/>
      <c r="AI26" s="124"/>
      <c r="AJ26" s="125"/>
      <c r="AK26" s="126"/>
      <c r="AL26" s="124"/>
      <c r="AM26" s="127"/>
      <c r="AN26" s="124"/>
      <c r="AO26" s="28"/>
      <c r="AP26" s="127"/>
      <c r="AQ26" s="128"/>
    </row>
    <row r="27" spans="1:43" s="129" customFormat="1" ht="14.45" customHeight="1">
      <c r="A27" s="293" t="s">
        <v>1134</v>
      </c>
      <c r="B27" s="27" t="s">
        <v>1201</v>
      </c>
      <c r="C27" s="27">
        <v>30</v>
      </c>
      <c r="D27" s="28">
        <v>455</v>
      </c>
      <c r="E27" s="28" t="s">
        <v>90</v>
      </c>
      <c r="F27" s="29" t="str">
        <f t="shared" si="0"/>
        <v>TM140130-GE-455A</v>
      </c>
      <c r="G27" s="30" t="str">
        <f t="shared" si="1"/>
        <v>TM140130GE455A</v>
      </c>
      <c r="H27" s="31" t="str">
        <f>IFERROR(INDEX(Definitions!$E$4:$F$173,MATCH($C27,Definitions!$E$4:$E$173,0),2),"")</f>
        <v>Wet End</v>
      </c>
      <c r="I27" s="32" t="s">
        <v>133</v>
      </c>
      <c r="J27" s="28" t="s">
        <v>115</v>
      </c>
      <c r="K27" s="33" t="str">
        <f>IFERROR(INDEX(Definitions!$E$4:$F$88,MATCH($J27,Definitions!$E$4:$E$88,0),2),"")</f>
        <v>Limit Switch Element</v>
      </c>
      <c r="L27" s="28" t="s">
        <v>1207</v>
      </c>
      <c r="M27" s="28" t="s">
        <v>72</v>
      </c>
      <c r="N27" s="28" t="s">
        <v>85</v>
      </c>
      <c r="O27" s="27" t="s">
        <v>384</v>
      </c>
      <c r="P27" s="27" t="s">
        <v>87</v>
      </c>
      <c r="Q27" s="27">
        <v>2</v>
      </c>
      <c r="R27" s="27" t="s">
        <v>76</v>
      </c>
      <c r="S27" s="178"/>
      <c r="T27" s="178"/>
      <c r="U27" s="17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123"/>
      <c r="AI27" s="124"/>
      <c r="AJ27" s="125"/>
      <c r="AK27" s="126"/>
      <c r="AL27" s="124"/>
      <c r="AM27" s="127"/>
      <c r="AN27" s="124"/>
      <c r="AO27" s="28"/>
      <c r="AP27" s="127"/>
      <c r="AQ27" s="128"/>
    </row>
    <row r="28" spans="1:43" s="129" customFormat="1" ht="14.45" customHeight="1">
      <c r="A28" s="293" t="s">
        <v>1134</v>
      </c>
      <c r="B28" s="27" t="s">
        <v>1201</v>
      </c>
      <c r="C28" s="27">
        <v>30</v>
      </c>
      <c r="D28" s="28">
        <v>455</v>
      </c>
      <c r="E28" s="28" t="s">
        <v>12</v>
      </c>
      <c r="F28" s="29" t="str">
        <f t="shared" si="0"/>
        <v>TM140130-GE-455B</v>
      </c>
      <c r="G28" s="30" t="str">
        <f t="shared" si="1"/>
        <v>TM140130GE455B</v>
      </c>
      <c r="H28" s="31" t="str">
        <f>IFERROR(INDEX(Definitions!$E$4:$F$173,MATCH($C28,Definitions!$E$4:$E$173,0),2),"")</f>
        <v>Wet End</v>
      </c>
      <c r="I28" s="32" t="s">
        <v>134</v>
      </c>
      <c r="J28" s="28" t="s">
        <v>115</v>
      </c>
      <c r="K28" s="33" t="str">
        <f>IFERROR(INDEX(Definitions!$E$4:$F$88,MATCH($J28,Definitions!$E$4:$E$88,0),2),"")</f>
        <v>Limit Switch Element</v>
      </c>
      <c r="L28" s="28" t="s">
        <v>1207</v>
      </c>
      <c r="M28" s="28" t="s">
        <v>72</v>
      </c>
      <c r="N28" s="28" t="s">
        <v>85</v>
      </c>
      <c r="O28" s="27" t="s">
        <v>384</v>
      </c>
      <c r="P28" s="27" t="s">
        <v>87</v>
      </c>
      <c r="Q28" s="27">
        <v>2</v>
      </c>
      <c r="R28" s="27" t="s">
        <v>76</v>
      </c>
      <c r="S28" s="178"/>
      <c r="T28" s="178"/>
      <c r="U28" s="17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123"/>
      <c r="AI28" s="124"/>
      <c r="AJ28" s="125"/>
      <c r="AK28" s="126"/>
      <c r="AL28" s="124"/>
      <c r="AM28" s="127"/>
      <c r="AN28" s="124"/>
      <c r="AO28" s="28"/>
      <c r="AP28" s="127"/>
      <c r="AQ28" s="128"/>
    </row>
    <row r="29" spans="1:43" s="129" customFormat="1" ht="14.45" customHeight="1">
      <c r="A29" s="293" t="s">
        <v>1129</v>
      </c>
      <c r="B29" s="27" t="s">
        <v>1201</v>
      </c>
      <c r="C29" s="27">
        <v>30</v>
      </c>
      <c r="D29" s="28">
        <v>455</v>
      </c>
      <c r="E29" s="28" t="s">
        <v>90</v>
      </c>
      <c r="F29" s="29" t="str">
        <f t="shared" si="0"/>
        <v>TM140130-HS-455A</v>
      </c>
      <c r="G29" s="30" t="str">
        <f t="shared" si="1"/>
        <v>TM140130HS455A</v>
      </c>
      <c r="H29" s="31" t="str">
        <f>IFERROR(INDEX(Definitions!$E$4:$F$173,MATCH($C29,Definitions!$E$4:$E$173,0),2),"")</f>
        <v>Wet End</v>
      </c>
      <c r="I29" s="32" t="s">
        <v>135</v>
      </c>
      <c r="J29" s="28" t="s">
        <v>92</v>
      </c>
      <c r="K29" s="33" t="str">
        <f>IFERROR(INDEX(Definitions!$E$4:$F$88,MATCH($J29,Definitions!$E$4:$E$88,0),2),"")</f>
        <v>Push button</v>
      </c>
      <c r="L29" s="28" t="s">
        <v>1203</v>
      </c>
      <c r="M29" s="28" t="s">
        <v>72</v>
      </c>
      <c r="N29" s="28" t="s">
        <v>85</v>
      </c>
      <c r="O29" s="27" t="s">
        <v>384</v>
      </c>
      <c r="P29" s="27" t="s">
        <v>87</v>
      </c>
      <c r="Q29" s="27">
        <v>2</v>
      </c>
      <c r="R29" s="27" t="s">
        <v>76</v>
      </c>
      <c r="S29" s="178"/>
      <c r="T29" s="178"/>
      <c r="U29" s="17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123"/>
      <c r="AI29" s="124"/>
      <c r="AJ29" s="125"/>
      <c r="AK29" s="126"/>
      <c r="AL29" s="124"/>
      <c r="AM29" s="127"/>
      <c r="AN29" s="124"/>
      <c r="AO29" s="28"/>
      <c r="AP29" s="127"/>
      <c r="AQ29" s="128"/>
    </row>
    <row r="30" spans="1:43" s="129" customFormat="1" ht="14.45" customHeight="1">
      <c r="A30" s="293" t="s">
        <v>1129</v>
      </c>
      <c r="B30" s="27" t="s">
        <v>1201</v>
      </c>
      <c r="C30" s="27">
        <v>30</v>
      </c>
      <c r="D30" s="28">
        <v>455</v>
      </c>
      <c r="E30" s="28" t="s">
        <v>12</v>
      </c>
      <c r="F30" s="29" t="str">
        <f t="shared" si="0"/>
        <v>TM140130-HS-455B</v>
      </c>
      <c r="G30" s="30" t="str">
        <f t="shared" si="1"/>
        <v>TM140130HS455B</v>
      </c>
      <c r="H30" s="31" t="str">
        <f>IFERROR(INDEX(Definitions!$E$4:$F$173,MATCH($C30,Definitions!$E$4:$E$173,0),2),"")</f>
        <v>Wet End</v>
      </c>
      <c r="I30" s="32" t="s">
        <v>136</v>
      </c>
      <c r="J30" s="28" t="s">
        <v>92</v>
      </c>
      <c r="K30" s="33" t="str">
        <f>IFERROR(INDEX(Definitions!$E$4:$F$88,MATCH($J30,Definitions!$E$4:$E$88,0),2),"")</f>
        <v>Push button</v>
      </c>
      <c r="L30" s="28" t="s">
        <v>1203</v>
      </c>
      <c r="M30" s="28" t="s">
        <v>72</v>
      </c>
      <c r="N30" s="28" t="s">
        <v>85</v>
      </c>
      <c r="O30" s="27" t="s">
        <v>384</v>
      </c>
      <c r="P30" s="27" t="s">
        <v>87</v>
      </c>
      <c r="Q30" s="27">
        <v>2</v>
      </c>
      <c r="R30" s="27" t="s">
        <v>76</v>
      </c>
      <c r="S30" s="178"/>
      <c r="T30" s="178"/>
      <c r="U30" s="17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123"/>
      <c r="AI30" s="124"/>
      <c r="AJ30" s="125"/>
      <c r="AK30" s="126"/>
      <c r="AL30" s="124"/>
      <c r="AM30" s="127"/>
      <c r="AN30" s="124"/>
      <c r="AO30" s="28"/>
      <c r="AP30" s="127"/>
      <c r="AQ30" s="128"/>
    </row>
    <row r="31" spans="1:43" s="129" customFormat="1" ht="14.45" customHeight="1">
      <c r="A31" s="293" t="s">
        <v>1129</v>
      </c>
      <c r="B31" s="27" t="s">
        <v>1201</v>
      </c>
      <c r="C31" s="27">
        <v>30</v>
      </c>
      <c r="D31" s="28">
        <v>455</v>
      </c>
      <c r="E31" s="28" t="s">
        <v>90</v>
      </c>
      <c r="F31" s="29" t="str">
        <f t="shared" si="0"/>
        <v>TM140130-XL-455A</v>
      </c>
      <c r="G31" s="30" t="str">
        <f t="shared" si="1"/>
        <v>TM140130XL455A</v>
      </c>
      <c r="H31" s="31" t="str">
        <f>IFERROR(INDEX(Definitions!$E$4:$F$173,MATCH($C31,Definitions!$E$4:$E$173,0),2),"")</f>
        <v>Wet End</v>
      </c>
      <c r="I31" s="32" t="s">
        <v>137</v>
      </c>
      <c r="J31" s="28" t="s">
        <v>97</v>
      </c>
      <c r="K31" s="33" t="str">
        <f>IFERROR(INDEX(Definitions!$E$4:$F$88,MATCH($J31,Definitions!$E$4:$E$88,0),2),"")</f>
        <v>Lamp</v>
      </c>
      <c r="L31" s="28" t="s">
        <v>1203</v>
      </c>
      <c r="M31" s="28" t="s">
        <v>72</v>
      </c>
      <c r="N31" s="28" t="s">
        <v>98</v>
      </c>
      <c r="O31" s="27" t="s">
        <v>384</v>
      </c>
      <c r="P31" s="27" t="s">
        <v>87</v>
      </c>
      <c r="Q31" s="27">
        <v>2</v>
      </c>
      <c r="R31" s="27" t="s">
        <v>76</v>
      </c>
      <c r="S31" s="178"/>
      <c r="T31" s="178"/>
      <c r="U31" s="17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123"/>
      <c r="AI31" s="124"/>
      <c r="AJ31" s="125"/>
      <c r="AK31" s="126"/>
      <c r="AL31" s="124"/>
      <c r="AM31" s="127"/>
      <c r="AN31" s="124"/>
      <c r="AO31" s="28"/>
      <c r="AP31" s="127"/>
      <c r="AQ31" s="128"/>
    </row>
    <row r="32" spans="1:43" s="129" customFormat="1" ht="14.45" customHeight="1">
      <c r="A32" s="293" t="s">
        <v>1129</v>
      </c>
      <c r="B32" s="27" t="s">
        <v>1201</v>
      </c>
      <c r="C32" s="27">
        <v>30</v>
      </c>
      <c r="D32" s="28">
        <v>455</v>
      </c>
      <c r="E32" s="28" t="s">
        <v>12</v>
      </c>
      <c r="F32" s="29" t="str">
        <f t="shared" si="0"/>
        <v>TM140130-XL-455B</v>
      </c>
      <c r="G32" s="30" t="str">
        <f t="shared" si="1"/>
        <v>TM140130XL455B</v>
      </c>
      <c r="H32" s="31" t="str">
        <f>IFERROR(INDEX(Definitions!$E$4:$F$173,MATCH($C32,Definitions!$E$4:$E$173,0),2),"")</f>
        <v>Wet End</v>
      </c>
      <c r="I32" s="32" t="s">
        <v>138</v>
      </c>
      <c r="J32" s="28" t="s">
        <v>97</v>
      </c>
      <c r="K32" s="33" t="str">
        <f>IFERROR(INDEX(Definitions!$E$4:$F$88,MATCH($J32,Definitions!$E$4:$E$88,0),2),"")</f>
        <v>Lamp</v>
      </c>
      <c r="L32" s="28" t="s">
        <v>1203</v>
      </c>
      <c r="M32" s="28" t="s">
        <v>72</v>
      </c>
      <c r="N32" s="28" t="s">
        <v>98</v>
      </c>
      <c r="O32" s="27" t="s">
        <v>384</v>
      </c>
      <c r="P32" s="27" t="s">
        <v>87</v>
      </c>
      <c r="Q32" s="27">
        <v>2</v>
      </c>
      <c r="R32" s="27" t="s">
        <v>76</v>
      </c>
      <c r="S32" s="178"/>
      <c r="T32" s="178"/>
      <c r="U32" s="17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123"/>
      <c r="AI32" s="124"/>
      <c r="AJ32" s="125"/>
      <c r="AK32" s="126"/>
      <c r="AL32" s="124"/>
      <c r="AM32" s="127"/>
      <c r="AN32" s="124"/>
      <c r="AO32" s="28"/>
      <c r="AP32" s="127"/>
      <c r="AQ32" s="128"/>
    </row>
    <row r="33" spans="1:43" s="129" customFormat="1" ht="14.45" customHeight="1">
      <c r="A33" s="293" t="s">
        <v>1135</v>
      </c>
      <c r="B33" s="27" t="s">
        <v>1201</v>
      </c>
      <c r="C33" s="27">
        <v>30</v>
      </c>
      <c r="D33" s="28">
        <v>458</v>
      </c>
      <c r="E33" s="28" t="s">
        <v>927</v>
      </c>
      <c r="F33" s="29" t="s">
        <v>1208</v>
      </c>
      <c r="G33" s="122" t="str">
        <f t="shared" si="1"/>
        <v>TM140130M458_STR</v>
      </c>
      <c r="H33" s="31" t="str">
        <f>IFERROR(INDEX(Definitions!$E$4:$F$173,MATCH($C33,Definitions!$E$4:$E$173,0),2),"")</f>
        <v>Wet End</v>
      </c>
      <c r="I33" s="32" t="s">
        <v>926</v>
      </c>
      <c r="J33" s="28" t="s">
        <v>101</v>
      </c>
      <c r="K33" s="33" t="s">
        <v>184</v>
      </c>
      <c r="L33" s="28" t="s">
        <v>1209</v>
      </c>
      <c r="M33" s="28" t="s">
        <v>72</v>
      </c>
      <c r="N33" s="28" t="s">
        <v>98</v>
      </c>
      <c r="O33" s="27" t="s">
        <v>384</v>
      </c>
      <c r="P33" s="27" t="s">
        <v>87</v>
      </c>
      <c r="Q33" s="27">
        <v>2</v>
      </c>
      <c r="R33" s="27" t="s">
        <v>76</v>
      </c>
      <c r="S33" s="178"/>
      <c r="T33" s="178"/>
      <c r="U33" s="17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123"/>
      <c r="AI33" s="124"/>
      <c r="AJ33" s="125"/>
      <c r="AK33" s="126"/>
      <c r="AL33" s="124"/>
      <c r="AM33" s="127"/>
      <c r="AN33" s="124"/>
      <c r="AO33" s="28"/>
      <c r="AP33" s="127"/>
      <c r="AQ33" s="128"/>
    </row>
    <row r="34" spans="1:43" s="129" customFormat="1" ht="14.45" customHeight="1">
      <c r="A34" s="293" t="s">
        <v>1135</v>
      </c>
      <c r="B34" s="27" t="s">
        <v>1201</v>
      </c>
      <c r="C34" s="27">
        <v>30</v>
      </c>
      <c r="D34" s="28">
        <v>458</v>
      </c>
      <c r="E34" s="28" t="s">
        <v>105</v>
      </c>
      <c r="F34" s="29" t="s">
        <v>1208</v>
      </c>
      <c r="G34" s="122" t="str">
        <f t="shared" si="1"/>
        <v>TM140130M458_RY</v>
      </c>
      <c r="H34" s="31" t="str">
        <f>IFERROR(INDEX(Definitions!$E$4:$F$173,MATCH($C34,Definitions!$E$4:$E$173,0),2),"")</f>
        <v>Wet End</v>
      </c>
      <c r="I34" s="32" t="s">
        <v>928</v>
      </c>
      <c r="J34" s="28" t="s">
        <v>101</v>
      </c>
      <c r="K34" s="33" t="s">
        <v>186</v>
      </c>
      <c r="L34" s="28" t="s">
        <v>1209</v>
      </c>
      <c r="M34" s="28" t="s">
        <v>72</v>
      </c>
      <c r="N34" s="28" t="s">
        <v>85</v>
      </c>
      <c r="O34" s="27" t="s">
        <v>384</v>
      </c>
      <c r="P34" s="27" t="s">
        <v>87</v>
      </c>
      <c r="Q34" s="27">
        <v>2</v>
      </c>
      <c r="R34" s="27" t="s">
        <v>76</v>
      </c>
      <c r="S34" s="178"/>
      <c r="T34" s="178"/>
      <c r="U34" s="17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123"/>
      <c r="AI34" s="124"/>
      <c r="AJ34" s="125"/>
      <c r="AK34" s="126"/>
      <c r="AL34" s="124"/>
      <c r="AM34" s="127"/>
      <c r="AN34" s="124"/>
      <c r="AO34" s="28"/>
      <c r="AP34" s="127"/>
      <c r="AQ34" s="128"/>
    </row>
    <row r="35" spans="1:43" s="129" customFormat="1" ht="14.45" customHeight="1">
      <c r="A35" s="293" t="s">
        <v>1135</v>
      </c>
      <c r="B35" s="27" t="s">
        <v>1201</v>
      </c>
      <c r="C35" s="27">
        <v>30</v>
      </c>
      <c r="D35" s="28">
        <v>458</v>
      </c>
      <c r="E35" s="28" t="s">
        <v>122</v>
      </c>
      <c r="F35" s="29" t="s">
        <v>1208</v>
      </c>
      <c r="G35" s="122" t="str">
        <f t="shared" si="1"/>
        <v>TM140130M458_RF</v>
      </c>
      <c r="H35" s="31" t="str">
        <f>IFERROR(INDEX(Definitions!$E$4:$F$173,MATCH($C35,Definitions!$E$4:$E$173,0),2),"")</f>
        <v>Wet End</v>
      </c>
      <c r="I35" s="32" t="s">
        <v>144</v>
      </c>
      <c r="J35" s="28" t="s">
        <v>101</v>
      </c>
      <c r="K35" s="33" t="s">
        <v>809</v>
      </c>
      <c r="L35" s="28" t="s">
        <v>1209</v>
      </c>
      <c r="M35" s="28" t="s">
        <v>72</v>
      </c>
      <c r="N35" s="28" t="s">
        <v>85</v>
      </c>
      <c r="O35" s="27" t="s">
        <v>384</v>
      </c>
      <c r="P35" s="27" t="s">
        <v>87</v>
      </c>
      <c r="Q35" s="27">
        <v>2</v>
      </c>
      <c r="R35" s="27" t="s">
        <v>76</v>
      </c>
      <c r="S35" s="178"/>
      <c r="T35" s="178"/>
      <c r="U35" s="17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123"/>
      <c r="AI35" s="124"/>
      <c r="AJ35" s="125"/>
      <c r="AK35" s="126"/>
      <c r="AL35" s="124"/>
      <c r="AM35" s="127"/>
      <c r="AN35" s="124"/>
      <c r="AO35" s="28"/>
      <c r="AP35" s="127"/>
      <c r="AQ35" s="128"/>
    </row>
    <row r="36" spans="1:43" s="129" customFormat="1" ht="14.45" customHeight="1">
      <c r="A36" s="293" t="s">
        <v>1135</v>
      </c>
      <c r="B36" s="27" t="s">
        <v>1201</v>
      </c>
      <c r="C36" s="27">
        <v>30</v>
      </c>
      <c r="D36" s="28">
        <v>458</v>
      </c>
      <c r="E36" s="28" t="s">
        <v>145</v>
      </c>
      <c r="F36" s="29" t="s">
        <v>1208</v>
      </c>
      <c r="G36" s="122" t="str">
        <f t="shared" si="1"/>
        <v>TM140130M458_SPC</v>
      </c>
      <c r="H36" s="31" t="str">
        <f>IFERROR(INDEX(Definitions!$E$4:$F$173,MATCH($C36,Definitions!$E$4:$E$173,0),2),"")</f>
        <v>Wet End</v>
      </c>
      <c r="I36" s="32" t="s">
        <v>146</v>
      </c>
      <c r="J36" s="28" t="s">
        <v>101</v>
      </c>
      <c r="K36" s="33" t="s">
        <v>810</v>
      </c>
      <c r="L36" s="28" t="s">
        <v>1209</v>
      </c>
      <c r="M36" s="28" t="s">
        <v>72</v>
      </c>
      <c r="N36" s="28" t="s">
        <v>79</v>
      </c>
      <c r="O36" s="27" t="s">
        <v>74</v>
      </c>
      <c r="P36" s="27" t="s">
        <v>75</v>
      </c>
      <c r="Q36" s="27">
        <v>2</v>
      </c>
      <c r="R36" s="27" t="s">
        <v>76</v>
      </c>
      <c r="S36" s="178">
        <v>0</v>
      </c>
      <c r="T36" s="200">
        <v>1700</v>
      </c>
      <c r="U36" s="178" t="s">
        <v>816</v>
      </c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123"/>
      <c r="AI36" s="124"/>
      <c r="AJ36" s="125"/>
      <c r="AK36" s="126"/>
      <c r="AL36" s="124"/>
      <c r="AM36" s="127"/>
      <c r="AN36" s="124"/>
      <c r="AO36" s="28"/>
      <c r="AP36" s="127"/>
      <c r="AQ36" s="128"/>
    </row>
    <row r="37" spans="1:43" s="129" customFormat="1" ht="14.45" customHeight="1">
      <c r="A37" s="293" t="s">
        <v>1133</v>
      </c>
      <c r="B37" s="27" t="s">
        <v>1201</v>
      </c>
      <c r="C37" s="27">
        <v>30</v>
      </c>
      <c r="D37" s="28">
        <v>463</v>
      </c>
      <c r="E37" s="28" t="s">
        <v>90</v>
      </c>
      <c r="F37" s="29" t="str">
        <f t="shared" ref="F37:F75" si="2">CONCATENATE(B37,C37,"-",J37,"-",D37,E37)</f>
        <v>TM140130-GE-463A</v>
      </c>
      <c r="G37" s="30" t="str">
        <f t="shared" si="1"/>
        <v>TM140130GE463A</v>
      </c>
      <c r="H37" s="31" t="str">
        <f>IFERROR(INDEX(Definitions!$E$4:$F$173,MATCH($C37,Definitions!$E$4:$E$173,0),2),"")</f>
        <v>Wet End</v>
      </c>
      <c r="I37" s="32" t="s">
        <v>147</v>
      </c>
      <c r="J37" s="28" t="s">
        <v>115</v>
      </c>
      <c r="K37" s="33" t="str">
        <f>IFERROR(INDEX(Definitions!$E$4:$F$88,MATCH($J37,Definitions!$E$4:$E$88,0),2),"")</f>
        <v>Limit Switch Element</v>
      </c>
      <c r="L37" s="28" t="s">
        <v>1206</v>
      </c>
      <c r="M37" s="28" t="s">
        <v>72</v>
      </c>
      <c r="N37" s="28" t="s">
        <v>85</v>
      </c>
      <c r="O37" s="27" t="s">
        <v>808</v>
      </c>
      <c r="P37" s="27" t="s">
        <v>87</v>
      </c>
      <c r="Q37" s="27">
        <v>2</v>
      </c>
      <c r="R37" s="27" t="s">
        <v>76</v>
      </c>
      <c r="S37" s="178"/>
      <c r="T37" s="178"/>
      <c r="U37" s="17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123"/>
      <c r="AI37" s="124"/>
      <c r="AJ37" s="125"/>
      <c r="AK37" s="126"/>
      <c r="AL37" s="124"/>
      <c r="AM37" s="127"/>
      <c r="AN37" s="124"/>
      <c r="AO37" s="28"/>
      <c r="AP37" s="127"/>
      <c r="AQ37" s="128"/>
    </row>
    <row r="38" spans="1:43" s="129" customFormat="1" ht="14.45" customHeight="1">
      <c r="A38" s="293" t="s">
        <v>1133</v>
      </c>
      <c r="B38" s="27" t="s">
        <v>1201</v>
      </c>
      <c r="C38" s="27">
        <v>30</v>
      </c>
      <c r="D38" s="28">
        <v>463</v>
      </c>
      <c r="E38" s="28" t="s">
        <v>12</v>
      </c>
      <c r="F38" s="29" t="str">
        <f t="shared" si="2"/>
        <v>TM140130-GE-463B</v>
      </c>
      <c r="G38" s="30" t="str">
        <f t="shared" si="1"/>
        <v>TM140130GE463B</v>
      </c>
      <c r="H38" s="31" t="str">
        <f>IFERROR(INDEX(Definitions!$E$4:$F$173,MATCH($C38,Definitions!$E$4:$E$173,0),2),"")</f>
        <v>Wet End</v>
      </c>
      <c r="I38" s="32" t="s">
        <v>148</v>
      </c>
      <c r="J38" s="28" t="s">
        <v>115</v>
      </c>
      <c r="K38" s="33" t="str">
        <f>IFERROR(INDEX(Definitions!$E$4:$F$88,MATCH($J38,Definitions!$E$4:$E$88,0),2),"")</f>
        <v>Limit Switch Element</v>
      </c>
      <c r="L38" s="28" t="s">
        <v>1206</v>
      </c>
      <c r="M38" s="28" t="s">
        <v>72</v>
      </c>
      <c r="N38" s="28" t="s">
        <v>85</v>
      </c>
      <c r="O38" s="27" t="s">
        <v>808</v>
      </c>
      <c r="P38" s="27" t="s">
        <v>87</v>
      </c>
      <c r="Q38" s="27">
        <v>2</v>
      </c>
      <c r="R38" s="27" t="s">
        <v>76</v>
      </c>
      <c r="S38" s="178"/>
      <c r="T38" s="178"/>
      <c r="U38" s="17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123"/>
      <c r="AI38" s="124"/>
      <c r="AJ38" s="125"/>
      <c r="AK38" s="126"/>
      <c r="AL38" s="124"/>
      <c r="AM38" s="127"/>
      <c r="AN38" s="124"/>
      <c r="AO38" s="28"/>
      <c r="AP38" s="127"/>
      <c r="AQ38" s="128"/>
    </row>
    <row r="39" spans="1:43" s="129" customFormat="1" ht="14.45" customHeight="1">
      <c r="A39" s="293" t="s">
        <v>1132</v>
      </c>
      <c r="B39" s="27" t="s">
        <v>1201</v>
      </c>
      <c r="C39" s="27">
        <v>30</v>
      </c>
      <c r="D39" s="28">
        <v>463</v>
      </c>
      <c r="E39" s="28" t="s">
        <v>90</v>
      </c>
      <c r="F39" s="29" t="str">
        <f t="shared" si="2"/>
        <v>TM140130-HS-463A</v>
      </c>
      <c r="G39" s="30" t="str">
        <f t="shared" si="1"/>
        <v>TM140130HS463A</v>
      </c>
      <c r="H39" s="31" t="str">
        <f>IFERROR(INDEX(Definitions!$E$4:$F$173,MATCH($C39,Definitions!$E$4:$E$173,0),2),"")</f>
        <v>Wet End</v>
      </c>
      <c r="I39" s="32" t="s">
        <v>149</v>
      </c>
      <c r="J39" s="28" t="s">
        <v>92</v>
      </c>
      <c r="K39" s="33" t="str">
        <f>IFERROR(INDEX(Definitions!$E$4:$F$88,MATCH($J39,Definitions!$E$4:$E$88,0),2),"")</f>
        <v>Push button</v>
      </c>
      <c r="L39" s="28" t="s">
        <v>1205</v>
      </c>
      <c r="M39" s="28" t="s">
        <v>72</v>
      </c>
      <c r="N39" s="28" t="s">
        <v>85</v>
      </c>
      <c r="O39" s="27" t="s">
        <v>384</v>
      </c>
      <c r="P39" s="27" t="s">
        <v>87</v>
      </c>
      <c r="Q39" s="27">
        <v>2</v>
      </c>
      <c r="R39" s="27" t="s">
        <v>76</v>
      </c>
      <c r="S39" s="178"/>
      <c r="T39" s="178"/>
      <c r="U39" s="17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123"/>
      <c r="AI39" s="124"/>
      <c r="AJ39" s="125"/>
      <c r="AK39" s="126"/>
      <c r="AL39" s="124"/>
      <c r="AM39" s="127"/>
      <c r="AN39" s="124"/>
      <c r="AO39" s="28"/>
      <c r="AP39" s="127"/>
      <c r="AQ39" s="128"/>
    </row>
    <row r="40" spans="1:43" s="129" customFormat="1" ht="14.45" customHeight="1">
      <c r="A40" s="293" t="s">
        <v>1132</v>
      </c>
      <c r="B40" s="27" t="s">
        <v>1201</v>
      </c>
      <c r="C40" s="27">
        <v>30</v>
      </c>
      <c r="D40" s="28">
        <v>463</v>
      </c>
      <c r="E40" s="28" t="s">
        <v>12</v>
      </c>
      <c r="F40" s="29" t="str">
        <f t="shared" si="2"/>
        <v>TM140130-HS-463B</v>
      </c>
      <c r="G40" s="30" t="str">
        <f t="shared" si="1"/>
        <v>TM140130HS463B</v>
      </c>
      <c r="H40" s="31" t="str">
        <f>IFERROR(INDEX(Definitions!$E$4:$F$173,MATCH($C40,Definitions!$E$4:$E$173,0),2),"")</f>
        <v>Wet End</v>
      </c>
      <c r="I40" s="32" t="s">
        <v>150</v>
      </c>
      <c r="J40" s="28" t="s">
        <v>92</v>
      </c>
      <c r="K40" s="33" t="str">
        <f>IFERROR(INDEX(Definitions!$E$4:$F$88,MATCH($J40,Definitions!$E$4:$E$88,0),2),"")</f>
        <v>Push button</v>
      </c>
      <c r="L40" s="28" t="s">
        <v>1205</v>
      </c>
      <c r="M40" s="28" t="s">
        <v>72</v>
      </c>
      <c r="N40" s="28" t="s">
        <v>85</v>
      </c>
      <c r="O40" s="27" t="s">
        <v>384</v>
      </c>
      <c r="P40" s="27" t="s">
        <v>87</v>
      </c>
      <c r="Q40" s="27">
        <v>2</v>
      </c>
      <c r="R40" s="27" t="s">
        <v>76</v>
      </c>
      <c r="S40" s="178"/>
      <c r="T40" s="178"/>
      <c r="U40" s="17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123"/>
      <c r="AI40" s="124"/>
      <c r="AJ40" s="125"/>
      <c r="AK40" s="126"/>
      <c r="AL40" s="124"/>
      <c r="AM40" s="127"/>
      <c r="AN40" s="124"/>
      <c r="AO40" s="28"/>
      <c r="AP40" s="127"/>
      <c r="AQ40" s="128"/>
    </row>
    <row r="41" spans="1:43" s="129" customFormat="1" ht="14.45" customHeight="1">
      <c r="A41" s="293" t="s">
        <v>1132</v>
      </c>
      <c r="B41" s="27" t="s">
        <v>1201</v>
      </c>
      <c r="C41" s="27">
        <v>30</v>
      </c>
      <c r="D41" s="28">
        <v>463</v>
      </c>
      <c r="E41" s="28" t="s">
        <v>94</v>
      </c>
      <c r="F41" s="29" t="str">
        <f t="shared" si="2"/>
        <v>TM140130-HS-463C</v>
      </c>
      <c r="G41" s="30" t="str">
        <f t="shared" si="1"/>
        <v>TM140130HS463C</v>
      </c>
      <c r="H41" s="31" t="str">
        <f>IFERROR(INDEX(Definitions!$E$4:$F$173,MATCH($C41,Definitions!$E$4:$E$173,0),2),"")</f>
        <v>Wet End</v>
      </c>
      <c r="I41" s="32" t="s">
        <v>151</v>
      </c>
      <c r="J41" s="28" t="s">
        <v>92</v>
      </c>
      <c r="K41" s="33" t="str">
        <f>IFERROR(INDEX(Definitions!$E$4:$F$88,MATCH($J41,Definitions!$E$4:$E$88,0),2),"")</f>
        <v>Push button</v>
      </c>
      <c r="L41" s="28" t="s">
        <v>1205</v>
      </c>
      <c r="M41" s="28" t="s">
        <v>72</v>
      </c>
      <c r="N41" s="28" t="s">
        <v>85</v>
      </c>
      <c r="O41" s="27" t="s">
        <v>384</v>
      </c>
      <c r="P41" s="27" t="s">
        <v>87</v>
      </c>
      <c r="Q41" s="27">
        <v>2</v>
      </c>
      <c r="R41" s="27" t="s">
        <v>76</v>
      </c>
      <c r="S41" s="178"/>
      <c r="T41" s="178"/>
      <c r="U41" s="17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123"/>
      <c r="AI41" s="124"/>
      <c r="AJ41" s="125"/>
      <c r="AK41" s="126"/>
      <c r="AL41" s="124"/>
      <c r="AM41" s="127"/>
      <c r="AN41" s="124"/>
      <c r="AO41" s="28"/>
      <c r="AP41" s="127"/>
      <c r="AQ41" s="128"/>
    </row>
    <row r="42" spans="1:43" s="129" customFormat="1" ht="14.45" customHeight="1">
      <c r="A42" s="293" t="s">
        <v>1132</v>
      </c>
      <c r="B42" s="27" t="s">
        <v>1201</v>
      </c>
      <c r="C42" s="27">
        <v>30</v>
      </c>
      <c r="D42" s="28">
        <v>463</v>
      </c>
      <c r="E42" s="28" t="s">
        <v>90</v>
      </c>
      <c r="F42" s="29" t="str">
        <f t="shared" si="2"/>
        <v>TM140130-XL-463A</v>
      </c>
      <c r="G42" s="30" t="str">
        <f t="shared" ref="G42:G73" si="3">CONCATENATE(B42,C42,J42,D42,E42)</f>
        <v>TM140130XL463A</v>
      </c>
      <c r="H42" s="31" t="str">
        <f>IFERROR(INDEX(Definitions!$E$4:$F$173,MATCH($C42,Definitions!$E$4:$E$173,0),2),"")</f>
        <v>Wet End</v>
      </c>
      <c r="I42" s="32" t="s">
        <v>152</v>
      </c>
      <c r="J42" s="28" t="s">
        <v>97</v>
      </c>
      <c r="K42" s="33" t="str">
        <f>IFERROR(INDEX(Definitions!$E$4:$F$88,MATCH($J42,Definitions!$E$4:$E$88,0),2),"")</f>
        <v>Lamp</v>
      </c>
      <c r="L42" s="28" t="s">
        <v>1205</v>
      </c>
      <c r="M42" s="28" t="s">
        <v>72</v>
      </c>
      <c r="N42" s="28" t="s">
        <v>98</v>
      </c>
      <c r="O42" s="27" t="s">
        <v>384</v>
      </c>
      <c r="P42" s="27" t="s">
        <v>87</v>
      </c>
      <c r="Q42" s="27">
        <v>2</v>
      </c>
      <c r="R42" s="27" t="s">
        <v>76</v>
      </c>
      <c r="S42" s="178"/>
      <c r="T42" s="178"/>
      <c r="U42" s="17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123"/>
      <c r="AI42" s="124"/>
      <c r="AJ42" s="125"/>
      <c r="AK42" s="126"/>
      <c r="AL42" s="124"/>
      <c r="AM42" s="127"/>
      <c r="AN42" s="124"/>
      <c r="AO42" s="28"/>
      <c r="AP42" s="127"/>
      <c r="AQ42" s="128"/>
    </row>
    <row r="43" spans="1:43" s="129" customFormat="1" ht="14.45" customHeight="1">
      <c r="A43" s="293" t="s">
        <v>1132</v>
      </c>
      <c r="B43" s="27" t="s">
        <v>1201</v>
      </c>
      <c r="C43" s="27">
        <v>30</v>
      </c>
      <c r="D43" s="28">
        <v>463</v>
      </c>
      <c r="E43" s="28" t="s">
        <v>12</v>
      </c>
      <c r="F43" s="29" t="str">
        <f t="shared" si="2"/>
        <v>TM140130-XL-463B</v>
      </c>
      <c r="G43" s="30" t="str">
        <f t="shared" si="3"/>
        <v>TM140130XL463B</v>
      </c>
      <c r="H43" s="31" t="str">
        <f>IFERROR(INDEX(Definitions!$E$4:$F$173,MATCH($C43,Definitions!$E$4:$E$173,0),2),"")</f>
        <v>Wet End</v>
      </c>
      <c r="I43" s="32" t="s">
        <v>153</v>
      </c>
      <c r="J43" s="28" t="s">
        <v>97</v>
      </c>
      <c r="K43" s="33" t="str">
        <f>IFERROR(INDEX(Definitions!$E$4:$F$88,MATCH($J43,Definitions!$E$4:$E$88,0),2),"")</f>
        <v>Lamp</v>
      </c>
      <c r="L43" s="28" t="s">
        <v>1205</v>
      </c>
      <c r="M43" s="28" t="s">
        <v>72</v>
      </c>
      <c r="N43" s="28" t="s">
        <v>98</v>
      </c>
      <c r="O43" s="27" t="s">
        <v>384</v>
      </c>
      <c r="P43" s="27" t="s">
        <v>87</v>
      </c>
      <c r="Q43" s="27">
        <v>2</v>
      </c>
      <c r="R43" s="27" t="s">
        <v>76</v>
      </c>
      <c r="S43" s="178"/>
      <c r="T43" s="178"/>
      <c r="U43" s="17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123"/>
      <c r="AI43" s="124"/>
      <c r="AJ43" s="125"/>
      <c r="AK43" s="126"/>
      <c r="AL43" s="124"/>
      <c r="AM43" s="127"/>
      <c r="AN43" s="124"/>
      <c r="AO43" s="28"/>
      <c r="AP43" s="127"/>
      <c r="AQ43" s="128"/>
    </row>
    <row r="44" spans="1:43" s="129" customFormat="1" ht="14.45" customHeight="1">
      <c r="A44" s="293" t="s">
        <v>1132</v>
      </c>
      <c r="B44" s="27" t="s">
        <v>1201</v>
      </c>
      <c r="C44" s="27">
        <v>30</v>
      </c>
      <c r="D44" s="28">
        <v>463</v>
      </c>
      <c r="E44" s="28" t="s">
        <v>94</v>
      </c>
      <c r="F44" s="29" t="str">
        <f t="shared" si="2"/>
        <v>TM140130-XL-463C</v>
      </c>
      <c r="G44" s="30" t="str">
        <f t="shared" si="3"/>
        <v>TM140130XL463C</v>
      </c>
      <c r="H44" s="31" t="str">
        <f>IFERROR(INDEX(Definitions!$E$4:$F$173,MATCH($C44,Definitions!$E$4:$E$173,0),2),"")</f>
        <v>Wet End</v>
      </c>
      <c r="I44" s="32" t="s">
        <v>154</v>
      </c>
      <c r="J44" s="28" t="s">
        <v>97</v>
      </c>
      <c r="K44" s="33" t="str">
        <f>IFERROR(INDEX(Definitions!$E$4:$F$88,MATCH($J44,Definitions!$E$4:$E$88,0),2),"")</f>
        <v>Lamp</v>
      </c>
      <c r="L44" s="28" t="s">
        <v>1205</v>
      </c>
      <c r="M44" s="28" t="s">
        <v>72</v>
      </c>
      <c r="N44" s="28" t="s">
        <v>98</v>
      </c>
      <c r="O44" s="27" t="s">
        <v>384</v>
      </c>
      <c r="P44" s="27" t="s">
        <v>87</v>
      </c>
      <c r="Q44" s="27">
        <v>2</v>
      </c>
      <c r="R44" s="27" t="s">
        <v>76</v>
      </c>
      <c r="S44" s="178"/>
      <c r="T44" s="178"/>
      <c r="U44" s="17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123"/>
      <c r="AI44" s="124"/>
      <c r="AJ44" s="125"/>
      <c r="AK44" s="126"/>
      <c r="AL44" s="124"/>
      <c r="AM44" s="127"/>
      <c r="AN44" s="124"/>
      <c r="AO44" s="28"/>
      <c r="AP44" s="127"/>
      <c r="AQ44" s="128"/>
    </row>
    <row r="45" spans="1:43" s="129" customFormat="1" ht="14.45" customHeight="1">
      <c r="A45" s="293" t="s">
        <v>1136</v>
      </c>
      <c r="B45" s="27" t="s">
        <v>1201</v>
      </c>
      <c r="C45" s="27">
        <v>30</v>
      </c>
      <c r="D45" s="28">
        <v>463</v>
      </c>
      <c r="E45" s="28"/>
      <c r="F45" s="29" t="str">
        <f t="shared" si="2"/>
        <v>TM140130-WI-463</v>
      </c>
      <c r="G45" s="30" t="str">
        <f t="shared" si="3"/>
        <v>TM140130WI463</v>
      </c>
      <c r="H45" s="31" t="str">
        <f>IFERROR(INDEX(Definitions!$E$4:$F$173,MATCH($C45,Definitions!$E$4:$E$173,0),2),"")</f>
        <v>Wet End</v>
      </c>
      <c r="I45" s="32" t="s">
        <v>155</v>
      </c>
      <c r="J45" s="28" t="s">
        <v>156</v>
      </c>
      <c r="K45" s="33" t="str">
        <f>IFERROR(INDEX(Definitions!$E$4:$F$88,MATCH($J45,Definitions!$E$4:$E$88,0),2),"")</f>
        <v>Weight Indication</v>
      </c>
      <c r="L45" s="28" t="s">
        <v>1205</v>
      </c>
      <c r="M45" s="28" t="s">
        <v>72</v>
      </c>
      <c r="N45" s="28" t="s">
        <v>79</v>
      </c>
      <c r="O45" s="27" t="s">
        <v>74</v>
      </c>
      <c r="P45" s="27" t="s">
        <v>80</v>
      </c>
      <c r="Q45" s="27">
        <v>4</v>
      </c>
      <c r="R45" s="27" t="s">
        <v>76</v>
      </c>
      <c r="S45" s="178">
        <v>0</v>
      </c>
      <c r="T45" s="200">
        <v>9</v>
      </c>
      <c r="U45" s="178" t="s">
        <v>818</v>
      </c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123"/>
      <c r="AI45" s="124"/>
      <c r="AJ45" s="125"/>
      <c r="AK45" s="126"/>
      <c r="AL45" s="124"/>
      <c r="AM45" s="127"/>
      <c r="AN45" s="124"/>
      <c r="AO45" s="28"/>
      <c r="AP45" s="127"/>
      <c r="AQ45" s="128"/>
    </row>
    <row r="46" spans="1:43" s="129" customFormat="1" ht="14.45" customHeight="1">
      <c r="A46" s="293" t="s">
        <v>1134</v>
      </c>
      <c r="B46" s="27" t="s">
        <v>1201</v>
      </c>
      <c r="C46" s="27">
        <v>30</v>
      </c>
      <c r="D46" s="28">
        <v>463</v>
      </c>
      <c r="E46" s="28"/>
      <c r="F46" s="29" t="str">
        <f t="shared" si="2"/>
        <v>TM140130-WT-463</v>
      </c>
      <c r="G46" s="30" t="str">
        <f t="shared" si="3"/>
        <v>TM140130WT463</v>
      </c>
      <c r="H46" s="31" t="str">
        <f>IFERROR(INDEX(Definitions!$E$4:$F$173,MATCH($C46,Definitions!$E$4:$E$173,0),2),"")</f>
        <v>Wet End</v>
      </c>
      <c r="I46" s="32" t="s">
        <v>157</v>
      </c>
      <c r="J46" s="28" t="s">
        <v>158</v>
      </c>
      <c r="K46" s="33" t="str">
        <f>IFERROR(INDEX(Definitions!$E$4:$F$88,MATCH($J46,Definitions!$E$4:$E$88,0),2),"")</f>
        <v>Weight Transmitter</v>
      </c>
      <c r="L46" s="28" t="s">
        <v>1207</v>
      </c>
      <c r="M46" s="28" t="s">
        <v>72</v>
      </c>
      <c r="N46" s="28" t="s">
        <v>73</v>
      </c>
      <c r="O46" s="27" t="s">
        <v>74</v>
      </c>
      <c r="P46" s="27" t="s">
        <v>75</v>
      </c>
      <c r="Q46" s="27">
        <v>2</v>
      </c>
      <c r="R46" s="27" t="s">
        <v>76</v>
      </c>
      <c r="S46" s="178">
        <v>0</v>
      </c>
      <c r="T46" s="200">
        <v>20</v>
      </c>
      <c r="U46" s="178" t="s">
        <v>817</v>
      </c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123"/>
      <c r="AI46" s="124"/>
      <c r="AJ46" s="125"/>
      <c r="AK46" s="126"/>
      <c r="AL46" s="124"/>
      <c r="AM46" s="127"/>
      <c r="AN46" s="124"/>
      <c r="AO46" s="28"/>
      <c r="AP46" s="127"/>
      <c r="AQ46" s="128"/>
    </row>
    <row r="47" spans="1:43" s="129" customFormat="1" ht="14.45" customHeight="1">
      <c r="A47" s="293" t="s">
        <v>1137</v>
      </c>
      <c r="B47" s="27" t="s">
        <v>1201</v>
      </c>
      <c r="C47" s="27">
        <v>30</v>
      </c>
      <c r="D47" s="28">
        <v>316</v>
      </c>
      <c r="E47" s="28" t="s">
        <v>90</v>
      </c>
      <c r="F47" s="29" t="str">
        <f t="shared" si="2"/>
        <v>TM140130-GE-316A</v>
      </c>
      <c r="G47" s="30" t="str">
        <f t="shared" si="3"/>
        <v>TM140130GE316A</v>
      </c>
      <c r="H47" s="31" t="str">
        <f>IFERROR(INDEX(Definitions!$E$4:$F$173,MATCH($C47,Definitions!$E$4:$E$173,0),2),"")</f>
        <v>Wet End</v>
      </c>
      <c r="I47" s="32" t="s">
        <v>164</v>
      </c>
      <c r="J47" s="28" t="s">
        <v>115</v>
      </c>
      <c r="K47" s="33" t="str">
        <f>IFERROR(INDEX(Definitions!$E$4:$F$88,MATCH($J47,Definitions!$E$4:$E$88,0),2),"")</f>
        <v>Limit Switch Element</v>
      </c>
      <c r="L47" s="28" t="s">
        <v>1210</v>
      </c>
      <c r="M47" s="28" t="s">
        <v>72</v>
      </c>
      <c r="N47" s="28" t="s">
        <v>85</v>
      </c>
      <c r="O47" s="27" t="s">
        <v>384</v>
      </c>
      <c r="P47" s="27" t="s">
        <v>87</v>
      </c>
      <c r="Q47" s="27">
        <v>2</v>
      </c>
      <c r="R47" s="27" t="s">
        <v>76</v>
      </c>
      <c r="S47" s="178"/>
      <c r="T47" s="178"/>
      <c r="U47" s="17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123"/>
      <c r="AI47" s="124"/>
      <c r="AJ47" s="125"/>
      <c r="AK47" s="126"/>
      <c r="AL47" s="124"/>
      <c r="AM47" s="127"/>
      <c r="AN47" s="124"/>
      <c r="AO47" s="28"/>
      <c r="AP47" s="127"/>
      <c r="AQ47" s="128"/>
    </row>
    <row r="48" spans="1:43" s="129" customFormat="1" ht="14.45" customHeight="1">
      <c r="A48" s="293" t="s">
        <v>1138</v>
      </c>
      <c r="B48" s="27" t="s">
        <v>1201</v>
      </c>
      <c r="C48" s="27">
        <v>30</v>
      </c>
      <c r="D48" s="28">
        <v>316</v>
      </c>
      <c r="E48" s="28" t="s">
        <v>12</v>
      </c>
      <c r="F48" s="29" t="str">
        <f t="shared" si="2"/>
        <v>TM140130-GE-316B</v>
      </c>
      <c r="G48" s="30" t="str">
        <f t="shared" si="3"/>
        <v>TM140130GE316B</v>
      </c>
      <c r="H48" s="31" t="str">
        <f>IFERROR(INDEX(Definitions!$E$4:$F$173,MATCH($C48,Definitions!$E$4:$E$173,0),2),"")</f>
        <v>Wet End</v>
      </c>
      <c r="I48" s="32" t="s">
        <v>165</v>
      </c>
      <c r="J48" s="28" t="s">
        <v>115</v>
      </c>
      <c r="K48" s="33" t="str">
        <f>IFERROR(INDEX(Definitions!$E$4:$F$88,MATCH($J48,Definitions!$E$4:$E$88,0),2),"")</f>
        <v>Limit Switch Element</v>
      </c>
      <c r="L48" s="28" t="s">
        <v>1211</v>
      </c>
      <c r="M48" s="28" t="s">
        <v>72</v>
      </c>
      <c r="N48" s="28" t="s">
        <v>85</v>
      </c>
      <c r="O48" s="27" t="s">
        <v>384</v>
      </c>
      <c r="P48" s="27" t="s">
        <v>87</v>
      </c>
      <c r="Q48" s="27">
        <v>2</v>
      </c>
      <c r="R48" s="27" t="s">
        <v>76</v>
      </c>
      <c r="S48" s="178"/>
      <c r="T48" s="178"/>
      <c r="U48" s="17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123"/>
      <c r="AI48" s="124"/>
      <c r="AJ48" s="125"/>
      <c r="AK48" s="126"/>
      <c r="AL48" s="124"/>
      <c r="AM48" s="127"/>
      <c r="AN48" s="124"/>
      <c r="AO48" s="28"/>
      <c r="AP48" s="127"/>
      <c r="AQ48" s="128"/>
    </row>
    <row r="49" spans="1:43" s="129" customFormat="1" ht="14.45" customHeight="1">
      <c r="A49" s="293" t="s">
        <v>1137</v>
      </c>
      <c r="B49" s="27" t="s">
        <v>1201</v>
      </c>
      <c r="C49" s="27">
        <v>30</v>
      </c>
      <c r="D49" s="28">
        <v>316</v>
      </c>
      <c r="E49" s="28" t="s">
        <v>94</v>
      </c>
      <c r="F49" s="29" t="str">
        <f t="shared" si="2"/>
        <v>TM140130-GE-316C</v>
      </c>
      <c r="G49" s="30" t="str">
        <f t="shared" si="3"/>
        <v>TM140130GE316C</v>
      </c>
      <c r="H49" s="31" t="str">
        <f>IFERROR(INDEX(Definitions!$E$4:$F$173,MATCH($C49,Definitions!$E$4:$E$173,0),2),"")</f>
        <v>Wet End</v>
      </c>
      <c r="I49" s="32" t="s">
        <v>166</v>
      </c>
      <c r="J49" s="28" t="s">
        <v>115</v>
      </c>
      <c r="K49" s="33" t="str">
        <f>IFERROR(INDEX(Definitions!$E$4:$F$88,MATCH($J49,Definitions!$E$4:$E$88,0),2),"")</f>
        <v>Limit Switch Element</v>
      </c>
      <c r="L49" s="28" t="s">
        <v>1210</v>
      </c>
      <c r="M49" s="28" t="s">
        <v>72</v>
      </c>
      <c r="N49" s="28" t="s">
        <v>85</v>
      </c>
      <c r="O49" s="27" t="s">
        <v>384</v>
      </c>
      <c r="P49" s="27" t="s">
        <v>87</v>
      </c>
      <c r="Q49" s="27">
        <v>2</v>
      </c>
      <c r="R49" s="27" t="s">
        <v>76</v>
      </c>
      <c r="S49" s="178"/>
      <c r="T49" s="178"/>
      <c r="U49" s="17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123"/>
      <c r="AI49" s="124"/>
      <c r="AJ49" s="125"/>
      <c r="AK49" s="126"/>
      <c r="AL49" s="124"/>
      <c r="AM49" s="127"/>
      <c r="AN49" s="124"/>
      <c r="AO49" s="28"/>
      <c r="AP49" s="127"/>
      <c r="AQ49" s="128"/>
    </row>
    <row r="50" spans="1:43" s="129" customFormat="1" ht="14.45" customHeight="1">
      <c r="A50" s="293" t="s">
        <v>1138</v>
      </c>
      <c r="B50" s="27" t="s">
        <v>1201</v>
      </c>
      <c r="C50" s="27">
        <v>30</v>
      </c>
      <c r="D50" s="28">
        <v>316</v>
      </c>
      <c r="E50" s="28" t="s">
        <v>118</v>
      </c>
      <c r="F50" s="29" t="str">
        <f t="shared" si="2"/>
        <v>TM140130-GE-316D</v>
      </c>
      <c r="G50" s="30" t="str">
        <f t="shared" si="3"/>
        <v>TM140130GE316D</v>
      </c>
      <c r="H50" s="31" t="str">
        <f>IFERROR(INDEX(Definitions!$E$4:$F$173,MATCH($C50,Definitions!$E$4:$E$173,0),2),"")</f>
        <v>Wet End</v>
      </c>
      <c r="I50" s="32" t="s">
        <v>167</v>
      </c>
      <c r="J50" s="28" t="s">
        <v>115</v>
      </c>
      <c r="K50" s="33" t="str">
        <f>IFERROR(INDEX(Definitions!$E$4:$F$88,MATCH($J50,Definitions!$E$4:$E$88,0),2),"")</f>
        <v>Limit Switch Element</v>
      </c>
      <c r="L50" s="28" t="s">
        <v>1211</v>
      </c>
      <c r="M50" s="28" t="s">
        <v>72</v>
      </c>
      <c r="N50" s="28" t="s">
        <v>85</v>
      </c>
      <c r="O50" s="27" t="s">
        <v>384</v>
      </c>
      <c r="P50" s="27" t="s">
        <v>87</v>
      </c>
      <c r="Q50" s="27">
        <v>2</v>
      </c>
      <c r="R50" s="27" t="s">
        <v>76</v>
      </c>
      <c r="S50" s="178"/>
      <c r="T50" s="178"/>
      <c r="U50" s="17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123"/>
      <c r="AI50" s="124"/>
      <c r="AJ50" s="125"/>
      <c r="AK50" s="126"/>
      <c r="AL50" s="124"/>
      <c r="AM50" s="127"/>
      <c r="AN50" s="124"/>
      <c r="AO50" s="28"/>
      <c r="AP50" s="127"/>
      <c r="AQ50" s="128"/>
    </row>
    <row r="51" spans="1:43" s="129" customFormat="1" ht="14.45" customHeight="1">
      <c r="A51" s="293" t="s">
        <v>1139</v>
      </c>
      <c r="B51" s="27" t="s">
        <v>1201</v>
      </c>
      <c r="C51" s="27">
        <v>30</v>
      </c>
      <c r="D51" s="28">
        <v>270</v>
      </c>
      <c r="E51" s="28"/>
      <c r="F51" s="29" t="str">
        <f t="shared" si="2"/>
        <v>TM140130-PS-270</v>
      </c>
      <c r="G51" s="30" t="str">
        <f t="shared" si="3"/>
        <v>TM140130PS270</v>
      </c>
      <c r="H51" s="31" t="str">
        <f>IFERROR(INDEX(Definitions!$E$4:$F$173,MATCH($C51,Definitions!$E$4:$E$173,0),2),"")</f>
        <v>Wet End</v>
      </c>
      <c r="I51" s="32" t="s">
        <v>168</v>
      </c>
      <c r="J51" s="28" t="s">
        <v>112</v>
      </c>
      <c r="K51" s="33" t="str">
        <f>IFERROR(INDEX(Definitions!$E$4:$F$88,MATCH($J51,Definitions!$E$4:$E$88,0),2),"")</f>
        <v>Pressure Switch</v>
      </c>
      <c r="L51" s="28" t="s">
        <v>1212</v>
      </c>
      <c r="M51" s="28" t="s">
        <v>72</v>
      </c>
      <c r="N51" s="28" t="s">
        <v>85</v>
      </c>
      <c r="O51" s="27" t="s">
        <v>384</v>
      </c>
      <c r="P51" s="27" t="s">
        <v>87</v>
      </c>
      <c r="Q51" s="27">
        <v>2</v>
      </c>
      <c r="R51" s="27" t="s">
        <v>76</v>
      </c>
      <c r="S51" s="178"/>
      <c r="T51" s="178"/>
      <c r="U51" s="17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123"/>
      <c r="AI51" s="124"/>
      <c r="AJ51" s="125"/>
      <c r="AK51" s="126"/>
      <c r="AL51" s="124"/>
      <c r="AM51" s="127"/>
      <c r="AN51" s="124"/>
      <c r="AO51" s="28"/>
      <c r="AP51" s="127"/>
      <c r="AQ51" s="128"/>
    </row>
    <row r="52" spans="1:43" s="129" customFormat="1" ht="14.45" customHeight="1">
      <c r="A52" s="293" t="s">
        <v>1137</v>
      </c>
      <c r="B52" s="27" t="s">
        <v>1201</v>
      </c>
      <c r="C52" s="27">
        <v>30</v>
      </c>
      <c r="D52" s="28">
        <v>315</v>
      </c>
      <c r="E52" s="28"/>
      <c r="F52" s="29" t="str">
        <f t="shared" si="2"/>
        <v>TM140130-FS-315</v>
      </c>
      <c r="G52" s="30" t="str">
        <f t="shared" si="3"/>
        <v>TM140130FS315</v>
      </c>
      <c r="H52" s="31" t="str">
        <f>IFERROR(INDEX(Definitions!$E$4:$F$173,MATCH($C52,Definitions!$E$4:$E$173,0),2),"")</f>
        <v>Wet End</v>
      </c>
      <c r="I52" s="32" t="s">
        <v>169</v>
      </c>
      <c r="J52" s="28" t="s">
        <v>170</v>
      </c>
      <c r="K52" s="33" t="str">
        <f>IFERROR(INDEX(Definitions!$E$4:$F$88,MATCH($J52,Definitions!$E$4:$E$88,0),2),"")</f>
        <v>Flow Safety</v>
      </c>
      <c r="L52" s="28" t="s">
        <v>1210</v>
      </c>
      <c r="M52" s="28" t="s">
        <v>72</v>
      </c>
      <c r="N52" s="28" t="s">
        <v>85</v>
      </c>
      <c r="O52" s="27" t="s">
        <v>384</v>
      </c>
      <c r="P52" s="27" t="s">
        <v>87</v>
      </c>
      <c r="Q52" s="27">
        <v>2</v>
      </c>
      <c r="R52" s="27" t="s">
        <v>76</v>
      </c>
      <c r="S52" s="178"/>
      <c r="T52" s="178"/>
      <c r="U52" s="17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123"/>
      <c r="AI52" s="124"/>
      <c r="AJ52" s="125"/>
      <c r="AK52" s="126"/>
      <c r="AL52" s="124"/>
      <c r="AM52" s="127"/>
      <c r="AN52" s="124"/>
      <c r="AO52" s="28"/>
      <c r="AP52" s="127"/>
      <c r="AQ52" s="128"/>
    </row>
    <row r="53" spans="1:43" s="129" customFormat="1" ht="14.45" customHeight="1">
      <c r="A53" s="293" t="s">
        <v>1139</v>
      </c>
      <c r="B53" s="27" t="s">
        <v>1201</v>
      </c>
      <c r="C53" s="27">
        <v>30</v>
      </c>
      <c r="D53" s="28">
        <v>316</v>
      </c>
      <c r="E53" s="28" t="s">
        <v>90</v>
      </c>
      <c r="F53" s="29" t="str">
        <f t="shared" si="2"/>
        <v>TM140130-HS-316A</v>
      </c>
      <c r="G53" s="30" t="str">
        <f t="shared" si="3"/>
        <v>TM140130HS316A</v>
      </c>
      <c r="H53" s="31" t="str">
        <f>IFERROR(INDEX(Definitions!$E$4:$F$173,MATCH($C53,Definitions!$E$4:$E$173,0),2),"")</f>
        <v>Wet End</v>
      </c>
      <c r="I53" s="32" t="s">
        <v>171</v>
      </c>
      <c r="J53" s="28" t="s">
        <v>92</v>
      </c>
      <c r="K53" s="33" t="str">
        <f>IFERROR(INDEX(Definitions!$E$4:$F$88,MATCH($J53,Definitions!$E$4:$E$88,0),2),"")</f>
        <v>Push button</v>
      </c>
      <c r="L53" s="28" t="s">
        <v>1212</v>
      </c>
      <c r="M53" s="28" t="s">
        <v>72</v>
      </c>
      <c r="N53" s="28" t="s">
        <v>85</v>
      </c>
      <c r="O53" s="27" t="s">
        <v>384</v>
      </c>
      <c r="P53" s="27" t="s">
        <v>87</v>
      </c>
      <c r="Q53" s="27">
        <v>2</v>
      </c>
      <c r="R53" s="27" t="s">
        <v>76</v>
      </c>
      <c r="S53" s="178"/>
      <c r="T53" s="178"/>
      <c r="U53" s="17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123"/>
      <c r="AI53" s="124"/>
      <c r="AJ53" s="125"/>
      <c r="AK53" s="126"/>
      <c r="AL53" s="124"/>
      <c r="AM53" s="127"/>
      <c r="AN53" s="124"/>
      <c r="AO53" s="28"/>
      <c r="AP53" s="127"/>
      <c r="AQ53" s="128"/>
    </row>
    <row r="54" spans="1:43" s="129" customFormat="1" ht="14.45" customHeight="1">
      <c r="A54" s="293" t="s">
        <v>1139</v>
      </c>
      <c r="B54" s="27" t="s">
        <v>1201</v>
      </c>
      <c r="C54" s="27">
        <v>30</v>
      </c>
      <c r="D54" s="28">
        <v>316</v>
      </c>
      <c r="E54" s="28" t="s">
        <v>12</v>
      </c>
      <c r="F54" s="29" t="str">
        <f t="shared" si="2"/>
        <v>TM140130-HS-316B</v>
      </c>
      <c r="G54" s="30" t="str">
        <f t="shared" si="3"/>
        <v>TM140130HS316B</v>
      </c>
      <c r="H54" s="31" t="str">
        <f>IFERROR(INDEX(Definitions!$E$4:$F$173,MATCH($C54,Definitions!$E$4:$E$173,0),2),"")</f>
        <v>Wet End</v>
      </c>
      <c r="I54" s="32" t="s">
        <v>172</v>
      </c>
      <c r="J54" s="28" t="s">
        <v>92</v>
      </c>
      <c r="K54" s="33" t="str">
        <f>IFERROR(INDEX(Definitions!$E$4:$F$88,MATCH($J54,Definitions!$E$4:$E$88,0),2),"")</f>
        <v>Push button</v>
      </c>
      <c r="L54" s="28" t="s">
        <v>1212</v>
      </c>
      <c r="M54" s="28" t="s">
        <v>72</v>
      </c>
      <c r="N54" s="28" t="s">
        <v>85</v>
      </c>
      <c r="O54" s="27" t="s">
        <v>384</v>
      </c>
      <c r="P54" s="27" t="s">
        <v>87</v>
      </c>
      <c r="Q54" s="27">
        <v>2</v>
      </c>
      <c r="R54" s="27" t="s">
        <v>76</v>
      </c>
      <c r="S54" s="178"/>
      <c r="T54" s="178"/>
      <c r="U54" s="17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123"/>
      <c r="AI54" s="124"/>
      <c r="AJ54" s="125"/>
      <c r="AK54" s="126"/>
      <c r="AL54" s="124"/>
      <c r="AM54" s="127"/>
      <c r="AN54" s="124"/>
      <c r="AO54" s="28"/>
      <c r="AP54" s="127"/>
      <c r="AQ54" s="128"/>
    </row>
    <row r="55" spans="1:43" s="129" customFormat="1" ht="14.45" customHeight="1">
      <c r="A55" s="293" t="s">
        <v>1139</v>
      </c>
      <c r="B55" s="27" t="s">
        <v>1201</v>
      </c>
      <c r="C55" s="27">
        <v>30</v>
      </c>
      <c r="D55" s="28">
        <v>316</v>
      </c>
      <c r="E55" s="28" t="s">
        <v>94</v>
      </c>
      <c r="F55" s="29" t="str">
        <f t="shared" si="2"/>
        <v>TM140130-HS-316C</v>
      </c>
      <c r="G55" s="30" t="str">
        <f t="shared" si="3"/>
        <v>TM140130HS316C</v>
      </c>
      <c r="H55" s="31" t="str">
        <f>IFERROR(INDEX(Definitions!$E$4:$F$173,MATCH($C55,Definitions!$E$4:$E$173,0),2),"")</f>
        <v>Wet End</v>
      </c>
      <c r="I55" s="32" t="s">
        <v>173</v>
      </c>
      <c r="J55" s="28" t="s">
        <v>92</v>
      </c>
      <c r="K55" s="33" t="str">
        <f>IFERROR(INDEX(Definitions!$E$4:$F$88,MATCH($J55,Definitions!$E$4:$E$88,0),2),"")</f>
        <v>Push button</v>
      </c>
      <c r="L55" s="28" t="s">
        <v>1212</v>
      </c>
      <c r="M55" s="28" t="s">
        <v>72</v>
      </c>
      <c r="N55" s="28" t="s">
        <v>85</v>
      </c>
      <c r="O55" s="27" t="s">
        <v>384</v>
      </c>
      <c r="P55" s="27" t="s">
        <v>87</v>
      </c>
      <c r="Q55" s="27">
        <v>2</v>
      </c>
      <c r="R55" s="27" t="s">
        <v>76</v>
      </c>
      <c r="S55" s="178"/>
      <c r="T55" s="178"/>
      <c r="U55" s="17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123"/>
      <c r="AI55" s="124"/>
      <c r="AJ55" s="125"/>
      <c r="AK55" s="126"/>
      <c r="AL55" s="124"/>
      <c r="AM55" s="127"/>
      <c r="AN55" s="124"/>
      <c r="AO55" s="28"/>
      <c r="AP55" s="127"/>
      <c r="AQ55" s="128"/>
    </row>
    <row r="56" spans="1:43" s="129" customFormat="1" ht="14.45" customHeight="1">
      <c r="A56" s="293" t="s">
        <v>1139</v>
      </c>
      <c r="B56" s="27" t="s">
        <v>1201</v>
      </c>
      <c r="C56" s="27">
        <v>30</v>
      </c>
      <c r="D56" s="28">
        <v>316</v>
      </c>
      <c r="E56" s="28" t="s">
        <v>90</v>
      </c>
      <c r="F56" s="29" t="str">
        <f t="shared" si="2"/>
        <v>TM140130-XL-316A</v>
      </c>
      <c r="G56" s="30" t="str">
        <f t="shared" si="3"/>
        <v>TM140130XL316A</v>
      </c>
      <c r="H56" s="31" t="str">
        <f>IFERROR(INDEX(Definitions!$E$4:$F$173,MATCH($C56,Definitions!$E$4:$E$173,0),2),"")</f>
        <v>Wet End</v>
      </c>
      <c r="I56" s="32" t="s">
        <v>174</v>
      </c>
      <c r="J56" s="28" t="s">
        <v>97</v>
      </c>
      <c r="K56" s="33" t="str">
        <f>IFERROR(INDEX(Definitions!$E$4:$F$88,MATCH($J56,Definitions!$E$4:$E$88,0),2),"")</f>
        <v>Lamp</v>
      </c>
      <c r="L56" s="28" t="s">
        <v>1212</v>
      </c>
      <c r="M56" s="28" t="s">
        <v>72</v>
      </c>
      <c r="N56" s="28" t="s">
        <v>98</v>
      </c>
      <c r="O56" s="27" t="s">
        <v>384</v>
      </c>
      <c r="P56" s="27" t="s">
        <v>87</v>
      </c>
      <c r="Q56" s="27">
        <v>2</v>
      </c>
      <c r="R56" s="27" t="s">
        <v>76</v>
      </c>
      <c r="S56" s="178"/>
      <c r="T56" s="178"/>
      <c r="U56" s="17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123"/>
      <c r="AI56" s="124"/>
      <c r="AJ56" s="125"/>
      <c r="AK56" s="126"/>
      <c r="AL56" s="124"/>
      <c r="AM56" s="127"/>
      <c r="AN56" s="124"/>
      <c r="AO56" s="28"/>
      <c r="AP56" s="127"/>
      <c r="AQ56" s="128"/>
    </row>
    <row r="57" spans="1:43" s="129" customFormat="1" ht="14.45" customHeight="1">
      <c r="A57" s="293" t="s">
        <v>1139</v>
      </c>
      <c r="B57" s="27" t="s">
        <v>1201</v>
      </c>
      <c r="C57" s="27">
        <v>30</v>
      </c>
      <c r="D57" s="28">
        <v>316</v>
      </c>
      <c r="E57" s="28" t="s">
        <v>12</v>
      </c>
      <c r="F57" s="29" t="str">
        <f t="shared" si="2"/>
        <v>TM140130-XL-316B</v>
      </c>
      <c r="G57" s="30" t="str">
        <f t="shared" si="3"/>
        <v>TM140130XL316B</v>
      </c>
      <c r="H57" s="31" t="str">
        <f>IFERROR(INDEX(Definitions!$E$4:$F$173,MATCH($C57,Definitions!$E$4:$E$173,0),2),"")</f>
        <v>Wet End</v>
      </c>
      <c r="I57" s="32" t="s">
        <v>175</v>
      </c>
      <c r="J57" s="28" t="s">
        <v>97</v>
      </c>
      <c r="K57" s="33" t="str">
        <f>IFERROR(INDEX(Definitions!$E$4:$F$88,MATCH($J57,Definitions!$E$4:$E$88,0),2),"")</f>
        <v>Lamp</v>
      </c>
      <c r="L57" s="28" t="s">
        <v>1212</v>
      </c>
      <c r="M57" s="28" t="s">
        <v>72</v>
      </c>
      <c r="N57" s="28" t="s">
        <v>98</v>
      </c>
      <c r="O57" s="27" t="s">
        <v>384</v>
      </c>
      <c r="P57" s="27" t="s">
        <v>87</v>
      </c>
      <c r="Q57" s="27">
        <v>2</v>
      </c>
      <c r="R57" s="27" t="s">
        <v>76</v>
      </c>
      <c r="S57" s="178"/>
      <c r="T57" s="178"/>
      <c r="U57" s="17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123"/>
      <c r="AI57" s="124"/>
      <c r="AJ57" s="125"/>
      <c r="AK57" s="126"/>
      <c r="AL57" s="124"/>
      <c r="AM57" s="127"/>
      <c r="AN57" s="124"/>
      <c r="AO57" s="28"/>
      <c r="AP57" s="127"/>
      <c r="AQ57" s="128"/>
    </row>
    <row r="58" spans="1:43" s="129" customFormat="1" ht="14.45" customHeight="1">
      <c r="A58" s="293" t="s">
        <v>1139</v>
      </c>
      <c r="B58" s="27" t="s">
        <v>1201</v>
      </c>
      <c r="C58" s="27">
        <v>30</v>
      </c>
      <c r="D58" s="28">
        <v>316</v>
      </c>
      <c r="E58" s="28" t="s">
        <v>94</v>
      </c>
      <c r="F58" s="29" t="str">
        <f t="shared" si="2"/>
        <v>TM140130-XL-316C</v>
      </c>
      <c r="G58" s="30" t="str">
        <f t="shared" si="3"/>
        <v>TM140130XL316C</v>
      </c>
      <c r="H58" s="31" t="str">
        <f>IFERROR(INDEX(Definitions!$E$4:$F$173,MATCH($C58,Definitions!$E$4:$E$173,0),2),"")</f>
        <v>Wet End</v>
      </c>
      <c r="I58" s="32" t="s">
        <v>176</v>
      </c>
      <c r="J58" s="28" t="s">
        <v>97</v>
      </c>
      <c r="K58" s="33" t="str">
        <f>IFERROR(INDEX(Definitions!$E$4:$F$88,MATCH($J58,Definitions!$E$4:$E$88,0),2),"")</f>
        <v>Lamp</v>
      </c>
      <c r="L58" s="28" t="s">
        <v>1212</v>
      </c>
      <c r="M58" s="28" t="s">
        <v>72</v>
      </c>
      <c r="N58" s="28" t="s">
        <v>98</v>
      </c>
      <c r="O58" s="27" t="s">
        <v>384</v>
      </c>
      <c r="P58" s="27" t="s">
        <v>87</v>
      </c>
      <c r="Q58" s="27">
        <v>2</v>
      </c>
      <c r="R58" s="27" t="s">
        <v>76</v>
      </c>
      <c r="S58" s="178"/>
      <c r="T58" s="178"/>
      <c r="U58" s="17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123"/>
      <c r="AI58" s="124"/>
      <c r="AJ58" s="125"/>
      <c r="AK58" s="126"/>
      <c r="AL58" s="124"/>
      <c r="AM58" s="127"/>
      <c r="AN58" s="124"/>
      <c r="AO58" s="28"/>
      <c r="AP58" s="127"/>
      <c r="AQ58" s="128"/>
    </row>
    <row r="59" spans="1:43" s="129" customFormat="1" ht="14.45" customHeight="1">
      <c r="A59" s="293" t="s">
        <v>1140</v>
      </c>
      <c r="B59" s="27" t="s">
        <v>1201</v>
      </c>
      <c r="C59" s="27">
        <v>30</v>
      </c>
      <c r="D59" s="28">
        <v>317</v>
      </c>
      <c r="E59" s="28"/>
      <c r="F59" s="29" t="str">
        <f t="shared" si="2"/>
        <v>TM140130-PS-317</v>
      </c>
      <c r="G59" s="30" t="str">
        <f t="shared" si="3"/>
        <v>TM140130PS317</v>
      </c>
      <c r="H59" s="31" t="str">
        <f>IFERROR(INDEX(Definitions!$E$4:$F$173,MATCH($C59,Definitions!$E$4:$E$173,0),2),"")</f>
        <v>Wet End</v>
      </c>
      <c r="I59" s="32" t="s">
        <v>177</v>
      </c>
      <c r="J59" s="28" t="s">
        <v>112</v>
      </c>
      <c r="K59" s="33" t="str">
        <f>IFERROR(INDEX(Definitions!$E$4:$F$88,MATCH($J59,Definitions!$E$4:$E$88,0),2),"")</f>
        <v>Pressure Switch</v>
      </c>
      <c r="L59" s="28" t="s">
        <v>1213</v>
      </c>
      <c r="M59" s="28" t="s">
        <v>72</v>
      </c>
      <c r="N59" s="28" t="s">
        <v>85</v>
      </c>
      <c r="O59" s="27" t="s">
        <v>384</v>
      </c>
      <c r="P59" s="27" t="s">
        <v>87</v>
      </c>
      <c r="Q59" s="27">
        <v>2</v>
      </c>
      <c r="R59" s="27" t="s">
        <v>76</v>
      </c>
      <c r="S59" s="178"/>
      <c r="T59" s="178"/>
      <c r="U59" s="17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123"/>
      <c r="AI59" s="124"/>
      <c r="AJ59" s="125"/>
      <c r="AK59" s="126"/>
      <c r="AL59" s="124"/>
      <c r="AM59" s="127"/>
      <c r="AN59" s="124"/>
      <c r="AO59" s="28"/>
      <c r="AP59" s="127"/>
      <c r="AQ59" s="128"/>
    </row>
    <row r="60" spans="1:43" s="129" customFormat="1" ht="14.45" customHeight="1">
      <c r="A60" s="293" t="s">
        <v>1141</v>
      </c>
      <c r="B60" s="27" t="s">
        <v>1201</v>
      </c>
      <c r="C60" s="27">
        <v>30</v>
      </c>
      <c r="D60" s="28">
        <v>318</v>
      </c>
      <c r="E60" s="28"/>
      <c r="F60" s="29" t="str">
        <f t="shared" si="2"/>
        <v>TM140130-SV-318</v>
      </c>
      <c r="G60" s="30" t="str">
        <f t="shared" si="3"/>
        <v>TM140130SV318</v>
      </c>
      <c r="H60" s="31" t="str">
        <f>IFERROR(INDEX(Definitions!$E$4:$F$173,MATCH($C60,Definitions!$E$4:$E$173,0),2),"")</f>
        <v>Wet End</v>
      </c>
      <c r="I60" s="180" t="s">
        <v>178</v>
      </c>
      <c r="J60" s="28" t="s">
        <v>110</v>
      </c>
      <c r="K60" s="33" t="str">
        <f>IFERROR(INDEX(Definitions!$E$4:$F$88,MATCH($J60,Definitions!$E$4:$E$88,0),2),"")</f>
        <v>Solenoid Valve</v>
      </c>
      <c r="L60" s="28" t="s">
        <v>1214</v>
      </c>
      <c r="M60" s="28" t="s">
        <v>72</v>
      </c>
      <c r="N60" s="28" t="s">
        <v>98</v>
      </c>
      <c r="O60" s="27" t="s">
        <v>384</v>
      </c>
      <c r="P60" s="27" t="s">
        <v>87</v>
      </c>
      <c r="Q60" s="27">
        <v>2</v>
      </c>
      <c r="R60" s="27" t="s">
        <v>76</v>
      </c>
      <c r="S60" s="178"/>
      <c r="T60" s="178"/>
      <c r="U60" s="17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123"/>
      <c r="AI60" s="124"/>
      <c r="AJ60" s="125"/>
      <c r="AK60" s="126"/>
      <c r="AL60" s="124"/>
      <c r="AM60" s="127"/>
      <c r="AN60" s="124"/>
      <c r="AO60" s="28"/>
      <c r="AP60" s="127"/>
      <c r="AQ60" s="128"/>
    </row>
    <row r="61" spans="1:43" s="129" customFormat="1" ht="14.45" customHeight="1">
      <c r="A61" s="293" t="s">
        <v>1142</v>
      </c>
      <c r="B61" s="27" t="s">
        <v>1201</v>
      </c>
      <c r="C61" s="27">
        <v>30</v>
      </c>
      <c r="D61" s="28">
        <v>319</v>
      </c>
      <c r="E61" s="28" t="s">
        <v>90</v>
      </c>
      <c r="F61" s="29" t="str">
        <f t="shared" si="2"/>
        <v>TM140130-GE-319A</v>
      </c>
      <c r="G61" s="30" t="str">
        <f t="shared" si="3"/>
        <v>TM140130GE319A</v>
      </c>
      <c r="H61" s="31" t="str">
        <f>IFERROR(INDEX(Definitions!$E$4:$F$173,MATCH($C61,Definitions!$E$4:$E$173,0),2),"")</f>
        <v>Wet End</v>
      </c>
      <c r="I61" s="32" t="s">
        <v>179</v>
      </c>
      <c r="J61" s="28" t="s">
        <v>115</v>
      </c>
      <c r="K61" s="33" t="str">
        <f>IFERROR(INDEX(Definitions!$E$4:$F$88,MATCH($J61,Definitions!$E$4:$E$88,0),2),"")</f>
        <v>Limit Switch Element</v>
      </c>
      <c r="L61" s="28" t="s">
        <v>1215</v>
      </c>
      <c r="M61" s="28" t="s">
        <v>72</v>
      </c>
      <c r="N61" s="28" t="s">
        <v>85</v>
      </c>
      <c r="O61" s="27" t="s">
        <v>808</v>
      </c>
      <c r="P61" s="27" t="s">
        <v>87</v>
      </c>
      <c r="Q61" s="27">
        <v>2</v>
      </c>
      <c r="R61" s="27" t="s">
        <v>76</v>
      </c>
      <c r="S61" s="178"/>
      <c r="T61" s="178"/>
      <c r="U61" s="17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123"/>
      <c r="AI61" s="124"/>
      <c r="AJ61" s="125"/>
      <c r="AK61" s="126"/>
      <c r="AL61" s="124"/>
      <c r="AM61" s="127"/>
      <c r="AN61" s="124"/>
      <c r="AO61" s="28"/>
      <c r="AP61" s="127"/>
      <c r="AQ61" s="128"/>
    </row>
    <row r="62" spans="1:43" s="129" customFormat="1" ht="14.45" customHeight="1">
      <c r="A62" s="293" t="s">
        <v>1142</v>
      </c>
      <c r="B62" s="27" t="s">
        <v>1201</v>
      </c>
      <c r="C62" s="27">
        <v>30</v>
      </c>
      <c r="D62" s="28">
        <v>319</v>
      </c>
      <c r="E62" s="28" t="s">
        <v>12</v>
      </c>
      <c r="F62" s="29" t="str">
        <f t="shared" si="2"/>
        <v>TM140130-GE-319B</v>
      </c>
      <c r="G62" s="30" t="str">
        <f t="shared" si="3"/>
        <v>TM140130GE319B</v>
      </c>
      <c r="H62" s="31" t="str">
        <f>IFERROR(INDEX(Definitions!$E$4:$F$173,MATCH($C62,Definitions!$E$4:$E$173,0),2),"")</f>
        <v>Wet End</v>
      </c>
      <c r="I62" s="32" t="s">
        <v>180</v>
      </c>
      <c r="J62" s="28" t="s">
        <v>115</v>
      </c>
      <c r="K62" s="33" t="str">
        <f>IFERROR(INDEX(Definitions!$E$4:$F$88,MATCH($J62,Definitions!$E$4:$E$88,0),2),"")</f>
        <v>Limit Switch Element</v>
      </c>
      <c r="L62" s="28" t="s">
        <v>1215</v>
      </c>
      <c r="M62" s="28" t="s">
        <v>72</v>
      </c>
      <c r="N62" s="28" t="s">
        <v>85</v>
      </c>
      <c r="O62" s="27" t="s">
        <v>808</v>
      </c>
      <c r="P62" s="27" t="s">
        <v>87</v>
      </c>
      <c r="Q62" s="27">
        <v>2</v>
      </c>
      <c r="R62" s="27" t="s">
        <v>76</v>
      </c>
      <c r="S62" s="178"/>
      <c r="T62" s="178"/>
      <c r="U62" s="17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123"/>
      <c r="AI62" s="124"/>
      <c r="AJ62" s="125"/>
      <c r="AK62" s="126"/>
      <c r="AL62" s="124"/>
      <c r="AM62" s="127"/>
      <c r="AN62" s="124"/>
      <c r="AO62" s="28"/>
      <c r="AP62" s="127"/>
      <c r="AQ62" s="128"/>
    </row>
    <row r="63" spans="1:43" s="129" customFormat="1" ht="14.45" customHeight="1">
      <c r="A63" s="293" t="s">
        <v>1143</v>
      </c>
      <c r="B63" s="27" t="s">
        <v>1201</v>
      </c>
      <c r="C63" s="27">
        <v>30</v>
      </c>
      <c r="D63" s="28">
        <v>319</v>
      </c>
      <c r="E63" s="28" t="s">
        <v>94</v>
      </c>
      <c r="F63" s="29" t="str">
        <f t="shared" si="2"/>
        <v>TM140130-GE-319C</v>
      </c>
      <c r="G63" s="30" t="str">
        <f t="shared" si="3"/>
        <v>TM140130GE319C</v>
      </c>
      <c r="H63" s="31" t="str">
        <f>IFERROR(INDEX(Definitions!$E$4:$F$173,MATCH($C63,Definitions!$E$4:$E$173,0),2),"")</f>
        <v>Wet End</v>
      </c>
      <c r="I63" s="32" t="s">
        <v>181</v>
      </c>
      <c r="J63" s="28" t="s">
        <v>115</v>
      </c>
      <c r="K63" s="33" t="str">
        <f>IFERROR(INDEX(Definitions!$E$4:$F$88,MATCH($J63,Definitions!$E$4:$E$88,0),2),"")</f>
        <v>Limit Switch Element</v>
      </c>
      <c r="L63" s="28" t="s">
        <v>1216</v>
      </c>
      <c r="M63" s="28" t="s">
        <v>72</v>
      </c>
      <c r="N63" s="28" t="s">
        <v>85</v>
      </c>
      <c r="O63" s="27" t="s">
        <v>808</v>
      </c>
      <c r="P63" s="27" t="s">
        <v>87</v>
      </c>
      <c r="Q63" s="27">
        <v>2</v>
      </c>
      <c r="R63" s="27" t="s">
        <v>76</v>
      </c>
      <c r="S63" s="178"/>
      <c r="T63" s="178"/>
      <c r="U63" s="17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123"/>
      <c r="AI63" s="124"/>
      <c r="AJ63" s="125"/>
      <c r="AK63" s="126"/>
      <c r="AL63" s="124"/>
      <c r="AM63" s="127"/>
      <c r="AN63" s="124"/>
      <c r="AO63" s="28"/>
      <c r="AP63" s="127"/>
      <c r="AQ63" s="128"/>
    </row>
    <row r="64" spans="1:43" s="129" customFormat="1" ht="14.45" customHeight="1">
      <c r="A64" s="293" t="s">
        <v>1143</v>
      </c>
      <c r="B64" s="27" t="s">
        <v>1201</v>
      </c>
      <c r="C64" s="27">
        <v>30</v>
      </c>
      <c r="D64" s="28">
        <v>319</v>
      </c>
      <c r="E64" s="28" t="s">
        <v>118</v>
      </c>
      <c r="F64" s="29" t="str">
        <f t="shared" si="2"/>
        <v>TM140130-GE-319D</v>
      </c>
      <c r="G64" s="30" t="str">
        <f t="shared" si="3"/>
        <v>TM140130GE319D</v>
      </c>
      <c r="H64" s="31" t="str">
        <f>IFERROR(INDEX(Definitions!$E$4:$F$173,MATCH($C64,Definitions!$E$4:$E$173,0),2),"")</f>
        <v>Wet End</v>
      </c>
      <c r="I64" s="32" t="s">
        <v>182</v>
      </c>
      <c r="J64" s="28" t="s">
        <v>115</v>
      </c>
      <c r="K64" s="33" t="str">
        <f>IFERROR(INDEX(Definitions!$E$4:$F$88,MATCH($J64,Definitions!$E$4:$E$88,0),2),"")</f>
        <v>Limit Switch Element</v>
      </c>
      <c r="L64" s="28" t="s">
        <v>1216</v>
      </c>
      <c r="M64" s="28" t="s">
        <v>72</v>
      </c>
      <c r="N64" s="28" t="s">
        <v>85</v>
      </c>
      <c r="O64" s="27" t="s">
        <v>808</v>
      </c>
      <c r="P64" s="27" t="s">
        <v>87</v>
      </c>
      <c r="Q64" s="27">
        <v>2</v>
      </c>
      <c r="R64" s="27" t="s">
        <v>76</v>
      </c>
      <c r="S64" s="178"/>
      <c r="T64" s="178"/>
      <c r="U64" s="17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123"/>
      <c r="AI64" s="124"/>
      <c r="AJ64" s="125"/>
      <c r="AK64" s="126"/>
      <c r="AL64" s="124"/>
      <c r="AM64" s="127"/>
      <c r="AN64" s="124"/>
      <c r="AO64" s="28"/>
      <c r="AP64" s="127"/>
      <c r="AQ64" s="128"/>
    </row>
    <row r="65" spans="1:43" s="129" customFormat="1" ht="14.45" customHeight="1">
      <c r="A65" s="293" t="s">
        <v>1143</v>
      </c>
      <c r="B65" s="27" t="s">
        <v>1201</v>
      </c>
      <c r="C65" s="27">
        <v>30</v>
      </c>
      <c r="D65" s="28">
        <v>350</v>
      </c>
      <c r="E65" s="28" t="s">
        <v>90</v>
      </c>
      <c r="F65" s="29" t="str">
        <f t="shared" si="2"/>
        <v>TM140130-GE-350A</v>
      </c>
      <c r="G65" s="30" t="str">
        <f t="shared" si="3"/>
        <v>TM140130GE350A</v>
      </c>
      <c r="H65" s="31" t="str">
        <f>IFERROR(INDEX(Definitions!$E$4:$F$173,MATCH($C65,Definitions!$E$4:$E$173,0),2),"")</f>
        <v>Wet End</v>
      </c>
      <c r="I65" s="32" t="s">
        <v>192</v>
      </c>
      <c r="J65" s="28" t="s">
        <v>115</v>
      </c>
      <c r="K65" s="33" t="str">
        <f>IFERROR(INDEX(Definitions!$E$4:$F$88,MATCH($J65,Definitions!$E$4:$E$88,0),2),"")</f>
        <v>Limit Switch Element</v>
      </c>
      <c r="L65" s="28" t="s">
        <v>1216</v>
      </c>
      <c r="M65" s="28" t="s">
        <v>72</v>
      </c>
      <c r="N65" s="28" t="s">
        <v>85</v>
      </c>
      <c r="O65" s="27" t="s">
        <v>808</v>
      </c>
      <c r="P65" s="27" t="s">
        <v>87</v>
      </c>
      <c r="Q65" s="27">
        <v>2</v>
      </c>
      <c r="R65" s="27" t="s">
        <v>76</v>
      </c>
      <c r="S65" s="178"/>
      <c r="T65" s="178"/>
      <c r="U65" s="17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123"/>
      <c r="AI65" s="124"/>
      <c r="AJ65" s="125"/>
      <c r="AK65" s="126"/>
      <c r="AL65" s="124"/>
      <c r="AM65" s="127"/>
      <c r="AN65" s="124"/>
      <c r="AO65" s="28"/>
      <c r="AP65" s="127"/>
      <c r="AQ65" s="128"/>
    </row>
    <row r="66" spans="1:43" s="129" customFormat="1" ht="14.45" customHeight="1">
      <c r="A66" s="293" t="s">
        <v>1143</v>
      </c>
      <c r="B66" s="27" t="s">
        <v>1201</v>
      </c>
      <c r="C66" s="27">
        <v>30</v>
      </c>
      <c r="D66" s="28">
        <v>350</v>
      </c>
      <c r="E66" s="28" t="s">
        <v>12</v>
      </c>
      <c r="F66" s="29" t="str">
        <f t="shared" si="2"/>
        <v>TM140130-GE-350B</v>
      </c>
      <c r="G66" s="30" t="str">
        <f t="shared" si="3"/>
        <v>TM140130GE350B</v>
      </c>
      <c r="H66" s="31" t="str">
        <f>IFERROR(INDEX(Definitions!$E$4:$F$173,MATCH($C66,Definitions!$E$4:$E$173,0),2),"")</f>
        <v>Wet End</v>
      </c>
      <c r="I66" s="32" t="s">
        <v>193</v>
      </c>
      <c r="J66" s="28" t="s">
        <v>115</v>
      </c>
      <c r="K66" s="33" t="str">
        <f>IFERROR(INDEX(Definitions!$E$4:$F$88,MATCH($J66,Definitions!$E$4:$E$88,0),2),"")</f>
        <v>Limit Switch Element</v>
      </c>
      <c r="L66" s="28" t="s">
        <v>1216</v>
      </c>
      <c r="M66" s="28" t="s">
        <v>72</v>
      </c>
      <c r="N66" s="28" t="s">
        <v>85</v>
      </c>
      <c r="O66" s="27" t="s">
        <v>808</v>
      </c>
      <c r="P66" s="27" t="s">
        <v>87</v>
      </c>
      <c r="Q66" s="27">
        <v>2</v>
      </c>
      <c r="R66" s="27" t="s">
        <v>76</v>
      </c>
      <c r="S66" s="178"/>
      <c r="T66" s="178"/>
      <c r="U66" s="17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123"/>
      <c r="AI66" s="124"/>
      <c r="AJ66" s="125"/>
      <c r="AK66" s="126"/>
      <c r="AL66" s="124"/>
      <c r="AM66" s="127"/>
      <c r="AN66" s="124"/>
      <c r="AO66" s="28"/>
      <c r="AP66" s="127"/>
      <c r="AQ66" s="128"/>
    </row>
    <row r="67" spans="1:43" s="129" customFormat="1" ht="14.45" customHeight="1">
      <c r="A67" s="293" t="s">
        <v>1143</v>
      </c>
      <c r="B67" s="27" t="s">
        <v>1201</v>
      </c>
      <c r="C67" s="27">
        <v>30</v>
      </c>
      <c r="D67" s="28">
        <v>350</v>
      </c>
      <c r="E67" s="28" t="s">
        <v>94</v>
      </c>
      <c r="F67" s="29" t="str">
        <f t="shared" si="2"/>
        <v>TM140130-GE-350C</v>
      </c>
      <c r="G67" s="30" t="str">
        <f t="shared" si="3"/>
        <v>TM140130GE350C</v>
      </c>
      <c r="H67" s="31" t="str">
        <f>IFERROR(INDEX(Definitions!$E$4:$F$173,MATCH($C67,Definitions!$E$4:$E$173,0),2),"")</f>
        <v>Wet End</v>
      </c>
      <c r="I67" s="32" t="s">
        <v>906</v>
      </c>
      <c r="J67" s="28" t="s">
        <v>115</v>
      </c>
      <c r="K67" s="33" t="str">
        <f>IFERROR(INDEX(Definitions!$E$4:$F$88,MATCH($J67,Definitions!$E$4:$E$88,0),2),"")</f>
        <v>Limit Switch Element</v>
      </c>
      <c r="L67" s="28" t="s">
        <v>1216</v>
      </c>
      <c r="M67" s="28" t="s">
        <v>72</v>
      </c>
      <c r="N67" s="28" t="s">
        <v>85</v>
      </c>
      <c r="O67" s="27" t="s">
        <v>808</v>
      </c>
      <c r="P67" s="27" t="s">
        <v>87</v>
      </c>
      <c r="Q67" s="27">
        <v>2</v>
      </c>
      <c r="R67" s="27" t="s">
        <v>76</v>
      </c>
      <c r="S67" s="178"/>
      <c r="T67" s="178"/>
      <c r="U67" s="17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123"/>
      <c r="AI67" s="124"/>
      <c r="AJ67" s="125"/>
      <c r="AK67" s="126"/>
      <c r="AL67" s="124"/>
      <c r="AM67" s="127"/>
      <c r="AN67" s="124"/>
      <c r="AO67" s="28"/>
      <c r="AP67" s="127"/>
      <c r="AQ67" s="128"/>
    </row>
    <row r="68" spans="1:43" s="129" customFormat="1" ht="14.45" customHeight="1">
      <c r="A68" s="293" t="s">
        <v>1140</v>
      </c>
      <c r="B68" s="27" t="s">
        <v>1201</v>
      </c>
      <c r="C68" s="27">
        <v>30</v>
      </c>
      <c r="D68" s="28">
        <v>350</v>
      </c>
      <c r="E68" s="28" t="s">
        <v>90</v>
      </c>
      <c r="F68" s="29" t="str">
        <f t="shared" si="2"/>
        <v>TM140130-HS-350A</v>
      </c>
      <c r="G68" s="30" t="str">
        <f t="shared" si="3"/>
        <v>TM140130HS350A</v>
      </c>
      <c r="H68" s="31" t="str">
        <f>IFERROR(INDEX(Definitions!$E$4:$F$173,MATCH($C68,Definitions!$E$4:$E$173,0),2),"")</f>
        <v>Wet End</v>
      </c>
      <c r="I68" s="32" t="s">
        <v>194</v>
      </c>
      <c r="J68" s="28" t="s">
        <v>92</v>
      </c>
      <c r="K68" s="33" t="str">
        <f>IFERROR(INDEX(Definitions!$E$4:$F$88,MATCH($J68,Definitions!$E$4:$E$88,0),2),"")</f>
        <v>Push button</v>
      </c>
      <c r="L68" s="28" t="s">
        <v>1213</v>
      </c>
      <c r="M68" s="28" t="s">
        <v>72</v>
      </c>
      <c r="N68" s="28" t="s">
        <v>85</v>
      </c>
      <c r="O68" s="27" t="s">
        <v>384</v>
      </c>
      <c r="P68" s="27" t="s">
        <v>87</v>
      </c>
      <c r="Q68" s="27">
        <v>2</v>
      </c>
      <c r="R68" s="27" t="s">
        <v>76</v>
      </c>
      <c r="S68" s="178"/>
      <c r="T68" s="178"/>
      <c r="U68" s="17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123"/>
      <c r="AI68" s="124"/>
      <c r="AJ68" s="125"/>
      <c r="AK68" s="126"/>
      <c r="AL68" s="124"/>
      <c r="AM68" s="127"/>
      <c r="AN68" s="124"/>
      <c r="AO68" s="28"/>
      <c r="AP68" s="127"/>
      <c r="AQ68" s="128"/>
    </row>
    <row r="69" spans="1:43" s="129" customFormat="1" ht="14.45" customHeight="1">
      <c r="A69" s="293" t="s">
        <v>1140</v>
      </c>
      <c r="B69" s="27" t="s">
        <v>1201</v>
      </c>
      <c r="C69" s="27">
        <v>30</v>
      </c>
      <c r="D69" s="28">
        <v>350</v>
      </c>
      <c r="E69" s="28" t="s">
        <v>12</v>
      </c>
      <c r="F69" s="29" t="str">
        <f t="shared" si="2"/>
        <v>TM140130-HS-350B</v>
      </c>
      <c r="G69" s="30" t="str">
        <f t="shared" si="3"/>
        <v>TM140130HS350B</v>
      </c>
      <c r="H69" s="31" t="str">
        <f>IFERROR(INDEX(Definitions!$E$4:$F$173,MATCH($C69,Definitions!$E$4:$E$173,0),2),"")</f>
        <v>Wet End</v>
      </c>
      <c r="I69" s="32" t="s">
        <v>195</v>
      </c>
      <c r="J69" s="28" t="s">
        <v>92</v>
      </c>
      <c r="K69" s="33" t="str">
        <f>IFERROR(INDEX(Definitions!$E$4:$F$88,MATCH($J69,Definitions!$E$4:$E$88,0),2),"")</f>
        <v>Push button</v>
      </c>
      <c r="L69" s="28" t="s">
        <v>1213</v>
      </c>
      <c r="M69" s="28" t="s">
        <v>72</v>
      </c>
      <c r="N69" s="28" t="s">
        <v>85</v>
      </c>
      <c r="O69" s="27" t="s">
        <v>384</v>
      </c>
      <c r="P69" s="27" t="s">
        <v>87</v>
      </c>
      <c r="Q69" s="27">
        <v>2</v>
      </c>
      <c r="R69" s="27" t="s">
        <v>76</v>
      </c>
      <c r="S69" s="178"/>
      <c r="T69" s="178"/>
      <c r="U69" s="17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123"/>
      <c r="AI69" s="124"/>
      <c r="AJ69" s="125"/>
      <c r="AK69" s="126"/>
      <c r="AL69" s="124"/>
      <c r="AM69" s="127"/>
      <c r="AN69" s="124"/>
      <c r="AO69" s="28"/>
      <c r="AP69" s="127"/>
      <c r="AQ69" s="128"/>
    </row>
    <row r="70" spans="1:43" s="129" customFormat="1" ht="14.45" customHeight="1">
      <c r="A70" s="293" t="s">
        <v>1140</v>
      </c>
      <c r="B70" s="27" t="s">
        <v>1201</v>
      </c>
      <c r="C70" s="27">
        <v>30</v>
      </c>
      <c r="D70" s="28">
        <v>350</v>
      </c>
      <c r="E70" s="28" t="s">
        <v>94</v>
      </c>
      <c r="F70" s="29" t="str">
        <f t="shared" si="2"/>
        <v>TM140130-HS-350C</v>
      </c>
      <c r="G70" s="30" t="str">
        <f t="shared" si="3"/>
        <v>TM140130HS350C</v>
      </c>
      <c r="H70" s="31" t="str">
        <f>IFERROR(INDEX(Definitions!$E$4:$F$173,MATCH($C70,Definitions!$E$4:$E$173,0),2),"")</f>
        <v>Wet End</v>
      </c>
      <c r="I70" s="32" t="s">
        <v>196</v>
      </c>
      <c r="J70" s="28" t="s">
        <v>92</v>
      </c>
      <c r="K70" s="33" t="str">
        <f>IFERROR(INDEX(Definitions!$E$4:$F$88,MATCH($J70,Definitions!$E$4:$E$88,0),2),"")</f>
        <v>Push button</v>
      </c>
      <c r="L70" s="28" t="s">
        <v>1213</v>
      </c>
      <c r="M70" s="28" t="s">
        <v>72</v>
      </c>
      <c r="N70" s="28" t="s">
        <v>85</v>
      </c>
      <c r="O70" s="27" t="s">
        <v>384</v>
      </c>
      <c r="P70" s="27" t="s">
        <v>87</v>
      </c>
      <c r="Q70" s="27">
        <v>2</v>
      </c>
      <c r="R70" s="27" t="s">
        <v>76</v>
      </c>
      <c r="S70" s="178"/>
      <c r="T70" s="178"/>
      <c r="U70" s="17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123"/>
      <c r="AI70" s="124"/>
      <c r="AJ70" s="125"/>
      <c r="AK70" s="126"/>
      <c r="AL70" s="124"/>
      <c r="AM70" s="127"/>
      <c r="AN70" s="124"/>
      <c r="AO70" s="28"/>
      <c r="AP70" s="127"/>
      <c r="AQ70" s="128"/>
    </row>
    <row r="71" spans="1:43" s="129" customFormat="1" ht="14.45" customHeight="1">
      <c r="A71" s="293" t="s">
        <v>1140</v>
      </c>
      <c r="B71" s="27" t="s">
        <v>1201</v>
      </c>
      <c r="C71" s="27">
        <v>30</v>
      </c>
      <c r="D71" s="28">
        <v>350</v>
      </c>
      <c r="E71" s="28" t="s">
        <v>90</v>
      </c>
      <c r="F71" s="29" t="str">
        <f t="shared" si="2"/>
        <v>TM140130-XL-350A</v>
      </c>
      <c r="G71" s="30" t="str">
        <f t="shared" si="3"/>
        <v>TM140130XL350A</v>
      </c>
      <c r="H71" s="31" t="str">
        <f>IFERROR(INDEX(Definitions!$E$4:$F$173,MATCH($C71,Definitions!$E$4:$E$173,0),2),"")</f>
        <v>Wet End</v>
      </c>
      <c r="I71" s="32" t="s">
        <v>197</v>
      </c>
      <c r="J71" s="28" t="s">
        <v>97</v>
      </c>
      <c r="K71" s="33" t="str">
        <f>IFERROR(INDEX(Definitions!$E$4:$F$88,MATCH($J71,Definitions!$E$4:$E$88,0),2),"")</f>
        <v>Lamp</v>
      </c>
      <c r="L71" s="28" t="s">
        <v>1213</v>
      </c>
      <c r="M71" s="28" t="s">
        <v>72</v>
      </c>
      <c r="N71" s="28" t="s">
        <v>98</v>
      </c>
      <c r="O71" s="27" t="s">
        <v>384</v>
      </c>
      <c r="P71" s="27" t="s">
        <v>87</v>
      </c>
      <c r="Q71" s="27">
        <v>2</v>
      </c>
      <c r="R71" s="27" t="s">
        <v>76</v>
      </c>
      <c r="S71" s="178"/>
      <c r="T71" s="178"/>
      <c r="U71" s="17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123"/>
      <c r="AI71" s="124"/>
      <c r="AJ71" s="125"/>
      <c r="AK71" s="126"/>
      <c r="AL71" s="124"/>
      <c r="AM71" s="127"/>
      <c r="AN71" s="124"/>
      <c r="AO71" s="28"/>
      <c r="AP71" s="127"/>
      <c r="AQ71" s="128"/>
    </row>
    <row r="72" spans="1:43" s="129" customFormat="1" ht="14.45" customHeight="1">
      <c r="A72" s="293" t="s">
        <v>1140</v>
      </c>
      <c r="B72" s="27" t="s">
        <v>1201</v>
      </c>
      <c r="C72" s="27">
        <v>30</v>
      </c>
      <c r="D72" s="28">
        <v>350</v>
      </c>
      <c r="E72" s="28" t="s">
        <v>12</v>
      </c>
      <c r="F72" s="29" t="str">
        <f t="shared" si="2"/>
        <v>TM140130-XL-350B</v>
      </c>
      <c r="G72" s="30" t="str">
        <f t="shared" si="3"/>
        <v>TM140130XL350B</v>
      </c>
      <c r="H72" s="31" t="str">
        <f>IFERROR(INDEX(Definitions!$E$4:$F$173,MATCH($C72,Definitions!$E$4:$E$173,0),2),"")</f>
        <v>Wet End</v>
      </c>
      <c r="I72" s="32" t="s">
        <v>198</v>
      </c>
      <c r="J72" s="28" t="s">
        <v>97</v>
      </c>
      <c r="K72" s="33" t="str">
        <f>IFERROR(INDEX(Definitions!$E$4:$F$88,MATCH($J72,Definitions!$E$4:$E$88,0),2),"")</f>
        <v>Lamp</v>
      </c>
      <c r="L72" s="28" t="s">
        <v>1213</v>
      </c>
      <c r="M72" s="28" t="s">
        <v>72</v>
      </c>
      <c r="N72" s="28" t="s">
        <v>98</v>
      </c>
      <c r="O72" s="27" t="s">
        <v>384</v>
      </c>
      <c r="P72" s="27" t="s">
        <v>87</v>
      </c>
      <c r="Q72" s="27">
        <v>2</v>
      </c>
      <c r="R72" s="27" t="s">
        <v>76</v>
      </c>
      <c r="S72" s="178"/>
      <c r="T72" s="178"/>
      <c r="U72" s="17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123"/>
      <c r="AI72" s="124"/>
      <c r="AJ72" s="125"/>
      <c r="AK72" s="126"/>
      <c r="AL72" s="124"/>
      <c r="AM72" s="127"/>
      <c r="AN72" s="124"/>
      <c r="AO72" s="28"/>
      <c r="AP72" s="127"/>
      <c r="AQ72" s="128"/>
    </row>
    <row r="73" spans="1:43" s="129" customFormat="1" ht="14.45" customHeight="1">
      <c r="A73" s="293" t="s">
        <v>1140</v>
      </c>
      <c r="B73" s="27" t="s">
        <v>1201</v>
      </c>
      <c r="C73" s="27">
        <v>30</v>
      </c>
      <c r="D73" s="28">
        <v>350</v>
      </c>
      <c r="E73" s="28" t="s">
        <v>94</v>
      </c>
      <c r="F73" s="29" t="str">
        <f t="shared" si="2"/>
        <v>TM140130-XL-350C</v>
      </c>
      <c r="G73" s="30" t="str">
        <f t="shared" si="3"/>
        <v>TM140130XL350C</v>
      </c>
      <c r="H73" s="31" t="str">
        <f>IFERROR(INDEX(Definitions!$E$4:$F$173,MATCH($C73,Definitions!$E$4:$E$173,0),2),"")</f>
        <v>Wet End</v>
      </c>
      <c r="I73" s="32" t="s">
        <v>199</v>
      </c>
      <c r="J73" s="28" t="s">
        <v>97</v>
      </c>
      <c r="K73" s="33" t="str">
        <f>IFERROR(INDEX(Definitions!$E$4:$F$88,MATCH($J73,Definitions!$E$4:$E$88,0),2),"")</f>
        <v>Lamp</v>
      </c>
      <c r="L73" s="28" t="s">
        <v>1213</v>
      </c>
      <c r="M73" s="28" t="s">
        <v>72</v>
      </c>
      <c r="N73" s="28" t="s">
        <v>98</v>
      </c>
      <c r="O73" s="27" t="s">
        <v>384</v>
      </c>
      <c r="P73" s="27" t="s">
        <v>87</v>
      </c>
      <c r="Q73" s="27">
        <v>2</v>
      </c>
      <c r="R73" s="27" t="s">
        <v>76</v>
      </c>
      <c r="S73" s="178"/>
      <c r="T73" s="178"/>
      <c r="U73" s="17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123"/>
      <c r="AI73" s="124"/>
      <c r="AJ73" s="125"/>
      <c r="AK73" s="126"/>
      <c r="AL73" s="124"/>
      <c r="AM73" s="127"/>
      <c r="AN73" s="124"/>
      <c r="AO73" s="28"/>
      <c r="AP73" s="127"/>
      <c r="AQ73" s="128"/>
    </row>
    <row r="74" spans="1:43" s="129" customFormat="1" ht="14.45" customHeight="1">
      <c r="A74" s="293" t="s">
        <v>1144</v>
      </c>
      <c r="B74" s="27" t="s">
        <v>1201</v>
      </c>
      <c r="C74" s="27">
        <v>30</v>
      </c>
      <c r="D74" s="28">
        <v>350</v>
      </c>
      <c r="E74" s="28"/>
      <c r="F74" s="29" t="str">
        <f t="shared" si="2"/>
        <v>TM140130-WI-350</v>
      </c>
      <c r="G74" s="30" t="str">
        <f t="shared" ref="G74:G105" si="4">CONCATENATE(B74,C74,J74,D74,E74)</f>
        <v>TM140130WI350</v>
      </c>
      <c r="H74" s="31" t="str">
        <f>IFERROR(INDEX(Definitions!$E$4:$F$173,MATCH($C74,Definitions!$E$4:$E$173,0),2),"")</f>
        <v>Wet End</v>
      </c>
      <c r="I74" s="32" t="s">
        <v>200</v>
      </c>
      <c r="J74" s="28" t="s">
        <v>156</v>
      </c>
      <c r="K74" s="33" t="str">
        <f>IFERROR(INDEX(Definitions!$E$4:$F$88,MATCH($J74,Definitions!$E$4:$E$88,0),2),"")</f>
        <v>Weight Indication</v>
      </c>
      <c r="L74" s="28" t="s">
        <v>1213</v>
      </c>
      <c r="M74" s="28" t="s">
        <v>72</v>
      </c>
      <c r="N74" s="28" t="s">
        <v>79</v>
      </c>
      <c r="O74" s="27" t="s">
        <v>74</v>
      </c>
      <c r="P74" s="27" t="s">
        <v>80</v>
      </c>
      <c r="Q74" s="27">
        <v>4</v>
      </c>
      <c r="R74" s="27" t="s">
        <v>76</v>
      </c>
      <c r="S74" s="178">
        <v>0</v>
      </c>
      <c r="T74" s="200">
        <v>6.25</v>
      </c>
      <c r="U74" s="178" t="s">
        <v>818</v>
      </c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123"/>
      <c r="AI74" s="124"/>
      <c r="AJ74" s="125"/>
      <c r="AK74" s="126"/>
      <c r="AL74" s="124"/>
      <c r="AM74" s="127"/>
      <c r="AN74" s="124"/>
      <c r="AO74" s="28"/>
      <c r="AP74" s="127"/>
      <c r="AQ74" s="128"/>
    </row>
    <row r="75" spans="1:43" s="129" customFormat="1" ht="14.45" customHeight="1">
      <c r="A75" s="293" t="s">
        <v>1143</v>
      </c>
      <c r="B75" s="27" t="s">
        <v>1201</v>
      </c>
      <c r="C75" s="27">
        <v>30</v>
      </c>
      <c r="D75" s="28">
        <v>350</v>
      </c>
      <c r="E75" s="28"/>
      <c r="F75" s="29" t="str">
        <f t="shared" si="2"/>
        <v>TM140130-WT-350</v>
      </c>
      <c r="G75" s="30" t="str">
        <f t="shared" si="4"/>
        <v>TM140130WT350</v>
      </c>
      <c r="H75" s="31" t="str">
        <f>IFERROR(INDEX(Definitions!$E$4:$F$173,MATCH($C75,Definitions!$E$4:$E$173,0),2),"")</f>
        <v>Wet End</v>
      </c>
      <c r="I75" s="32" t="s">
        <v>201</v>
      </c>
      <c r="J75" s="28" t="s">
        <v>158</v>
      </c>
      <c r="K75" s="33" t="str">
        <f>IFERROR(INDEX(Definitions!$E$4:$F$88,MATCH($J75,Definitions!$E$4:$E$88,0),2),"")</f>
        <v>Weight Transmitter</v>
      </c>
      <c r="L75" s="28" t="s">
        <v>1216</v>
      </c>
      <c r="M75" s="28" t="s">
        <v>72</v>
      </c>
      <c r="N75" s="28" t="s">
        <v>73</v>
      </c>
      <c r="O75" s="27" t="s">
        <v>74</v>
      </c>
      <c r="P75" s="27" t="s">
        <v>75</v>
      </c>
      <c r="Q75" s="27">
        <v>2</v>
      </c>
      <c r="R75" s="27" t="s">
        <v>76</v>
      </c>
      <c r="S75" s="178">
        <v>0</v>
      </c>
      <c r="T75" s="200">
        <v>20</v>
      </c>
      <c r="U75" s="178" t="s">
        <v>817</v>
      </c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123"/>
      <c r="AI75" s="124"/>
      <c r="AJ75" s="125"/>
      <c r="AK75" s="126"/>
      <c r="AL75" s="124"/>
      <c r="AM75" s="127"/>
      <c r="AN75" s="124"/>
      <c r="AO75" s="28"/>
      <c r="AP75" s="127"/>
      <c r="AQ75" s="128"/>
    </row>
    <row r="76" spans="1:43" s="129" customFormat="1" ht="14.45" customHeight="1">
      <c r="A76" s="293" t="s">
        <v>1145</v>
      </c>
      <c r="B76" s="27" t="s">
        <v>1201</v>
      </c>
      <c r="C76" s="27">
        <v>30</v>
      </c>
      <c r="D76" s="28">
        <v>354</v>
      </c>
      <c r="E76" s="28" t="s">
        <v>927</v>
      </c>
      <c r="F76" s="29" t="s">
        <v>1217</v>
      </c>
      <c r="G76" s="122" t="str">
        <f t="shared" si="4"/>
        <v>TM140130M354_STR</v>
      </c>
      <c r="H76" s="31" t="str">
        <f>IFERROR(INDEX(Definitions!$E$4:$F$173,MATCH($C76,Definitions!$E$4:$E$173,0),2),"")</f>
        <v>Wet End</v>
      </c>
      <c r="I76" s="32" t="s">
        <v>929</v>
      </c>
      <c r="J76" s="28" t="s">
        <v>101</v>
      </c>
      <c r="K76" s="33" t="s">
        <v>184</v>
      </c>
      <c r="L76" s="28" t="s">
        <v>1218</v>
      </c>
      <c r="M76" s="28" t="s">
        <v>72</v>
      </c>
      <c r="N76" s="28" t="s">
        <v>98</v>
      </c>
      <c r="O76" s="27" t="s">
        <v>384</v>
      </c>
      <c r="P76" s="27" t="s">
        <v>87</v>
      </c>
      <c r="Q76" s="27">
        <v>2</v>
      </c>
      <c r="R76" s="27" t="s">
        <v>76</v>
      </c>
      <c r="S76" s="178"/>
      <c r="T76" s="178"/>
      <c r="U76" s="17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123"/>
      <c r="AI76" s="124"/>
      <c r="AJ76" s="125"/>
      <c r="AK76" s="126"/>
      <c r="AL76" s="124"/>
      <c r="AM76" s="127"/>
      <c r="AN76" s="124"/>
      <c r="AO76" s="28"/>
      <c r="AP76" s="127"/>
      <c r="AQ76" s="128"/>
    </row>
    <row r="77" spans="1:43" s="129" customFormat="1" ht="14.45" customHeight="1">
      <c r="A77" s="293" t="s">
        <v>1145</v>
      </c>
      <c r="B77" s="27" t="s">
        <v>1201</v>
      </c>
      <c r="C77" s="27">
        <v>30</v>
      </c>
      <c r="D77" s="28">
        <v>354</v>
      </c>
      <c r="E77" s="28" t="s">
        <v>105</v>
      </c>
      <c r="F77" s="29" t="s">
        <v>1217</v>
      </c>
      <c r="G77" s="122" t="str">
        <f t="shared" si="4"/>
        <v>TM140130M354_RY</v>
      </c>
      <c r="H77" s="31" t="str">
        <f>IFERROR(INDEX(Definitions!$E$4:$F$173,MATCH($C77,Definitions!$E$4:$E$173,0),2),"")</f>
        <v>Wet End</v>
      </c>
      <c r="I77" s="32" t="s">
        <v>930</v>
      </c>
      <c r="J77" s="28" t="s">
        <v>101</v>
      </c>
      <c r="K77" s="33" t="s">
        <v>186</v>
      </c>
      <c r="L77" s="28" t="s">
        <v>1218</v>
      </c>
      <c r="M77" s="28" t="s">
        <v>72</v>
      </c>
      <c r="N77" s="28" t="s">
        <v>85</v>
      </c>
      <c r="O77" s="27" t="s">
        <v>384</v>
      </c>
      <c r="P77" s="27" t="s">
        <v>87</v>
      </c>
      <c r="Q77" s="27">
        <v>2</v>
      </c>
      <c r="R77" s="27" t="s">
        <v>76</v>
      </c>
      <c r="S77" s="178"/>
      <c r="T77" s="178"/>
      <c r="U77" s="17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123"/>
      <c r="AI77" s="124"/>
      <c r="AJ77" s="125"/>
      <c r="AK77" s="126"/>
      <c r="AL77" s="124"/>
      <c r="AM77" s="127"/>
      <c r="AN77" s="124"/>
      <c r="AO77" s="28"/>
      <c r="AP77" s="127"/>
      <c r="AQ77" s="128"/>
    </row>
    <row r="78" spans="1:43" s="129" customFormat="1" ht="14.45" customHeight="1">
      <c r="A78" s="293" t="s">
        <v>1145</v>
      </c>
      <c r="B78" s="27" t="s">
        <v>1201</v>
      </c>
      <c r="C78" s="27">
        <v>30</v>
      </c>
      <c r="D78" s="28">
        <v>354</v>
      </c>
      <c r="E78" s="28" t="s">
        <v>122</v>
      </c>
      <c r="F78" s="29" t="s">
        <v>1217</v>
      </c>
      <c r="G78" s="122" t="str">
        <f t="shared" si="4"/>
        <v>TM140130M354_RF</v>
      </c>
      <c r="H78" s="31" t="str">
        <f>IFERROR(INDEX(Definitions!$E$4:$F$173,MATCH($C78,Definitions!$E$4:$E$173,0),2),"")</f>
        <v>Wet End</v>
      </c>
      <c r="I78" s="32" t="s">
        <v>207</v>
      </c>
      <c r="J78" s="28" t="s">
        <v>101</v>
      </c>
      <c r="K78" s="33" t="s">
        <v>809</v>
      </c>
      <c r="L78" s="28" t="s">
        <v>1218</v>
      </c>
      <c r="M78" s="28" t="s">
        <v>72</v>
      </c>
      <c r="N78" s="28" t="s">
        <v>85</v>
      </c>
      <c r="O78" s="27" t="s">
        <v>384</v>
      </c>
      <c r="P78" s="27" t="s">
        <v>87</v>
      </c>
      <c r="Q78" s="27">
        <v>2</v>
      </c>
      <c r="R78" s="27" t="s">
        <v>76</v>
      </c>
      <c r="S78" s="178"/>
      <c r="T78" s="178"/>
      <c r="U78" s="17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123"/>
      <c r="AI78" s="124"/>
      <c r="AJ78" s="125"/>
      <c r="AK78" s="126"/>
      <c r="AL78" s="124"/>
      <c r="AM78" s="127"/>
      <c r="AN78" s="124"/>
      <c r="AO78" s="28"/>
      <c r="AP78" s="127"/>
      <c r="AQ78" s="128"/>
    </row>
    <row r="79" spans="1:43" s="129" customFormat="1" ht="14.45" customHeight="1">
      <c r="A79" s="293" t="s">
        <v>1145</v>
      </c>
      <c r="B79" s="27" t="s">
        <v>1201</v>
      </c>
      <c r="C79" s="27">
        <v>30</v>
      </c>
      <c r="D79" s="28">
        <v>354</v>
      </c>
      <c r="E79" s="28" t="s">
        <v>145</v>
      </c>
      <c r="F79" s="29" t="s">
        <v>1217</v>
      </c>
      <c r="G79" s="122" t="str">
        <f t="shared" si="4"/>
        <v>TM140130M354_SPC</v>
      </c>
      <c r="H79" s="31" t="str">
        <f>IFERROR(INDEX(Definitions!$E$4:$F$173,MATCH($C79,Definitions!$E$4:$E$173,0),2),"")</f>
        <v>Wet End</v>
      </c>
      <c r="I79" s="32" t="s">
        <v>208</v>
      </c>
      <c r="J79" s="28" t="s">
        <v>101</v>
      </c>
      <c r="K79" s="33" t="s">
        <v>810</v>
      </c>
      <c r="L79" s="28" t="s">
        <v>1218</v>
      </c>
      <c r="M79" s="28" t="s">
        <v>72</v>
      </c>
      <c r="N79" s="28" t="s">
        <v>79</v>
      </c>
      <c r="O79" s="27" t="s">
        <v>74</v>
      </c>
      <c r="P79" s="27" t="s">
        <v>75</v>
      </c>
      <c r="Q79" s="27">
        <v>2</v>
      </c>
      <c r="R79" s="27" t="s">
        <v>76</v>
      </c>
      <c r="S79" s="178">
        <v>0</v>
      </c>
      <c r="T79" s="200">
        <v>1700</v>
      </c>
      <c r="U79" s="178" t="s">
        <v>816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123"/>
      <c r="AI79" s="124"/>
      <c r="AJ79" s="125"/>
      <c r="AK79" s="126"/>
      <c r="AL79" s="124"/>
      <c r="AM79" s="127"/>
      <c r="AN79" s="124"/>
      <c r="AO79" s="28"/>
      <c r="AP79" s="127"/>
      <c r="AQ79" s="128"/>
    </row>
    <row r="80" spans="1:43" s="129" customFormat="1" ht="14.45" customHeight="1">
      <c r="A80" s="293" t="s">
        <v>1146</v>
      </c>
      <c r="B80" s="27" t="s">
        <v>1201</v>
      </c>
      <c r="C80" s="27">
        <v>31</v>
      </c>
      <c r="D80" s="28">
        <v>200</v>
      </c>
      <c r="E80" s="28"/>
      <c r="F80" s="29" t="str">
        <f t="shared" ref="F80:F116" si="5">CONCATENATE(B80,C80,"-",J80,"-",D80,E80)</f>
        <v>TM140131-PS-200</v>
      </c>
      <c r="G80" s="30" t="str">
        <f t="shared" si="4"/>
        <v>TM140131PS200</v>
      </c>
      <c r="H80" s="31" t="str">
        <f>IFERROR(INDEX(Definitions!$E$4:$F$173,MATCH($C80,Definitions!$E$4:$E$173,0),2),"")</f>
        <v>Dry End</v>
      </c>
      <c r="I80" s="32" t="s">
        <v>209</v>
      </c>
      <c r="J80" s="28" t="s">
        <v>112</v>
      </c>
      <c r="K80" s="33" t="str">
        <f>IFERROR(INDEX(Definitions!$E$4:$F$88,MATCH($J80,Definitions!$E$4:$E$88,0),2),"")</f>
        <v>Pressure Switch</v>
      </c>
      <c r="L80" s="28" t="s">
        <v>1219</v>
      </c>
      <c r="M80" s="28" t="s">
        <v>72</v>
      </c>
      <c r="N80" s="28" t="s">
        <v>85</v>
      </c>
      <c r="O80" s="27" t="s">
        <v>384</v>
      </c>
      <c r="P80" s="27" t="s">
        <v>87</v>
      </c>
      <c r="Q80" s="27">
        <v>2</v>
      </c>
      <c r="R80" s="27" t="s">
        <v>76</v>
      </c>
      <c r="S80" s="178"/>
      <c r="T80" s="178"/>
      <c r="U80" s="17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123"/>
      <c r="AI80" s="124"/>
      <c r="AJ80" s="125"/>
      <c r="AK80" s="126"/>
      <c r="AL80" s="124"/>
      <c r="AM80" s="127"/>
      <c r="AN80" s="124"/>
      <c r="AO80" s="28"/>
      <c r="AP80" s="127"/>
      <c r="AQ80" s="128"/>
    </row>
    <row r="81" spans="1:43" s="129" customFormat="1" ht="14.45" customHeight="1">
      <c r="A81" s="293" t="s">
        <v>1137</v>
      </c>
      <c r="B81" s="27" t="s">
        <v>1201</v>
      </c>
      <c r="C81" s="27">
        <v>31</v>
      </c>
      <c r="D81" s="28">
        <v>210</v>
      </c>
      <c r="E81" s="28"/>
      <c r="F81" s="29" t="str">
        <f t="shared" si="5"/>
        <v>TM140131-GE-210</v>
      </c>
      <c r="G81" s="30" t="str">
        <f t="shared" si="4"/>
        <v>TM140131GE210</v>
      </c>
      <c r="H81" s="31" t="str">
        <f>IFERROR(INDEX(Definitions!$E$4:$F$173,MATCH($C81,Definitions!$E$4:$E$173,0),2),"")</f>
        <v>Dry End</v>
      </c>
      <c r="I81" s="32" t="s">
        <v>210</v>
      </c>
      <c r="J81" s="28" t="s">
        <v>115</v>
      </c>
      <c r="K81" s="33" t="str">
        <f>IFERROR(INDEX(Definitions!$E$4:$F$88,MATCH($J81,Definitions!$E$4:$E$88,0),2),"")</f>
        <v>Limit Switch Element</v>
      </c>
      <c r="L81" s="28" t="s">
        <v>1210</v>
      </c>
      <c r="M81" s="28" t="s">
        <v>72</v>
      </c>
      <c r="N81" s="28" t="s">
        <v>85</v>
      </c>
      <c r="O81" s="27" t="s">
        <v>384</v>
      </c>
      <c r="P81" s="27" t="s">
        <v>87</v>
      </c>
      <c r="Q81" s="27">
        <v>2</v>
      </c>
      <c r="R81" s="27" t="s">
        <v>76</v>
      </c>
      <c r="S81" s="178"/>
      <c r="T81" s="178"/>
      <c r="U81" s="17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123"/>
      <c r="AI81" s="124"/>
      <c r="AJ81" s="125"/>
      <c r="AK81" s="126"/>
      <c r="AL81" s="124"/>
      <c r="AM81" s="127"/>
      <c r="AN81" s="124"/>
      <c r="AO81" s="28"/>
      <c r="AP81" s="127"/>
      <c r="AQ81" s="128"/>
    </row>
    <row r="82" spans="1:43" s="129" customFormat="1" ht="14.45" customHeight="1">
      <c r="A82" s="293" t="s">
        <v>1146</v>
      </c>
      <c r="B82" s="27" t="s">
        <v>1201</v>
      </c>
      <c r="C82" s="27">
        <v>31</v>
      </c>
      <c r="D82" s="28">
        <v>210</v>
      </c>
      <c r="E82" s="28" t="s">
        <v>90</v>
      </c>
      <c r="F82" s="29" t="str">
        <f t="shared" si="5"/>
        <v>TM140131-HS-210A</v>
      </c>
      <c r="G82" s="30" t="str">
        <f t="shared" si="4"/>
        <v>TM140131HS210A</v>
      </c>
      <c r="H82" s="31" t="str">
        <f>IFERROR(INDEX(Definitions!$E$4:$F$173,MATCH($C82,Definitions!$E$4:$E$173,0),2),"")</f>
        <v>Dry End</v>
      </c>
      <c r="I82" s="32" t="s">
        <v>211</v>
      </c>
      <c r="J82" s="28" t="s">
        <v>92</v>
      </c>
      <c r="K82" s="33" t="str">
        <f>IFERROR(INDEX(Definitions!$E$4:$F$88,MATCH($J82,Definitions!$E$4:$E$88,0),2),"")</f>
        <v>Push button</v>
      </c>
      <c r="L82" s="28" t="s">
        <v>1219</v>
      </c>
      <c r="M82" s="28" t="s">
        <v>72</v>
      </c>
      <c r="N82" s="28" t="s">
        <v>85</v>
      </c>
      <c r="O82" s="27" t="s">
        <v>384</v>
      </c>
      <c r="P82" s="27" t="s">
        <v>87</v>
      </c>
      <c r="Q82" s="27">
        <v>2</v>
      </c>
      <c r="R82" s="27" t="s">
        <v>76</v>
      </c>
      <c r="S82" s="178"/>
      <c r="T82" s="178"/>
      <c r="U82" s="17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123"/>
      <c r="AI82" s="124"/>
      <c r="AJ82" s="125"/>
      <c r="AK82" s="126"/>
      <c r="AL82" s="124"/>
      <c r="AM82" s="127"/>
      <c r="AN82" s="124"/>
      <c r="AO82" s="28"/>
      <c r="AP82" s="127"/>
      <c r="AQ82" s="128"/>
    </row>
    <row r="83" spans="1:43" s="129" customFormat="1" ht="14.45" customHeight="1">
      <c r="A83" s="293" t="s">
        <v>1146</v>
      </c>
      <c r="B83" s="27" t="s">
        <v>1201</v>
      </c>
      <c r="C83" s="27">
        <v>31</v>
      </c>
      <c r="D83" s="28">
        <v>210</v>
      </c>
      <c r="E83" s="28" t="s">
        <v>12</v>
      </c>
      <c r="F83" s="29" t="str">
        <f t="shared" si="5"/>
        <v>TM140131-HS-210B</v>
      </c>
      <c r="G83" s="30" t="str">
        <f t="shared" si="4"/>
        <v>TM140131HS210B</v>
      </c>
      <c r="H83" s="31" t="str">
        <f>IFERROR(INDEX(Definitions!$E$4:$F$173,MATCH($C83,Definitions!$E$4:$E$173,0),2),"")</f>
        <v>Dry End</v>
      </c>
      <c r="I83" s="32" t="s">
        <v>212</v>
      </c>
      <c r="J83" s="28" t="s">
        <v>92</v>
      </c>
      <c r="K83" s="33" t="str">
        <f>IFERROR(INDEX(Definitions!$E$4:$F$88,MATCH($J83,Definitions!$E$4:$E$88,0),2),"")</f>
        <v>Push button</v>
      </c>
      <c r="L83" s="28" t="s">
        <v>1219</v>
      </c>
      <c r="M83" s="28" t="s">
        <v>72</v>
      </c>
      <c r="N83" s="28" t="s">
        <v>85</v>
      </c>
      <c r="O83" s="27" t="s">
        <v>384</v>
      </c>
      <c r="P83" s="27" t="s">
        <v>87</v>
      </c>
      <c r="Q83" s="27">
        <v>2</v>
      </c>
      <c r="R83" s="27" t="s">
        <v>76</v>
      </c>
      <c r="S83" s="178"/>
      <c r="T83" s="178"/>
      <c r="U83" s="17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123"/>
      <c r="AI83" s="124"/>
      <c r="AJ83" s="125"/>
      <c r="AK83" s="126"/>
      <c r="AL83" s="124"/>
      <c r="AM83" s="127"/>
      <c r="AN83" s="124"/>
      <c r="AO83" s="28"/>
      <c r="AP83" s="127"/>
      <c r="AQ83" s="128"/>
    </row>
    <row r="84" spans="1:43" s="129" customFormat="1" ht="14.45" customHeight="1">
      <c r="A84" s="293" t="s">
        <v>1147</v>
      </c>
      <c r="B84" s="27" t="s">
        <v>1201</v>
      </c>
      <c r="C84" s="27">
        <v>31</v>
      </c>
      <c r="D84" s="28">
        <v>210</v>
      </c>
      <c r="E84" s="28" t="s">
        <v>90</v>
      </c>
      <c r="F84" s="29" t="str">
        <f t="shared" si="5"/>
        <v>TM140131-XL-210A</v>
      </c>
      <c r="G84" s="30" t="str">
        <f t="shared" si="4"/>
        <v>TM140131XL210A</v>
      </c>
      <c r="H84" s="31" t="str">
        <f>IFERROR(INDEX(Definitions!$E$4:$F$173,MATCH($C84,Definitions!$E$4:$E$173,0),2),"")</f>
        <v>Dry End</v>
      </c>
      <c r="I84" s="32" t="s">
        <v>213</v>
      </c>
      <c r="J84" s="28" t="s">
        <v>97</v>
      </c>
      <c r="K84" s="33" t="str">
        <f>IFERROR(INDEX(Definitions!$E$4:$F$88,MATCH($J84,Definitions!$E$4:$E$88,0),2),"")</f>
        <v>Lamp</v>
      </c>
      <c r="L84" s="28" t="s">
        <v>1219</v>
      </c>
      <c r="M84" s="28" t="s">
        <v>72</v>
      </c>
      <c r="N84" s="28" t="s">
        <v>98</v>
      </c>
      <c r="O84" s="27" t="s">
        <v>384</v>
      </c>
      <c r="P84" s="27" t="s">
        <v>87</v>
      </c>
      <c r="Q84" s="27">
        <v>2</v>
      </c>
      <c r="R84" s="27" t="s">
        <v>76</v>
      </c>
      <c r="S84" s="178"/>
      <c r="T84" s="178"/>
      <c r="U84" s="17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123"/>
      <c r="AI84" s="124"/>
      <c r="AJ84" s="125"/>
      <c r="AK84" s="126"/>
      <c r="AL84" s="124"/>
      <c r="AM84" s="127"/>
      <c r="AN84" s="124"/>
      <c r="AO84" s="28"/>
      <c r="AP84" s="127"/>
      <c r="AQ84" s="128"/>
    </row>
    <row r="85" spans="1:43" s="129" customFormat="1" ht="14.45" customHeight="1">
      <c r="A85" s="293" t="s">
        <v>1147</v>
      </c>
      <c r="B85" s="27" t="s">
        <v>1201</v>
      </c>
      <c r="C85" s="27">
        <v>31</v>
      </c>
      <c r="D85" s="28">
        <v>210</v>
      </c>
      <c r="E85" s="28" t="s">
        <v>12</v>
      </c>
      <c r="F85" s="29" t="str">
        <f t="shared" si="5"/>
        <v>TM140131-XL-210B</v>
      </c>
      <c r="G85" s="30" t="str">
        <f t="shared" si="4"/>
        <v>TM140131XL210B</v>
      </c>
      <c r="H85" s="31" t="str">
        <f>IFERROR(INDEX(Definitions!$E$4:$F$173,MATCH($C85,Definitions!$E$4:$E$173,0),2),"")</f>
        <v>Dry End</v>
      </c>
      <c r="I85" s="32" t="s">
        <v>214</v>
      </c>
      <c r="J85" s="28" t="s">
        <v>97</v>
      </c>
      <c r="K85" s="33" t="str">
        <f>IFERROR(INDEX(Definitions!$E$4:$F$88,MATCH($J85,Definitions!$E$4:$E$88,0),2),"")</f>
        <v>Lamp</v>
      </c>
      <c r="L85" s="28" t="s">
        <v>1219</v>
      </c>
      <c r="M85" s="28" t="s">
        <v>72</v>
      </c>
      <c r="N85" s="28" t="s">
        <v>98</v>
      </c>
      <c r="O85" s="27" t="s">
        <v>384</v>
      </c>
      <c r="P85" s="27" t="s">
        <v>87</v>
      </c>
      <c r="Q85" s="27">
        <v>2</v>
      </c>
      <c r="R85" s="27" t="s">
        <v>76</v>
      </c>
      <c r="S85" s="178"/>
      <c r="T85" s="178"/>
      <c r="U85" s="17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123"/>
      <c r="AI85" s="124"/>
      <c r="AJ85" s="125"/>
      <c r="AK85" s="126"/>
      <c r="AL85" s="124"/>
      <c r="AM85" s="127"/>
      <c r="AN85" s="124"/>
      <c r="AO85" s="28"/>
      <c r="AP85" s="127"/>
      <c r="AQ85" s="128"/>
    </row>
    <row r="86" spans="1:43" s="129" customFormat="1" ht="14.45" customHeight="1">
      <c r="A86" s="293" t="s">
        <v>1148</v>
      </c>
      <c r="B86" s="27" t="s">
        <v>1201</v>
      </c>
      <c r="C86" s="27">
        <v>31</v>
      </c>
      <c r="D86" s="28">
        <v>210</v>
      </c>
      <c r="E86" s="28" t="s">
        <v>90</v>
      </c>
      <c r="F86" s="29" t="str">
        <f t="shared" si="5"/>
        <v>TM140131-SV-210A</v>
      </c>
      <c r="G86" s="30" t="str">
        <f t="shared" si="4"/>
        <v>TM140131SV210A</v>
      </c>
      <c r="H86" s="31" t="str">
        <f>IFERROR(INDEX(Definitions!$E$4:$F$173,MATCH($C86,Definitions!$E$4:$E$173,0),2),"")</f>
        <v>Dry End</v>
      </c>
      <c r="I86" s="32" t="s">
        <v>215</v>
      </c>
      <c r="J86" s="28" t="s">
        <v>110</v>
      </c>
      <c r="K86" s="33" t="str">
        <f>IFERROR(INDEX(Definitions!$E$4:$F$88,MATCH($J86,Definitions!$E$4:$E$88,0),2),"")</f>
        <v>Solenoid Valve</v>
      </c>
      <c r="L86" s="28" t="s">
        <v>1219</v>
      </c>
      <c r="M86" s="28" t="s">
        <v>72</v>
      </c>
      <c r="N86" s="28" t="s">
        <v>98</v>
      </c>
      <c r="O86" s="27" t="s">
        <v>384</v>
      </c>
      <c r="P86" s="27" t="s">
        <v>87</v>
      </c>
      <c r="Q86" s="27">
        <v>2</v>
      </c>
      <c r="R86" s="27" t="s">
        <v>76</v>
      </c>
      <c r="S86" s="178"/>
      <c r="T86" s="178"/>
      <c r="U86" s="17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123"/>
      <c r="AI86" s="124"/>
      <c r="AJ86" s="125"/>
      <c r="AK86" s="126"/>
      <c r="AL86" s="124"/>
      <c r="AM86" s="127"/>
      <c r="AN86" s="124"/>
      <c r="AO86" s="28"/>
      <c r="AP86" s="127"/>
      <c r="AQ86" s="128"/>
    </row>
    <row r="87" spans="1:43" s="129" customFormat="1" ht="14.45" customHeight="1">
      <c r="A87" s="293" t="s">
        <v>1148</v>
      </c>
      <c r="B87" s="27" t="s">
        <v>1201</v>
      </c>
      <c r="C87" s="27">
        <v>31</v>
      </c>
      <c r="D87" s="28">
        <v>210</v>
      </c>
      <c r="E87" s="28" t="s">
        <v>12</v>
      </c>
      <c r="F87" s="29" t="str">
        <f t="shared" si="5"/>
        <v>TM140131-SV-210B</v>
      </c>
      <c r="G87" s="30" t="str">
        <f t="shared" si="4"/>
        <v>TM140131SV210B</v>
      </c>
      <c r="H87" s="31" t="str">
        <f>IFERROR(INDEX(Definitions!$E$4:$F$173,MATCH($C87,Definitions!$E$4:$E$173,0),2),"")</f>
        <v>Dry End</v>
      </c>
      <c r="I87" s="32" t="s">
        <v>216</v>
      </c>
      <c r="J87" s="28" t="s">
        <v>110</v>
      </c>
      <c r="K87" s="33" t="str">
        <f>IFERROR(INDEX(Definitions!$E$4:$F$88,MATCH($J87,Definitions!$E$4:$E$88,0),2),"")</f>
        <v>Solenoid Valve</v>
      </c>
      <c r="L87" s="28" t="s">
        <v>1219</v>
      </c>
      <c r="M87" s="28" t="s">
        <v>72</v>
      </c>
      <c r="N87" s="28" t="s">
        <v>98</v>
      </c>
      <c r="O87" s="27" t="s">
        <v>384</v>
      </c>
      <c r="P87" s="27" t="s">
        <v>87</v>
      </c>
      <c r="Q87" s="27">
        <v>2</v>
      </c>
      <c r="R87" s="27" t="s">
        <v>76</v>
      </c>
      <c r="S87" s="178"/>
      <c r="T87" s="178"/>
      <c r="U87" s="17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123"/>
      <c r="AI87" s="124"/>
      <c r="AJ87" s="125"/>
      <c r="AK87" s="126"/>
      <c r="AL87" s="124"/>
      <c r="AM87" s="127"/>
      <c r="AN87" s="124"/>
      <c r="AO87" s="28"/>
      <c r="AP87" s="127"/>
      <c r="AQ87" s="128"/>
    </row>
    <row r="88" spans="1:43" s="129" customFormat="1" ht="14.45" customHeight="1">
      <c r="A88" s="293" t="s">
        <v>1146</v>
      </c>
      <c r="B88" s="27" t="s">
        <v>1201</v>
      </c>
      <c r="C88" s="27">
        <v>31</v>
      </c>
      <c r="D88" s="28">
        <v>211</v>
      </c>
      <c r="E88" s="28"/>
      <c r="F88" s="29" t="str">
        <f t="shared" si="5"/>
        <v>TM140131-HS-211</v>
      </c>
      <c r="G88" s="30" t="str">
        <f t="shared" si="4"/>
        <v>TM140131HS211</v>
      </c>
      <c r="H88" s="31" t="str">
        <f>IFERROR(INDEX(Definitions!$E$4:$F$173,MATCH($C88,Definitions!$E$4:$E$173,0),2),"")</f>
        <v>Dry End</v>
      </c>
      <c r="I88" s="32" t="s">
        <v>217</v>
      </c>
      <c r="J88" s="28" t="s">
        <v>92</v>
      </c>
      <c r="K88" s="33" t="str">
        <f>IFERROR(INDEX(Definitions!$E$4:$F$88,MATCH($J88,Definitions!$E$4:$E$88,0),2),"")</f>
        <v>Push button</v>
      </c>
      <c r="L88" s="28" t="s">
        <v>1219</v>
      </c>
      <c r="M88" s="28" t="s">
        <v>72</v>
      </c>
      <c r="N88" s="28" t="s">
        <v>85</v>
      </c>
      <c r="O88" s="27" t="s">
        <v>384</v>
      </c>
      <c r="P88" s="27" t="s">
        <v>87</v>
      </c>
      <c r="Q88" s="27">
        <v>2</v>
      </c>
      <c r="R88" s="27" t="s">
        <v>76</v>
      </c>
      <c r="S88" s="178"/>
      <c r="T88" s="178"/>
      <c r="U88" s="17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123"/>
      <c r="AI88" s="124"/>
      <c r="AJ88" s="125"/>
      <c r="AK88" s="126"/>
      <c r="AL88" s="124"/>
      <c r="AM88" s="127"/>
      <c r="AN88" s="124"/>
      <c r="AO88" s="28"/>
      <c r="AP88" s="127"/>
      <c r="AQ88" s="128"/>
    </row>
    <row r="89" spans="1:43" s="129" customFormat="1" ht="14.45" customHeight="1">
      <c r="A89" s="293" t="s">
        <v>1147</v>
      </c>
      <c r="B89" s="27" t="s">
        <v>1201</v>
      </c>
      <c r="C89" s="27">
        <v>31</v>
      </c>
      <c r="D89" s="28">
        <v>211</v>
      </c>
      <c r="E89" s="28"/>
      <c r="F89" s="29" t="str">
        <f t="shared" si="5"/>
        <v>TM140131-XL-211</v>
      </c>
      <c r="G89" s="30" t="str">
        <f t="shared" si="4"/>
        <v>TM140131XL211</v>
      </c>
      <c r="H89" s="31" t="str">
        <f>IFERROR(INDEX(Definitions!$E$4:$F$173,MATCH($C89,Definitions!$E$4:$E$173,0),2),"")</f>
        <v>Dry End</v>
      </c>
      <c r="I89" s="32" t="s">
        <v>218</v>
      </c>
      <c r="J89" s="28" t="s">
        <v>97</v>
      </c>
      <c r="K89" s="33" t="str">
        <f>IFERROR(INDEX(Definitions!$E$4:$F$88,MATCH($J89,Definitions!$E$4:$E$88,0),2),"")</f>
        <v>Lamp</v>
      </c>
      <c r="L89" s="28" t="s">
        <v>1219</v>
      </c>
      <c r="M89" s="28" t="s">
        <v>72</v>
      </c>
      <c r="N89" s="28" t="s">
        <v>98</v>
      </c>
      <c r="O89" s="27" t="s">
        <v>384</v>
      </c>
      <c r="P89" s="27" t="s">
        <v>87</v>
      </c>
      <c r="Q89" s="27">
        <v>2</v>
      </c>
      <c r="R89" s="27" t="s">
        <v>76</v>
      </c>
      <c r="S89" s="178"/>
      <c r="T89" s="178"/>
      <c r="U89" s="17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123"/>
      <c r="AI89" s="124"/>
      <c r="AJ89" s="125"/>
      <c r="AK89" s="126"/>
      <c r="AL89" s="124"/>
      <c r="AM89" s="127"/>
      <c r="AN89" s="124"/>
      <c r="AO89" s="28"/>
      <c r="AP89" s="127"/>
      <c r="AQ89" s="128"/>
    </row>
    <row r="90" spans="1:43" s="129" customFormat="1" ht="14.45" customHeight="1">
      <c r="A90" s="293" t="s">
        <v>1148</v>
      </c>
      <c r="B90" s="27" t="s">
        <v>1201</v>
      </c>
      <c r="C90" s="27">
        <v>31</v>
      </c>
      <c r="D90" s="28">
        <v>211</v>
      </c>
      <c r="E90" s="28"/>
      <c r="F90" s="29" t="str">
        <f t="shared" si="5"/>
        <v>TM140131-SV-211</v>
      </c>
      <c r="G90" s="30" t="str">
        <f t="shared" si="4"/>
        <v>TM140131SV211</v>
      </c>
      <c r="H90" s="31" t="str">
        <f>IFERROR(INDEX(Definitions!$E$4:$F$173,MATCH($C90,Definitions!$E$4:$E$173,0),2),"")</f>
        <v>Dry End</v>
      </c>
      <c r="I90" s="32" t="s">
        <v>219</v>
      </c>
      <c r="J90" s="28" t="s">
        <v>110</v>
      </c>
      <c r="K90" s="33" t="str">
        <f>IFERROR(INDEX(Definitions!$E$4:$F$88,MATCH($J90,Definitions!$E$4:$E$88,0),2),"")</f>
        <v>Solenoid Valve</v>
      </c>
      <c r="L90" s="28" t="s">
        <v>1219</v>
      </c>
      <c r="M90" s="28" t="s">
        <v>72</v>
      </c>
      <c r="N90" s="28" t="s">
        <v>98</v>
      </c>
      <c r="O90" s="27" t="s">
        <v>384</v>
      </c>
      <c r="P90" s="27" t="s">
        <v>87</v>
      </c>
      <c r="Q90" s="27">
        <v>2</v>
      </c>
      <c r="R90" s="27" t="s">
        <v>76</v>
      </c>
      <c r="S90" s="178"/>
      <c r="T90" s="178"/>
      <c r="U90" s="17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123"/>
      <c r="AI90" s="124"/>
      <c r="AJ90" s="125"/>
      <c r="AK90" s="126"/>
      <c r="AL90" s="124"/>
      <c r="AM90" s="127"/>
      <c r="AN90" s="124"/>
      <c r="AO90" s="28"/>
      <c r="AP90" s="127"/>
      <c r="AQ90" s="128"/>
    </row>
    <row r="91" spans="1:43" s="129" customFormat="1" ht="14.45" customHeight="1">
      <c r="A91" s="293" t="s">
        <v>1138</v>
      </c>
      <c r="B91" s="27" t="s">
        <v>1201</v>
      </c>
      <c r="C91" s="27">
        <v>31</v>
      </c>
      <c r="D91" s="28">
        <v>215</v>
      </c>
      <c r="E91" s="28"/>
      <c r="F91" s="29" t="str">
        <f t="shared" si="5"/>
        <v>TM140131-GE-215</v>
      </c>
      <c r="G91" s="30" t="str">
        <f t="shared" si="4"/>
        <v>TM140131GE215</v>
      </c>
      <c r="H91" s="31" t="str">
        <f>IFERROR(INDEX(Definitions!$E$4:$F$173,MATCH($C91,Definitions!$E$4:$E$173,0),2),"")</f>
        <v>Dry End</v>
      </c>
      <c r="I91" s="32" t="s">
        <v>220</v>
      </c>
      <c r="J91" s="28" t="s">
        <v>115</v>
      </c>
      <c r="K91" s="33" t="str">
        <f>IFERROR(INDEX(Definitions!$E$4:$F$88,MATCH($J91,Definitions!$E$4:$E$88,0),2),"")</f>
        <v>Limit Switch Element</v>
      </c>
      <c r="L91" s="28" t="s">
        <v>1211</v>
      </c>
      <c r="M91" s="28" t="s">
        <v>72</v>
      </c>
      <c r="N91" s="28" t="s">
        <v>85</v>
      </c>
      <c r="O91" s="27" t="s">
        <v>384</v>
      </c>
      <c r="P91" s="27" t="s">
        <v>87</v>
      </c>
      <c r="Q91" s="27">
        <v>2</v>
      </c>
      <c r="R91" s="27" t="s">
        <v>76</v>
      </c>
      <c r="S91" s="178"/>
      <c r="T91" s="178"/>
      <c r="U91" s="17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123"/>
      <c r="AI91" s="124"/>
      <c r="AJ91" s="125"/>
      <c r="AK91" s="126"/>
      <c r="AL91" s="124"/>
      <c r="AM91" s="127"/>
      <c r="AN91" s="124"/>
      <c r="AO91" s="28"/>
      <c r="AP91" s="127"/>
      <c r="AQ91" s="128"/>
    </row>
    <row r="92" spans="1:43" s="129" customFormat="1" ht="14.45" customHeight="1">
      <c r="A92" s="293" t="s">
        <v>1137</v>
      </c>
      <c r="B92" s="27" t="s">
        <v>1201</v>
      </c>
      <c r="C92" s="27">
        <v>31</v>
      </c>
      <c r="D92" s="28">
        <v>220</v>
      </c>
      <c r="E92" s="28"/>
      <c r="F92" s="29" t="str">
        <f t="shared" si="5"/>
        <v>TM140131-GE-220</v>
      </c>
      <c r="G92" s="30" t="str">
        <f t="shared" si="4"/>
        <v>TM140131GE220</v>
      </c>
      <c r="H92" s="31" t="str">
        <f>IFERROR(INDEX(Definitions!$E$4:$F$173,MATCH($C92,Definitions!$E$4:$E$173,0),2),"")</f>
        <v>Dry End</v>
      </c>
      <c r="I92" s="32" t="s">
        <v>224</v>
      </c>
      <c r="J92" s="28" t="s">
        <v>115</v>
      </c>
      <c r="K92" s="33" t="str">
        <f>IFERROR(INDEX(Definitions!$E$4:$F$88,MATCH($J92,Definitions!$E$4:$E$88,0),2),"")</f>
        <v>Limit Switch Element</v>
      </c>
      <c r="L92" s="28" t="s">
        <v>1210</v>
      </c>
      <c r="M92" s="28" t="s">
        <v>72</v>
      </c>
      <c r="N92" s="28" t="s">
        <v>85</v>
      </c>
      <c r="O92" s="27" t="s">
        <v>384</v>
      </c>
      <c r="P92" s="27" t="s">
        <v>87</v>
      </c>
      <c r="Q92" s="27">
        <v>2</v>
      </c>
      <c r="R92" s="27" t="s">
        <v>76</v>
      </c>
      <c r="S92" s="178"/>
      <c r="T92" s="178"/>
      <c r="U92" s="17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123"/>
      <c r="AI92" s="124"/>
      <c r="AJ92" s="125"/>
      <c r="AK92" s="126"/>
      <c r="AL92" s="124"/>
      <c r="AM92" s="127"/>
      <c r="AN92" s="124"/>
      <c r="AO92" s="28"/>
      <c r="AP92" s="127"/>
      <c r="AQ92" s="128"/>
    </row>
    <row r="93" spans="1:43" s="129" customFormat="1" ht="14.45" customHeight="1">
      <c r="A93" s="293" t="s">
        <v>1146</v>
      </c>
      <c r="B93" s="27" t="s">
        <v>1201</v>
      </c>
      <c r="C93" s="27">
        <v>31</v>
      </c>
      <c r="D93" s="28">
        <v>220</v>
      </c>
      <c r="E93" s="28" t="s">
        <v>90</v>
      </c>
      <c r="F93" s="29" t="str">
        <f t="shared" si="5"/>
        <v>TM140131-HS-220A</v>
      </c>
      <c r="G93" s="30" t="str">
        <f t="shared" si="4"/>
        <v>TM140131HS220A</v>
      </c>
      <c r="H93" s="31" t="str">
        <f>IFERROR(INDEX(Definitions!$E$4:$F$173,MATCH($C93,Definitions!$E$4:$E$173,0),2),"")</f>
        <v>Dry End</v>
      </c>
      <c r="I93" s="32" t="s">
        <v>225</v>
      </c>
      <c r="J93" s="28" t="s">
        <v>92</v>
      </c>
      <c r="K93" s="33" t="str">
        <f>IFERROR(INDEX(Definitions!$E$4:$F$88,MATCH($J93,Definitions!$E$4:$E$88,0),2),"")</f>
        <v>Push button</v>
      </c>
      <c r="L93" s="28" t="s">
        <v>1219</v>
      </c>
      <c r="M93" s="28" t="s">
        <v>72</v>
      </c>
      <c r="N93" s="28" t="s">
        <v>85</v>
      </c>
      <c r="O93" s="27" t="s">
        <v>384</v>
      </c>
      <c r="P93" s="27" t="s">
        <v>87</v>
      </c>
      <c r="Q93" s="27">
        <v>2</v>
      </c>
      <c r="R93" s="27" t="s">
        <v>76</v>
      </c>
      <c r="S93" s="178"/>
      <c r="T93" s="178"/>
      <c r="U93" s="17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123"/>
      <c r="AI93" s="124"/>
      <c r="AJ93" s="125"/>
      <c r="AK93" s="126"/>
      <c r="AL93" s="124"/>
      <c r="AM93" s="127"/>
      <c r="AN93" s="124"/>
      <c r="AO93" s="28"/>
      <c r="AP93" s="127"/>
      <c r="AQ93" s="128"/>
    </row>
    <row r="94" spans="1:43" s="129" customFormat="1" ht="14.45" customHeight="1">
      <c r="A94" s="293" t="s">
        <v>1146</v>
      </c>
      <c r="B94" s="27" t="s">
        <v>1201</v>
      </c>
      <c r="C94" s="27">
        <v>31</v>
      </c>
      <c r="D94" s="28">
        <v>220</v>
      </c>
      <c r="E94" s="28" t="s">
        <v>12</v>
      </c>
      <c r="F94" s="29" t="str">
        <f t="shared" si="5"/>
        <v>TM140131-HS-220B</v>
      </c>
      <c r="G94" s="30" t="str">
        <f t="shared" si="4"/>
        <v>TM140131HS220B</v>
      </c>
      <c r="H94" s="31" t="str">
        <f>IFERROR(INDEX(Definitions!$E$4:$F$173,MATCH($C94,Definitions!$E$4:$E$173,0),2),"")</f>
        <v>Dry End</v>
      </c>
      <c r="I94" s="32" t="s">
        <v>226</v>
      </c>
      <c r="J94" s="28" t="s">
        <v>92</v>
      </c>
      <c r="K94" s="33" t="str">
        <f>IFERROR(INDEX(Definitions!$E$4:$F$88,MATCH($J94,Definitions!$E$4:$E$88,0),2),"")</f>
        <v>Push button</v>
      </c>
      <c r="L94" s="28" t="s">
        <v>1219</v>
      </c>
      <c r="M94" s="28" t="s">
        <v>72</v>
      </c>
      <c r="N94" s="28" t="s">
        <v>85</v>
      </c>
      <c r="O94" s="27" t="s">
        <v>384</v>
      </c>
      <c r="P94" s="27" t="s">
        <v>87</v>
      </c>
      <c r="Q94" s="27">
        <v>2</v>
      </c>
      <c r="R94" s="27" t="s">
        <v>76</v>
      </c>
      <c r="S94" s="178"/>
      <c r="T94" s="178"/>
      <c r="U94" s="17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123"/>
      <c r="AI94" s="124"/>
      <c r="AJ94" s="125"/>
      <c r="AK94" s="126"/>
      <c r="AL94" s="124"/>
      <c r="AM94" s="127"/>
      <c r="AN94" s="124"/>
      <c r="AO94" s="28"/>
      <c r="AP94" s="127"/>
      <c r="AQ94" s="128"/>
    </row>
    <row r="95" spans="1:43" s="129" customFormat="1" ht="14.45" customHeight="1">
      <c r="A95" s="293" t="s">
        <v>1147</v>
      </c>
      <c r="B95" s="27" t="s">
        <v>1201</v>
      </c>
      <c r="C95" s="27">
        <v>31</v>
      </c>
      <c r="D95" s="28">
        <v>220</v>
      </c>
      <c r="E95" s="28" t="s">
        <v>90</v>
      </c>
      <c r="F95" s="29" t="str">
        <f t="shared" si="5"/>
        <v>TM140131-XL-220A</v>
      </c>
      <c r="G95" s="30" t="str">
        <f t="shared" si="4"/>
        <v>TM140131XL220A</v>
      </c>
      <c r="H95" s="31" t="str">
        <f>IFERROR(INDEX(Definitions!$E$4:$F$173,MATCH($C95,Definitions!$E$4:$E$173,0),2),"")</f>
        <v>Dry End</v>
      </c>
      <c r="I95" s="32" t="s">
        <v>227</v>
      </c>
      <c r="J95" s="28" t="s">
        <v>97</v>
      </c>
      <c r="K95" s="33" t="str">
        <f>IFERROR(INDEX(Definitions!$E$4:$F$88,MATCH($J95,Definitions!$E$4:$E$88,0),2),"")</f>
        <v>Lamp</v>
      </c>
      <c r="L95" s="28" t="s">
        <v>1219</v>
      </c>
      <c r="M95" s="28" t="s">
        <v>72</v>
      </c>
      <c r="N95" s="28" t="s">
        <v>98</v>
      </c>
      <c r="O95" s="27" t="s">
        <v>384</v>
      </c>
      <c r="P95" s="27" t="s">
        <v>87</v>
      </c>
      <c r="Q95" s="27">
        <v>2</v>
      </c>
      <c r="R95" s="27" t="s">
        <v>76</v>
      </c>
      <c r="S95" s="178"/>
      <c r="T95" s="178"/>
      <c r="U95" s="17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123"/>
      <c r="AI95" s="124"/>
      <c r="AJ95" s="125"/>
      <c r="AK95" s="126"/>
      <c r="AL95" s="124"/>
      <c r="AM95" s="127"/>
      <c r="AN95" s="124"/>
      <c r="AO95" s="28"/>
      <c r="AP95" s="127"/>
      <c r="AQ95" s="128"/>
    </row>
    <row r="96" spans="1:43" s="129" customFormat="1" ht="14.45" customHeight="1">
      <c r="A96" s="293" t="s">
        <v>1147</v>
      </c>
      <c r="B96" s="27" t="s">
        <v>1201</v>
      </c>
      <c r="C96" s="27">
        <v>31</v>
      </c>
      <c r="D96" s="28">
        <v>220</v>
      </c>
      <c r="E96" s="28" t="s">
        <v>12</v>
      </c>
      <c r="F96" s="29" t="str">
        <f t="shared" si="5"/>
        <v>TM140131-XL-220B</v>
      </c>
      <c r="G96" s="30" t="str">
        <f t="shared" si="4"/>
        <v>TM140131XL220B</v>
      </c>
      <c r="H96" s="31" t="str">
        <f>IFERROR(INDEX(Definitions!$E$4:$F$173,MATCH($C96,Definitions!$E$4:$E$173,0),2),"")</f>
        <v>Dry End</v>
      </c>
      <c r="I96" s="32" t="s">
        <v>228</v>
      </c>
      <c r="J96" s="28" t="s">
        <v>97</v>
      </c>
      <c r="K96" s="33" t="str">
        <f>IFERROR(INDEX(Definitions!$E$4:$F$88,MATCH($J96,Definitions!$E$4:$E$88,0),2),"")</f>
        <v>Lamp</v>
      </c>
      <c r="L96" s="28" t="s">
        <v>1219</v>
      </c>
      <c r="M96" s="28" t="s">
        <v>72</v>
      </c>
      <c r="N96" s="28" t="s">
        <v>98</v>
      </c>
      <c r="O96" s="27" t="s">
        <v>384</v>
      </c>
      <c r="P96" s="27" t="s">
        <v>87</v>
      </c>
      <c r="Q96" s="27">
        <v>2</v>
      </c>
      <c r="R96" s="27" t="s">
        <v>76</v>
      </c>
      <c r="S96" s="178"/>
      <c r="T96" s="178"/>
      <c r="U96" s="17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123"/>
      <c r="AI96" s="124"/>
      <c r="AJ96" s="125"/>
      <c r="AK96" s="126"/>
      <c r="AL96" s="124"/>
      <c r="AM96" s="127"/>
      <c r="AN96" s="124"/>
      <c r="AO96" s="28"/>
      <c r="AP96" s="127"/>
      <c r="AQ96" s="128"/>
    </row>
    <row r="97" spans="1:43" s="129" customFormat="1" ht="14.45" customHeight="1">
      <c r="A97" s="293" t="s">
        <v>1149</v>
      </c>
      <c r="B97" s="27" t="s">
        <v>1201</v>
      </c>
      <c r="C97" s="27">
        <v>31</v>
      </c>
      <c r="D97" s="28">
        <v>220</v>
      </c>
      <c r="E97" s="28" t="s">
        <v>90</v>
      </c>
      <c r="F97" s="29" t="str">
        <f t="shared" si="5"/>
        <v>TM140131-SV-220A</v>
      </c>
      <c r="G97" s="30" t="str">
        <f t="shared" si="4"/>
        <v>TM140131SV220A</v>
      </c>
      <c r="H97" s="31" t="str">
        <f>IFERROR(INDEX(Definitions!$E$4:$F$173,MATCH($C97,Definitions!$E$4:$E$173,0),2),"")</f>
        <v>Dry End</v>
      </c>
      <c r="I97" s="32" t="s">
        <v>229</v>
      </c>
      <c r="J97" s="28" t="s">
        <v>110</v>
      </c>
      <c r="K97" s="33" t="str">
        <f>IFERROR(INDEX(Definitions!$E$4:$F$88,MATCH($J97,Definitions!$E$4:$E$88,0),2),"")</f>
        <v>Solenoid Valve</v>
      </c>
      <c r="L97" s="28" t="s">
        <v>1219</v>
      </c>
      <c r="M97" s="28" t="s">
        <v>72</v>
      </c>
      <c r="N97" s="28" t="s">
        <v>98</v>
      </c>
      <c r="O97" s="27" t="s">
        <v>384</v>
      </c>
      <c r="P97" s="27" t="s">
        <v>87</v>
      </c>
      <c r="Q97" s="27">
        <v>2</v>
      </c>
      <c r="R97" s="27" t="s">
        <v>76</v>
      </c>
      <c r="S97" s="178"/>
      <c r="T97" s="178"/>
      <c r="U97" s="17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123"/>
      <c r="AI97" s="124"/>
      <c r="AJ97" s="125"/>
      <c r="AK97" s="126"/>
      <c r="AL97" s="124"/>
      <c r="AM97" s="127"/>
      <c r="AN97" s="124"/>
      <c r="AO97" s="28"/>
      <c r="AP97" s="127"/>
      <c r="AQ97" s="128"/>
    </row>
    <row r="98" spans="1:43" s="129" customFormat="1" ht="14.45" customHeight="1">
      <c r="A98" s="293" t="s">
        <v>1149</v>
      </c>
      <c r="B98" s="27" t="s">
        <v>1201</v>
      </c>
      <c r="C98" s="27">
        <v>31</v>
      </c>
      <c r="D98" s="28">
        <v>220</v>
      </c>
      <c r="E98" s="28" t="s">
        <v>12</v>
      </c>
      <c r="F98" s="29" t="str">
        <f t="shared" si="5"/>
        <v>TM140131-SV-220B</v>
      </c>
      <c r="G98" s="30" t="str">
        <f t="shared" si="4"/>
        <v>TM140131SV220B</v>
      </c>
      <c r="H98" s="31" t="str">
        <f>IFERROR(INDEX(Definitions!$E$4:$F$173,MATCH($C98,Definitions!$E$4:$E$173,0),2),"")</f>
        <v>Dry End</v>
      </c>
      <c r="I98" s="32" t="s">
        <v>230</v>
      </c>
      <c r="J98" s="28" t="s">
        <v>110</v>
      </c>
      <c r="K98" s="33" t="str">
        <f>IFERROR(INDEX(Definitions!$E$4:$F$88,MATCH($J98,Definitions!$E$4:$E$88,0),2),"")</f>
        <v>Solenoid Valve</v>
      </c>
      <c r="L98" s="28" t="s">
        <v>1219</v>
      </c>
      <c r="M98" s="28" t="s">
        <v>72</v>
      </c>
      <c r="N98" s="28" t="s">
        <v>98</v>
      </c>
      <c r="O98" s="27" t="s">
        <v>384</v>
      </c>
      <c r="P98" s="27" t="s">
        <v>87</v>
      </c>
      <c r="Q98" s="27">
        <v>2</v>
      </c>
      <c r="R98" s="27" t="s">
        <v>76</v>
      </c>
      <c r="S98" s="178"/>
      <c r="T98" s="178"/>
      <c r="U98" s="17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123"/>
      <c r="AI98" s="124"/>
      <c r="AJ98" s="125"/>
      <c r="AK98" s="126"/>
      <c r="AL98" s="124"/>
      <c r="AM98" s="127"/>
      <c r="AN98" s="124"/>
      <c r="AO98" s="28"/>
      <c r="AP98" s="127"/>
      <c r="AQ98" s="128"/>
    </row>
    <row r="99" spans="1:43" s="129" customFormat="1" ht="14.45" customHeight="1">
      <c r="A99" s="293" t="s">
        <v>1146</v>
      </c>
      <c r="B99" s="27" t="s">
        <v>1201</v>
      </c>
      <c r="C99" s="27">
        <v>31</v>
      </c>
      <c r="D99" s="28">
        <v>221</v>
      </c>
      <c r="E99" s="28"/>
      <c r="F99" s="29" t="str">
        <f t="shared" si="5"/>
        <v>TM140131-HS-221</v>
      </c>
      <c r="G99" s="30" t="str">
        <f t="shared" si="4"/>
        <v>TM140131HS221</v>
      </c>
      <c r="H99" s="31" t="str">
        <f>IFERROR(INDEX(Definitions!$E$4:$F$173,MATCH($C99,Definitions!$E$4:$E$173,0),2),"")</f>
        <v>Dry End</v>
      </c>
      <c r="I99" s="32" t="s">
        <v>231</v>
      </c>
      <c r="J99" s="28" t="s">
        <v>92</v>
      </c>
      <c r="K99" s="33" t="str">
        <f>IFERROR(INDEX(Definitions!$E$4:$F$88,MATCH($J99,Definitions!$E$4:$E$88,0),2),"")</f>
        <v>Push button</v>
      </c>
      <c r="L99" s="28" t="s">
        <v>1219</v>
      </c>
      <c r="M99" s="28" t="s">
        <v>72</v>
      </c>
      <c r="N99" s="28" t="s">
        <v>85</v>
      </c>
      <c r="O99" s="27" t="s">
        <v>384</v>
      </c>
      <c r="P99" s="27" t="s">
        <v>87</v>
      </c>
      <c r="Q99" s="27">
        <v>2</v>
      </c>
      <c r="R99" s="27" t="s">
        <v>76</v>
      </c>
      <c r="S99" s="178"/>
      <c r="T99" s="178"/>
      <c r="U99" s="17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123"/>
      <c r="AI99" s="124"/>
      <c r="AJ99" s="125"/>
      <c r="AK99" s="126"/>
      <c r="AL99" s="124"/>
      <c r="AM99" s="127"/>
      <c r="AN99" s="124"/>
      <c r="AO99" s="28"/>
      <c r="AP99" s="127"/>
      <c r="AQ99" s="128"/>
    </row>
    <row r="100" spans="1:43" s="129" customFormat="1" ht="14.45" customHeight="1">
      <c r="A100" s="293" t="s">
        <v>1147</v>
      </c>
      <c r="B100" s="27" t="s">
        <v>1201</v>
      </c>
      <c r="C100" s="27">
        <v>31</v>
      </c>
      <c r="D100" s="28">
        <v>221</v>
      </c>
      <c r="E100" s="28"/>
      <c r="F100" s="29" t="str">
        <f t="shared" si="5"/>
        <v>TM140131-XL-221</v>
      </c>
      <c r="G100" s="30" t="str">
        <f t="shared" si="4"/>
        <v>TM140131XL221</v>
      </c>
      <c r="H100" s="31" t="str">
        <f>IFERROR(INDEX(Definitions!$E$4:$F$173,MATCH($C100,Definitions!$E$4:$E$173,0),2),"")</f>
        <v>Dry End</v>
      </c>
      <c r="I100" s="32" t="s">
        <v>232</v>
      </c>
      <c r="J100" s="28" t="s">
        <v>97</v>
      </c>
      <c r="K100" s="33" t="str">
        <f>IFERROR(INDEX(Definitions!$E$4:$F$88,MATCH($J100,Definitions!$E$4:$E$88,0),2),"")</f>
        <v>Lamp</v>
      </c>
      <c r="L100" s="28" t="s">
        <v>1219</v>
      </c>
      <c r="M100" s="28" t="s">
        <v>72</v>
      </c>
      <c r="N100" s="28" t="s">
        <v>98</v>
      </c>
      <c r="O100" s="27" t="s">
        <v>384</v>
      </c>
      <c r="P100" s="27" t="s">
        <v>87</v>
      </c>
      <c r="Q100" s="27">
        <v>2</v>
      </c>
      <c r="R100" s="27" t="s">
        <v>76</v>
      </c>
      <c r="S100" s="178"/>
      <c r="T100" s="178"/>
      <c r="U100" s="17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123"/>
      <c r="AI100" s="124"/>
      <c r="AJ100" s="125"/>
      <c r="AK100" s="126"/>
      <c r="AL100" s="124"/>
      <c r="AM100" s="127"/>
      <c r="AN100" s="124"/>
      <c r="AO100" s="28"/>
      <c r="AP100" s="127"/>
      <c r="AQ100" s="128"/>
    </row>
    <row r="101" spans="1:43" s="129" customFormat="1" ht="14.45" customHeight="1">
      <c r="A101" s="293" t="s">
        <v>1149</v>
      </c>
      <c r="B101" s="27" t="s">
        <v>1201</v>
      </c>
      <c r="C101" s="27">
        <v>31</v>
      </c>
      <c r="D101" s="28">
        <v>221</v>
      </c>
      <c r="E101" s="28" t="s">
        <v>90</v>
      </c>
      <c r="F101" s="29" t="str">
        <f t="shared" si="5"/>
        <v>TM140131-SV-221A</v>
      </c>
      <c r="G101" s="30" t="str">
        <f t="shared" si="4"/>
        <v>TM140131SV221A</v>
      </c>
      <c r="H101" s="31" t="str">
        <f>IFERROR(INDEX(Definitions!$E$4:$F$173,MATCH($C101,Definitions!$E$4:$E$173,0),2),"")</f>
        <v>Dry End</v>
      </c>
      <c r="I101" s="32" t="s">
        <v>233</v>
      </c>
      <c r="J101" s="28" t="s">
        <v>110</v>
      </c>
      <c r="K101" s="33" t="str">
        <f>IFERROR(INDEX(Definitions!$E$4:$F$88,MATCH($J101,Definitions!$E$4:$E$88,0),2),"")</f>
        <v>Solenoid Valve</v>
      </c>
      <c r="L101" s="28" t="s">
        <v>1219</v>
      </c>
      <c r="M101" s="28" t="s">
        <v>72</v>
      </c>
      <c r="N101" s="28" t="s">
        <v>98</v>
      </c>
      <c r="O101" s="27" t="s">
        <v>384</v>
      </c>
      <c r="P101" s="27" t="s">
        <v>87</v>
      </c>
      <c r="Q101" s="27">
        <v>2</v>
      </c>
      <c r="R101" s="27" t="s">
        <v>76</v>
      </c>
      <c r="S101" s="178"/>
      <c r="T101" s="178"/>
      <c r="U101" s="17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123"/>
      <c r="AI101" s="124"/>
      <c r="AJ101" s="125"/>
      <c r="AK101" s="126"/>
      <c r="AL101" s="124"/>
      <c r="AM101" s="127"/>
      <c r="AN101" s="124"/>
      <c r="AO101" s="28"/>
      <c r="AP101" s="127"/>
      <c r="AQ101" s="128"/>
    </row>
    <row r="102" spans="1:43" s="129" customFormat="1" ht="14.45" customHeight="1">
      <c r="A102" s="293" t="s">
        <v>1149</v>
      </c>
      <c r="B102" s="27" t="s">
        <v>1201</v>
      </c>
      <c r="C102" s="27">
        <v>31</v>
      </c>
      <c r="D102" s="28">
        <v>221</v>
      </c>
      <c r="E102" s="28" t="s">
        <v>12</v>
      </c>
      <c r="F102" s="29" t="str">
        <f t="shared" si="5"/>
        <v>TM140131-SV-221B</v>
      </c>
      <c r="G102" s="30" t="str">
        <f t="shared" si="4"/>
        <v>TM140131SV221B</v>
      </c>
      <c r="H102" s="31" t="str">
        <f>IFERROR(INDEX(Definitions!$E$4:$F$173,MATCH($C102,Definitions!$E$4:$E$173,0),2),"")</f>
        <v>Dry End</v>
      </c>
      <c r="I102" s="32" t="s">
        <v>234</v>
      </c>
      <c r="J102" s="28" t="s">
        <v>110</v>
      </c>
      <c r="K102" s="33" t="str">
        <f>IFERROR(INDEX(Definitions!$E$4:$F$88,MATCH($J102,Definitions!$E$4:$E$88,0),2),"")</f>
        <v>Solenoid Valve</v>
      </c>
      <c r="L102" s="28" t="s">
        <v>1219</v>
      </c>
      <c r="M102" s="28" t="s">
        <v>72</v>
      </c>
      <c r="N102" s="28" t="s">
        <v>98</v>
      </c>
      <c r="O102" s="27" t="s">
        <v>384</v>
      </c>
      <c r="P102" s="27" t="s">
        <v>87</v>
      </c>
      <c r="Q102" s="27">
        <v>2</v>
      </c>
      <c r="R102" s="27" t="s">
        <v>76</v>
      </c>
      <c r="S102" s="178"/>
      <c r="T102" s="178"/>
      <c r="U102" s="17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123"/>
      <c r="AI102" s="124"/>
      <c r="AJ102" s="125"/>
      <c r="AK102" s="126"/>
      <c r="AL102" s="124"/>
      <c r="AM102" s="127"/>
      <c r="AN102" s="124"/>
      <c r="AO102" s="28"/>
      <c r="AP102" s="127"/>
      <c r="AQ102" s="128"/>
    </row>
    <row r="103" spans="1:43" s="129" customFormat="1" ht="14.45" customHeight="1">
      <c r="A103" s="293" t="s">
        <v>1138</v>
      </c>
      <c r="B103" s="27" t="s">
        <v>1201</v>
      </c>
      <c r="C103" s="27">
        <v>31</v>
      </c>
      <c r="D103" s="28">
        <v>225</v>
      </c>
      <c r="E103" s="28"/>
      <c r="F103" s="29" t="str">
        <f t="shared" si="5"/>
        <v>TM140131-GE-225</v>
      </c>
      <c r="G103" s="30" t="str">
        <f t="shared" si="4"/>
        <v>TM140131GE225</v>
      </c>
      <c r="H103" s="31" t="str">
        <f>IFERROR(INDEX(Definitions!$E$4:$F$173,MATCH($C103,Definitions!$E$4:$E$173,0),2),"")</f>
        <v>Dry End</v>
      </c>
      <c r="I103" s="32" t="s">
        <v>235</v>
      </c>
      <c r="J103" s="28" t="s">
        <v>115</v>
      </c>
      <c r="K103" s="33" t="str">
        <f>IFERROR(INDEX(Definitions!$E$4:$F$88,MATCH($J103,Definitions!$E$4:$E$88,0),2),"")</f>
        <v>Limit Switch Element</v>
      </c>
      <c r="L103" s="28" t="s">
        <v>1211</v>
      </c>
      <c r="M103" s="28" t="s">
        <v>72</v>
      </c>
      <c r="N103" s="28" t="s">
        <v>85</v>
      </c>
      <c r="O103" s="27" t="s">
        <v>384</v>
      </c>
      <c r="P103" s="27" t="s">
        <v>87</v>
      </c>
      <c r="Q103" s="27">
        <v>2</v>
      </c>
      <c r="R103" s="27" t="s">
        <v>76</v>
      </c>
      <c r="S103" s="178"/>
      <c r="T103" s="178"/>
      <c r="U103" s="17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123"/>
      <c r="AI103" s="124"/>
      <c r="AJ103" s="125"/>
      <c r="AK103" s="126"/>
      <c r="AL103" s="124"/>
      <c r="AM103" s="127"/>
      <c r="AN103" s="124"/>
      <c r="AO103" s="28"/>
      <c r="AP103" s="127"/>
      <c r="AQ103" s="128"/>
    </row>
    <row r="104" spans="1:43" s="129" customFormat="1" ht="14.45" customHeight="1">
      <c r="A104" s="293" t="s">
        <v>1137</v>
      </c>
      <c r="B104" s="27" t="s">
        <v>1201</v>
      </c>
      <c r="C104" s="27">
        <v>31</v>
      </c>
      <c r="D104" s="28">
        <v>230</v>
      </c>
      <c r="E104" s="28"/>
      <c r="F104" s="29" t="str">
        <f t="shared" si="5"/>
        <v>TM140131-GE-230</v>
      </c>
      <c r="G104" s="30" t="str">
        <f t="shared" si="4"/>
        <v>TM140131GE230</v>
      </c>
      <c r="H104" s="31" t="str">
        <f>IFERROR(INDEX(Definitions!$E$4:$F$173,MATCH($C104,Definitions!$E$4:$E$173,0),2),"")</f>
        <v>Dry End</v>
      </c>
      <c r="I104" s="32" t="s">
        <v>239</v>
      </c>
      <c r="J104" s="28" t="s">
        <v>115</v>
      </c>
      <c r="K104" s="33" t="str">
        <f>IFERROR(INDEX(Definitions!$E$4:$F$88,MATCH($J104,Definitions!$E$4:$E$88,0),2),"")</f>
        <v>Limit Switch Element</v>
      </c>
      <c r="L104" s="28" t="s">
        <v>1210</v>
      </c>
      <c r="M104" s="28" t="s">
        <v>72</v>
      </c>
      <c r="N104" s="28" t="s">
        <v>85</v>
      </c>
      <c r="O104" s="27" t="s">
        <v>384</v>
      </c>
      <c r="P104" s="27" t="s">
        <v>87</v>
      </c>
      <c r="Q104" s="27">
        <v>2</v>
      </c>
      <c r="R104" s="27" t="s">
        <v>76</v>
      </c>
      <c r="S104" s="178"/>
      <c r="T104" s="178"/>
      <c r="U104" s="17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123"/>
      <c r="AI104" s="124"/>
      <c r="AJ104" s="125"/>
      <c r="AK104" s="126"/>
      <c r="AL104" s="124"/>
      <c r="AM104" s="127"/>
      <c r="AN104" s="124"/>
      <c r="AO104" s="28"/>
      <c r="AP104" s="127"/>
      <c r="AQ104" s="128"/>
    </row>
    <row r="105" spans="1:43" s="129" customFormat="1" ht="14.45" customHeight="1">
      <c r="A105" s="293" t="s">
        <v>1150</v>
      </c>
      <c r="B105" s="27" t="s">
        <v>1201</v>
      </c>
      <c r="C105" s="27">
        <v>31</v>
      </c>
      <c r="D105" s="28">
        <v>230</v>
      </c>
      <c r="E105" s="28" t="s">
        <v>90</v>
      </c>
      <c r="F105" s="29" t="str">
        <f t="shared" si="5"/>
        <v>TM140131-HS-230A</v>
      </c>
      <c r="G105" s="30" t="str">
        <f t="shared" si="4"/>
        <v>TM140131HS230A</v>
      </c>
      <c r="H105" s="31" t="str">
        <f>IFERROR(INDEX(Definitions!$E$4:$F$173,MATCH($C105,Definitions!$E$4:$E$173,0),2),"")</f>
        <v>Dry End</v>
      </c>
      <c r="I105" s="32" t="s">
        <v>240</v>
      </c>
      <c r="J105" s="28" t="s">
        <v>92</v>
      </c>
      <c r="K105" s="33" t="str">
        <f>IFERROR(INDEX(Definitions!$E$4:$F$88,MATCH($J105,Definitions!$E$4:$E$88,0),2),"")</f>
        <v>Push button</v>
      </c>
      <c r="L105" s="28" t="s">
        <v>1219</v>
      </c>
      <c r="M105" s="28" t="s">
        <v>72</v>
      </c>
      <c r="N105" s="28" t="s">
        <v>85</v>
      </c>
      <c r="O105" s="27" t="s">
        <v>384</v>
      </c>
      <c r="P105" s="27" t="s">
        <v>87</v>
      </c>
      <c r="Q105" s="27">
        <v>2</v>
      </c>
      <c r="R105" s="27" t="s">
        <v>76</v>
      </c>
      <c r="S105" s="178"/>
      <c r="T105" s="178"/>
      <c r="U105" s="17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123"/>
      <c r="AI105" s="124"/>
      <c r="AJ105" s="125"/>
      <c r="AK105" s="126"/>
      <c r="AL105" s="124"/>
      <c r="AM105" s="127"/>
      <c r="AN105" s="124"/>
      <c r="AO105" s="28"/>
      <c r="AP105" s="127"/>
      <c r="AQ105" s="128"/>
    </row>
    <row r="106" spans="1:43" s="129" customFormat="1" ht="14.45" customHeight="1">
      <c r="A106" s="293" t="s">
        <v>1150</v>
      </c>
      <c r="B106" s="27" t="s">
        <v>1201</v>
      </c>
      <c r="C106" s="27">
        <v>31</v>
      </c>
      <c r="D106" s="28">
        <v>230</v>
      </c>
      <c r="E106" s="28" t="s">
        <v>12</v>
      </c>
      <c r="F106" s="29" t="str">
        <f t="shared" si="5"/>
        <v>TM140131-HS-230B</v>
      </c>
      <c r="G106" s="30" t="str">
        <f t="shared" ref="G106:G116" si="6">CONCATENATE(B106,C106,J106,D106,E106)</f>
        <v>TM140131HS230B</v>
      </c>
      <c r="H106" s="31" t="str">
        <f>IFERROR(INDEX(Definitions!$E$4:$F$173,MATCH($C106,Definitions!$E$4:$E$173,0),2),"")</f>
        <v>Dry End</v>
      </c>
      <c r="I106" s="32" t="s">
        <v>241</v>
      </c>
      <c r="J106" s="28" t="s">
        <v>92</v>
      </c>
      <c r="K106" s="33" t="str">
        <f>IFERROR(INDEX(Definitions!$E$4:$F$88,MATCH($J106,Definitions!$E$4:$E$88,0),2),"")</f>
        <v>Push button</v>
      </c>
      <c r="L106" s="28" t="s">
        <v>1219</v>
      </c>
      <c r="M106" s="28" t="s">
        <v>72</v>
      </c>
      <c r="N106" s="28" t="s">
        <v>85</v>
      </c>
      <c r="O106" s="27" t="s">
        <v>384</v>
      </c>
      <c r="P106" s="27" t="s">
        <v>87</v>
      </c>
      <c r="Q106" s="27">
        <v>2</v>
      </c>
      <c r="R106" s="27" t="s">
        <v>76</v>
      </c>
      <c r="S106" s="178"/>
      <c r="T106" s="178"/>
      <c r="U106" s="17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123"/>
      <c r="AI106" s="124"/>
      <c r="AJ106" s="125"/>
      <c r="AK106" s="126"/>
      <c r="AL106" s="124"/>
      <c r="AM106" s="127"/>
      <c r="AN106" s="124"/>
      <c r="AO106" s="28"/>
      <c r="AP106" s="127"/>
      <c r="AQ106" s="128"/>
    </row>
    <row r="107" spans="1:43" s="129" customFormat="1" ht="14.45" customHeight="1">
      <c r="A107" s="293" t="s">
        <v>1147</v>
      </c>
      <c r="B107" s="27" t="s">
        <v>1201</v>
      </c>
      <c r="C107" s="27">
        <v>31</v>
      </c>
      <c r="D107" s="28">
        <v>230</v>
      </c>
      <c r="E107" s="28" t="s">
        <v>90</v>
      </c>
      <c r="F107" s="29" t="str">
        <f t="shared" si="5"/>
        <v>TM140131-XL-230A</v>
      </c>
      <c r="G107" s="30" t="str">
        <f t="shared" si="6"/>
        <v>TM140131XL230A</v>
      </c>
      <c r="H107" s="31" t="str">
        <f>IFERROR(INDEX(Definitions!$E$4:$F$173,MATCH($C107,Definitions!$E$4:$E$173,0),2),"")</f>
        <v>Dry End</v>
      </c>
      <c r="I107" s="32" t="s">
        <v>242</v>
      </c>
      <c r="J107" s="28" t="s">
        <v>97</v>
      </c>
      <c r="K107" s="33" t="str">
        <f>IFERROR(INDEX(Definitions!$E$4:$F$88,MATCH($J107,Definitions!$E$4:$E$88,0),2),"")</f>
        <v>Lamp</v>
      </c>
      <c r="L107" s="28" t="s">
        <v>1219</v>
      </c>
      <c r="M107" s="28" t="s">
        <v>72</v>
      </c>
      <c r="N107" s="28" t="s">
        <v>98</v>
      </c>
      <c r="O107" s="27" t="s">
        <v>384</v>
      </c>
      <c r="P107" s="27" t="s">
        <v>87</v>
      </c>
      <c r="Q107" s="27">
        <v>2</v>
      </c>
      <c r="R107" s="27" t="s">
        <v>76</v>
      </c>
      <c r="S107" s="178"/>
      <c r="T107" s="178"/>
      <c r="U107" s="17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123"/>
      <c r="AI107" s="124"/>
      <c r="AJ107" s="125"/>
      <c r="AK107" s="126"/>
      <c r="AL107" s="124"/>
      <c r="AM107" s="127"/>
      <c r="AN107" s="124"/>
      <c r="AO107" s="28"/>
      <c r="AP107" s="127"/>
      <c r="AQ107" s="128"/>
    </row>
    <row r="108" spans="1:43" s="129" customFormat="1" ht="14.45" customHeight="1">
      <c r="A108" s="293" t="s">
        <v>1147</v>
      </c>
      <c r="B108" s="27" t="s">
        <v>1201</v>
      </c>
      <c r="C108" s="27">
        <v>31</v>
      </c>
      <c r="D108" s="28">
        <v>230</v>
      </c>
      <c r="E108" s="28" t="s">
        <v>12</v>
      </c>
      <c r="F108" s="29" t="str">
        <f t="shared" si="5"/>
        <v>TM140131-XL-230B</v>
      </c>
      <c r="G108" s="30" t="str">
        <f t="shared" si="6"/>
        <v>TM140131XL230B</v>
      </c>
      <c r="H108" s="31" t="str">
        <f>IFERROR(INDEX(Definitions!$E$4:$F$173,MATCH($C108,Definitions!$E$4:$E$173,0),2),"")</f>
        <v>Dry End</v>
      </c>
      <c r="I108" s="32" t="s">
        <v>243</v>
      </c>
      <c r="J108" s="28" t="s">
        <v>97</v>
      </c>
      <c r="K108" s="33" t="str">
        <f>IFERROR(INDEX(Definitions!$E$4:$F$88,MATCH($J108,Definitions!$E$4:$E$88,0),2),"")</f>
        <v>Lamp</v>
      </c>
      <c r="L108" s="28" t="s">
        <v>1219</v>
      </c>
      <c r="M108" s="28" t="s">
        <v>72</v>
      </c>
      <c r="N108" s="28" t="s">
        <v>98</v>
      </c>
      <c r="O108" s="27" t="s">
        <v>384</v>
      </c>
      <c r="P108" s="27" t="s">
        <v>87</v>
      </c>
      <c r="Q108" s="27">
        <v>2</v>
      </c>
      <c r="R108" s="27" t="s">
        <v>76</v>
      </c>
      <c r="S108" s="178"/>
      <c r="T108" s="178"/>
      <c r="U108" s="17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123"/>
      <c r="AI108" s="124"/>
      <c r="AJ108" s="125"/>
      <c r="AK108" s="126"/>
      <c r="AL108" s="124"/>
      <c r="AM108" s="127"/>
      <c r="AN108" s="124"/>
      <c r="AO108" s="28"/>
      <c r="AP108" s="127"/>
      <c r="AQ108" s="128"/>
    </row>
    <row r="109" spans="1:43" s="129" customFormat="1" ht="14.45" customHeight="1">
      <c r="A109" s="293" t="s">
        <v>1149</v>
      </c>
      <c r="B109" s="27" t="s">
        <v>1201</v>
      </c>
      <c r="C109" s="27">
        <v>31</v>
      </c>
      <c r="D109" s="28">
        <v>230</v>
      </c>
      <c r="E109" s="28" t="s">
        <v>90</v>
      </c>
      <c r="F109" s="29" t="str">
        <f t="shared" si="5"/>
        <v>TM140131-SV-230A</v>
      </c>
      <c r="G109" s="30" t="str">
        <f t="shared" si="6"/>
        <v>TM140131SV230A</v>
      </c>
      <c r="H109" s="31" t="str">
        <f>IFERROR(INDEX(Definitions!$E$4:$F$173,MATCH($C109,Definitions!$E$4:$E$173,0),2),"")</f>
        <v>Dry End</v>
      </c>
      <c r="I109" s="32" t="s">
        <v>244</v>
      </c>
      <c r="J109" s="28" t="s">
        <v>110</v>
      </c>
      <c r="K109" s="33" t="str">
        <f>IFERROR(INDEX(Definitions!$E$4:$F$88,MATCH($J109,Definitions!$E$4:$E$88,0),2),"")</f>
        <v>Solenoid Valve</v>
      </c>
      <c r="L109" s="28" t="s">
        <v>1219</v>
      </c>
      <c r="M109" s="28" t="s">
        <v>72</v>
      </c>
      <c r="N109" s="28" t="s">
        <v>98</v>
      </c>
      <c r="O109" s="27" t="s">
        <v>384</v>
      </c>
      <c r="P109" s="27" t="s">
        <v>87</v>
      </c>
      <c r="Q109" s="27">
        <v>2</v>
      </c>
      <c r="R109" s="27" t="s">
        <v>76</v>
      </c>
      <c r="S109" s="178"/>
      <c r="T109" s="178"/>
      <c r="U109" s="17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123"/>
      <c r="AI109" s="124"/>
      <c r="AJ109" s="125"/>
      <c r="AK109" s="126"/>
      <c r="AL109" s="124"/>
      <c r="AM109" s="127"/>
      <c r="AN109" s="124"/>
      <c r="AO109" s="28"/>
      <c r="AP109" s="127"/>
      <c r="AQ109" s="128"/>
    </row>
    <row r="110" spans="1:43" s="129" customFormat="1" ht="14.45" customHeight="1">
      <c r="A110" s="293" t="s">
        <v>1149</v>
      </c>
      <c r="B110" s="27" t="s">
        <v>1201</v>
      </c>
      <c r="C110" s="27">
        <v>31</v>
      </c>
      <c r="D110" s="28">
        <v>230</v>
      </c>
      <c r="E110" s="28" t="s">
        <v>12</v>
      </c>
      <c r="F110" s="29" t="str">
        <f t="shared" si="5"/>
        <v>TM140131-SV-230B</v>
      </c>
      <c r="G110" s="30" t="str">
        <f t="shared" si="6"/>
        <v>TM140131SV230B</v>
      </c>
      <c r="H110" s="31" t="str">
        <f>IFERROR(INDEX(Definitions!$E$4:$F$173,MATCH($C110,Definitions!$E$4:$E$173,0),2),"")</f>
        <v>Dry End</v>
      </c>
      <c r="I110" s="32" t="s">
        <v>245</v>
      </c>
      <c r="J110" s="28" t="s">
        <v>110</v>
      </c>
      <c r="K110" s="33" t="str">
        <f>IFERROR(INDEX(Definitions!$E$4:$F$88,MATCH($J110,Definitions!$E$4:$E$88,0),2),"")</f>
        <v>Solenoid Valve</v>
      </c>
      <c r="L110" s="28" t="s">
        <v>1219</v>
      </c>
      <c r="M110" s="28" t="s">
        <v>72</v>
      </c>
      <c r="N110" s="28" t="s">
        <v>98</v>
      </c>
      <c r="O110" s="27" t="s">
        <v>384</v>
      </c>
      <c r="P110" s="27" t="s">
        <v>87</v>
      </c>
      <c r="Q110" s="27">
        <v>2</v>
      </c>
      <c r="R110" s="27" t="s">
        <v>76</v>
      </c>
      <c r="S110" s="178"/>
      <c r="T110" s="178"/>
      <c r="U110" s="17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123"/>
      <c r="AI110" s="124"/>
      <c r="AJ110" s="125"/>
      <c r="AK110" s="126"/>
      <c r="AL110" s="124"/>
      <c r="AM110" s="127"/>
      <c r="AN110" s="124"/>
      <c r="AO110" s="28"/>
      <c r="AP110" s="127"/>
      <c r="AQ110" s="128"/>
    </row>
    <row r="111" spans="1:43" s="129" customFormat="1" ht="14.45" customHeight="1">
      <c r="A111" s="293" t="s">
        <v>1150</v>
      </c>
      <c r="B111" s="27" t="s">
        <v>1201</v>
      </c>
      <c r="C111" s="27">
        <v>31</v>
      </c>
      <c r="D111" s="28">
        <v>231</v>
      </c>
      <c r="E111" s="28"/>
      <c r="F111" s="29" t="str">
        <f t="shared" si="5"/>
        <v>TM140131-HS-231</v>
      </c>
      <c r="G111" s="30" t="str">
        <f t="shared" si="6"/>
        <v>TM140131HS231</v>
      </c>
      <c r="H111" s="31" t="str">
        <f>IFERROR(INDEX(Definitions!$E$4:$F$173,MATCH($C111,Definitions!$E$4:$E$173,0),2),"")</f>
        <v>Dry End</v>
      </c>
      <c r="I111" s="32" t="s">
        <v>246</v>
      </c>
      <c r="J111" s="28" t="s">
        <v>92</v>
      </c>
      <c r="K111" s="33" t="str">
        <f>IFERROR(INDEX(Definitions!$E$4:$F$88,MATCH($J111,Definitions!$E$4:$E$88,0),2),"")</f>
        <v>Push button</v>
      </c>
      <c r="L111" s="28" t="s">
        <v>1219</v>
      </c>
      <c r="M111" s="28" t="s">
        <v>72</v>
      </c>
      <c r="N111" s="28" t="s">
        <v>85</v>
      </c>
      <c r="O111" s="27" t="s">
        <v>384</v>
      </c>
      <c r="P111" s="27" t="s">
        <v>87</v>
      </c>
      <c r="Q111" s="27">
        <v>2</v>
      </c>
      <c r="R111" s="27" t="s">
        <v>76</v>
      </c>
      <c r="S111" s="178"/>
      <c r="T111" s="178"/>
      <c r="U111" s="17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123"/>
      <c r="AI111" s="124"/>
      <c r="AJ111" s="125"/>
      <c r="AK111" s="126"/>
      <c r="AL111" s="124"/>
      <c r="AM111" s="127"/>
      <c r="AN111" s="124"/>
      <c r="AO111" s="28"/>
      <c r="AP111" s="127"/>
      <c r="AQ111" s="128"/>
    </row>
    <row r="112" spans="1:43" s="129" customFormat="1" ht="14.45" customHeight="1">
      <c r="A112" s="293" t="s">
        <v>1148</v>
      </c>
      <c r="B112" s="27" t="s">
        <v>1201</v>
      </c>
      <c r="C112" s="27">
        <v>31</v>
      </c>
      <c r="D112" s="28">
        <v>231</v>
      </c>
      <c r="E112" s="28"/>
      <c r="F112" s="29" t="str">
        <f t="shared" si="5"/>
        <v>TM140131-XL-231</v>
      </c>
      <c r="G112" s="30" t="str">
        <f t="shared" si="6"/>
        <v>TM140131XL231</v>
      </c>
      <c r="H112" s="31" t="str">
        <f>IFERROR(INDEX(Definitions!$E$4:$F$173,MATCH($C112,Definitions!$E$4:$E$173,0),2),"")</f>
        <v>Dry End</v>
      </c>
      <c r="I112" s="32" t="s">
        <v>247</v>
      </c>
      <c r="J112" s="28" t="s">
        <v>97</v>
      </c>
      <c r="K112" s="33" t="str">
        <f>IFERROR(INDEX(Definitions!$E$4:$F$88,MATCH($J112,Definitions!$E$4:$E$88,0),2),"")</f>
        <v>Lamp</v>
      </c>
      <c r="L112" s="28" t="s">
        <v>1219</v>
      </c>
      <c r="M112" s="28" t="s">
        <v>72</v>
      </c>
      <c r="N112" s="28" t="s">
        <v>98</v>
      </c>
      <c r="O112" s="27" t="s">
        <v>384</v>
      </c>
      <c r="P112" s="27" t="s">
        <v>87</v>
      </c>
      <c r="Q112" s="27">
        <v>2</v>
      </c>
      <c r="R112" s="27" t="s">
        <v>76</v>
      </c>
      <c r="S112" s="178"/>
      <c r="T112" s="178"/>
      <c r="U112" s="17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123"/>
      <c r="AI112" s="124"/>
      <c r="AJ112" s="125"/>
      <c r="AK112" s="126"/>
      <c r="AL112" s="124"/>
      <c r="AM112" s="127"/>
      <c r="AN112" s="124"/>
      <c r="AO112" s="28"/>
      <c r="AP112" s="127"/>
      <c r="AQ112" s="128"/>
    </row>
    <row r="113" spans="1:43" s="129" customFormat="1" ht="14.45" customHeight="1">
      <c r="A113" s="293" t="s">
        <v>1149</v>
      </c>
      <c r="B113" s="27" t="s">
        <v>1201</v>
      </c>
      <c r="C113" s="27">
        <v>31</v>
      </c>
      <c r="D113" s="28">
        <v>231</v>
      </c>
      <c r="E113" s="28" t="s">
        <v>90</v>
      </c>
      <c r="F113" s="29" t="str">
        <f t="shared" si="5"/>
        <v>TM140131-SV-231A</v>
      </c>
      <c r="G113" s="30" t="str">
        <f t="shared" si="6"/>
        <v>TM140131SV231A</v>
      </c>
      <c r="H113" s="31" t="str">
        <f>IFERROR(INDEX(Definitions!$E$4:$F$173,MATCH($C113,Definitions!$E$4:$E$173,0),2),"")</f>
        <v>Dry End</v>
      </c>
      <c r="I113" s="32" t="s">
        <v>248</v>
      </c>
      <c r="J113" s="28" t="s">
        <v>110</v>
      </c>
      <c r="K113" s="33" t="str">
        <f>IFERROR(INDEX(Definitions!$E$4:$F$88,MATCH($J113,Definitions!$E$4:$E$88,0),2),"")</f>
        <v>Solenoid Valve</v>
      </c>
      <c r="L113" s="28" t="s">
        <v>1219</v>
      </c>
      <c r="M113" s="28" t="s">
        <v>72</v>
      </c>
      <c r="N113" s="28" t="s">
        <v>98</v>
      </c>
      <c r="O113" s="27" t="s">
        <v>384</v>
      </c>
      <c r="P113" s="27" t="s">
        <v>87</v>
      </c>
      <c r="Q113" s="27">
        <v>2</v>
      </c>
      <c r="R113" s="27" t="s">
        <v>76</v>
      </c>
      <c r="S113" s="178"/>
      <c r="T113" s="178"/>
      <c r="U113" s="17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123"/>
      <c r="AI113" s="124"/>
      <c r="AJ113" s="125"/>
      <c r="AK113" s="126"/>
      <c r="AL113" s="124"/>
      <c r="AM113" s="127"/>
      <c r="AN113" s="124"/>
      <c r="AO113" s="28"/>
      <c r="AP113" s="127"/>
      <c r="AQ113" s="128"/>
    </row>
    <row r="114" spans="1:43" s="129" customFormat="1" ht="14.45" customHeight="1">
      <c r="A114" s="293" t="s">
        <v>1149</v>
      </c>
      <c r="B114" s="27" t="s">
        <v>1201</v>
      </c>
      <c r="C114" s="27">
        <v>31</v>
      </c>
      <c r="D114" s="28">
        <v>231</v>
      </c>
      <c r="E114" s="28" t="s">
        <v>12</v>
      </c>
      <c r="F114" s="29" t="str">
        <f t="shared" si="5"/>
        <v>TM140131-SV-231B</v>
      </c>
      <c r="G114" s="30" t="str">
        <f t="shared" si="6"/>
        <v>TM140131SV231B</v>
      </c>
      <c r="H114" s="31" t="str">
        <f>IFERROR(INDEX(Definitions!$E$4:$F$173,MATCH($C114,Definitions!$E$4:$E$173,0),2),"")</f>
        <v>Dry End</v>
      </c>
      <c r="I114" s="32" t="s">
        <v>249</v>
      </c>
      <c r="J114" s="28" t="s">
        <v>110</v>
      </c>
      <c r="K114" s="33" t="str">
        <f>IFERROR(INDEX(Definitions!$E$4:$F$88,MATCH($J114,Definitions!$E$4:$E$88,0),2),"")</f>
        <v>Solenoid Valve</v>
      </c>
      <c r="L114" s="28" t="s">
        <v>1219</v>
      </c>
      <c r="M114" s="28" t="s">
        <v>72</v>
      </c>
      <c r="N114" s="28" t="s">
        <v>98</v>
      </c>
      <c r="O114" s="27" t="s">
        <v>384</v>
      </c>
      <c r="P114" s="27" t="s">
        <v>87</v>
      </c>
      <c r="Q114" s="27">
        <v>2</v>
      </c>
      <c r="R114" s="27" t="s">
        <v>76</v>
      </c>
      <c r="S114" s="178"/>
      <c r="T114" s="178"/>
      <c r="U114" s="17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123"/>
      <c r="AI114" s="124"/>
      <c r="AJ114" s="125"/>
      <c r="AK114" s="126"/>
      <c r="AL114" s="124"/>
      <c r="AM114" s="127"/>
      <c r="AN114" s="124"/>
      <c r="AO114" s="28"/>
      <c r="AP114" s="127"/>
      <c r="AQ114" s="128"/>
    </row>
    <row r="115" spans="1:43" s="129" customFormat="1" ht="14.45" customHeight="1">
      <c r="A115" s="293" t="s">
        <v>1138</v>
      </c>
      <c r="B115" s="27" t="s">
        <v>1201</v>
      </c>
      <c r="C115" s="27">
        <v>31</v>
      </c>
      <c r="D115" s="28">
        <v>235</v>
      </c>
      <c r="E115" s="28"/>
      <c r="F115" s="29" t="str">
        <f t="shared" si="5"/>
        <v>TM140131-GE-235</v>
      </c>
      <c r="G115" s="30" t="str">
        <f t="shared" si="6"/>
        <v>TM140131GE235</v>
      </c>
      <c r="H115" s="31" t="str">
        <f>IFERROR(INDEX(Definitions!$E$4:$F$173,MATCH($C115,Definitions!$E$4:$E$173,0),2),"")</f>
        <v>Dry End</v>
      </c>
      <c r="I115" s="32" t="s">
        <v>250</v>
      </c>
      <c r="J115" s="28" t="s">
        <v>115</v>
      </c>
      <c r="K115" s="33" t="str">
        <f>IFERROR(INDEX(Definitions!$E$4:$F$88,MATCH($J115,Definitions!$E$4:$E$88,0),2),"")</f>
        <v>Limit Switch Element</v>
      </c>
      <c r="L115" s="28" t="s">
        <v>1211</v>
      </c>
      <c r="M115" s="28" t="s">
        <v>72</v>
      </c>
      <c r="N115" s="28" t="s">
        <v>85</v>
      </c>
      <c r="O115" s="27" t="s">
        <v>384</v>
      </c>
      <c r="P115" s="27" t="s">
        <v>87</v>
      </c>
      <c r="Q115" s="27">
        <v>2</v>
      </c>
      <c r="R115" s="27" t="s">
        <v>76</v>
      </c>
      <c r="S115" s="178"/>
      <c r="T115" s="178"/>
      <c r="U115" s="17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123"/>
      <c r="AI115" s="124"/>
      <c r="AJ115" s="125"/>
      <c r="AK115" s="126"/>
      <c r="AL115" s="124"/>
      <c r="AM115" s="127"/>
      <c r="AN115" s="124"/>
      <c r="AO115" s="28"/>
      <c r="AP115" s="127"/>
      <c r="AQ115" s="128"/>
    </row>
    <row r="116" spans="1:43" s="129" customFormat="1" ht="14.45" customHeight="1">
      <c r="A116" s="293" t="s">
        <v>1151</v>
      </c>
      <c r="B116" s="27" t="s">
        <v>1201</v>
      </c>
      <c r="C116" s="27">
        <v>31</v>
      </c>
      <c r="D116" s="28">
        <v>600</v>
      </c>
      <c r="E116" s="28"/>
      <c r="F116" s="29" t="str">
        <f t="shared" si="5"/>
        <v>TM140131-PS-600</v>
      </c>
      <c r="G116" s="30" t="str">
        <f t="shared" si="6"/>
        <v>TM140131PS600</v>
      </c>
      <c r="H116" s="31" t="s">
        <v>608</v>
      </c>
      <c r="I116" s="32" t="s">
        <v>1220</v>
      </c>
      <c r="J116" s="28" t="s">
        <v>112</v>
      </c>
      <c r="K116" s="33" t="s">
        <v>697</v>
      </c>
      <c r="L116" s="28" t="s">
        <v>1221</v>
      </c>
      <c r="M116" s="28" t="s">
        <v>72</v>
      </c>
      <c r="N116" s="28" t="s">
        <v>85</v>
      </c>
      <c r="O116" s="27" t="s">
        <v>384</v>
      </c>
      <c r="P116" s="27" t="s">
        <v>87</v>
      </c>
      <c r="Q116" s="27">
        <v>2</v>
      </c>
      <c r="R116" s="27" t="s">
        <v>76</v>
      </c>
      <c r="S116" s="178"/>
      <c r="T116" s="178"/>
      <c r="U116" s="17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127"/>
      <c r="AJ116" s="128"/>
    </row>
    <row r="117" spans="1:43" s="129" customFormat="1" ht="14.45" customHeight="1">
      <c r="A117" s="293" t="s">
        <v>1152</v>
      </c>
      <c r="B117" s="27" t="s">
        <v>1201</v>
      </c>
      <c r="C117" s="27">
        <v>31</v>
      </c>
      <c r="D117" s="28">
        <v>601</v>
      </c>
      <c r="E117" s="28" t="s">
        <v>90</v>
      </c>
      <c r="F117" s="29" t="str">
        <f>CONCATENATE(B117,C117,"-",J117,"-",D117,E117)</f>
        <v>TM140131-HS-601A</v>
      </c>
      <c r="G117" s="30" t="str">
        <f t="shared" ref="G117:G125" si="7">CONCATENATE(B117,C117,J117,D117,E117)</f>
        <v>TM140131HS601A</v>
      </c>
      <c r="H117" s="31" t="str">
        <f>IFERROR(INDEX(Definitions!$E$4:$F$173,MATCH($C117,Definitions!$E$4:$E$173,0),2),"")</f>
        <v>Dry End</v>
      </c>
      <c r="I117" s="32" t="s">
        <v>254</v>
      </c>
      <c r="J117" s="28" t="s">
        <v>92</v>
      </c>
      <c r="K117" s="33" t="str">
        <f>IFERROR(INDEX(Definitions!$E$4:$F$88,MATCH($J117,Definitions!$E$4:$E$88,0),2),"")</f>
        <v>Push button</v>
      </c>
      <c r="L117" s="28" t="s">
        <v>1222</v>
      </c>
      <c r="M117" s="28" t="s">
        <v>72</v>
      </c>
      <c r="N117" s="28" t="s">
        <v>85</v>
      </c>
      <c r="O117" s="27" t="s">
        <v>384</v>
      </c>
      <c r="P117" s="27" t="s">
        <v>87</v>
      </c>
      <c r="Q117" s="27">
        <v>2</v>
      </c>
      <c r="R117" s="27" t="s">
        <v>76</v>
      </c>
      <c r="S117" s="178"/>
      <c r="T117" s="178"/>
      <c r="U117" s="17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123"/>
      <c r="AI117" s="124"/>
      <c r="AJ117" s="125"/>
      <c r="AK117" s="126"/>
      <c r="AL117" s="124"/>
      <c r="AM117" s="127"/>
      <c r="AN117" s="124"/>
      <c r="AO117" s="28"/>
      <c r="AP117" s="127"/>
      <c r="AQ117" s="128"/>
    </row>
    <row r="118" spans="1:43" s="129" customFormat="1" ht="14.45" customHeight="1">
      <c r="A118" s="293" t="s">
        <v>1152</v>
      </c>
      <c r="B118" s="27" t="s">
        <v>1201</v>
      </c>
      <c r="C118" s="27">
        <v>31</v>
      </c>
      <c r="D118" s="28">
        <v>601</v>
      </c>
      <c r="E118" s="28" t="s">
        <v>12</v>
      </c>
      <c r="F118" s="29" t="str">
        <f>CONCATENATE(B118,C118,"-",J118,"-",D118,E118)</f>
        <v>TM140131-HS-601B</v>
      </c>
      <c r="G118" s="30" t="str">
        <f t="shared" si="7"/>
        <v>TM140131HS601B</v>
      </c>
      <c r="H118" s="31" t="str">
        <f>IFERROR(INDEX(Definitions!$E$4:$F$173,MATCH($C118,Definitions!$E$4:$E$173,0),2),"")</f>
        <v>Dry End</v>
      </c>
      <c r="I118" s="32" t="s">
        <v>255</v>
      </c>
      <c r="J118" s="28" t="s">
        <v>92</v>
      </c>
      <c r="K118" s="33" t="str">
        <f>IFERROR(INDEX(Definitions!$E$4:$F$88,MATCH($J118,Definitions!$E$4:$E$88,0),2),"")</f>
        <v>Push button</v>
      </c>
      <c r="L118" s="28" t="s">
        <v>1222</v>
      </c>
      <c r="M118" s="28" t="s">
        <v>72</v>
      </c>
      <c r="N118" s="28" t="s">
        <v>85</v>
      </c>
      <c r="O118" s="27" t="s">
        <v>384</v>
      </c>
      <c r="P118" s="27" t="s">
        <v>87</v>
      </c>
      <c r="Q118" s="27">
        <v>2</v>
      </c>
      <c r="R118" s="27" t="s">
        <v>76</v>
      </c>
      <c r="S118" s="178"/>
      <c r="T118" s="178"/>
      <c r="U118" s="17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123"/>
      <c r="AI118" s="124"/>
      <c r="AJ118" s="125"/>
      <c r="AK118" s="126"/>
      <c r="AL118" s="124"/>
      <c r="AM118" s="127"/>
      <c r="AN118" s="124"/>
      <c r="AO118" s="28"/>
      <c r="AP118" s="127"/>
      <c r="AQ118" s="128"/>
    </row>
    <row r="119" spans="1:43" s="129" customFormat="1" ht="14.45" customHeight="1">
      <c r="A119" s="293" t="s">
        <v>1153</v>
      </c>
      <c r="B119" s="27" t="s">
        <v>1201</v>
      </c>
      <c r="C119" s="27">
        <v>31</v>
      </c>
      <c r="D119" s="28">
        <v>601</v>
      </c>
      <c r="E119" s="28" t="s">
        <v>90</v>
      </c>
      <c r="F119" s="29" t="str">
        <f>CONCATENATE(B119,C119,"-",J119,"-",D119,E119)</f>
        <v>TM140131-XL-601A</v>
      </c>
      <c r="G119" s="30" t="str">
        <f t="shared" si="7"/>
        <v>TM140131XL601A</v>
      </c>
      <c r="H119" s="31" t="str">
        <f>IFERROR(INDEX(Definitions!$E$4:$F$173,MATCH($C119,Definitions!$E$4:$E$173,0),2),"")</f>
        <v>Dry End</v>
      </c>
      <c r="I119" s="32" t="s">
        <v>256</v>
      </c>
      <c r="J119" s="28" t="s">
        <v>97</v>
      </c>
      <c r="K119" s="33" t="str">
        <f>IFERROR(INDEX(Definitions!$E$4:$F$88,MATCH($J119,Definitions!$E$4:$E$88,0),2),"")</f>
        <v>Lamp</v>
      </c>
      <c r="L119" s="28" t="s">
        <v>1222</v>
      </c>
      <c r="M119" s="28" t="s">
        <v>72</v>
      </c>
      <c r="N119" s="28" t="s">
        <v>98</v>
      </c>
      <c r="O119" s="27" t="s">
        <v>384</v>
      </c>
      <c r="P119" s="27" t="s">
        <v>87</v>
      </c>
      <c r="Q119" s="27">
        <v>2</v>
      </c>
      <c r="R119" s="27" t="s">
        <v>76</v>
      </c>
      <c r="S119" s="178"/>
      <c r="T119" s="178"/>
      <c r="U119" s="17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123"/>
      <c r="AI119" s="124"/>
      <c r="AJ119" s="125"/>
      <c r="AK119" s="126"/>
      <c r="AL119" s="124"/>
      <c r="AM119" s="127"/>
      <c r="AN119" s="124"/>
      <c r="AO119" s="28"/>
      <c r="AP119" s="127"/>
      <c r="AQ119" s="224"/>
    </row>
    <row r="120" spans="1:43" s="129" customFormat="1" ht="14.45" customHeight="1">
      <c r="A120" s="293" t="s">
        <v>1153</v>
      </c>
      <c r="B120" s="27" t="s">
        <v>1201</v>
      </c>
      <c r="C120" s="27">
        <v>31</v>
      </c>
      <c r="D120" s="28">
        <v>601</v>
      </c>
      <c r="E120" s="28" t="s">
        <v>12</v>
      </c>
      <c r="F120" s="29" t="str">
        <f>CONCATENATE(B120,C120,"-",J120,"-",D120,E120)</f>
        <v>TM140131-XL-601B</v>
      </c>
      <c r="G120" s="30" t="str">
        <f t="shared" si="7"/>
        <v>TM140131XL601B</v>
      </c>
      <c r="H120" s="31" t="str">
        <f>IFERROR(INDEX(Definitions!$E$4:$F$173,MATCH($C120,Definitions!$E$4:$E$173,0),2),"")</f>
        <v>Dry End</v>
      </c>
      <c r="I120" s="32" t="s">
        <v>257</v>
      </c>
      <c r="J120" s="28" t="s">
        <v>97</v>
      </c>
      <c r="K120" s="33" t="str">
        <f>IFERROR(INDEX(Definitions!$E$4:$F$88,MATCH($J120,Definitions!$E$4:$E$88,0),2),"")</f>
        <v>Lamp</v>
      </c>
      <c r="L120" s="28" t="s">
        <v>1222</v>
      </c>
      <c r="M120" s="28" t="s">
        <v>72</v>
      </c>
      <c r="N120" s="28" t="s">
        <v>98</v>
      </c>
      <c r="O120" s="27" t="s">
        <v>384</v>
      </c>
      <c r="P120" s="27" t="s">
        <v>87</v>
      </c>
      <c r="Q120" s="27">
        <v>2</v>
      </c>
      <c r="R120" s="27" t="s">
        <v>76</v>
      </c>
      <c r="S120" s="178"/>
      <c r="T120" s="178"/>
      <c r="U120" s="17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123"/>
      <c r="AI120" s="124"/>
      <c r="AJ120" s="125"/>
      <c r="AK120" s="126"/>
      <c r="AL120" s="124"/>
      <c r="AM120" s="127"/>
      <c r="AN120" s="124"/>
      <c r="AO120" s="28"/>
      <c r="AP120" s="127"/>
      <c r="AQ120" s="224"/>
    </row>
    <row r="121" spans="1:43" s="129" customFormat="1" ht="14.45" customHeight="1">
      <c r="A121" s="293" t="s">
        <v>1153</v>
      </c>
      <c r="B121" s="27" t="s">
        <v>1201</v>
      </c>
      <c r="C121" s="27">
        <v>31</v>
      </c>
      <c r="D121" s="28">
        <v>601</v>
      </c>
      <c r="E121" s="28" t="s">
        <v>94</v>
      </c>
      <c r="F121" s="29" t="str">
        <f>CONCATENATE(B121,C121,"-",J121,"-",D121,E121)</f>
        <v>TM140131-XL-601C</v>
      </c>
      <c r="G121" s="30" t="str">
        <f t="shared" si="7"/>
        <v>TM140131XL601C</v>
      </c>
      <c r="H121" s="31" t="str">
        <f>IFERROR(INDEX(Definitions!$E$4:$F$173,MATCH($C121,Definitions!$E$4:$E$173,0),2),"")</f>
        <v>Dry End</v>
      </c>
      <c r="I121" s="32" t="s">
        <v>258</v>
      </c>
      <c r="J121" s="28" t="s">
        <v>97</v>
      </c>
      <c r="K121" s="33" t="str">
        <f>IFERROR(INDEX(Definitions!$E$4:$F$88,MATCH($J121,Definitions!$E$4:$E$88,0),2),"")</f>
        <v>Lamp</v>
      </c>
      <c r="L121" s="28" t="s">
        <v>1222</v>
      </c>
      <c r="M121" s="28" t="s">
        <v>72</v>
      </c>
      <c r="N121" s="28" t="s">
        <v>98</v>
      </c>
      <c r="O121" s="27" t="s">
        <v>384</v>
      </c>
      <c r="P121" s="27" t="s">
        <v>87</v>
      </c>
      <c r="Q121" s="27">
        <v>2</v>
      </c>
      <c r="R121" s="27" t="s">
        <v>76</v>
      </c>
      <c r="S121" s="178"/>
      <c r="T121" s="178"/>
      <c r="U121" s="17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123"/>
      <c r="AI121" s="124"/>
      <c r="AJ121" s="125"/>
      <c r="AK121" s="126"/>
      <c r="AL121" s="124"/>
      <c r="AM121" s="127"/>
      <c r="AN121" s="124"/>
      <c r="AO121" s="28"/>
      <c r="AP121" s="127"/>
      <c r="AQ121" s="224"/>
    </row>
    <row r="122" spans="1:43" s="129" customFormat="1" ht="14.45" customHeight="1">
      <c r="A122" s="293" t="s">
        <v>1154</v>
      </c>
      <c r="B122" s="27" t="s">
        <v>1201</v>
      </c>
      <c r="C122" s="27">
        <v>31</v>
      </c>
      <c r="D122" s="28">
        <v>602</v>
      </c>
      <c r="E122" s="28" t="s">
        <v>90</v>
      </c>
      <c r="F122" s="29" t="s">
        <v>1223</v>
      </c>
      <c r="G122" s="30" t="str">
        <f t="shared" si="7"/>
        <v>TM140131XL602A</v>
      </c>
      <c r="H122" s="31" t="str">
        <f>IFERROR(INDEX(Definitions!$E$4:$F$173,MATCH($C122,Definitions!$E$4:$E$173,0),2),"")</f>
        <v>Dry End</v>
      </c>
      <c r="I122" s="32" t="s">
        <v>921</v>
      </c>
      <c r="J122" s="28" t="s">
        <v>97</v>
      </c>
      <c r="K122" s="33" t="str">
        <f>IFERROR(INDEX(Definitions!$E$4:$F$88,MATCH($J122,Definitions!$E$4:$E$88,0),2),"")</f>
        <v>Lamp</v>
      </c>
      <c r="L122" s="28" t="s">
        <v>1221</v>
      </c>
      <c r="M122" s="28" t="s">
        <v>72</v>
      </c>
      <c r="N122" s="28" t="s">
        <v>98</v>
      </c>
      <c r="O122" s="27" t="s">
        <v>384</v>
      </c>
      <c r="P122" s="27" t="s">
        <v>87</v>
      </c>
      <c r="Q122" s="27">
        <v>2</v>
      </c>
      <c r="R122" s="27" t="s">
        <v>76</v>
      </c>
      <c r="S122" s="178"/>
      <c r="T122" s="178"/>
      <c r="U122" s="17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123"/>
      <c r="AI122" s="124"/>
      <c r="AJ122" s="125"/>
      <c r="AK122" s="126"/>
      <c r="AL122" s="124"/>
      <c r="AM122" s="127"/>
      <c r="AN122" s="124"/>
      <c r="AO122" s="28"/>
      <c r="AP122" s="127"/>
      <c r="AQ122" s="224"/>
    </row>
    <row r="123" spans="1:43" s="129" customFormat="1" ht="14.45" customHeight="1">
      <c r="A123" s="293" t="s">
        <v>1154</v>
      </c>
      <c r="B123" s="27" t="s">
        <v>1201</v>
      </c>
      <c r="C123" s="27">
        <v>31</v>
      </c>
      <c r="D123" s="28">
        <v>602</v>
      </c>
      <c r="E123" s="28" t="s">
        <v>12</v>
      </c>
      <c r="F123" s="29" t="s">
        <v>1223</v>
      </c>
      <c r="G123" s="30" t="str">
        <f t="shared" si="7"/>
        <v>TM140131XL602B</v>
      </c>
      <c r="H123" s="31" t="str">
        <f>IFERROR(INDEX(Definitions!$E$4:$F$173,MATCH($C123,Definitions!$E$4:$E$173,0),2),"")</f>
        <v>Dry End</v>
      </c>
      <c r="I123" s="32" t="s">
        <v>922</v>
      </c>
      <c r="J123" s="28" t="s">
        <v>97</v>
      </c>
      <c r="K123" s="33" t="str">
        <f>IFERROR(INDEX(Definitions!$E$4:$F$88,MATCH($J123,Definitions!$E$4:$E$88,0),2),"")</f>
        <v>Lamp</v>
      </c>
      <c r="L123" s="28" t="s">
        <v>1221</v>
      </c>
      <c r="M123" s="28" t="s">
        <v>72</v>
      </c>
      <c r="N123" s="28" t="s">
        <v>98</v>
      </c>
      <c r="O123" s="27" t="s">
        <v>384</v>
      </c>
      <c r="P123" s="27" t="s">
        <v>87</v>
      </c>
      <c r="Q123" s="27">
        <v>2</v>
      </c>
      <c r="R123" s="27" t="s">
        <v>76</v>
      </c>
      <c r="S123" s="178"/>
      <c r="T123" s="178"/>
      <c r="U123" s="17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123"/>
      <c r="AI123" s="124"/>
      <c r="AJ123" s="125"/>
      <c r="AK123" s="126"/>
      <c r="AL123" s="124"/>
      <c r="AM123" s="127"/>
      <c r="AN123" s="124"/>
      <c r="AO123" s="28"/>
      <c r="AP123" s="127"/>
      <c r="AQ123" s="224"/>
    </row>
    <row r="124" spans="1:43" s="129" customFormat="1" ht="14.45" customHeight="1">
      <c r="A124" s="293" t="s">
        <v>1154</v>
      </c>
      <c r="B124" s="27" t="s">
        <v>1201</v>
      </c>
      <c r="C124" s="27">
        <v>31</v>
      </c>
      <c r="D124" s="28">
        <v>602</v>
      </c>
      <c r="E124" s="28" t="s">
        <v>94</v>
      </c>
      <c r="F124" s="29" t="s">
        <v>1223</v>
      </c>
      <c r="G124" s="30" t="str">
        <f t="shared" si="7"/>
        <v>TM140131XL602C</v>
      </c>
      <c r="H124" s="31" t="str">
        <f>IFERROR(INDEX(Definitions!$E$4:$F$173,MATCH($C124,Definitions!$E$4:$E$173,0),2),"")</f>
        <v>Dry End</v>
      </c>
      <c r="I124" s="32" t="s">
        <v>923</v>
      </c>
      <c r="J124" s="28" t="s">
        <v>97</v>
      </c>
      <c r="K124" s="33" t="str">
        <f>IFERROR(INDEX(Definitions!$E$4:$F$88,MATCH($J124,Definitions!$E$4:$E$88,0),2),"")</f>
        <v>Lamp</v>
      </c>
      <c r="L124" s="28" t="s">
        <v>1221</v>
      </c>
      <c r="M124" s="28" t="s">
        <v>72</v>
      </c>
      <c r="N124" s="28" t="s">
        <v>98</v>
      </c>
      <c r="O124" s="27" t="s">
        <v>384</v>
      </c>
      <c r="P124" s="27" t="s">
        <v>87</v>
      </c>
      <c r="Q124" s="27">
        <v>2</v>
      </c>
      <c r="R124" s="27" t="s">
        <v>76</v>
      </c>
      <c r="S124" s="178"/>
      <c r="T124" s="178"/>
      <c r="U124" s="17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123"/>
      <c r="AI124" s="124"/>
      <c r="AJ124" s="125"/>
      <c r="AK124" s="126"/>
      <c r="AL124" s="124"/>
      <c r="AM124" s="127"/>
      <c r="AN124" s="124"/>
      <c r="AO124" s="28"/>
      <c r="AP124" s="127"/>
      <c r="AQ124" s="224"/>
    </row>
    <row r="125" spans="1:43" s="129" customFormat="1" ht="14.45" customHeight="1">
      <c r="A125" s="293" t="s">
        <v>1154</v>
      </c>
      <c r="B125" s="27" t="s">
        <v>1201</v>
      </c>
      <c r="C125" s="27">
        <v>31</v>
      </c>
      <c r="D125" s="28">
        <v>602</v>
      </c>
      <c r="E125" s="28"/>
      <c r="F125" s="29" t="s">
        <v>1223</v>
      </c>
      <c r="G125" s="30" t="str">
        <f t="shared" si="7"/>
        <v>TM140131XA602</v>
      </c>
      <c r="H125" s="31" t="str">
        <f>IFERROR(INDEX(Definitions!$E$4:$F$173,MATCH($C125,Definitions!$E$4:$E$173,0),2),"")</f>
        <v>Dry End</v>
      </c>
      <c r="I125" s="32" t="s">
        <v>924</v>
      </c>
      <c r="J125" s="28" t="s">
        <v>920</v>
      </c>
      <c r="K125" s="33" t="str">
        <f>IFERROR(INDEX(Definitions!$E$4:$F$88,MATCH($J125,Definitions!$E$4:$E$88,0),2),"")</f>
        <v>Horn</v>
      </c>
      <c r="L125" s="28" t="s">
        <v>1221</v>
      </c>
      <c r="M125" s="28" t="s">
        <v>72</v>
      </c>
      <c r="N125" s="28" t="s">
        <v>98</v>
      </c>
      <c r="O125" s="27" t="s">
        <v>384</v>
      </c>
      <c r="P125" s="27" t="s">
        <v>87</v>
      </c>
      <c r="Q125" s="27">
        <v>2</v>
      </c>
      <c r="R125" s="27" t="s">
        <v>76</v>
      </c>
      <c r="S125" s="178"/>
      <c r="T125" s="178"/>
      <c r="U125" s="17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123"/>
      <c r="AI125" s="124"/>
      <c r="AJ125" s="125"/>
      <c r="AK125" s="126"/>
      <c r="AL125" s="124"/>
      <c r="AM125" s="127"/>
      <c r="AN125" s="124"/>
      <c r="AO125" s="28"/>
      <c r="AP125" s="127"/>
      <c r="AQ125" s="224"/>
    </row>
    <row r="126" spans="1:43" s="129" customFormat="1" ht="14.45" customHeight="1">
      <c r="A126" s="293" t="s">
        <v>1155</v>
      </c>
      <c r="B126" s="27" t="s">
        <v>1201</v>
      </c>
      <c r="C126" s="27">
        <v>31</v>
      </c>
      <c r="D126" s="28">
        <v>605</v>
      </c>
      <c r="E126" s="28" t="s">
        <v>90</v>
      </c>
      <c r="F126" s="29" t="str">
        <f t="shared" ref="F126:F158" si="8">CONCATENATE(B126,C126,"-",J126,"-",D126,E126)</f>
        <v>TM140131-GE-605A</v>
      </c>
      <c r="G126" s="30" t="str">
        <f>CONCATENATE(B126,C126,J126,D126,E126,"_NO")</f>
        <v>TM140131GE605A_NO</v>
      </c>
      <c r="H126" s="31" t="str">
        <f>IFERROR(INDEX(Definitions!$E$4:$F$173,MATCH($C126,Definitions!$E$4:$E$173,0),2),"")</f>
        <v>Dry End</v>
      </c>
      <c r="I126" s="32" t="s">
        <v>886</v>
      </c>
      <c r="J126" s="28" t="s">
        <v>115</v>
      </c>
      <c r="K126" s="33" t="str">
        <f>IFERROR(INDEX(Definitions!$E$4:$F$88,MATCH($J126,Definitions!$E$4:$E$88,0),2),"")</f>
        <v>Limit Switch Element</v>
      </c>
      <c r="L126" s="28" t="s">
        <v>1224</v>
      </c>
      <c r="M126" s="28" t="s">
        <v>72</v>
      </c>
      <c r="N126" s="28" t="s">
        <v>85</v>
      </c>
      <c r="O126" s="27" t="s">
        <v>384</v>
      </c>
      <c r="P126" s="27" t="s">
        <v>87</v>
      </c>
      <c r="Q126" s="27">
        <v>3</v>
      </c>
      <c r="R126" s="27" t="s">
        <v>76</v>
      </c>
      <c r="S126" s="178"/>
      <c r="T126" s="178"/>
      <c r="U126" s="17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123"/>
      <c r="AI126" s="124"/>
      <c r="AJ126" s="125"/>
      <c r="AK126" s="126"/>
      <c r="AL126" s="124"/>
      <c r="AM126" s="127"/>
      <c r="AN126" s="124"/>
      <c r="AO126" s="28"/>
      <c r="AP126" s="127"/>
      <c r="AQ126" s="128"/>
    </row>
    <row r="127" spans="1:43" s="129" customFormat="1" ht="14.45" customHeight="1">
      <c r="A127" s="293" t="s">
        <v>1155</v>
      </c>
      <c r="B127" s="27" t="s">
        <v>1201</v>
      </c>
      <c r="C127" s="27">
        <v>31</v>
      </c>
      <c r="D127" s="28">
        <v>605</v>
      </c>
      <c r="E127" s="28" t="s">
        <v>90</v>
      </c>
      <c r="F127" s="29" t="str">
        <f t="shared" si="8"/>
        <v>TM140131-GE-605A</v>
      </c>
      <c r="G127" s="30" t="str">
        <f>CONCATENATE(B127,C127,J127,D127,E127,"_NC")</f>
        <v>TM140131GE605A_NC</v>
      </c>
      <c r="H127" s="31" t="str">
        <f>IFERROR(INDEX(Definitions!$E$4:$F$173,MATCH($C127,Definitions!$E$4:$E$173,0),2),"")</f>
        <v>Dry End</v>
      </c>
      <c r="I127" s="32" t="s">
        <v>886</v>
      </c>
      <c r="J127" s="28" t="s">
        <v>115</v>
      </c>
      <c r="K127" s="33" t="str">
        <f>IFERROR(INDEX(Definitions!$E$4:$F$88,MATCH($J127,Definitions!$E$4:$E$88,0),2),"")</f>
        <v>Limit Switch Element</v>
      </c>
      <c r="L127" s="28" t="s">
        <v>1224</v>
      </c>
      <c r="M127" s="28" t="s">
        <v>72</v>
      </c>
      <c r="N127" s="28" t="s">
        <v>85</v>
      </c>
      <c r="O127" s="27" t="s">
        <v>384</v>
      </c>
      <c r="P127" s="27" t="s">
        <v>87</v>
      </c>
      <c r="Q127" s="27">
        <v>3</v>
      </c>
      <c r="R127" s="27" t="s">
        <v>76</v>
      </c>
      <c r="S127" s="178"/>
      <c r="T127" s="178"/>
      <c r="U127" s="17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123"/>
      <c r="AI127" s="124"/>
      <c r="AJ127" s="125"/>
      <c r="AK127" s="126"/>
      <c r="AL127" s="124"/>
      <c r="AM127" s="127"/>
      <c r="AN127" s="124"/>
      <c r="AO127" s="28"/>
      <c r="AP127" s="127"/>
      <c r="AQ127" s="128"/>
    </row>
    <row r="128" spans="1:43" s="129" customFormat="1" ht="14.45" customHeight="1">
      <c r="A128" s="293" t="s">
        <v>1156</v>
      </c>
      <c r="B128" s="27" t="s">
        <v>1201</v>
      </c>
      <c r="C128" s="27">
        <v>31</v>
      </c>
      <c r="D128" s="28">
        <v>605</v>
      </c>
      <c r="E128" s="28" t="s">
        <v>12</v>
      </c>
      <c r="F128" s="29" t="str">
        <f t="shared" si="8"/>
        <v>TM140131-GE-605B</v>
      </c>
      <c r="G128" s="30" t="str">
        <f>CONCATENATE(B128,C128,J128,D128,E128,"_NO")</f>
        <v>TM140131GE605B_NO</v>
      </c>
      <c r="H128" s="31" t="str">
        <f>IFERROR(INDEX(Definitions!$E$4:$F$173,MATCH($C128,Definitions!$E$4:$E$173,0),2),"")</f>
        <v>Dry End</v>
      </c>
      <c r="I128" s="32" t="s">
        <v>887</v>
      </c>
      <c r="J128" s="28" t="s">
        <v>115</v>
      </c>
      <c r="K128" s="33" t="str">
        <f>IFERROR(INDEX(Definitions!$E$4:$F$88,MATCH($J128,Definitions!$E$4:$E$88,0),2),"")</f>
        <v>Limit Switch Element</v>
      </c>
      <c r="L128" s="28" t="s">
        <v>1225</v>
      </c>
      <c r="M128" s="28" t="s">
        <v>72</v>
      </c>
      <c r="N128" s="28" t="s">
        <v>85</v>
      </c>
      <c r="O128" s="27" t="s">
        <v>384</v>
      </c>
      <c r="P128" s="27" t="s">
        <v>87</v>
      </c>
      <c r="Q128" s="27">
        <v>3</v>
      </c>
      <c r="R128" s="27" t="s">
        <v>76</v>
      </c>
      <c r="S128" s="178"/>
      <c r="T128" s="178"/>
      <c r="U128" s="17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123"/>
      <c r="AI128" s="124"/>
      <c r="AJ128" s="125"/>
      <c r="AK128" s="126"/>
      <c r="AL128" s="124"/>
      <c r="AM128" s="127"/>
      <c r="AN128" s="124"/>
      <c r="AO128" s="28"/>
      <c r="AP128" s="127"/>
      <c r="AQ128" s="128"/>
    </row>
    <row r="129" spans="1:43" s="129" customFormat="1" ht="14.45" customHeight="1">
      <c r="A129" s="293" t="s">
        <v>1156</v>
      </c>
      <c r="B129" s="27" t="s">
        <v>1201</v>
      </c>
      <c r="C129" s="27">
        <v>31</v>
      </c>
      <c r="D129" s="28">
        <v>605</v>
      </c>
      <c r="E129" s="28" t="s">
        <v>12</v>
      </c>
      <c r="F129" s="29" t="str">
        <f t="shared" si="8"/>
        <v>TM140131-GE-605B</v>
      </c>
      <c r="G129" s="30" t="str">
        <f>CONCATENATE(B129,C129,J129,D129,E129,"_NC")</f>
        <v>TM140131GE605B_NC</v>
      </c>
      <c r="H129" s="31" t="str">
        <f>IFERROR(INDEX(Definitions!$E$4:$F$173,MATCH($C129,Definitions!$E$4:$E$173,0),2),"")</f>
        <v>Dry End</v>
      </c>
      <c r="I129" s="32" t="s">
        <v>887</v>
      </c>
      <c r="J129" s="28" t="s">
        <v>115</v>
      </c>
      <c r="K129" s="33" t="str">
        <f>IFERROR(INDEX(Definitions!$E$4:$F$88,MATCH($J129,Definitions!$E$4:$E$88,0),2),"")</f>
        <v>Limit Switch Element</v>
      </c>
      <c r="L129" s="28" t="s">
        <v>1225</v>
      </c>
      <c r="M129" s="28" t="s">
        <v>72</v>
      </c>
      <c r="N129" s="28" t="s">
        <v>85</v>
      </c>
      <c r="O129" s="27" t="s">
        <v>384</v>
      </c>
      <c r="P129" s="27" t="s">
        <v>87</v>
      </c>
      <c r="Q129" s="27">
        <v>3</v>
      </c>
      <c r="R129" s="27" t="s">
        <v>76</v>
      </c>
      <c r="S129" s="178"/>
      <c r="T129" s="178"/>
      <c r="U129" s="17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123"/>
      <c r="AI129" s="124"/>
      <c r="AJ129" s="125"/>
      <c r="AK129" s="126"/>
      <c r="AL129" s="124"/>
      <c r="AM129" s="127"/>
      <c r="AN129" s="124"/>
      <c r="AO129" s="28"/>
      <c r="AP129" s="127"/>
      <c r="AQ129" s="128"/>
    </row>
    <row r="130" spans="1:43" s="129" customFormat="1" ht="14.45" customHeight="1">
      <c r="A130" s="293" t="s">
        <v>1152</v>
      </c>
      <c r="B130" s="27" t="s">
        <v>1201</v>
      </c>
      <c r="C130" s="27">
        <v>31</v>
      </c>
      <c r="D130" s="28">
        <v>605</v>
      </c>
      <c r="E130" s="28" t="s">
        <v>90</v>
      </c>
      <c r="F130" s="29" t="str">
        <f t="shared" si="8"/>
        <v>TM140131-HS-605A</v>
      </c>
      <c r="G130" s="30" t="str">
        <f>CONCATENATE(B130,C130,J130,D130,E130)</f>
        <v>TM140131HS605A</v>
      </c>
      <c r="H130" s="31" t="str">
        <f>IFERROR(INDEX(Definitions!$E$4:$F$173,MATCH($C130,Definitions!$E$4:$E$173,0),2),"")</f>
        <v>Dry End</v>
      </c>
      <c r="I130" s="32" t="s">
        <v>888</v>
      </c>
      <c r="J130" s="28" t="s">
        <v>92</v>
      </c>
      <c r="K130" s="33" t="str">
        <f>IFERROR(INDEX(Definitions!$E$4:$F$88,MATCH($J130,Definitions!$E$4:$E$88,0),2),"")</f>
        <v>Push button</v>
      </c>
      <c r="L130" s="28" t="s">
        <v>1222</v>
      </c>
      <c r="M130" s="28" t="s">
        <v>72</v>
      </c>
      <c r="N130" s="28" t="s">
        <v>85</v>
      </c>
      <c r="O130" s="27" t="s">
        <v>384</v>
      </c>
      <c r="P130" s="27" t="s">
        <v>87</v>
      </c>
      <c r="Q130" s="27">
        <v>2</v>
      </c>
      <c r="R130" s="27" t="s">
        <v>76</v>
      </c>
      <c r="S130" s="178"/>
      <c r="T130" s="178"/>
      <c r="U130" s="17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123"/>
      <c r="AI130" s="124"/>
      <c r="AJ130" s="125"/>
      <c r="AK130" s="126"/>
      <c r="AL130" s="124"/>
      <c r="AM130" s="127"/>
      <c r="AN130" s="124"/>
      <c r="AO130" s="28"/>
      <c r="AP130" s="127"/>
      <c r="AQ130" s="128"/>
    </row>
    <row r="131" spans="1:43" s="129" customFormat="1" ht="14.45" customHeight="1">
      <c r="A131" s="293" t="s">
        <v>1152</v>
      </c>
      <c r="B131" s="27" t="s">
        <v>1201</v>
      </c>
      <c r="C131" s="27">
        <v>31</v>
      </c>
      <c r="D131" s="28">
        <v>605</v>
      </c>
      <c r="E131" s="28" t="s">
        <v>12</v>
      </c>
      <c r="F131" s="29" t="str">
        <f t="shared" si="8"/>
        <v>TM140131-HS-605B</v>
      </c>
      <c r="G131" s="30" t="str">
        <f>CONCATENATE(B131,C131,J131,D131,E131)</f>
        <v>TM140131HS605B</v>
      </c>
      <c r="H131" s="31" t="str">
        <f>IFERROR(INDEX(Definitions!$E$4:$F$173,MATCH($C131,Definitions!$E$4:$E$173,0),2),"")</f>
        <v>Dry End</v>
      </c>
      <c r="I131" s="32" t="s">
        <v>889</v>
      </c>
      <c r="J131" s="28" t="s">
        <v>92</v>
      </c>
      <c r="K131" s="33" t="str">
        <f>IFERROR(INDEX(Definitions!$E$4:$F$88,MATCH($J131,Definitions!$E$4:$E$88,0),2),"")</f>
        <v>Push button</v>
      </c>
      <c r="L131" s="28" t="s">
        <v>1222</v>
      </c>
      <c r="M131" s="28" t="s">
        <v>72</v>
      </c>
      <c r="N131" s="28" t="s">
        <v>85</v>
      </c>
      <c r="O131" s="27" t="s">
        <v>384</v>
      </c>
      <c r="P131" s="27" t="s">
        <v>87</v>
      </c>
      <c r="Q131" s="27">
        <v>2</v>
      </c>
      <c r="R131" s="27" t="s">
        <v>76</v>
      </c>
      <c r="S131" s="178"/>
      <c r="T131" s="178"/>
      <c r="U131" s="17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123"/>
      <c r="AI131" s="124"/>
      <c r="AJ131" s="125"/>
      <c r="AK131" s="126"/>
      <c r="AL131" s="124"/>
      <c r="AM131" s="127"/>
      <c r="AN131" s="124"/>
      <c r="AO131" s="28"/>
      <c r="AP131" s="127"/>
      <c r="AQ131" s="128"/>
    </row>
    <row r="132" spans="1:43" s="129" customFormat="1" ht="14.45" customHeight="1">
      <c r="A132" s="293" t="s">
        <v>1153</v>
      </c>
      <c r="B132" s="27" t="s">
        <v>1201</v>
      </c>
      <c r="C132" s="27">
        <v>31</v>
      </c>
      <c r="D132" s="28">
        <v>605</v>
      </c>
      <c r="E132" s="28" t="s">
        <v>90</v>
      </c>
      <c r="F132" s="29" t="str">
        <f t="shared" si="8"/>
        <v>TM140131-XL-605A</v>
      </c>
      <c r="G132" s="30" t="str">
        <f>CONCATENATE(B132,C132,J132,D132,E132)</f>
        <v>TM140131XL605A</v>
      </c>
      <c r="H132" s="31" t="str">
        <f>IFERROR(INDEX(Definitions!$E$4:$F$173,MATCH($C132,Definitions!$E$4:$E$173,0),2),"")</f>
        <v>Dry End</v>
      </c>
      <c r="I132" s="32" t="s">
        <v>890</v>
      </c>
      <c r="J132" s="28" t="s">
        <v>97</v>
      </c>
      <c r="K132" s="33" t="str">
        <f>IFERROR(INDEX(Definitions!$E$4:$F$88,MATCH($J132,Definitions!$E$4:$E$88,0),2),"")</f>
        <v>Lamp</v>
      </c>
      <c r="L132" s="28" t="s">
        <v>1222</v>
      </c>
      <c r="M132" s="28" t="s">
        <v>72</v>
      </c>
      <c r="N132" s="28" t="s">
        <v>98</v>
      </c>
      <c r="O132" s="27" t="s">
        <v>384</v>
      </c>
      <c r="P132" s="27" t="s">
        <v>87</v>
      </c>
      <c r="Q132" s="27">
        <v>2</v>
      </c>
      <c r="R132" s="27" t="s">
        <v>76</v>
      </c>
      <c r="S132" s="178"/>
      <c r="T132" s="178"/>
      <c r="U132" s="17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123"/>
      <c r="AI132" s="124"/>
      <c r="AJ132" s="125"/>
      <c r="AK132" s="126"/>
      <c r="AL132" s="124"/>
      <c r="AM132" s="127"/>
      <c r="AN132" s="124"/>
      <c r="AO132" s="28"/>
      <c r="AP132" s="127"/>
      <c r="AQ132" s="224"/>
    </row>
    <row r="133" spans="1:43" s="129" customFormat="1" ht="14.45" customHeight="1">
      <c r="A133" s="293" t="s">
        <v>1157</v>
      </c>
      <c r="B133" s="27" t="s">
        <v>1201</v>
      </c>
      <c r="C133" s="27">
        <v>31</v>
      </c>
      <c r="D133" s="28">
        <v>605</v>
      </c>
      <c r="E133" s="28" t="s">
        <v>90</v>
      </c>
      <c r="F133" s="29" t="str">
        <f t="shared" si="8"/>
        <v>TM140131-SV-605A</v>
      </c>
      <c r="G133" s="30" t="str">
        <f>CONCATENATE(B133,C133,J133,D133,E133)</f>
        <v>TM140131SV605A</v>
      </c>
      <c r="H133" s="31" t="str">
        <f>IFERROR(INDEX(Definitions!$E$4:$F$173,MATCH($C133,Definitions!$E$4:$E$173,0),2),"")</f>
        <v>Dry End</v>
      </c>
      <c r="I133" s="32" t="s">
        <v>891</v>
      </c>
      <c r="J133" s="28" t="s">
        <v>110</v>
      </c>
      <c r="K133" s="33" t="str">
        <f>IFERROR(INDEX(Definitions!$E$4:$F$88,MATCH($J133,Definitions!$E$4:$E$88,0),2),"")</f>
        <v>Solenoid Valve</v>
      </c>
      <c r="L133" s="28" t="s">
        <v>1221</v>
      </c>
      <c r="M133" s="28" t="s">
        <v>72</v>
      </c>
      <c r="N133" s="28" t="s">
        <v>98</v>
      </c>
      <c r="O133" s="27" t="s">
        <v>384</v>
      </c>
      <c r="P133" s="27" t="s">
        <v>87</v>
      </c>
      <c r="Q133" s="27">
        <v>2</v>
      </c>
      <c r="R133" s="27" t="s">
        <v>76</v>
      </c>
      <c r="S133" s="178"/>
      <c r="T133" s="178"/>
      <c r="U133" s="17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123"/>
      <c r="AI133" s="124"/>
      <c r="AJ133" s="125"/>
      <c r="AK133" s="126"/>
      <c r="AL133" s="124"/>
      <c r="AM133" s="127"/>
      <c r="AN133" s="124"/>
      <c r="AO133" s="28"/>
      <c r="AP133" s="127"/>
      <c r="AQ133" s="128"/>
    </row>
    <row r="134" spans="1:43" s="129" customFormat="1" ht="14.45" customHeight="1">
      <c r="A134" s="293" t="s">
        <v>1157</v>
      </c>
      <c r="B134" s="27" t="s">
        <v>1201</v>
      </c>
      <c r="C134" s="27">
        <v>31</v>
      </c>
      <c r="D134" s="28">
        <v>605</v>
      </c>
      <c r="E134" s="28" t="s">
        <v>12</v>
      </c>
      <c r="F134" s="29" t="str">
        <f t="shared" si="8"/>
        <v>TM140131-SV-605B</v>
      </c>
      <c r="G134" s="30" t="str">
        <f>CONCATENATE(B134,C134,J134,D134,E134)</f>
        <v>TM140131SV605B</v>
      </c>
      <c r="H134" s="31" t="str">
        <f>IFERROR(INDEX(Definitions!$E$4:$F$173,MATCH($C134,Definitions!$E$4:$E$173,0),2),"")</f>
        <v>Dry End</v>
      </c>
      <c r="I134" s="32" t="s">
        <v>892</v>
      </c>
      <c r="J134" s="28" t="s">
        <v>110</v>
      </c>
      <c r="K134" s="33" t="str">
        <f>IFERROR(INDEX(Definitions!$E$4:$F$88,MATCH($J134,Definitions!$E$4:$E$88,0),2),"")</f>
        <v>Solenoid Valve</v>
      </c>
      <c r="L134" s="28" t="s">
        <v>1221</v>
      </c>
      <c r="M134" s="28" t="s">
        <v>72</v>
      </c>
      <c r="N134" s="28" t="s">
        <v>98</v>
      </c>
      <c r="O134" s="27" t="s">
        <v>384</v>
      </c>
      <c r="P134" s="27" t="s">
        <v>87</v>
      </c>
      <c r="Q134" s="27">
        <v>2</v>
      </c>
      <c r="R134" s="27" t="s">
        <v>76</v>
      </c>
      <c r="S134" s="178"/>
      <c r="T134" s="178"/>
      <c r="U134" s="17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123"/>
      <c r="AI134" s="124"/>
      <c r="AJ134" s="125"/>
      <c r="AK134" s="126"/>
      <c r="AL134" s="124"/>
      <c r="AM134" s="127"/>
      <c r="AN134" s="124"/>
      <c r="AO134" s="28"/>
      <c r="AP134" s="127"/>
      <c r="AQ134" s="128"/>
    </row>
    <row r="135" spans="1:43" s="129" customFormat="1" ht="14.45" customHeight="1">
      <c r="A135" s="293" t="s">
        <v>1158</v>
      </c>
      <c r="B135" s="27" t="s">
        <v>1201</v>
      </c>
      <c r="C135" s="27">
        <v>31</v>
      </c>
      <c r="D135" s="28">
        <v>612</v>
      </c>
      <c r="E135" s="28" t="s">
        <v>90</v>
      </c>
      <c r="F135" s="29" t="str">
        <f t="shared" si="8"/>
        <v>TM140131-GE-612A</v>
      </c>
      <c r="G135" s="30" t="str">
        <f>CONCATENATE(B135,C135,J135,D135,E135,"_NO")</f>
        <v>TM140131GE612A_NO</v>
      </c>
      <c r="H135" s="31" t="str">
        <f>IFERROR(INDEX(Definitions!$E$4:$F$173,MATCH($C135,Definitions!$E$4:$E$173,0),2),"")</f>
        <v>Dry End</v>
      </c>
      <c r="I135" s="32" t="s">
        <v>260</v>
      </c>
      <c r="J135" s="28" t="s">
        <v>115</v>
      </c>
      <c r="K135" s="33" t="str">
        <f>IFERROR(INDEX(Definitions!$E$4:$F$88,MATCH($J135,Definitions!$E$4:$E$88,0),2),"")</f>
        <v>Limit Switch Element</v>
      </c>
      <c r="L135" s="28" t="s">
        <v>1226</v>
      </c>
      <c r="M135" s="28" t="s">
        <v>72</v>
      </c>
      <c r="N135" s="28" t="s">
        <v>85</v>
      </c>
      <c r="O135" s="27" t="s">
        <v>384</v>
      </c>
      <c r="P135" s="27" t="s">
        <v>87</v>
      </c>
      <c r="Q135" s="27">
        <v>3</v>
      </c>
      <c r="R135" s="27" t="s">
        <v>76</v>
      </c>
      <c r="S135" s="178"/>
      <c r="T135" s="178"/>
      <c r="U135" s="17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123"/>
      <c r="AI135" s="124"/>
      <c r="AJ135" s="125"/>
      <c r="AK135" s="126"/>
      <c r="AL135" s="124"/>
      <c r="AM135" s="127"/>
      <c r="AN135" s="124"/>
      <c r="AO135" s="28"/>
      <c r="AP135" s="127"/>
      <c r="AQ135" s="128"/>
    </row>
    <row r="136" spans="1:43" s="129" customFormat="1" ht="14.45" customHeight="1">
      <c r="A136" s="293" t="s">
        <v>1158</v>
      </c>
      <c r="B136" s="27" t="s">
        <v>1201</v>
      </c>
      <c r="C136" s="27">
        <v>31</v>
      </c>
      <c r="D136" s="28">
        <v>612</v>
      </c>
      <c r="E136" s="28" t="s">
        <v>90</v>
      </c>
      <c r="F136" s="29" t="str">
        <f t="shared" si="8"/>
        <v>TM140131-GE-612A</v>
      </c>
      <c r="G136" s="30" t="str">
        <f>CONCATENATE(B136,C136,J136,D136,E136,"_NC")</f>
        <v>TM140131GE612A_NC</v>
      </c>
      <c r="H136" s="31" t="str">
        <f>IFERROR(INDEX(Definitions!$E$4:$F$173,MATCH($C136,Definitions!$E$4:$E$173,0),2),"")</f>
        <v>Dry End</v>
      </c>
      <c r="I136" s="32" t="s">
        <v>262</v>
      </c>
      <c r="J136" s="28" t="s">
        <v>115</v>
      </c>
      <c r="K136" s="33" t="str">
        <f>IFERROR(INDEX(Definitions!$E$4:$F$88,MATCH($J136,Definitions!$E$4:$E$88,0),2),"")</f>
        <v>Limit Switch Element</v>
      </c>
      <c r="L136" s="28" t="s">
        <v>1226</v>
      </c>
      <c r="M136" s="28" t="s">
        <v>72</v>
      </c>
      <c r="N136" s="28" t="s">
        <v>85</v>
      </c>
      <c r="O136" s="27" t="s">
        <v>808</v>
      </c>
      <c r="P136" s="27" t="s">
        <v>87</v>
      </c>
      <c r="Q136" s="27">
        <v>3</v>
      </c>
      <c r="R136" s="27" t="s">
        <v>76</v>
      </c>
      <c r="S136" s="178"/>
      <c r="T136" s="178"/>
      <c r="U136" s="17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123"/>
      <c r="AI136" s="124"/>
      <c r="AJ136" s="125"/>
      <c r="AK136" s="126"/>
      <c r="AL136" s="124"/>
      <c r="AM136" s="127"/>
      <c r="AN136" s="124"/>
      <c r="AO136" s="28"/>
      <c r="AP136" s="127"/>
      <c r="AQ136" s="128"/>
    </row>
    <row r="137" spans="1:43" s="129" customFormat="1" ht="14.45" customHeight="1">
      <c r="A137" s="293" t="s">
        <v>1158</v>
      </c>
      <c r="B137" s="27" t="s">
        <v>1201</v>
      </c>
      <c r="C137" s="27">
        <v>31</v>
      </c>
      <c r="D137" s="28">
        <v>612</v>
      </c>
      <c r="E137" s="28" t="s">
        <v>12</v>
      </c>
      <c r="F137" s="29" t="str">
        <f t="shared" si="8"/>
        <v>TM140131-GE-612B</v>
      </c>
      <c r="G137" s="30" t="str">
        <f>CONCATENATE(B137,C137,J137,D137,E137,"_NO")</f>
        <v>TM140131GE612B_NO</v>
      </c>
      <c r="H137" s="31" t="str">
        <f>IFERROR(INDEX(Definitions!$E$4:$F$173,MATCH($C137,Definitions!$E$4:$E$173,0),2),"")</f>
        <v>Dry End</v>
      </c>
      <c r="I137" s="32" t="s">
        <v>264</v>
      </c>
      <c r="J137" s="28" t="s">
        <v>115</v>
      </c>
      <c r="K137" s="33" t="str">
        <f>IFERROR(INDEX(Definitions!$E$4:$F$88,MATCH($J137,Definitions!$E$4:$E$88,0),2),"")</f>
        <v>Limit Switch Element</v>
      </c>
      <c r="L137" s="28" t="s">
        <v>1226</v>
      </c>
      <c r="M137" s="28" t="s">
        <v>72</v>
      </c>
      <c r="N137" s="28" t="s">
        <v>85</v>
      </c>
      <c r="O137" s="27" t="s">
        <v>384</v>
      </c>
      <c r="P137" s="27" t="s">
        <v>87</v>
      </c>
      <c r="Q137" s="27">
        <v>3</v>
      </c>
      <c r="R137" s="27" t="s">
        <v>76</v>
      </c>
      <c r="S137" s="178"/>
      <c r="T137" s="178"/>
      <c r="U137" s="17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123"/>
      <c r="AI137" s="124"/>
      <c r="AJ137" s="125"/>
      <c r="AK137" s="126"/>
      <c r="AL137" s="124"/>
      <c r="AM137" s="127"/>
      <c r="AN137" s="124"/>
      <c r="AO137" s="28"/>
      <c r="AP137" s="127"/>
      <c r="AQ137" s="128"/>
    </row>
    <row r="138" spans="1:43" s="129" customFormat="1" ht="14.45" customHeight="1">
      <c r="A138" s="293" t="s">
        <v>1158</v>
      </c>
      <c r="B138" s="27" t="s">
        <v>1201</v>
      </c>
      <c r="C138" s="27">
        <v>31</v>
      </c>
      <c r="D138" s="28">
        <v>612</v>
      </c>
      <c r="E138" s="28" t="s">
        <v>12</v>
      </c>
      <c r="F138" s="29" t="str">
        <f t="shared" si="8"/>
        <v>TM140131-GE-612B</v>
      </c>
      <c r="G138" s="30" t="str">
        <f>CONCATENATE(B138,C138,J138,D138,E138,"_NC")</f>
        <v>TM140131GE612B_NC</v>
      </c>
      <c r="H138" s="31" t="str">
        <f>IFERROR(INDEX(Definitions!$E$4:$F$173,MATCH($C138,Definitions!$E$4:$E$173,0),2),"")</f>
        <v>Dry End</v>
      </c>
      <c r="I138" s="32" t="s">
        <v>266</v>
      </c>
      <c r="J138" s="28" t="s">
        <v>115</v>
      </c>
      <c r="K138" s="33" t="str">
        <f>IFERROR(INDEX(Definitions!$E$4:$F$88,MATCH($J138,Definitions!$E$4:$E$88,0),2),"")</f>
        <v>Limit Switch Element</v>
      </c>
      <c r="L138" s="28" t="s">
        <v>1226</v>
      </c>
      <c r="M138" s="28" t="s">
        <v>72</v>
      </c>
      <c r="N138" s="28" t="s">
        <v>85</v>
      </c>
      <c r="O138" s="27" t="s">
        <v>808</v>
      </c>
      <c r="P138" s="27" t="s">
        <v>87</v>
      </c>
      <c r="Q138" s="27">
        <v>3</v>
      </c>
      <c r="R138" s="27" t="s">
        <v>76</v>
      </c>
      <c r="S138" s="178"/>
      <c r="T138" s="178"/>
      <c r="U138" s="17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123"/>
      <c r="AI138" s="124"/>
      <c r="AJ138" s="125"/>
      <c r="AK138" s="126"/>
      <c r="AL138" s="124"/>
      <c r="AM138" s="127"/>
      <c r="AN138" s="124"/>
      <c r="AO138" s="28"/>
      <c r="AP138" s="127"/>
      <c r="AQ138" s="128"/>
    </row>
    <row r="139" spans="1:43" s="129" customFormat="1" ht="14.45" customHeight="1">
      <c r="A139" s="293" t="s">
        <v>1158</v>
      </c>
      <c r="B139" s="27" t="s">
        <v>1201</v>
      </c>
      <c r="C139" s="27">
        <v>31</v>
      </c>
      <c r="D139" s="28">
        <v>612</v>
      </c>
      <c r="E139" s="28" t="s">
        <v>94</v>
      </c>
      <c r="F139" s="29" t="str">
        <f t="shared" si="8"/>
        <v>TM140131-GE-612C</v>
      </c>
      <c r="G139" s="30" t="str">
        <f t="shared" ref="G139:G197" si="9">CONCATENATE(B139,C139,J139,D139,E139)</f>
        <v>TM140131GE612C</v>
      </c>
      <c r="H139" s="31" t="str">
        <f>IFERROR(INDEX(Definitions!$E$4:$F$173,MATCH($C139,Definitions!$E$4:$E$173,0),2),"")</f>
        <v>Dry End</v>
      </c>
      <c r="I139" s="32" t="s">
        <v>267</v>
      </c>
      <c r="J139" s="28" t="s">
        <v>115</v>
      </c>
      <c r="K139" s="33" t="str">
        <f>IFERROR(INDEX(Definitions!$E$4:$F$88,MATCH($J139,Definitions!$E$4:$E$88,0),2),"")</f>
        <v>Limit Switch Element</v>
      </c>
      <c r="L139" s="28" t="s">
        <v>1226</v>
      </c>
      <c r="M139" s="28" t="s">
        <v>72</v>
      </c>
      <c r="N139" s="28" t="s">
        <v>85</v>
      </c>
      <c r="O139" s="27" t="s">
        <v>384</v>
      </c>
      <c r="P139" s="27" t="s">
        <v>87</v>
      </c>
      <c r="Q139" s="27">
        <v>3</v>
      </c>
      <c r="R139" s="27" t="s">
        <v>76</v>
      </c>
      <c r="S139" s="178"/>
      <c r="T139" s="178"/>
      <c r="U139" s="17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123"/>
      <c r="AI139" s="124"/>
      <c r="AJ139" s="125"/>
      <c r="AK139" s="126"/>
      <c r="AL139" s="124"/>
      <c r="AM139" s="127"/>
      <c r="AN139" s="124"/>
      <c r="AO139" s="28"/>
      <c r="AP139" s="127"/>
      <c r="AQ139" s="128"/>
    </row>
    <row r="140" spans="1:43" s="129" customFormat="1" ht="14.45" customHeight="1">
      <c r="A140" s="293" t="s">
        <v>1159</v>
      </c>
      <c r="B140" s="27" t="s">
        <v>1201</v>
      </c>
      <c r="C140" s="27">
        <v>31</v>
      </c>
      <c r="D140" s="28">
        <v>612</v>
      </c>
      <c r="E140" s="28" t="s">
        <v>118</v>
      </c>
      <c r="F140" s="29" t="str">
        <f t="shared" si="8"/>
        <v>TM140131-GE-612D</v>
      </c>
      <c r="G140" s="30" t="str">
        <f t="shared" si="9"/>
        <v>TM140131GE612D</v>
      </c>
      <c r="H140" s="31" t="str">
        <f>IFERROR(INDEX(Definitions!$E$4:$F$173,MATCH($C140,Definitions!$E$4:$E$173,0),2),"")</f>
        <v>Dry End</v>
      </c>
      <c r="I140" s="32" t="s">
        <v>268</v>
      </c>
      <c r="J140" s="28" t="s">
        <v>115</v>
      </c>
      <c r="K140" s="33" t="str">
        <f>IFERROR(INDEX(Definitions!$E$4:$F$88,MATCH($J140,Definitions!$E$4:$E$88,0),2),"")</f>
        <v>Limit Switch Element</v>
      </c>
      <c r="L140" s="28" t="s">
        <v>1227</v>
      </c>
      <c r="M140" s="28" t="s">
        <v>72</v>
      </c>
      <c r="N140" s="28" t="s">
        <v>85</v>
      </c>
      <c r="O140" s="27" t="s">
        <v>384</v>
      </c>
      <c r="P140" s="27" t="s">
        <v>87</v>
      </c>
      <c r="Q140" s="27">
        <v>3</v>
      </c>
      <c r="R140" s="27" t="s">
        <v>76</v>
      </c>
      <c r="S140" s="178"/>
      <c r="T140" s="178"/>
      <c r="U140" s="17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123"/>
      <c r="AI140" s="124"/>
      <c r="AJ140" s="125"/>
      <c r="AK140" s="126"/>
      <c r="AL140" s="124"/>
      <c r="AM140" s="127"/>
      <c r="AN140" s="124"/>
      <c r="AO140" s="28"/>
      <c r="AP140" s="127"/>
      <c r="AQ140" s="128"/>
    </row>
    <row r="141" spans="1:43" s="129" customFormat="1" ht="14.45" customHeight="1">
      <c r="A141" s="293" t="s">
        <v>1158</v>
      </c>
      <c r="B141" s="27" t="s">
        <v>1201</v>
      </c>
      <c r="C141" s="27">
        <v>31</v>
      </c>
      <c r="D141" s="28">
        <v>612</v>
      </c>
      <c r="E141" s="28" t="s">
        <v>269</v>
      </c>
      <c r="F141" s="29" t="str">
        <f t="shared" si="8"/>
        <v>TM140131-GE-612E</v>
      </c>
      <c r="G141" s="30" t="str">
        <f t="shared" si="9"/>
        <v>TM140131GE612E</v>
      </c>
      <c r="H141" s="31" t="str">
        <f>IFERROR(INDEX(Definitions!$E$4:$F$173,MATCH($C141,Definitions!$E$4:$E$173,0),2),"")</f>
        <v>Dry End</v>
      </c>
      <c r="I141" s="32" t="s">
        <v>270</v>
      </c>
      <c r="J141" s="28" t="s">
        <v>115</v>
      </c>
      <c r="K141" s="33" t="str">
        <f>IFERROR(INDEX(Definitions!$E$4:$F$88,MATCH($J141,Definitions!$E$4:$E$88,0),2),"")</f>
        <v>Limit Switch Element</v>
      </c>
      <c r="L141" s="28" t="s">
        <v>1226</v>
      </c>
      <c r="M141" s="28" t="s">
        <v>72</v>
      </c>
      <c r="N141" s="28" t="s">
        <v>85</v>
      </c>
      <c r="O141" s="27" t="s">
        <v>384</v>
      </c>
      <c r="P141" s="27" t="s">
        <v>87</v>
      </c>
      <c r="Q141" s="27">
        <v>3</v>
      </c>
      <c r="R141" s="27" t="s">
        <v>76</v>
      </c>
      <c r="S141" s="178"/>
      <c r="T141" s="178"/>
      <c r="U141" s="17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123"/>
      <c r="AI141" s="124"/>
      <c r="AJ141" s="125"/>
      <c r="AK141" s="126"/>
      <c r="AL141" s="124"/>
      <c r="AM141" s="127"/>
      <c r="AN141" s="124"/>
      <c r="AO141" s="28"/>
      <c r="AP141" s="127"/>
      <c r="AQ141" s="128"/>
    </row>
    <row r="142" spans="1:43" s="129" customFormat="1" ht="14.45" customHeight="1">
      <c r="A142" s="293" t="s">
        <v>1159</v>
      </c>
      <c r="B142" s="27" t="s">
        <v>1201</v>
      </c>
      <c r="C142" s="27">
        <v>31</v>
      </c>
      <c r="D142" s="28">
        <v>612</v>
      </c>
      <c r="E142" s="28" t="s">
        <v>271</v>
      </c>
      <c r="F142" s="29" t="str">
        <f t="shared" si="8"/>
        <v>TM140131-GE-612F</v>
      </c>
      <c r="G142" s="30" t="str">
        <f t="shared" si="9"/>
        <v>TM140131GE612F</v>
      </c>
      <c r="H142" s="31" t="str">
        <f>IFERROR(INDEX(Definitions!$E$4:$F$173,MATCH($C142,Definitions!$E$4:$E$173,0),2),"")</f>
        <v>Dry End</v>
      </c>
      <c r="I142" s="32" t="s">
        <v>272</v>
      </c>
      <c r="J142" s="28" t="s">
        <v>115</v>
      </c>
      <c r="K142" s="33" t="str">
        <f>IFERROR(INDEX(Definitions!$E$4:$F$88,MATCH($J142,Definitions!$E$4:$E$88,0),2),"")</f>
        <v>Limit Switch Element</v>
      </c>
      <c r="L142" s="28" t="s">
        <v>1227</v>
      </c>
      <c r="M142" s="28" t="s">
        <v>72</v>
      </c>
      <c r="N142" s="28" t="s">
        <v>85</v>
      </c>
      <c r="O142" s="27" t="s">
        <v>384</v>
      </c>
      <c r="P142" s="27" t="s">
        <v>87</v>
      </c>
      <c r="Q142" s="27">
        <v>3</v>
      </c>
      <c r="R142" s="27" t="s">
        <v>76</v>
      </c>
      <c r="S142" s="178"/>
      <c r="T142" s="178"/>
      <c r="U142" s="17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123"/>
      <c r="AI142" s="124"/>
      <c r="AJ142" s="125"/>
      <c r="AK142" s="126"/>
      <c r="AL142" s="124"/>
      <c r="AM142" s="127"/>
      <c r="AN142" s="124"/>
      <c r="AO142" s="28"/>
      <c r="AP142" s="127"/>
      <c r="AQ142" s="128"/>
    </row>
    <row r="143" spans="1:43" s="129" customFormat="1" ht="14.45" customHeight="1">
      <c r="A143" s="293" t="s">
        <v>1152</v>
      </c>
      <c r="B143" s="27" t="s">
        <v>1201</v>
      </c>
      <c r="C143" s="27">
        <v>31</v>
      </c>
      <c r="D143" s="28">
        <v>612</v>
      </c>
      <c r="E143" s="28" t="s">
        <v>90</v>
      </c>
      <c r="F143" s="29" t="str">
        <f t="shared" si="8"/>
        <v>TM140131-HS-612A</v>
      </c>
      <c r="G143" s="30" t="str">
        <f t="shared" si="9"/>
        <v>TM140131HS612A</v>
      </c>
      <c r="H143" s="31" t="str">
        <f>IFERROR(INDEX(Definitions!$E$4:$F$173,MATCH($C143,Definitions!$E$4:$E$173,0),2),"")</f>
        <v>Dry End</v>
      </c>
      <c r="I143" s="32" t="s">
        <v>273</v>
      </c>
      <c r="J143" s="28" t="s">
        <v>92</v>
      </c>
      <c r="K143" s="33" t="str">
        <f>IFERROR(INDEX(Definitions!$E$4:$F$88,MATCH($J143,Definitions!$E$4:$E$88,0),2),"")</f>
        <v>Push button</v>
      </c>
      <c r="L143" s="28" t="s">
        <v>1222</v>
      </c>
      <c r="M143" s="28" t="s">
        <v>72</v>
      </c>
      <c r="N143" s="28" t="s">
        <v>85</v>
      </c>
      <c r="O143" s="27" t="s">
        <v>384</v>
      </c>
      <c r="P143" s="27" t="s">
        <v>87</v>
      </c>
      <c r="Q143" s="27">
        <v>2</v>
      </c>
      <c r="R143" s="27" t="s">
        <v>76</v>
      </c>
      <c r="S143" s="178"/>
      <c r="T143" s="178"/>
      <c r="U143" s="17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123"/>
      <c r="AI143" s="124"/>
      <c r="AJ143" s="125"/>
      <c r="AK143" s="126"/>
      <c r="AL143" s="124"/>
      <c r="AM143" s="127"/>
      <c r="AN143" s="124"/>
      <c r="AO143" s="28"/>
      <c r="AP143" s="127"/>
      <c r="AQ143" s="128"/>
    </row>
    <row r="144" spans="1:43" s="129" customFormat="1" ht="14.45" customHeight="1">
      <c r="A144" s="293" t="s">
        <v>1152</v>
      </c>
      <c r="B144" s="27" t="s">
        <v>1201</v>
      </c>
      <c r="C144" s="27">
        <v>31</v>
      </c>
      <c r="D144" s="28">
        <v>612</v>
      </c>
      <c r="E144" s="28" t="s">
        <v>12</v>
      </c>
      <c r="F144" s="29" t="str">
        <f t="shared" si="8"/>
        <v>TM140131-HS-612B</v>
      </c>
      <c r="G144" s="30" t="str">
        <f t="shared" si="9"/>
        <v>TM140131HS612B</v>
      </c>
      <c r="H144" s="31" t="str">
        <f>IFERROR(INDEX(Definitions!$E$4:$F$173,MATCH($C144,Definitions!$E$4:$E$173,0),2),"")</f>
        <v>Dry End</v>
      </c>
      <c r="I144" s="32" t="s">
        <v>274</v>
      </c>
      <c r="J144" s="28" t="s">
        <v>92</v>
      </c>
      <c r="K144" s="33" t="str">
        <f>IFERROR(INDEX(Definitions!$E$4:$F$88,MATCH($J144,Definitions!$E$4:$E$88,0),2),"")</f>
        <v>Push button</v>
      </c>
      <c r="L144" s="28" t="s">
        <v>1222</v>
      </c>
      <c r="M144" s="28" t="s">
        <v>72</v>
      </c>
      <c r="N144" s="28" t="s">
        <v>85</v>
      </c>
      <c r="O144" s="27" t="s">
        <v>384</v>
      </c>
      <c r="P144" s="27" t="s">
        <v>87</v>
      </c>
      <c r="Q144" s="27">
        <v>2</v>
      </c>
      <c r="R144" s="27" t="s">
        <v>76</v>
      </c>
      <c r="S144" s="178"/>
      <c r="T144" s="178"/>
      <c r="U144" s="17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123"/>
      <c r="AI144" s="124"/>
      <c r="AJ144" s="125"/>
      <c r="AK144" s="126"/>
      <c r="AL144" s="124"/>
      <c r="AM144" s="127"/>
      <c r="AN144" s="124"/>
      <c r="AO144" s="28"/>
      <c r="AP144" s="127"/>
      <c r="AQ144" s="128"/>
    </row>
    <row r="145" spans="1:43" s="129" customFormat="1" ht="14.45" customHeight="1">
      <c r="A145" s="293" t="s">
        <v>1153</v>
      </c>
      <c r="B145" s="27" t="s">
        <v>1201</v>
      </c>
      <c r="C145" s="27">
        <v>31</v>
      </c>
      <c r="D145" s="28">
        <v>612</v>
      </c>
      <c r="E145" s="28" t="s">
        <v>90</v>
      </c>
      <c r="F145" s="29" t="str">
        <f t="shared" si="8"/>
        <v>TM140131-XL-612A</v>
      </c>
      <c r="G145" s="30" t="str">
        <f t="shared" si="9"/>
        <v>TM140131XL612A</v>
      </c>
      <c r="H145" s="31" t="str">
        <f>IFERROR(INDEX(Definitions!$E$4:$F$173,MATCH($C145,Definitions!$E$4:$E$173,0),2),"")</f>
        <v>Dry End</v>
      </c>
      <c r="I145" s="32" t="s">
        <v>275</v>
      </c>
      <c r="J145" s="28" t="s">
        <v>97</v>
      </c>
      <c r="K145" s="33" t="str">
        <f>IFERROR(INDEX(Definitions!$E$4:$F$88,MATCH($J145,Definitions!$E$4:$E$88,0),2),"")</f>
        <v>Lamp</v>
      </c>
      <c r="L145" s="28" t="s">
        <v>1222</v>
      </c>
      <c r="M145" s="28" t="s">
        <v>72</v>
      </c>
      <c r="N145" s="28" t="s">
        <v>98</v>
      </c>
      <c r="O145" s="27" t="s">
        <v>384</v>
      </c>
      <c r="P145" s="27" t="s">
        <v>87</v>
      </c>
      <c r="Q145" s="27">
        <v>2</v>
      </c>
      <c r="R145" s="27" t="s">
        <v>76</v>
      </c>
      <c r="S145" s="178"/>
      <c r="T145" s="178"/>
      <c r="U145" s="17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123"/>
      <c r="AI145" s="124"/>
      <c r="AJ145" s="125"/>
      <c r="AK145" s="126"/>
      <c r="AL145" s="124"/>
      <c r="AM145" s="127"/>
      <c r="AN145" s="124"/>
      <c r="AO145" s="28"/>
      <c r="AP145" s="127"/>
      <c r="AQ145" s="224"/>
    </row>
    <row r="146" spans="1:43" s="129" customFormat="1" ht="14.45" customHeight="1">
      <c r="A146" s="293" t="s">
        <v>1153</v>
      </c>
      <c r="B146" s="27" t="s">
        <v>1201</v>
      </c>
      <c r="C146" s="27">
        <v>31</v>
      </c>
      <c r="D146" s="28">
        <v>612</v>
      </c>
      <c r="E146" s="28" t="s">
        <v>12</v>
      </c>
      <c r="F146" s="29" t="str">
        <f t="shared" si="8"/>
        <v>TM140131-XL-612B</v>
      </c>
      <c r="G146" s="30" t="str">
        <f t="shared" si="9"/>
        <v>TM140131XL612B</v>
      </c>
      <c r="H146" s="31" t="str">
        <f>IFERROR(INDEX(Definitions!$E$4:$F$173,MATCH($C146,Definitions!$E$4:$E$173,0),2),"")</f>
        <v>Dry End</v>
      </c>
      <c r="I146" s="32" t="s">
        <v>276</v>
      </c>
      <c r="J146" s="28" t="s">
        <v>97</v>
      </c>
      <c r="K146" s="33" t="str">
        <f>IFERROR(INDEX(Definitions!$E$4:$F$88,MATCH($J146,Definitions!$E$4:$E$88,0),2),"")</f>
        <v>Lamp</v>
      </c>
      <c r="L146" s="28" t="s">
        <v>1222</v>
      </c>
      <c r="M146" s="28" t="s">
        <v>72</v>
      </c>
      <c r="N146" s="28" t="s">
        <v>98</v>
      </c>
      <c r="O146" s="27" t="s">
        <v>384</v>
      </c>
      <c r="P146" s="27" t="s">
        <v>87</v>
      </c>
      <c r="Q146" s="27">
        <v>2</v>
      </c>
      <c r="R146" s="27" t="s">
        <v>76</v>
      </c>
      <c r="S146" s="178"/>
      <c r="T146" s="178"/>
      <c r="U146" s="17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123"/>
      <c r="AI146" s="124"/>
      <c r="AJ146" s="125"/>
      <c r="AK146" s="126"/>
      <c r="AL146" s="124"/>
      <c r="AM146" s="127"/>
      <c r="AN146" s="124"/>
      <c r="AO146" s="28"/>
      <c r="AP146" s="127"/>
      <c r="AQ146" s="224"/>
    </row>
    <row r="147" spans="1:43" s="129" customFormat="1" ht="14.45" customHeight="1">
      <c r="A147" s="293" t="s">
        <v>1159</v>
      </c>
      <c r="B147" s="27" t="s">
        <v>1201</v>
      </c>
      <c r="C147" s="27">
        <v>31</v>
      </c>
      <c r="D147" s="28">
        <v>614</v>
      </c>
      <c r="E147" s="28"/>
      <c r="F147" s="29" t="str">
        <f t="shared" si="8"/>
        <v>TM140131-GE-614</v>
      </c>
      <c r="G147" s="30" t="str">
        <f t="shared" si="9"/>
        <v>TM140131GE614</v>
      </c>
      <c r="H147" s="31" t="str">
        <f>IFERROR(INDEX(Definitions!$E$4:$F$173,MATCH($C147,Definitions!$E$4:$E$173,0),2),"")</f>
        <v>Dry End</v>
      </c>
      <c r="I147" s="32" t="s">
        <v>277</v>
      </c>
      <c r="J147" s="28" t="s">
        <v>115</v>
      </c>
      <c r="K147" s="33" t="str">
        <f>IFERROR(INDEX(Definitions!$E$4:$F$88,MATCH($J147,Definitions!$E$4:$E$88,0),2),"")</f>
        <v>Limit Switch Element</v>
      </c>
      <c r="L147" s="28" t="s">
        <v>1227</v>
      </c>
      <c r="M147" s="28" t="s">
        <v>72</v>
      </c>
      <c r="N147" s="28" t="s">
        <v>85</v>
      </c>
      <c r="O147" s="27" t="s">
        <v>384</v>
      </c>
      <c r="P147" s="27" t="s">
        <v>87</v>
      </c>
      <c r="Q147" s="27">
        <v>3</v>
      </c>
      <c r="R147" s="27" t="s">
        <v>76</v>
      </c>
      <c r="S147" s="178"/>
      <c r="T147" s="178"/>
      <c r="U147" s="17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123"/>
      <c r="AI147" s="124"/>
      <c r="AJ147" s="125"/>
      <c r="AK147" s="126"/>
      <c r="AL147" s="124"/>
      <c r="AM147" s="127"/>
      <c r="AN147" s="124"/>
      <c r="AO147" s="28"/>
      <c r="AP147" s="127"/>
      <c r="AQ147" s="128"/>
    </row>
    <row r="148" spans="1:43" s="129" customFormat="1" ht="14.45" customHeight="1">
      <c r="A148" s="293" t="s">
        <v>1152</v>
      </c>
      <c r="B148" s="27" t="s">
        <v>1201</v>
      </c>
      <c r="C148" s="27">
        <v>31</v>
      </c>
      <c r="D148" s="28">
        <v>619</v>
      </c>
      <c r="E148" s="28" t="s">
        <v>90</v>
      </c>
      <c r="F148" s="29" t="str">
        <f t="shared" si="8"/>
        <v>TM140131-HS-619A</v>
      </c>
      <c r="G148" s="30" t="str">
        <f t="shared" si="9"/>
        <v>TM140131HS619A</v>
      </c>
      <c r="H148" s="31" t="str">
        <f>IFERROR(INDEX(Definitions!$E$4:$F$173,MATCH($C148,Definitions!$E$4:$E$173,0),2),"")</f>
        <v>Dry End</v>
      </c>
      <c r="I148" s="32" t="s">
        <v>278</v>
      </c>
      <c r="J148" s="28" t="s">
        <v>92</v>
      </c>
      <c r="K148" s="33" t="str">
        <f>IFERROR(INDEX(Definitions!$E$4:$F$88,MATCH($J148,Definitions!$E$4:$E$88,0),2),"")</f>
        <v>Push button</v>
      </c>
      <c r="L148" s="28" t="s">
        <v>1222</v>
      </c>
      <c r="M148" s="28" t="s">
        <v>72</v>
      </c>
      <c r="N148" s="28" t="s">
        <v>85</v>
      </c>
      <c r="O148" s="27" t="s">
        <v>384</v>
      </c>
      <c r="P148" s="27" t="s">
        <v>87</v>
      </c>
      <c r="Q148" s="27">
        <v>2</v>
      </c>
      <c r="R148" s="27" t="s">
        <v>76</v>
      </c>
      <c r="S148" s="178"/>
      <c r="T148" s="178"/>
      <c r="U148" s="17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123"/>
      <c r="AI148" s="124"/>
      <c r="AJ148" s="125"/>
      <c r="AK148" s="126"/>
      <c r="AL148" s="124"/>
      <c r="AM148" s="127"/>
      <c r="AN148" s="124"/>
      <c r="AO148" s="28"/>
      <c r="AP148" s="127"/>
      <c r="AQ148" s="128"/>
    </row>
    <row r="149" spans="1:43" s="129" customFormat="1" ht="14.45" customHeight="1">
      <c r="A149" s="293" t="s">
        <v>1152</v>
      </c>
      <c r="B149" s="27" t="s">
        <v>1201</v>
      </c>
      <c r="C149" s="27">
        <v>31</v>
      </c>
      <c r="D149" s="28">
        <v>619</v>
      </c>
      <c r="E149" s="28" t="s">
        <v>12</v>
      </c>
      <c r="F149" s="29" t="str">
        <f t="shared" si="8"/>
        <v>TM140131-HS-619B</v>
      </c>
      <c r="G149" s="30" t="str">
        <f t="shared" si="9"/>
        <v>TM140131HS619B</v>
      </c>
      <c r="H149" s="31" t="str">
        <f>IFERROR(INDEX(Definitions!$E$4:$F$173,MATCH($C149,Definitions!$E$4:$E$173,0),2),"")</f>
        <v>Dry End</v>
      </c>
      <c r="I149" s="32" t="s">
        <v>279</v>
      </c>
      <c r="J149" s="28" t="s">
        <v>92</v>
      </c>
      <c r="K149" s="33" t="str">
        <f>IFERROR(INDEX(Definitions!$E$4:$F$88,MATCH($J149,Definitions!$E$4:$E$88,0),2),"")</f>
        <v>Push button</v>
      </c>
      <c r="L149" s="28" t="s">
        <v>1222</v>
      </c>
      <c r="M149" s="28" t="s">
        <v>72</v>
      </c>
      <c r="N149" s="28" t="s">
        <v>85</v>
      </c>
      <c r="O149" s="27" t="s">
        <v>384</v>
      </c>
      <c r="P149" s="27" t="s">
        <v>87</v>
      </c>
      <c r="Q149" s="27">
        <v>2</v>
      </c>
      <c r="R149" s="27" t="s">
        <v>76</v>
      </c>
      <c r="S149" s="178"/>
      <c r="T149" s="178"/>
      <c r="U149" s="17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123"/>
      <c r="AI149" s="124"/>
      <c r="AJ149" s="125"/>
      <c r="AK149" s="126"/>
      <c r="AL149" s="124"/>
      <c r="AM149" s="127"/>
      <c r="AN149" s="124"/>
      <c r="AO149" s="28"/>
      <c r="AP149" s="127"/>
      <c r="AQ149" s="128"/>
    </row>
    <row r="150" spans="1:43" s="129" customFormat="1" ht="14.45" customHeight="1">
      <c r="A150" s="293" t="s">
        <v>1141</v>
      </c>
      <c r="B150" s="27" t="s">
        <v>1201</v>
      </c>
      <c r="C150" s="27">
        <v>31</v>
      </c>
      <c r="D150" s="28">
        <v>619</v>
      </c>
      <c r="E150" s="28"/>
      <c r="F150" s="29" t="str">
        <f t="shared" si="8"/>
        <v>TM140131-SV-619</v>
      </c>
      <c r="G150" s="30" t="str">
        <f t="shared" si="9"/>
        <v>TM140131SV619</v>
      </c>
      <c r="H150" s="31" t="str">
        <f>IFERROR(INDEX(Definitions!$E$4:$F$173,MATCH($C150,Definitions!$E$4:$E$173,0),2),"")</f>
        <v>Dry End</v>
      </c>
      <c r="I150" s="32" t="s">
        <v>280</v>
      </c>
      <c r="J150" s="28" t="s">
        <v>110</v>
      </c>
      <c r="K150" s="33" t="str">
        <f>IFERROR(INDEX(Definitions!$E$4:$F$88,MATCH($J150,Definitions!$E$4:$E$88,0),2),"")</f>
        <v>Solenoid Valve</v>
      </c>
      <c r="L150" s="28" t="s">
        <v>1214</v>
      </c>
      <c r="M150" s="28" t="s">
        <v>72</v>
      </c>
      <c r="N150" s="28" t="s">
        <v>98</v>
      </c>
      <c r="O150" s="27" t="s">
        <v>384</v>
      </c>
      <c r="P150" s="27" t="s">
        <v>87</v>
      </c>
      <c r="Q150" s="27">
        <v>2</v>
      </c>
      <c r="R150" s="27" t="s">
        <v>76</v>
      </c>
      <c r="S150" s="178"/>
      <c r="T150" s="178"/>
      <c r="U150" s="17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123"/>
      <c r="AI150" s="124"/>
      <c r="AJ150" s="125"/>
      <c r="AK150" s="126"/>
      <c r="AL150" s="124"/>
      <c r="AM150" s="127"/>
      <c r="AN150" s="124"/>
      <c r="AO150" s="28"/>
      <c r="AP150" s="127"/>
      <c r="AQ150" s="128"/>
    </row>
    <row r="151" spans="1:43" s="129" customFormat="1" ht="14.45" customHeight="1">
      <c r="A151" s="293" t="s">
        <v>1155</v>
      </c>
      <c r="B151" s="27" t="s">
        <v>1201</v>
      </c>
      <c r="C151" s="27">
        <v>31</v>
      </c>
      <c r="D151" s="28">
        <v>629</v>
      </c>
      <c r="E151" s="28"/>
      <c r="F151" s="29" t="str">
        <f>CONCATENATE(B151,C151,"-",J151,"-",D151,E151)</f>
        <v>TM140131-GE-629</v>
      </c>
      <c r="G151" s="30" t="str">
        <f>CONCATENATE(B151,C151,J151,D151,E151)</f>
        <v>TM140131GE629</v>
      </c>
      <c r="H151" s="31" t="str">
        <f>IFERROR(INDEX(Definitions!$E$4:$F$173,MATCH($C151,Definitions!$E$4:$E$173,0),2),"")</f>
        <v>Dry End</v>
      </c>
      <c r="I151" s="32" t="s">
        <v>1120</v>
      </c>
      <c r="J151" s="28" t="s">
        <v>115</v>
      </c>
      <c r="K151" s="33" t="str">
        <f>IFERROR(INDEX(Definitions!$E$4:$F$88,MATCH($J151,Definitions!$E$4:$E$88,0),2),"")</f>
        <v>Limit Switch Element</v>
      </c>
      <c r="L151" s="28" t="s">
        <v>1228</v>
      </c>
      <c r="M151" s="28" t="s">
        <v>72</v>
      </c>
      <c r="N151" s="28" t="s">
        <v>85</v>
      </c>
      <c r="O151" s="27" t="s">
        <v>384</v>
      </c>
      <c r="P151" s="27" t="s">
        <v>87</v>
      </c>
      <c r="Q151" s="27">
        <v>3</v>
      </c>
      <c r="R151" s="27" t="s">
        <v>76</v>
      </c>
      <c r="S151" s="178"/>
      <c r="T151" s="178"/>
      <c r="U151" s="17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123"/>
      <c r="AI151" s="124"/>
      <c r="AJ151" s="125"/>
      <c r="AK151" s="126"/>
      <c r="AL151" s="124"/>
      <c r="AM151" s="127"/>
      <c r="AN151" s="124"/>
      <c r="AO151" s="28">
        <v>2</v>
      </c>
      <c r="AP151" s="127"/>
      <c r="AQ151" s="128"/>
    </row>
    <row r="152" spans="1:43" s="129" customFormat="1" ht="14.45" customHeight="1">
      <c r="A152" s="293" t="s">
        <v>1157</v>
      </c>
      <c r="B152" s="27" t="s">
        <v>1201</v>
      </c>
      <c r="C152" s="27">
        <v>31</v>
      </c>
      <c r="D152" s="28">
        <v>629</v>
      </c>
      <c r="E152" s="28" t="s">
        <v>90</v>
      </c>
      <c r="F152" s="29" t="str">
        <f t="shared" si="8"/>
        <v>TM140131-SV-629A</v>
      </c>
      <c r="G152" s="30" t="str">
        <f t="shared" si="9"/>
        <v>TM140131SV629A</v>
      </c>
      <c r="H152" s="31" t="str">
        <f>IFERROR(INDEX(Definitions!$E$4:$F$173,MATCH($C152,Definitions!$E$4:$E$173,0),2),"")</f>
        <v>Dry End</v>
      </c>
      <c r="I152" s="32" t="s">
        <v>281</v>
      </c>
      <c r="J152" s="28" t="s">
        <v>110</v>
      </c>
      <c r="K152" s="33" t="str">
        <f>IFERROR(INDEX(Definitions!$E$4:$F$88,MATCH($J152,Definitions!$E$4:$E$88,0),2),"")</f>
        <v>Solenoid Valve</v>
      </c>
      <c r="L152" s="28" t="s">
        <v>1221</v>
      </c>
      <c r="M152" s="28" t="s">
        <v>72</v>
      </c>
      <c r="N152" s="28" t="s">
        <v>98</v>
      </c>
      <c r="O152" s="27" t="s">
        <v>384</v>
      </c>
      <c r="P152" s="27" t="s">
        <v>87</v>
      </c>
      <c r="Q152" s="27">
        <v>2</v>
      </c>
      <c r="R152" s="27" t="s">
        <v>76</v>
      </c>
      <c r="S152" s="178"/>
      <c r="T152" s="178"/>
      <c r="U152" s="17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123"/>
      <c r="AI152" s="124"/>
      <c r="AJ152" s="125"/>
      <c r="AK152" s="126"/>
      <c r="AL152" s="124"/>
      <c r="AM152" s="127"/>
      <c r="AN152" s="124"/>
      <c r="AO152" s="28"/>
      <c r="AP152" s="127"/>
      <c r="AQ152" s="128"/>
    </row>
    <row r="153" spans="1:43" s="129" customFormat="1" ht="14.45" customHeight="1">
      <c r="A153" s="293" t="s">
        <v>1157</v>
      </c>
      <c r="B153" s="27" t="s">
        <v>1201</v>
      </c>
      <c r="C153" s="27">
        <v>31</v>
      </c>
      <c r="D153" s="28">
        <v>629</v>
      </c>
      <c r="E153" s="28" t="s">
        <v>12</v>
      </c>
      <c r="F153" s="29" t="str">
        <f t="shared" si="8"/>
        <v>TM140131-SV-629B</v>
      </c>
      <c r="G153" s="30" t="str">
        <f t="shared" si="9"/>
        <v>TM140131SV629B</v>
      </c>
      <c r="H153" s="31" t="str">
        <f>IFERROR(INDEX(Definitions!$E$4:$F$173,MATCH($C153,Definitions!$E$4:$E$173,0),2),"")</f>
        <v>Dry End</v>
      </c>
      <c r="I153" s="32" t="s">
        <v>913</v>
      </c>
      <c r="J153" s="28" t="s">
        <v>110</v>
      </c>
      <c r="K153" s="33" t="str">
        <f>IFERROR(INDEX(Definitions!$E$4:$F$88,MATCH($J153,Definitions!$E$4:$E$88,0),2),"")</f>
        <v>Solenoid Valve</v>
      </c>
      <c r="L153" s="28" t="s">
        <v>1221</v>
      </c>
      <c r="M153" s="28" t="s">
        <v>72</v>
      </c>
      <c r="N153" s="28" t="s">
        <v>98</v>
      </c>
      <c r="O153" s="27" t="s">
        <v>384</v>
      </c>
      <c r="P153" s="27" t="s">
        <v>87</v>
      </c>
      <c r="Q153" s="27">
        <v>2</v>
      </c>
      <c r="R153" s="27" t="s">
        <v>76</v>
      </c>
      <c r="S153" s="178"/>
      <c r="T153" s="178"/>
      <c r="U153" s="17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123"/>
      <c r="AI153" s="124"/>
      <c r="AJ153" s="125"/>
      <c r="AK153" s="126"/>
      <c r="AL153" s="124"/>
      <c r="AM153" s="127"/>
      <c r="AN153" s="124"/>
      <c r="AO153" s="28"/>
      <c r="AP153" s="127"/>
      <c r="AQ153" s="128"/>
    </row>
    <row r="154" spans="1:43" s="129" customFormat="1" ht="14.45" customHeight="1">
      <c r="A154" s="293" t="s">
        <v>1160</v>
      </c>
      <c r="B154" s="27" t="s">
        <v>1201</v>
      </c>
      <c r="C154" s="27">
        <v>31</v>
      </c>
      <c r="D154" s="28">
        <v>642</v>
      </c>
      <c r="E154" s="28" t="s">
        <v>259</v>
      </c>
      <c r="F154" s="29" t="str">
        <f t="shared" si="8"/>
        <v>TM140131-GE-642A_NO</v>
      </c>
      <c r="G154" s="30" t="str">
        <f t="shared" si="9"/>
        <v>TM140131GE642A_NO</v>
      </c>
      <c r="H154" s="31" t="str">
        <f>IFERROR(INDEX(Definitions!$E$4:$F$173,MATCH($C154,Definitions!$E$4:$E$173,0),2),"")</f>
        <v>Dry End</v>
      </c>
      <c r="I154" s="32" t="s">
        <v>282</v>
      </c>
      <c r="J154" s="28" t="s">
        <v>115</v>
      </c>
      <c r="K154" s="33" t="str">
        <f>IFERROR(INDEX(Definitions!$E$4:$F$88,MATCH($J154,Definitions!$E$4:$E$88,0),2),"")</f>
        <v>Limit Switch Element</v>
      </c>
      <c r="L154" s="28" t="s">
        <v>1228</v>
      </c>
      <c r="M154" s="28" t="s">
        <v>72</v>
      </c>
      <c r="N154" s="28" t="s">
        <v>85</v>
      </c>
      <c r="O154" s="27" t="s">
        <v>384</v>
      </c>
      <c r="P154" s="27" t="s">
        <v>87</v>
      </c>
      <c r="Q154" s="27">
        <v>3</v>
      </c>
      <c r="R154" s="27" t="s">
        <v>76</v>
      </c>
      <c r="S154" s="178"/>
      <c r="T154" s="178"/>
      <c r="U154" s="17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123"/>
      <c r="AI154" s="124"/>
      <c r="AJ154" s="125"/>
      <c r="AK154" s="126"/>
      <c r="AL154" s="124"/>
      <c r="AM154" s="127"/>
      <c r="AN154" s="124"/>
      <c r="AO154" s="28"/>
      <c r="AP154" s="127"/>
      <c r="AQ154" s="128"/>
    </row>
    <row r="155" spans="1:43" s="129" customFormat="1" ht="14.45" customHeight="1">
      <c r="A155" s="293" t="s">
        <v>1160</v>
      </c>
      <c r="B155" s="27" t="s">
        <v>1201</v>
      </c>
      <c r="C155" s="27">
        <v>31</v>
      </c>
      <c r="D155" s="28">
        <v>642</v>
      </c>
      <c r="E155" s="28" t="s">
        <v>261</v>
      </c>
      <c r="F155" s="29" t="str">
        <f t="shared" si="8"/>
        <v>TM140131-GE-642A_NC</v>
      </c>
      <c r="G155" s="30" t="str">
        <f t="shared" si="9"/>
        <v>TM140131GE642A_NC</v>
      </c>
      <c r="H155" s="31" t="str">
        <f>IFERROR(INDEX(Definitions!$E$4:$F$173,MATCH($C155,Definitions!$E$4:$E$173,0),2),"")</f>
        <v>Dry End</v>
      </c>
      <c r="I155" s="32" t="s">
        <v>283</v>
      </c>
      <c r="J155" s="28" t="s">
        <v>115</v>
      </c>
      <c r="K155" s="33" t="str">
        <f>IFERROR(INDEX(Definitions!$E$4:$F$88,MATCH($J155,Definitions!$E$4:$E$88,0),2),"")</f>
        <v>Limit Switch Element</v>
      </c>
      <c r="L155" s="28" t="s">
        <v>1228</v>
      </c>
      <c r="M155" s="28" t="s">
        <v>72</v>
      </c>
      <c r="N155" s="28" t="s">
        <v>85</v>
      </c>
      <c r="O155" s="27" t="s">
        <v>808</v>
      </c>
      <c r="P155" s="27" t="s">
        <v>87</v>
      </c>
      <c r="Q155" s="27">
        <v>3</v>
      </c>
      <c r="R155" s="27" t="s">
        <v>76</v>
      </c>
      <c r="S155" s="178"/>
      <c r="T155" s="178"/>
      <c r="U155" s="17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123"/>
      <c r="AI155" s="124"/>
      <c r="AJ155" s="125"/>
      <c r="AK155" s="126"/>
      <c r="AL155" s="124"/>
      <c r="AM155" s="127"/>
      <c r="AN155" s="124"/>
      <c r="AO155" s="28"/>
      <c r="AP155" s="127"/>
      <c r="AQ155" s="128"/>
    </row>
    <row r="156" spans="1:43" s="129" customFormat="1" ht="14.45" customHeight="1">
      <c r="A156" s="293" t="s">
        <v>1160</v>
      </c>
      <c r="B156" s="27" t="s">
        <v>1201</v>
      </c>
      <c r="C156" s="27">
        <v>31</v>
      </c>
      <c r="D156" s="28">
        <v>642</v>
      </c>
      <c r="E156" s="28" t="s">
        <v>263</v>
      </c>
      <c r="F156" s="29" t="str">
        <f t="shared" si="8"/>
        <v>TM140131-GE-642B_NO</v>
      </c>
      <c r="G156" s="30" t="str">
        <f t="shared" si="9"/>
        <v>TM140131GE642B_NO</v>
      </c>
      <c r="H156" s="31" t="str">
        <f>IFERROR(INDEX(Definitions!$E$4:$F$173,MATCH($C156,Definitions!$E$4:$E$173,0),2),"")</f>
        <v>Dry End</v>
      </c>
      <c r="I156" s="32" t="s">
        <v>284</v>
      </c>
      <c r="J156" s="28" t="s">
        <v>115</v>
      </c>
      <c r="K156" s="33" t="str">
        <f>IFERROR(INDEX(Definitions!$E$4:$F$88,MATCH($J156,Definitions!$E$4:$E$88,0),2),"")</f>
        <v>Limit Switch Element</v>
      </c>
      <c r="L156" s="28" t="s">
        <v>1228</v>
      </c>
      <c r="M156" s="28" t="s">
        <v>72</v>
      </c>
      <c r="N156" s="28" t="s">
        <v>85</v>
      </c>
      <c r="O156" s="27" t="s">
        <v>384</v>
      </c>
      <c r="P156" s="27" t="s">
        <v>87</v>
      </c>
      <c r="Q156" s="27">
        <v>3</v>
      </c>
      <c r="R156" s="27" t="s">
        <v>76</v>
      </c>
      <c r="S156" s="178"/>
      <c r="T156" s="178"/>
      <c r="U156" s="17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123"/>
      <c r="AI156" s="124"/>
      <c r="AJ156" s="125"/>
      <c r="AK156" s="126"/>
      <c r="AL156" s="124"/>
      <c r="AM156" s="127"/>
      <c r="AN156" s="124"/>
      <c r="AO156" s="28"/>
      <c r="AP156" s="127"/>
      <c r="AQ156" s="128"/>
    </row>
    <row r="157" spans="1:43" s="129" customFormat="1" ht="14.45" customHeight="1">
      <c r="A157" s="293" t="s">
        <v>1160</v>
      </c>
      <c r="B157" s="27" t="s">
        <v>1201</v>
      </c>
      <c r="C157" s="27">
        <v>31</v>
      </c>
      <c r="D157" s="28">
        <v>642</v>
      </c>
      <c r="E157" s="28" t="s">
        <v>265</v>
      </c>
      <c r="F157" s="29" t="str">
        <f t="shared" si="8"/>
        <v>TM140131-GE-642B_NC</v>
      </c>
      <c r="G157" s="30" t="str">
        <f t="shared" si="9"/>
        <v>TM140131GE642B_NC</v>
      </c>
      <c r="H157" s="31" t="str">
        <f>IFERROR(INDEX(Definitions!$E$4:$F$173,MATCH($C157,Definitions!$E$4:$E$173,0),2),"")</f>
        <v>Dry End</v>
      </c>
      <c r="I157" s="32" t="s">
        <v>285</v>
      </c>
      <c r="J157" s="28" t="s">
        <v>115</v>
      </c>
      <c r="K157" s="33" t="str">
        <f>IFERROR(INDEX(Definitions!$E$4:$F$88,MATCH($J157,Definitions!$E$4:$E$88,0),2),"")</f>
        <v>Limit Switch Element</v>
      </c>
      <c r="L157" s="28" t="s">
        <v>1228</v>
      </c>
      <c r="M157" s="28" t="s">
        <v>72</v>
      </c>
      <c r="N157" s="28" t="s">
        <v>85</v>
      </c>
      <c r="O157" s="27" t="s">
        <v>808</v>
      </c>
      <c r="P157" s="27" t="s">
        <v>87</v>
      </c>
      <c r="Q157" s="27">
        <v>3</v>
      </c>
      <c r="R157" s="27" t="s">
        <v>76</v>
      </c>
      <c r="S157" s="178"/>
      <c r="T157" s="178"/>
      <c r="U157" s="17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123"/>
      <c r="AI157" s="124"/>
      <c r="AJ157" s="125"/>
      <c r="AK157" s="126"/>
      <c r="AL157" s="124"/>
      <c r="AM157" s="127"/>
      <c r="AN157" s="124"/>
      <c r="AO157" s="28"/>
      <c r="AP157" s="127"/>
      <c r="AQ157" s="128"/>
    </row>
    <row r="158" spans="1:43" s="129" customFormat="1" ht="14.45" customHeight="1">
      <c r="A158" s="293" t="s">
        <v>1160</v>
      </c>
      <c r="B158" s="27" t="s">
        <v>1201</v>
      </c>
      <c r="C158" s="27">
        <v>31</v>
      </c>
      <c r="D158" s="28">
        <v>642</v>
      </c>
      <c r="E158" s="28" t="s">
        <v>286</v>
      </c>
      <c r="F158" s="29" t="str">
        <f t="shared" si="8"/>
        <v>TM140131-GE-642C_NO</v>
      </c>
      <c r="G158" s="30" t="str">
        <f t="shared" si="9"/>
        <v>TM140131GE642C_NO</v>
      </c>
      <c r="H158" s="31" t="str">
        <f>IFERROR(INDEX(Definitions!$E$4:$F$173,MATCH($C158,Definitions!$E$4:$E$173,0),2),"")</f>
        <v>Dry End</v>
      </c>
      <c r="I158" s="32" t="s">
        <v>287</v>
      </c>
      <c r="J158" s="28" t="s">
        <v>115</v>
      </c>
      <c r="K158" s="33" t="str">
        <f>IFERROR(INDEX(Definitions!$E$4:$F$88,MATCH($J158,Definitions!$E$4:$E$88,0),2),"")</f>
        <v>Limit Switch Element</v>
      </c>
      <c r="L158" s="28" t="s">
        <v>1228</v>
      </c>
      <c r="M158" s="28" t="s">
        <v>72</v>
      </c>
      <c r="N158" s="28" t="s">
        <v>85</v>
      </c>
      <c r="O158" s="27" t="s">
        <v>384</v>
      </c>
      <c r="P158" s="27" t="s">
        <v>87</v>
      </c>
      <c r="Q158" s="27">
        <v>3</v>
      </c>
      <c r="R158" s="27" t="s">
        <v>76</v>
      </c>
      <c r="S158" s="178"/>
      <c r="T158" s="178"/>
      <c r="U158" s="17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123"/>
      <c r="AI158" s="124"/>
      <c r="AJ158" s="125"/>
      <c r="AK158" s="126"/>
      <c r="AL158" s="124"/>
      <c r="AM158" s="127"/>
      <c r="AN158" s="124"/>
      <c r="AO158" s="28"/>
      <c r="AP158" s="127"/>
      <c r="AQ158" s="128"/>
    </row>
    <row r="159" spans="1:43" s="129" customFormat="1" ht="14.45" customHeight="1">
      <c r="A159" s="293" t="s">
        <v>1160</v>
      </c>
      <c r="B159" s="27" t="s">
        <v>1201</v>
      </c>
      <c r="C159" s="27">
        <v>31</v>
      </c>
      <c r="D159" s="28">
        <v>642</v>
      </c>
      <c r="E159" s="28" t="s">
        <v>288</v>
      </c>
      <c r="F159" s="29" t="str">
        <f t="shared" ref="F159:F188" si="10">CONCATENATE(B159,C159,"-",J159,"-",D159,E159)</f>
        <v>TM140131-GE-642C_NC</v>
      </c>
      <c r="G159" s="30" t="str">
        <f t="shared" si="9"/>
        <v>TM140131GE642C_NC</v>
      </c>
      <c r="H159" s="31" t="str">
        <f>IFERROR(INDEX(Definitions!$E$4:$F$173,MATCH($C159,Definitions!$E$4:$E$173,0),2),"")</f>
        <v>Dry End</v>
      </c>
      <c r="I159" s="32" t="s">
        <v>289</v>
      </c>
      <c r="J159" s="28" t="s">
        <v>115</v>
      </c>
      <c r="K159" s="33" t="str">
        <f>IFERROR(INDEX(Definitions!$E$4:$F$88,MATCH($J159,Definitions!$E$4:$E$88,0),2),"")</f>
        <v>Limit Switch Element</v>
      </c>
      <c r="L159" s="28" t="s">
        <v>1228</v>
      </c>
      <c r="M159" s="28" t="s">
        <v>72</v>
      </c>
      <c r="N159" s="28" t="s">
        <v>85</v>
      </c>
      <c r="O159" s="27" t="s">
        <v>808</v>
      </c>
      <c r="P159" s="27" t="s">
        <v>87</v>
      </c>
      <c r="Q159" s="27">
        <v>3</v>
      </c>
      <c r="R159" s="27" t="s">
        <v>76</v>
      </c>
      <c r="S159" s="178"/>
      <c r="T159" s="178"/>
      <c r="U159" s="17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123"/>
      <c r="AI159" s="124"/>
      <c r="AJ159" s="125"/>
      <c r="AK159" s="126"/>
      <c r="AL159" s="124"/>
      <c r="AM159" s="127"/>
      <c r="AN159" s="124"/>
      <c r="AO159" s="28"/>
      <c r="AP159" s="127"/>
      <c r="AQ159" s="128"/>
    </row>
    <row r="160" spans="1:43" s="129" customFormat="1" ht="14.45" customHeight="1">
      <c r="A160" s="293" t="s">
        <v>1160</v>
      </c>
      <c r="B160" s="27" t="s">
        <v>1201</v>
      </c>
      <c r="C160" s="27">
        <v>31</v>
      </c>
      <c r="D160" s="28">
        <v>642</v>
      </c>
      <c r="E160" s="28" t="s">
        <v>118</v>
      </c>
      <c r="F160" s="29" t="str">
        <f t="shared" si="10"/>
        <v>TM140131-GE-642D</v>
      </c>
      <c r="G160" s="30" t="str">
        <f t="shared" si="9"/>
        <v>TM140131GE642D</v>
      </c>
      <c r="H160" s="31" t="str">
        <f>IFERROR(INDEX(Definitions!$E$4:$F$173,MATCH($C160,Definitions!$E$4:$E$173,0),2),"")</f>
        <v>Dry End</v>
      </c>
      <c r="I160" s="32" t="s">
        <v>290</v>
      </c>
      <c r="J160" s="28" t="s">
        <v>115</v>
      </c>
      <c r="K160" s="33" t="str">
        <f>IFERROR(INDEX(Definitions!$E$4:$F$88,MATCH($J160,Definitions!$E$4:$E$88,0),2),"")</f>
        <v>Limit Switch Element</v>
      </c>
      <c r="L160" s="28" t="s">
        <v>1228</v>
      </c>
      <c r="M160" s="28" t="s">
        <v>72</v>
      </c>
      <c r="N160" s="28" t="s">
        <v>85</v>
      </c>
      <c r="O160" s="27" t="s">
        <v>384</v>
      </c>
      <c r="P160" s="27" t="s">
        <v>87</v>
      </c>
      <c r="Q160" s="27">
        <v>3</v>
      </c>
      <c r="R160" s="27" t="s">
        <v>76</v>
      </c>
      <c r="S160" s="178"/>
      <c r="T160" s="178"/>
      <c r="U160" s="17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123"/>
      <c r="AI160" s="124"/>
      <c r="AJ160" s="125"/>
      <c r="AK160" s="126"/>
      <c r="AL160" s="124"/>
      <c r="AM160" s="127"/>
      <c r="AN160" s="124"/>
      <c r="AO160" s="28"/>
      <c r="AP160" s="127"/>
      <c r="AQ160" s="128"/>
    </row>
    <row r="161" spans="1:43" s="129" customFormat="1" ht="14.45" customHeight="1">
      <c r="A161" s="293" t="s">
        <v>1161</v>
      </c>
      <c r="B161" s="27" t="s">
        <v>1201</v>
      </c>
      <c r="C161" s="27">
        <v>31</v>
      </c>
      <c r="D161" s="28">
        <v>642</v>
      </c>
      <c r="E161" s="28" t="s">
        <v>269</v>
      </c>
      <c r="F161" s="29" t="str">
        <f t="shared" si="10"/>
        <v>TM140131-GE-642E</v>
      </c>
      <c r="G161" s="30" t="str">
        <f t="shared" si="9"/>
        <v>TM140131GE642E</v>
      </c>
      <c r="H161" s="31" t="str">
        <f>IFERROR(INDEX(Definitions!$E$4:$F$173,MATCH($C161,Definitions!$E$4:$E$173,0),2),"")</f>
        <v>Dry End</v>
      </c>
      <c r="I161" s="32" t="s">
        <v>291</v>
      </c>
      <c r="J161" s="28" t="s">
        <v>115</v>
      </c>
      <c r="K161" s="33" t="str">
        <f>IFERROR(INDEX(Definitions!$E$4:$F$88,MATCH($J161,Definitions!$E$4:$E$88,0),2),"")</f>
        <v>Limit Switch Element</v>
      </c>
      <c r="L161" s="28" t="s">
        <v>1229</v>
      </c>
      <c r="M161" s="28" t="s">
        <v>72</v>
      </c>
      <c r="N161" s="28" t="s">
        <v>85</v>
      </c>
      <c r="O161" s="27" t="s">
        <v>384</v>
      </c>
      <c r="P161" s="27" t="s">
        <v>87</v>
      </c>
      <c r="Q161" s="27">
        <v>3</v>
      </c>
      <c r="R161" s="27" t="s">
        <v>76</v>
      </c>
      <c r="S161" s="178"/>
      <c r="T161" s="178"/>
      <c r="U161" s="17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123"/>
      <c r="AI161" s="124"/>
      <c r="AJ161" s="125"/>
      <c r="AK161" s="126"/>
      <c r="AL161" s="124"/>
      <c r="AM161" s="127"/>
      <c r="AN161" s="124"/>
      <c r="AO161" s="28"/>
      <c r="AP161" s="127"/>
      <c r="AQ161" s="128"/>
    </row>
    <row r="162" spans="1:43" s="129" customFormat="1" ht="14.45" customHeight="1">
      <c r="A162" s="293" t="s">
        <v>1162</v>
      </c>
      <c r="B162" s="27" t="s">
        <v>1201</v>
      </c>
      <c r="C162" s="27">
        <v>31</v>
      </c>
      <c r="D162" s="28">
        <v>642</v>
      </c>
      <c r="E162" s="28" t="s">
        <v>90</v>
      </c>
      <c r="F162" s="29" t="str">
        <f t="shared" si="10"/>
        <v>TM140131-HS-642A</v>
      </c>
      <c r="G162" s="30" t="str">
        <f t="shared" si="9"/>
        <v>TM140131HS642A</v>
      </c>
      <c r="H162" s="31" t="str">
        <f>IFERROR(INDEX(Definitions!$E$4:$F$173,MATCH($C162,Definitions!$E$4:$E$173,0),2),"")</f>
        <v>Dry End</v>
      </c>
      <c r="I162" s="32" t="s">
        <v>292</v>
      </c>
      <c r="J162" s="28" t="s">
        <v>92</v>
      </c>
      <c r="K162" s="33" t="str">
        <f>IFERROR(INDEX(Definitions!$E$4:$F$88,MATCH($J162,Definitions!$E$4:$E$88,0),2),"")</f>
        <v>Push button</v>
      </c>
      <c r="L162" s="28" t="s">
        <v>1222</v>
      </c>
      <c r="M162" s="28" t="s">
        <v>72</v>
      </c>
      <c r="N162" s="28" t="s">
        <v>85</v>
      </c>
      <c r="O162" s="27" t="s">
        <v>384</v>
      </c>
      <c r="P162" s="27" t="s">
        <v>87</v>
      </c>
      <c r="Q162" s="27">
        <v>2</v>
      </c>
      <c r="R162" s="27" t="s">
        <v>76</v>
      </c>
      <c r="S162" s="178"/>
      <c r="T162" s="178"/>
      <c r="U162" s="17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123"/>
      <c r="AI162" s="124"/>
      <c r="AJ162" s="125"/>
      <c r="AK162" s="126"/>
      <c r="AL162" s="124"/>
      <c r="AM162" s="127"/>
      <c r="AN162" s="124"/>
      <c r="AO162" s="28"/>
      <c r="AP162" s="127"/>
      <c r="AQ162" s="128"/>
    </row>
    <row r="163" spans="1:43" s="129" customFormat="1" ht="14.45" customHeight="1">
      <c r="A163" s="293" t="s">
        <v>1162</v>
      </c>
      <c r="B163" s="27" t="s">
        <v>1201</v>
      </c>
      <c r="C163" s="27">
        <v>31</v>
      </c>
      <c r="D163" s="28">
        <v>642</v>
      </c>
      <c r="E163" s="28" t="s">
        <v>12</v>
      </c>
      <c r="F163" s="29" t="str">
        <f t="shared" si="10"/>
        <v>TM140131-HS-642B</v>
      </c>
      <c r="G163" s="30" t="str">
        <f t="shared" si="9"/>
        <v>TM140131HS642B</v>
      </c>
      <c r="H163" s="31" t="str">
        <f>IFERROR(INDEX(Definitions!$E$4:$F$173,MATCH($C163,Definitions!$E$4:$E$173,0),2),"")</f>
        <v>Dry End</v>
      </c>
      <c r="I163" s="32" t="s">
        <v>293</v>
      </c>
      <c r="J163" s="28" t="s">
        <v>92</v>
      </c>
      <c r="K163" s="33" t="str">
        <f>IFERROR(INDEX(Definitions!$E$4:$F$88,MATCH($J163,Definitions!$E$4:$E$88,0),2),"")</f>
        <v>Push button</v>
      </c>
      <c r="L163" s="28" t="s">
        <v>1222</v>
      </c>
      <c r="M163" s="28" t="s">
        <v>72</v>
      </c>
      <c r="N163" s="28" t="s">
        <v>85</v>
      </c>
      <c r="O163" s="27" t="s">
        <v>384</v>
      </c>
      <c r="P163" s="27" t="s">
        <v>87</v>
      </c>
      <c r="Q163" s="27">
        <v>2</v>
      </c>
      <c r="R163" s="27" t="s">
        <v>76</v>
      </c>
      <c r="S163" s="178"/>
      <c r="T163" s="178"/>
      <c r="U163" s="17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123"/>
      <c r="AI163" s="124"/>
      <c r="AJ163" s="125"/>
      <c r="AK163" s="126"/>
      <c r="AL163" s="124"/>
      <c r="AM163" s="127"/>
      <c r="AN163" s="124"/>
      <c r="AO163" s="28"/>
      <c r="AP163" s="127"/>
      <c r="AQ163" s="128"/>
    </row>
    <row r="164" spans="1:43" s="129" customFormat="1" ht="14.45" customHeight="1">
      <c r="A164" s="293" t="s">
        <v>1153</v>
      </c>
      <c r="B164" s="27" t="s">
        <v>1201</v>
      </c>
      <c r="C164" s="27">
        <v>31</v>
      </c>
      <c r="D164" s="28">
        <v>642</v>
      </c>
      <c r="E164" s="28" t="s">
        <v>90</v>
      </c>
      <c r="F164" s="29" t="str">
        <f t="shared" si="10"/>
        <v>TM140131-XL-642A</v>
      </c>
      <c r="G164" s="30" t="str">
        <f t="shared" si="9"/>
        <v>TM140131XL642A</v>
      </c>
      <c r="H164" s="31" t="str">
        <f>IFERROR(INDEX(Definitions!$E$4:$F$173,MATCH($C164,Definitions!$E$4:$E$173,0),2),"")</f>
        <v>Dry End</v>
      </c>
      <c r="I164" s="32" t="s">
        <v>294</v>
      </c>
      <c r="J164" s="28" t="s">
        <v>97</v>
      </c>
      <c r="K164" s="33" t="str">
        <f>IFERROR(INDEX(Definitions!$E$4:$F$88,MATCH($J164,Definitions!$E$4:$E$88,0),2),"")</f>
        <v>Lamp</v>
      </c>
      <c r="L164" s="28" t="s">
        <v>1222</v>
      </c>
      <c r="M164" s="28" t="s">
        <v>72</v>
      </c>
      <c r="N164" s="28" t="s">
        <v>98</v>
      </c>
      <c r="O164" s="27" t="s">
        <v>384</v>
      </c>
      <c r="P164" s="27" t="s">
        <v>87</v>
      </c>
      <c r="Q164" s="27">
        <v>2</v>
      </c>
      <c r="R164" s="27" t="s">
        <v>76</v>
      </c>
      <c r="S164" s="178"/>
      <c r="T164" s="178"/>
      <c r="U164" s="17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123"/>
      <c r="AI164" s="124"/>
      <c r="AJ164" s="125"/>
      <c r="AK164" s="126"/>
      <c r="AL164" s="124"/>
      <c r="AM164" s="127"/>
      <c r="AN164" s="124"/>
      <c r="AO164" s="28"/>
      <c r="AP164" s="127"/>
      <c r="AQ164" s="224"/>
    </row>
    <row r="165" spans="1:43" s="129" customFormat="1" ht="14.45" customHeight="1">
      <c r="A165" s="293" t="s">
        <v>1153</v>
      </c>
      <c r="B165" s="27" t="s">
        <v>1201</v>
      </c>
      <c r="C165" s="27">
        <v>31</v>
      </c>
      <c r="D165" s="28">
        <v>642</v>
      </c>
      <c r="E165" s="28" t="s">
        <v>12</v>
      </c>
      <c r="F165" s="29" t="str">
        <f t="shared" si="10"/>
        <v>TM140131-XL-642B</v>
      </c>
      <c r="G165" s="30" t="str">
        <f t="shared" si="9"/>
        <v>TM140131XL642B</v>
      </c>
      <c r="H165" s="31" t="str">
        <f>IFERROR(INDEX(Definitions!$E$4:$F$173,MATCH($C165,Definitions!$E$4:$E$173,0),2),"")</f>
        <v>Dry End</v>
      </c>
      <c r="I165" s="32" t="s">
        <v>295</v>
      </c>
      <c r="J165" s="28" t="s">
        <v>97</v>
      </c>
      <c r="K165" s="33" t="str">
        <f>IFERROR(INDEX(Definitions!$E$4:$F$88,MATCH($J165,Definitions!$E$4:$E$88,0),2),"")</f>
        <v>Lamp</v>
      </c>
      <c r="L165" s="28" t="s">
        <v>1222</v>
      </c>
      <c r="M165" s="28" t="s">
        <v>72</v>
      </c>
      <c r="N165" s="28" t="s">
        <v>98</v>
      </c>
      <c r="O165" s="27" t="s">
        <v>384</v>
      </c>
      <c r="P165" s="27" t="s">
        <v>87</v>
      </c>
      <c r="Q165" s="27">
        <v>2</v>
      </c>
      <c r="R165" s="27" t="s">
        <v>76</v>
      </c>
      <c r="S165" s="178"/>
      <c r="T165" s="178"/>
      <c r="U165" s="17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123"/>
      <c r="AI165" s="124"/>
      <c r="AJ165" s="125"/>
      <c r="AK165" s="126"/>
      <c r="AL165" s="124"/>
      <c r="AM165" s="127"/>
      <c r="AN165" s="124"/>
      <c r="AO165" s="28"/>
      <c r="AP165" s="127"/>
      <c r="AQ165" s="224"/>
    </row>
    <row r="166" spans="1:43" s="129" customFormat="1" ht="14.45" customHeight="1">
      <c r="A166" s="293" t="s">
        <v>1163</v>
      </c>
      <c r="B166" s="27" t="s">
        <v>1201</v>
      </c>
      <c r="C166" s="27">
        <v>31</v>
      </c>
      <c r="D166" s="28">
        <v>642</v>
      </c>
      <c r="E166" s="28"/>
      <c r="F166" s="29" t="str">
        <f t="shared" si="10"/>
        <v>TM140131-GT-642</v>
      </c>
      <c r="G166" s="30" t="str">
        <f t="shared" si="9"/>
        <v>TM140131GT642</v>
      </c>
      <c r="H166" s="31" t="str">
        <f>IFERROR(INDEX(Definitions!$E$4:$F$173,MATCH($C166,Definitions!$E$4:$E$173,0),2),"")</f>
        <v>Dry End</v>
      </c>
      <c r="I166" s="32" t="s">
        <v>296</v>
      </c>
      <c r="J166" s="28" t="s">
        <v>82</v>
      </c>
      <c r="K166" s="33" t="str">
        <f>IFERROR(INDEX(Definitions!$E$4:$F$88,MATCH($J166,Definitions!$E$4:$E$88,0),2),"")</f>
        <v>Limit Transmitter</v>
      </c>
      <c r="L166" s="28" t="s">
        <v>1226</v>
      </c>
      <c r="M166" s="28" t="s">
        <v>72</v>
      </c>
      <c r="N166" s="28" t="s">
        <v>73</v>
      </c>
      <c r="O166" s="27" t="s">
        <v>74</v>
      </c>
      <c r="P166" s="27" t="s">
        <v>75</v>
      </c>
      <c r="Q166" s="27">
        <v>2</v>
      </c>
      <c r="R166" s="27" t="s">
        <v>76</v>
      </c>
      <c r="S166" s="178">
        <v>0</v>
      </c>
      <c r="T166" s="200">
        <v>108</v>
      </c>
      <c r="U166" s="178" t="s">
        <v>819</v>
      </c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123"/>
      <c r="AI166" s="124"/>
      <c r="AJ166" s="125"/>
      <c r="AK166" s="126"/>
      <c r="AL166" s="124"/>
      <c r="AM166" s="127"/>
      <c r="AN166" s="124"/>
      <c r="AO166" s="28"/>
      <c r="AP166" s="127"/>
      <c r="AQ166" s="128"/>
    </row>
    <row r="167" spans="1:43" s="129" customFormat="1" ht="14.45" customHeight="1">
      <c r="A167" s="293" t="s">
        <v>1164</v>
      </c>
      <c r="B167" s="27" t="s">
        <v>1201</v>
      </c>
      <c r="C167" s="27">
        <v>31</v>
      </c>
      <c r="D167" s="28">
        <v>643</v>
      </c>
      <c r="E167" s="28" t="s">
        <v>90</v>
      </c>
      <c r="F167" s="29" t="str">
        <f t="shared" si="10"/>
        <v>TM140131-GE-643A</v>
      </c>
      <c r="G167" s="30" t="str">
        <f t="shared" si="9"/>
        <v>TM140131GE643A</v>
      </c>
      <c r="H167" s="31" t="str">
        <f>IFERROR(INDEX(Definitions!$E$4:$F$173,MATCH($C167,Definitions!$E$4:$E$173,0),2),"")</f>
        <v>Dry End</v>
      </c>
      <c r="I167" s="32" t="s">
        <v>297</v>
      </c>
      <c r="J167" s="28" t="s">
        <v>115</v>
      </c>
      <c r="K167" s="33" t="str">
        <f>IFERROR(INDEX(Definitions!$E$4:$F$88,MATCH($J167,Definitions!$E$4:$E$88,0),2),"")</f>
        <v>Limit Switch Element</v>
      </c>
      <c r="L167" s="28" t="s">
        <v>1230</v>
      </c>
      <c r="M167" s="28" t="s">
        <v>72</v>
      </c>
      <c r="N167" s="28" t="s">
        <v>85</v>
      </c>
      <c r="O167" s="27" t="s">
        <v>384</v>
      </c>
      <c r="P167" s="27" t="s">
        <v>87</v>
      </c>
      <c r="Q167" s="27">
        <v>3</v>
      </c>
      <c r="R167" s="27" t="s">
        <v>76</v>
      </c>
      <c r="S167" s="178"/>
      <c r="T167" s="178"/>
      <c r="U167" s="17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123"/>
      <c r="AI167" s="124"/>
      <c r="AJ167" s="125"/>
      <c r="AK167" s="126"/>
      <c r="AL167" s="124"/>
      <c r="AM167" s="127"/>
      <c r="AN167" s="124"/>
      <c r="AO167" s="28"/>
      <c r="AP167" s="127"/>
      <c r="AQ167" s="128"/>
    </row>
    <row r="168" spans="1:43" s="129" customFormat="1" ht="14.45" customHeight="1">
      <c r="A168" s="293" t="s">
        <v>1165</v>
      </c>
      <c r="B168" s="27" t="s">
        <v>1201</v>
      </c>
      <c r="C168" s="27">
        <v>31</v>
      </c>
      <c r="D168" s="28">
        <v>643</v>
      </c>
      <c r="E168" s="28" t="s">
        <v>94</v>
      </c>
      <c r="F168" s="29" t="str">
        <f t="shared" si="10"/>
        <v>TM140131-GE-643C</v>
      </c>
      <c r="G168" s="30" t="str">
        <f t="shared" si="9"/>
        <v>TM140131GE643C</v>
      </c>
      <c r="H168" s="31" t="str">
        <f>IFERROR(INDEX(Definitions!$E$4:$F$173,MATCH($C168,Definitions!$E$4:$E$173,0),2),"")</f>
        <v>Dry End</v>
      </c>
      <c r="I168" s="32" t="s">
        <v>298</v>
      </c>
      <c r="J168" s="28" t="s">
        <v>115</v>
      </c>
      <c r="K168" s="33" t="str">
        <f>IFERROR(INDEX(Definitions!$E$4:$F$88,MATCH($J168,Definitions!$E$4:$E$88,0),2),"")</f>
        <v>Limit Switch Element</v>
      </c>
      <c r="L168" s="28" t="s">
        <v>1228</v>
      </c>
      <c r="M168" s="28" t="s">
        <v>72</v>
      </c>
      <c r="N168" s="28" t="s">
        <v>85</v>
      </c>
      <c r="O168" s="27" t="s">
        <v>384</v>
      </c>
      <c r="P168" s="27" t="s">
        <v>87</v>
      </c>
      <c r="Q168" s="27">
        <v>3</v>
      </c>
      <c r="R168" s="27" t="s">
        <v>76</v>
      </c>
      <c r="S168" s="178"/>
      <c r="T168" s="178"/>
      <c r="U168" s="17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123"/>
      <c r="AI168" s="124"/>
      <c r="AJ168" s="125"/>
      <c r="AK168" s="126"/>
      <c r="AL168" s="124"/>
      <c r="AM168" s="127"/>
      <c r="AN168" s="124"/>
      <c r="AO168" s="28"/>
      <c r="AP168" s="127"/>
      <c r="AQ168" s="128"/>
    </row>
    <row r="169" spans="1:43" s="129" customFormat="1" ht="14.45" customHeight="1">
      <c r="A169" s="293" t="s">
        <v>1162</v>
      </c>
      <c r="B169" s="27" t="s">
        <v>1201</v>
      </c>
      <c r="C169" s="27">
        <v>31</v>
      </c>
      <c r="D169" s="28">
        <v>643</v>
      </c>
      <c r="E169" s="28" t="s">
        <v>90</v>
      </c>
      <c r="F169" s="29" t="str">
        <f t="shared" si="10"/>
        <v>TM140131-HS-643A</v>
      </c>
      <c r="G169" s="30" t="str">
        <f t="shared" si="9"/>
        <v>TM140131HS643A</v>
      </c>
      <c r="H169" s="31" t="str">
        <f>IFERROR(INDEX(Definitions!$E$4:$F$173,MATCH($C169,Definitions!$E$4:$E$173,0),2),"")</f>
        <v>Dry End</v>
      </c>
      <c r="I169" s="32" t="s">
        <v>299</v>
      </c>
      <c r="J169" s="28" t="s">
        <v>92</v>
      </c>
      <c r="K169" s="33" t="str">
        <f>IFERROR(INDEX(Definitions!$E$4:$F$88,MATCH($J169,Definitions!$E$4:$E$88,0),2),"")</f>
        <v>Push button</v>
      </c>
      <c r="L169" s="28" t="s">
        <v>1222</v>
      </c>
      <c r="M169" s="28" t="s">
        <v>72</v>
      </c>
      <c r="N169" s="28" t="s">
        <v>85</v>
      </c>
      <c r="O169" s="27" t="s">
        <v>384</v>
      </c>
      <c r="P169" s="27" t="s">
        <v>87</v>
      </c>
      <c r="Q169" s="27">
        <v>2</v>
      </c>
      <c r="R169" s="27" t="s">
        <v>76</v>
      </c>
      <c r="S169" s="178"/>
      <c r="T169" s="178"/>
      <c r="U169" s="17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123"/>
      <c r="AI169" s="124"/>
      <c r="AJ169" s="125"/>
      <c r="AK169" s="126"/>
      <c r="AL169" s="124"/>
      <c r="AM169" s="127"/>
      <c r="AN169" s="124"/>
      <c r="AO169" s="28"/>
      <c r="AP169" s="127"/>
      <c r="AQ169" s="128"/>
    </row>
    <row r="170" spans="1:43" s="129" customFormat="1" ht="14.45" customHeight="1">
      <c r="A170" s="293" t="s">
        <v>1162</v>
      </c>
      <c r="B170" s="27" t="s">
        <v>1201</v>
      </c>
      <c r="C170" s="27">
        <v>31</v>
      </c>
      <c r="D170" s="28">
        <v>643</v>
      </c>
      <c r="E170" s="28" t="s">
        <v>12</v>
      </c>
      <c r="F170" s="29" t="str">
        <f t="shared" si="10"/>
        <v>TM140131-HS-643B</v>
      </c>
      <c r="G170" s="30" t="str">
        <f t="shared" si="9"/>
        <v>TM140131HS643B</v>
      </c>
      <c r="H170" s="31" t="str">
        <f>IFERROR(INDEX(Definitions!$E$4:$F$173,MATCH($C170,Definitions!$E$4:$E$173,0),2),"")</f>
        <v>Dry End</v>
      </c>
      <c r="I170" s="32" t="s">
        <v>300</v>
      </c>
      <c r="J170" s="28" t="s">
        <v>92</v>
      </c>
      <c r="K170" s="33" t="str">
        <f>IFERROR(INDEX(Definitions!$E$4:$F$88,MATCH($J170,Definitions!$E$4:$E$88,0),2),"")</f>
        <v>Push button</v>
      </c>
      <c r="L170" s="28" t="s">
        <v>1222</v>
      </c>
      <c r="M170" s="28" t="s">
        <v>72</v>
      </c>
      <c r="N170" s="28" t="s">
        <v>85</v>
      </c>
      <c r="O170" s="27" t="s">
        <v>384</v>
      </c>
      <c r="P170" s="27" t="s">
        <v>87</v>
      </c>
      <c r="Q170" s="27">
        <v>2</v>
      </c>
      <c r="R170" s="27" t="s">
        <v>76</v>
      </c>
      <c r="S170" s="178"/>
      <c r="T170" s="178"/>
      <c r="U170" s="17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123"/>
      <c r="AI170" s="124"/>
      <c r="AJ170" s="125"/>
      <c r="AK170" s="126"/>
      <c r="AL170" s="124"/>
      <c r="AM170" s="127"/>
      <c r="AN170" s="124"/>
      <c r="AO170" s="28"/>
      <c r="AP170" s="127"/>
      <c r="AQ170" s="128"/>
    </row>
    <row r="171" spans="1:43" s="129" customFormat="1" ht="14.45" customHeight="1">
      <c r="A171" s="293" t="s">
        <v>1166</v>
      </c>
      <c r="B171" s="27" t="s">
        <v>1201</v>
      </c>
      <c r="C171" s="27">
        <v>31</v>
      </c>
      <c r="D171" s="28">
        <v>643</v>
      </c>
      <c r="E171" s="28" t="s">
        <v>90</v>
      </c>
      <c r="F171" s="29" t="str">
        <f t="shared" si="10"/>
        <v>TM140131-XL-643A</v>
      </c>
      <c r="G171" s="30" t="str">
        <f t="shared" si="9"/>
        <v>TM140131XL643A</v>
      </c>
      <c r="H171" s="31" t="str">
        <f>IFERROR(INDEX(Definitions!$E$4:$F$173,MATCH($C171,Definitions!$E$4:$E$173,0),2),"")</f>
        <v>Dry End</v>
      </c>
      <c r="I171" s="32" t="s">
        <v>301</v>
      </c>
      <c r="J171" s="28" t="s">
        <v>97</v>
      </c>
      <c r="K171" s="33" t="str">
        <f>IFERROR(INDEX(Definitions!$E$4:$F$88,MATCH($J171,Definitions!$E$4:$E$88,0),2),"")</f>
        <v>Lamp</v>
      </c>
      <c r="L171" s="28" t="s">
        <v>1222</v>
      </c>
      <c r="M171" s="28" t="s">
        <v>72</v>
      </c>
      <c r="N171" s="28" t="s">
        <v>98</v>
      </c>
      <c r="O171" s="27" t="s">
        <v>384</v>
      </c>
      <c r="P171" s="27" t="s">
        <v>87</v>
      </c>
      <c r="Q171" s="27">
        <v>2</v>
      </c>
      <c r="R171" s="27" t="s">
        <v>76</v>
      </c>
      <c r="S171" s="178"/>
      <c r="T171" s="178"/>
      <c r="U171" s="17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123"/>
      <c r="AI171" s="124"/>
      <c r="AJ171" s="125"/>
      <c r="AK171" s="126"/>
      <c r="AL171" s="124"/>
      <c r="AM171" s="127"/>
      <c r="AN171" s="124"/>
      <c r="AO171" s="28"/>
      <c r="AP171" s="127"/>
      <c r="AQ171" s="224"/>
    </row>
    <row r="172" spans="1:43" s="129" customFormat="1" ht="14.45" customHeight="1">
      <c r="A172" s="293" t="s">
        <v>1166</v>
      </c>
      <c r="B172" s="27" t="s">
        <v>1201</v>
      </c>
      <c r="C172" s="27">
        <v>31</v>
      </c>
      <c r="D172" s="28">
        <v>643</v>
      </c>
      <c r="E172" s="28" t="s">
        <v>12</v>
      </c>
      <c r="F172" s="29" t="str">
        <f t="shared" si="10"/>
        <v>TM140131-XL-643B</v>
      </c>
      <c r="G172" s="30" t="str">
        <f t="shared" si="9"/>
        <v>TM140131XL643B</v>
      </c>
      <c r="H172" s="31" t="str">
        <f>IFERROR(INDEX(Definitions!$E$4:$F$173,MATCH($C172,Definitions!$E$4:$E$173,0),2),"")</f>
        <v>Dry End</v>
      </c>
      <c r="I172" s="32" t="s">
        <v>302</v>
      </c>
      <c r="J172" s="28" t="s">
        <v>97</v>
      </c>
      <c r="K172" s="33" t="str">
        <f>IFERROR(INDEX(Definitions!$E$4:$F$88,MATCH($J172,Definitions!$E$4:$E$88,0),2),"")</f>
        <v>Lamp</v>
      </c>
      <c r="L172" s="28" t="s">
        <v>1222</v>
      </c>
      <c r="M172" s="28" t="s">
        <v>72</v>
      </c>
      <c r="N172" s="28" t="s">
        <v>98</v>
      </c>
      <c r="O172" s="27" t="s">
        <v>384</v>
      </c>
      <c r="P172" s="27" t="s">
        <v>87</v>
      </c>
      <c r="Q172" s="27">
        <v>2</v>
      </c>
      <c r="R172" s="27" t="s">
        <v>76</v>
      </c>
      <c r="S172" s="178"/>
      <c r="T172" s="178"/>
      <c r="U172" s="17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123"/>
      <c r="AI172" s="124"/>
      <c r="AJ172" s="125"/>
      <c r="AK172" s="126"/>
      <c r="AL172" s="124"/>
      <c r="AM172" s="127"/>
      <c r="AN172" s="124"/>
      <c r="AO172" s="28"/>
      <c r="AP172" s="127"/>
      <c r="AQ172" s="224"/>
    </row>
    <row r="173" spans="1:43" s="129" customFormat="1" ht="14.45" customHeight="1">
      <c r="A173" s="293" t="s">
        <v>1164</v>
      </c>
      <c r="B173" s="27" t="s">
        <v>1201</v>
      </c>
      <c r="C173" s="27">
        <v>31</v>
      </c>
      <c r="D173" s="28">
        <v>643</v>
      </c>
      <c r="E173" s="28"/>
      <c r="F173" s="29" t="str">
        <f t="shared" si="10"/>
        <v>TM140131-GT-643</v>
      </c>
      <c r="G173" s="30" t="str">
        <f t="shared" si="9"/>
        <v>TM140131GT643</v>
      </c>
      <c r="H173" s="31" t="str">
        <f>IFERROR(INDEX(Definitions!$E$4:$F$173,MATCH($C173,Definitions!$E$4:$E$173,0),2),"")</f>
        <v>Dry End</v>
      </c>
      <c r="I173" s="32" t="s">
        <v>303</v>
      </c>
      <c r="J173" s="28" t="s">
        <v>82</v>
      </c>
      <c r="K173" s="33" t="str">
        <f>IFERROR(INDEX(Definitions!$E$4:$F$88,MATCH($J173,Definitions!$E$4:$E$88,0),2),"")</f>
        <v>Limit Transmitter</v>
      </c>
      <c r="L173" s="28" t="s">
        <v>1230</v>
      </c>
      <c r="M173" s="28" t="s">
        <v>72</v>
      </c>
      <c r="N173" s="28" t="s">
        <v>73</v>
      </c>
      <c r="O173" s="27" t="s">
        <v>74</v>
      </c>
      <c r="P173" s="27" t="s">
        <v>75</v>
      </c>
      <c r="Q173" s="27">
        <v>2</v>
      </c>
      <c r="R173" s="27" t="s">
        <v>76</v>
      </c>
      <c r="S173" s="178">
        <v>0</v>
      </c>
      <c r="T173" s="200">
        <v>42</v>
      </c>
      <c r="U173" s="178" t="s">
        <v>819</v>
      </c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123"/>
      <c r="AI173" s="124"/>
      <c r="AJ173" s="125"/>
      <c r="AK173" s="126"/>
      <c r="AL173" s="124"/>
      <c r="AM173" s="127"/>
      <c r="AN173" s="124"/>
      <c r="AO173" s="28"/>
      <c r="AP173" s="127"/>
      <c r="AQ173" s="128"/>
    </row>
    <row r="174" spans="1:43" s="129" customFormat="1" ht="14.45" customHeight="1">
      <c r="A174" s="293" t="s">
        <v>1157</v>
      </c>
      <c r="B174" s="27" t="s">
        <v>1201</v>
      </c>
      <c r="C174" s="27">
        <v>31</v>
      </c>
      <c r="D174" s="28">
        <v>643</v>
      </c>
      <c r="E174" s="28" t="s">
        <v>90</v>
      </c>
      <c r="F174" s="29" t="str">
        <f t="shared" si="10"/>
        <v>TM140131-SV-643A</v>
      </c>
      <c r="G174" s="30" t="str">
        <f t="shared" si="9"/>
        <v>TM140131SV643A</v>
      </c>
      <c r="H174" s="31" t="str">
        <f>IFERROR(INDEX(Definitions!$E$4:$F$173,MATCH($C174,Definitions!$E$4:$E$173,0),2),"")</f>
        <v>Dry End</v>
      </c>
      <c r="I174" s="32" t="s">
        <v>304</v>
      </c>
      <c r="J174" s="28" t="s">
        <v>110</v>
      </c>
      <c r="K174" s="33" t="str">
        <f>IFERROR(INDEX(Definitions!$E$4:$F$88,MATCH($J174,Definitions!$E$4:$E$88,0),2),"")</f>
        <v>Solenoid Valve</v>
      </c>
      <c r="L174" s="28" t="s">
        <v>1221</v>
      </c>
      <c r="M174" s="28" t="s">
        <v>72</v>
      </c>
      <c r="N174" s="28" t="s">
        <v>98</v>
      </c>
      <c r="O174" s="27" t="s">
        <v>384</v>
      </c>
      <c r="P174" s="27" t="s">
        <v>87</v>
      </c>
      <c r="Q174" s="27">
        <v>2</v>
      </c>
      <c r="R174" s="27" t="s">
        <v>76</v>
      </c>
      <c r="S174" s="178"/>
      <c r="T174" s="178"/>
      <c r="U174" s="17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123"/>
      <c r="AI174" s="124"/>
      <c r="AJ174" s="125"/>
      <c r="AK174" s="126"/>
      <c r="AL174" s="124"/>
      <c r="AM174" s="127"/>
      <c r="AN174" s="124"/>
      <c r="AO174" s="28"/>
      <c r="AP174" s="127"/>
      <c r="AQ174" s="128"/>
    </row>
    <row r="175" spans="1:43" s="129" customFormat="1" ht="14.45" customHeight="1">
      <c r="A175" s="293" t="s">
        <v>1157</v>
      </c>
      <c r="B175" s="27" t="s">
        <v>1201</v>
      </c>
      <c r="C175" s="27">
        <v>31</v>
      </c>
      <c r="D175" s="28">
        <v>643</v>
      </c>
      <c r="E175" s="28" t="s">
        <v>12</v>
      </c>
      <c r="F175" s="29" t="str">
        <f t="shared" si="10"/>
        <v>TM140131-SV-643B</v>
      </c>
      <c r="G175" s="30" t="str">
        <f t="shared" si="9"/>
        <v>TM140131SV643B</v>
      </c>
      <c r="H175" s="31" t="str">
        <f>IFERROR(INDEX(Definitions!$E$4:$F$173,MATCH($C175,Definitions!$E$4:$E$173,0),2),"")</f>
        <v>Dry End</v>
      </c>
      <c r="I175" s="32" t="s">
        <v>305</v>
      </c>
      <c r="J175" s="28" t="s">
        <v>110</v>
      </c>
      <c r="K175" s="33" t="str">
        <f>IFERROR(INDEX(Definitions!$E$4:$F$88,MATCH($J175,Definitions!$E$4:$E$88,0),2),"")</f>
        <v>Solenoid Valve</v>
      </c>
      <c r="L175" s="28" t="s">
        <v>1221</v>
      </c>
      <c r="M175" s="28" t="s">
        <v>72</v>
      </c>
      <c r="N175" s="28" t="s">
        <v>98</v>
      </c>
      <c r="O175" s="27" t="s">
        <v>384</v>
      </c>
      <c r="P175" s="27" t="s">
        <v>87</v>
      </c>
      <c r="Q175" s="27">
        <v>2</v>
      </c>
      <c r="R175" s="27" t="s">
        <v>76</v>
      </c>
      <c r="S175" s="178"/>
      <c r="T175" s="178"/>
      <c r="U175" s="17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123"/>
      <c r="AI175" s="124"/>
      <c r="AJ175" s="125"/>
      <c r="AK175" s="126"/>
      <c r="AL175" s="124"/>
      <c r="AM175" s="127"/>
      <c r="AN175" s="124"/>
      <c r="AO175" s="28"/>
      <c r="AP175" s="127"/>
      <c r="AQ175" s="128"/>
    </row>
    <row r="176" spans="1:43" s="129" customFormat="1" ht="14.45" customHeight="1">
      <c r="A176" s="293" t="s">
        <v>1157</v>
      </c>
      <c r="B176" s="27" t="s">
        <v>1201</v>
      </c>
      <c r="C176" s="27">
        <v>31</v>
      </c>
      <c r="D176" s="28">
        <v>643</v>
      </c>
      <c r="E176" s="28" t="s">
        <v>94</v>
      </c>
      <c r="F176" s="29" t="str">
        <f t="shared" si="10"/>
        <v>TM140131-SV-643C</v>
      </c>
      <c r="G176" s="30" t="str">
        <f t="shared" si="9"/>
        <v>TM140131SV643C</v>
      </c>
      <c r="H176" s="31" t="str">
        <f>IFERROR(INDEX(Definitions!$E$4:$F$173,MATCH($C176,Definitions!$E$4:$E$173,0),2),"")</f>
        <v>Dry End</v>
      </c>
      <c r="I176" s="32" t="s">
        <v>306</v>
      </c>
      <c r="J176" s="28" t="s">
        <v>110</v>
      </c>
      <c r="K176" s="33" t="str">
        <f>IFERROR(INDEX(Definitions!$E$4:$F$88,MATCH($J176,Definitions!$E$4:$E$88,0),2),"")</f>
        <v>Solenoid Valve</v>
      </c>
      <c r="L176" s="28" t="s">
        <v>1221</v>
      </c>
      <c r="M176" s="28" t="s">
        <v>72</v>
      </c>
      <c r="N176" s="28" t="s">
        <v>98</v>
      </c>
      <c r="O176" s="27" t="s">
        <v>384</v>
      </c>
      <c r="P176" s="27" t="s">
        <v>87</v>
      </c>
      <c r="Q176" s="27">
        <v>2</v>
      </c>
      <c r="R176" s="27" t="s">
        <v>76</v>
      </c>
      <c r="S176" s="178"/>
      <c r="T176" s="178"/>
      <c r="U176" s="17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123"/>
      <c r="AI176" s="124"/>
      <c r="AJ176" s="125"/>
      <c r="AK176" s="126"/>
      <c r="AL176" s="124"/>
      <c r="AM176" s="127"/>
      <c r="AN176" s="124"/>
      <c r="AO176" s="28"/>
      <c r="AP176" s="127"/>
      <c r="AQ176" s="128"/>
    </row>
    <row r="177" spans="1:43" s="129" customFormat="1" ht="14.45" customHeight="1">
      <c r="A177" s="293" t="s">
        <v>1167</v>
      </c>
      <c r="B177" s="27" t="s">
        <v>1201</v>
      </c>
      <c r="C177" s="27">
        <v>31</v>
      </c>
      <c r="D177" s="28">
        <v>643</v>
      </c>
      <c r="E177" s="28" t="s">
        <v>90</v>
      </c>
      <c r="F177" s="29" t="str">
        <f t="shared" si="10"/>
        <v>TM140131-PT-643A</v>
      </c>
      <c r="G177" s="30" t="str">
        <f t="shared" si="9"/>
        <v>TM140131PT643A</v>
      </c>
      <c r="H177" s="31" t="str">
        <f>IFERROR(INDEX(Definitions!$E$4:$F$173,MATCH($C177,Definitions!$E$4:$E$173,0),2),"")</f>
        <v>Dry End</v>
      </c>
      <c r="I177" s="32" t="s">
        <v>307</v>
      </c>
      <c r="J177" s="28" t="s">
        <v>71</v>
      </c>
      <c r="K177" s="33" t="str">
        <f>IFERROR(INDEX(Definitions!$E$4:$F$88,MATCH($J177,Definitions!$E$4:$E$88,0),2),"")</f>
        <v>Pressure Transmitter</v>
      </c>
      <c r="L177" s="28" t="s">
        <v>1221</v>
      </c>
      <c r="M177" s="28" t="s">
        <v>72</v>
      </c>
      <c r="N177" s="28" t="s">
        <v>73</v>
      </c>
      <c r="O177" s="27" t="s">
        <v>74</v>
      </c>
      <c r="P177" s="27" t="s">
        <v>75</v>
      </c>
      <c r="Q177" s="27">
        <v>2</v>
      </c>
      <c r="R177" s="27" t="s">
        <v>76</v>
      </c>
      <c r="S177" s="178">
        <v>0</v>
      </c>
      <c r="T177" s="200">
        <v>6</v>
      </c>
      <c r="U177" s="178" t="s">
        <v>820</v>
      </c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123"/>
      <c r="AI177" s="124"/>
      <c r="AJ177" s="125"/>
      <c r="AK177" s="126"/>
      <c r="AL177" s="124"/>
      <c r="AM177" s="127"/>
      <c r="AN177" s="124"/>
      <c r="AO177" s="28"/>
      <c r="AP177" s="127"/>
      <c r="AQ177" s="128"/>
    </row>
    <row r="178" spans="1:43" s="129" customFormat="1" ht="14.45" customHeight="1">
      <c r="A178" s="293" t="s">
        <v>1167</v>
      </c>
      <c r="B178" s="27" t="s">
        <v>1201</v>
      </c>
      <c r="C178" s="27">
        <v>31</v>
      </c>
      <c r="D178" s="28">
        <v>643</v>
      </c>
      <c r="E178" s="28" t="s">
        <v>12</v>
      </c>
      <c r="F178" s="29" t="str">
        <f t="shared" si="10"/>
        <v>TM140131-PT-643B</v>
      </c>
      <c r="G178" s="30" t="str">
        <f t="shared" si="9"/>
        <v>TM140131PT643B</v>
      </c>
      <c r="H178" s="31" t="str">
        <f>IFERROR(INDEX(Definitions!$E$4:$F$173,MATCH($C178,Definitions!$E$4:$E$173,0),2),"")</f>
        <v>Dry End</v>
      </c>
      <c r="I178" s="32" t="s">
        <v>308</v>
      </c>
      <c r="J178" s="28" t="s">
        <v>71</v>
      </c>
      <c r="K178" s="33" t="str">
        <f>IFERROR(INDEX(Definitions!$E$4:$F$88,MATCH($J178,Definitions!$E$4:$E$88,0),2),"")</f>
        <v>Pressure Transmitter</v>
      </c>
      <c r="L178" s="28" t="s">
        <v>1221</v>
      </c>
      <c r="M178" s="28" t="s">
        <v>72</v>
      </c>
      <c r="N178" s="28" t="s">
        <v>73</v>
      </c>
      <c r="O178" s="27" t="s">
        <v>74</v>
      </c>
      <c r="P178" s="27" t="s">
        <v>75</v>
      </c>
      <c r="Q178" s="27">
        <v>2</v>
      </c>
      <c r="R178" s="27" t="s">
        <v>76</v>
      </c>
      <c r="S178" s="178">
        <v>0</v>
      </c>
      <c r="T178" s="200">
        <v>6</v>
      </c>
      <c r="U178" s="178" t="s">
        <v>820</v>
      </c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123"/>
      <c r="AI178" s="124"/>
      <c r="AJ178" s="125"/>
      <c r="AK178" s="126"/>
      <c r="AL178" s="124"/>
      <c r="AM178" s="127"/>
      <c r="AN178" s="124"/>
      <c r="AO178" s="28"/>
      <c r="AP178" s="127"/>
      <c r="AQ178" s="128"/>
    </row>
    <row r="179" spans="1:43" s="129" customFormat="1" ht="14.45" customHeight="1">
      <c r="A179" s="293" t="s">
        <v>1167</v>
      </c>
      <c r="B179" s="27" t="s">
        <v>1201</v>
      </c>
      <c r="C179" s="27">
        <v>31</v>
      </c>
      <c r="D179" s="28">
        <v>643</v>
      </c>
      <c r="E179" s="28" t="s">
        <v>94</v>
      </c>
      <c r="F179" s="29" t="str">
        <f t="shared" si="10"/>
        <v>TM140131-PT-643C</v>
      </c>
      <c r="G179" s="30" t="str">
        <f t="shared" si="9"/>
        <v>TM140131PT643C</v>
      </c>
      <c r="H179" s="31" t="str">
        <f>IFERROR(INDEX(Definitions!$E$4:$F$173,MATCH($C179,Definitions!$E$4:$E$173,0),2),"")</f>
        <v>Dry End</v>
      </c>
      <c r="I179" s="32" t="s">
        <v>919</v>
      </c>
      <c r="J179" s="28" t="s">
        <v>71</v>
      </c>
      <c r="K179" s="33" t="str">
        <f>IFERROR(INDEX(Definitions!$E$4:$F$88,MATCH($J179,Definitions!$E$4:$E$88,0),2),"")</f>
        <v>Pressure Transmitter</v>
      </c>
      <c r="L179" s="28" t="s">
        <v>1221</v>
      </c>
      <c r="M179" s="28" t="s">
        <v>72</v>
      </c>
      <c r="N179" s="28" t="s">
        <v>73</v>
      </c>
      <c r="O179" s="27" t="s">
        <v>74</v>
      </c>
      <c r="P179" s="27" t="s">
        <v>75</v>
      </c>
      <c r="Q179" s="27">
        <v>2</v>
      </c>
      <c r="R179" s="27" t="s">
        <v>76</v>
      </c>
      <c r="S179" s="178">
        <v>0</v>
      </c>
      <c r="T179" s="200">
        <v>6</v>
      </c>
      <c r="U179" s="178" t="s">
        <v>820</v>
      </c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123"/>
      <c r="AI179" s="124"/>
      <c r="AJ179" s="125"/>
      <c r="AK179" s="126"/>
      <c r="AL179" s="124"/>
      <c r="AM179" s="127"/>
      <c r="AN179" s="124"/>
      <c r="AO179" s="28"/>
      <c r="AP179" s="127"/>
      <c r="AQ179" s="128"/>
    </row>
    <row r="180" spans="1:43" s="129" customFormat="1" ht="14.45" customHeight="1">
      <c r="A180" s="293" t="s">
        <v>1168</v>
      </c>
      <c r="B180" s="27" t="s">
        <v>1201</v>
      </c>
      <c r="C180" s="27">
        <v>31</v>
      </c>
      <c r="D180" s="28">
        <v>643</v>
      </c>
      <c r="E180" s="28" t="s">
        <v>90</v>
      </c>
      <c r="F180" s="29" t="str">
        <f t="shared" si="10"/>
        <v>TM140131-PV-643A</v>
      </c>
      <c r="G180" s="30" t="str">
        <f t="shared" si="9"/>
        <v>TM140131PV643A</v>
      </c>
      <c r="H180" s="31" t="str">
        <f>IFERROR(INDEX(Definitions!$E$4:$F$173,MATCH($C180,Definitions!$E$4:$E$173,0),2),"")</f>
        <v>Dry End</v>
      </c>
      <c r="I180" s="32" t="s">
        <v>309</v>
      </c>
      <c r="J180" s="28" t="s">
        <v>310</v>
      </c>
      <c r="K180" s="33" t="str">
        <f>IFERROR(INDEX(Definitions!$E$4:$F$88,MATCH($J180,Definitions!$E$4:$E$88,0),2),"")</f>
        <v>Pressure valve</v>
      </c>
      <c r="L180" s="28" t="s">
        <v>1221</v>
      </c>
      <c r="M180" s="28" t="s">
        <v>72</v>
      </c>
      <c r="N180" s="28" t="s">
        <v>79</v>
      </c>
      <c r="O180" s="27" t="s">
        <v>74</v>
      </c>
      <c r="P180" s="27" t="s">
        <v>902</v>
      </c>
      <c r="Q180" s="27">
        <v>3</v>
      </c>
      <c r="R180" s="27" t="s">
        <v>76</v>
      </c>
      <c r="S180" s="178">
        <v>0</v>
      </c>
      <c r="T180" s="200">
        <v>5</v>
      </c>
      <c r="U180" s="178" t="s">
        <v>820</v>
      </c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123"/>
      <c r="AI180" s="124"/>
      <c r="AJ180" s="125"/>
      <c r="AK180" s="126"/>
      <c r="AL180" s="124"/>
      <c r="AM180" s="127"/>
      <c r="AN180" s="124"/>
      <c r="AO180" s="28"/>
      <c r="AP180" s="127"/>
      <c r="AQ180" s="128"/>
    </row>
    <row r="181" spans="1:43" s="129" customFormat="1" ht="14.45" customHeight="1">
      <c r="A181" s="293" t="s">
        <v>1168</v>
      </c>
      <c r="B181" s="27" t="s">
        <v>1201</v>
      </c>
      <c r="C181" s="27">
        <v>31</v>
      </c>
      <c r="D181" s="28">
        <v>643</v>
      </c>
      <c r="E181" s="28" t="s">
        <v>12</v>
      </c>
      <c r="F181" s="29" t="str">
        <f t="shared" si="10"/>
        <v>TM140131-PV-643B</v>
      </c>
      <c r="G181" s="30" t="str">
        <f t="shared" si="9"/>
        <v>TM140131PV643B</v>
      </c>
      <c r="H181" s="31" t="str">
        <f>IFERROR(INDEX(Definitions!$E$4:$F$173,MATCH($C181,Definitions!$E$4:$E$173,0),2),"")</f>
        <v>Dry End</v>
      </c>
      <c r="I181" s="32" t="s">
        <v>311</v>
      </c>
      <c r="J181" s="28" t="s">
        <v>310</v>
      </c>
      <c r="K181" s="33" t="str">
        <f>IFERROR(INDEX(Definitions!$E$4:$F$88,MATCH($J181,Definitions!$E$4:$E$88,0),2),"")</f>
        <v>Pressure valve</v>
      </c>
      <c r="L181" s="28" t="s">
        <v>1221</v>
      </c>
      <c r="M181" s="28" t="s">
        <v>72</v>
      </c>
      <c r="N181" s="28" t="s">
        <v>79</v>
      </c>
      <c r="O181" s="27" t="s">
        <v>74</v>
      </c>
      <c r="P181" s="27" t="s">
        <v>902</v>
      </c>
      <c r="Q181" s="27">
        <v>3</v>
      </c>
      <c r="R181" s="27" t="s">
        <v>76</v>
      </c>
      <c r="S181" s="178">
        <v>0</v>
      </c>
      <c r="T181" s="200">
        <v>5</v>
      </c>
      <c r="U181" s="178" t="s">
        <v>820</v>
      </c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123"/>
      <c r="AI181" s="124"/>
      <c r="AJ181" s="125"/>
      <c r="AK181" s="126"/>
      <c r="AL181" s="124"/>
      <c r="AM181" s="127"/>
      <c r="AN181" s="124"/>
      <c r="AO181" s="28"/>
      <c r="AP181" s="127"/>
      <c r="AQ181" s="128"/>
    </row>
    <row r="182" spans="1:43" s="129" customFormat="1" ht="14.45" customHeight="1">
      <c r="A182" s="293" t="s">
        <v>1162</v>
      </c>
      <c r="B182" s="27" t="s">
        <v>1201</v>
      </c>
      <c r="C182" s="27">
        <v>31</v>
      </c>
      <c r="D182" s="28">
        <v>644</v>
      </c>
      <c r="E182" s="28" t="s">
        <v>90</v>
      </c>
      <c r="F182" s="29" t="str">
        <f t="shared" si="10"/>
        <v>TM140131-HS-644A</v>
      </c>
      <c r="G182" s="30" t="str">
        <f t="shared" si="9"/>
        <v>TM140131HS644A</v>
      </c>
      <c r="H182" s="31" t="str">
        <f>IFERROR(INDEX(Definitions!$E$4:$F$173,MATCH($C182,Definitions!$E$4:$E$173,0),2),"")</f>
        <v>Dry End</v>
      </c>
      <c r="I182" s="32" t="s">
        <v>312</v>
      </c>
      <c r="J182" s="28" t="s">
        <v>92</v>
      </c>
      <c r="K182" s="33" t="str">
        <f>IFERROR(INDEX(Definitions!$E$4:$F$88,MATCH($J182,Definitions!$E$4:$E$88,0),2),"")</f>
        <v>Push button</v>
      </c>
      <c r="L182" s="28" t="s">
        <v>1222</v>
      </c>
      <c r="M182" s="28" t="s">
        <v>72</v>
      </c>
      <c r="N182" s="28" t="s">
        <v>85</v>
      </c>
      <c r="O182" s="27" t="s">
        <v>384</v>
      </c>
      <c r="P182" s="27" t="s">
        <v>87</v>
      </c>
      <c r="Q182" s="27">
        <v>2</v>
      </c>
      <c r="R182" s="27" t="s">
        <v>76</v>
      </c>
      <c r="S182" s="178"/>
      <c r="T182" s="178"/>
      <c r="U182" s="17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123"/>
      <c r="AI182" s="124"/>
      <c r="AJ182" s="125"/>
      <c r="AK182" s="126"/>
      <c r="AL182" s="124"/>
      <c r="AM182" s="127"/>
      <c r="AN182" s="124"/>
      <c r="AO182" s="28"/>
      <c r="AP182" s="127"/>
      <c r="AQ182" s="128"/>
    </row>
    <row r="183" spans="1:43" s="129" customFormat="1" ht="14.45" customHeight="1">
      <c r="A183" s="293" t="s">
        <v>1162</v>
      </c>
      <c r="B183" s="27" t="s">
        <v>1201</v>
      </c>
      <c r="C183" s="27">
        <v>31</v>
      </c>
      <c r="D183" s="28">
        <v>644</v>
      </c>
      <c r="E183" s="28" t="s">
        <v>12</v>
      </c>
      <c r="F183" s="29" t="str">
        <f t="shared" si="10"/>
        <v>TM140131-HS-644B</v>
      </c>
      <c r="G183" s="30" t="str">
        <f t="shared" si="9"/>
        <v>TM140131HS644B</v>
      </c>
      <c r="H183" s="31" t="str">
        <f>IFERROR(INDEX(Definitions!$E$4:$F$173,MATCH($C183,Definitions!$E$4:$E$173,0),2),"")</f>
        <v>Dry End</v>
      </c>
      <c r="I183" s="32" t="s">
        <v>313</v>
      </c>
      <c r="J183" s="28" t="s">
        <v>92</v>
      </c>
      <c r="K183" s="33" t="str">
        <f>IFERROR(INDEX(Definitions!$E$4:$F$88,MATCH($J183,Definitions!$E$4:$E$88,0),2),"")</f>
        <v>Push button</v>
      </c>
      <c r="L183" s="28" t="s">
        <v>1222</v>
      </c>
      <c r="M183" s="28" t="s">
        <v>72</v>
      </c>
      <c r="N183" s="28" t="s">
        <v>85</v>
      </c>
      <c r="O183" s="27" t="s">
        <v>384</v>
      </c>
      <c r="P183" s="27" t="s">
        <v>87</v>
      </c>
      <c r="Q183" s="27">
        <v>2</v>
      </c>
      <c r="R183" s="27" t="s">
        <v>76</v>
      </c>
      <c r="S183" s="178"/>
      <c r="T183" s="178"/>
      <c r="U183" s="17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123"/>
      <c r="AI183" s="124"/>
      <c r="AJ183" s="125"/>
      <c r="AK183" s="126"/>
      <c r="AL183" s="124"/>
      <c r="AM183" s="127"/>
      <c r="AN183" s="124"/>
      <c r="AO183" s="28"/>
      <c r="AP183" s="127"/>
      <c r="AQ183" s="128"/>
    </row>
    <row r="184" spans="1:43" s="129" customFormat="1" ht="14.45" customHeight="1">
      <c r="A184" s="293" t="s">
        <v>1166</v>
      </c>
      <c r="B184" s="27" t="s">
        <v>1201</v>
      </c>
      <c r="C184" s="27">
        <v>31</v>
      </c>
      <c r="D184" s="28">
        <v>644</v>
      </c>
      <c r="E184" s="28" t="s">
        <v>90</v>
      </c>
      <c r="F184" s="29" t="str">
        <f t="shared" si="10"/>
        <v>TM140131-XL-644A</v>
      </c>
      <c r="G184" s="30" t="str">
        <f t="shared" si="9"/>
        <v>TM140131XL644A</v>
      </c>
      <c r="H184" s="31" t="str">
        <f>IFERROR(INDEX(Definitions!$E$4:$F$173,MATCH($C184,Definitions!$E$4:$E$173,0),2),"")</f>
        <v>Dry End</v>
      </c>
      <c r="I184" s="32" t="s">
        <v>314</v>
      </c>
      <c r="J184" s="28" t="s">
        <v>97</v>
      </c>
      <c r="K184" s="33" t="str">
        <f>IFERROR(INDEX(Definitions!$E$4:$F$88,MATCH($J184,Definitions!$E$4:$E$88,0),2),"")</f>
        <v>Lamp</v>
      </c>
      <c r="L184" s="28" t="s">
        <v>1222</v>
      </c>
      <c r="M184" s="28" t="s">
        <v>72</v>
      </c>
      <c r="N184" s="28" t="s">
        <v>98</v>
      </c>
      <c r="O184" s="27" t="s">
        <v>384</v>
      </c>
      <c r="P184" s="27" t="s">
        <v>87</v>
      </c>
      <c r="Q184" s="27">
        <v>2</v>
      </c>
      <c r="R184" s="27" t="s">
        <v>76</v>
      </c>
      <c r="S184" s="178"/>
      <c r="T184" s="178"/>
      <c r="U184" s="17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123"/>
      <c r="AI184" s="124"/>
      <c r="AJ184" s="125"/>
      <c r="AK184" s="126"/>
      <c r="AL184" s="124"/>
      <c r="AM184" s="127"/>
      <c r="AN184" s="124"/>
      <c r="AO184" s="28"/>
      <c r="AP184" s="127"/>
      <c r="AQ184" s="224"/>
    </row>
    <row r="185" spans="1:43" s="129" customFormat="1" ht="14.45" customHeight="1">
      <c r="A185" s="293" t="s">
        <v>1166</v>
      </c>
      <c r="B185" s="27" t="s">
        <v>1201</v>
      </c>
      <c r="C185" s="27">
        <v>31</v>
      </c>
      <c r="D185" s="28">
        <v>644</v>
      </c>
      <c r="E185" s="28" t="s">
        <v>12</v>
      </c>
      <c r="F185" s="29" t="str">
        <f t="shared" si="10"/>
        <v>TM140131-XL-644B</v>
      </c>
      <c r="G185" s="30" t="str">
        <f t="shared" si="9"/>
        <v>TM140131XL644B</v>
      </c>
      <c r="H185" s="31" t="str">
        <f>IFERROR(INDEX(Definitions!$E$4:$F$173,MATCH($C185,Definitions!$E$4:$E$173,0),2),"")</f>
        <v>Dry End</v>
      </c>
      <c r="I185" s="32" t="s">
        <v>315</v>
      </c>
      <c r="J185" s="28" t="s">
        <v>97</v>
      </c>
      <c r="K185" s="33" t="str">
        <f>IFERROR(INDEX(Definitions!$E$4:$F$88,MATCH($J185,Definitions!$E$4:$E$88,0),2),"")</f>
        <v>Lamp</v>
      </c>
      <c r="L185" s="28" t="s">
        <v>1222</v>
      </c>
      <c r="M185" s="28" t="s">
        <v>72</v>
      </c>
      <c r="N185" s="28" t="s">
        <v>98</v>
      </c>
      <c r="O185" s="27" t="s">
        <v>384</v>
      </c>
      <c r="P185" s="27" t="s">
        <v>87</v>
      </c>
      <c r="Q185" s="27">
        <v>2</v>
      </c>
      <c r="R185" s="27" t="s">
        <v>76</v>
      </c>
      <c r="S185" s="178"/>
      <c r="T185" s="178"/>
      <c r="U185" s="17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123"/>
      <c r="AI185" s="124"/>
      <c r="AJ185" s="125"/>
      <c r="AK185" s="126"/>
      <c r="AL185" s="124"/>
      <c r="AM185" s="127"/>
      <c r="AN185" s="124"/>
      <c r="AO185" s="28"/>
      <c r="AP185" s="127"/>
      <c r="AQ185" s="224"/>
    </row>
    <row r="186" spans="1:43" s="129" customFormat="1" ht="14.45" customHeight="1">
      <c r="A186" s="293" t="s">
        <v>1155</v>
      </c>
      <c r="B186" s="27" t="s">
        <v>1201</v>
      </c>
      <c r="C186" s="27">
        <v>31</v>
      </c>
      <c r="D186" s="28">
        <v>648</v>
      </c>
      <c r="E186" s="28" t="s">
        <v>94</v>
      </c>
      <c r="F186" s="29" t="str">
        <f t="shared" si="10"/>
        <v>TM140131-GE-648C</v>
      </c>
      <c r="G186" s="30" t="str">
        <f t="shared" si="9"/>
        <v>TM140131GE648C</v>
      </c>
      <c r="H186" s="31" t="str">
        <f>IFERROR(INDEX(Definitions!$E$4:$F$173,MATCH($C186,Definitions!$E$4:$E$173,0),2),"")</f>
        <v>Dry End</v>
      </c>
      <c r="I186" s="32" t="s">
        <v>318</v>
      </c>
      <c r="J186" s="28" t="s">
        <v>115</v>
      </c>
      <c r="K186" s="33" t="str">
        <f>IFERROR(INDEX(Definitions!$E$4:$F$88,MATCH($J186,Definitions!$E$4:$E$88,0),2),"")</f>
        <v>Limit Switch Element</v>
      </c>
      <c r="L186" s="28" t="s">
        <v>1224</v>
      </c>
      <c r="M186" s="28" t="s">
        <v>72</v>
      </c>
      <c r="N186" s="28" t="s">
        <v>85</v>
      </c>
      <c r="O186" s="27" t="s">
        <v>808</v>
      </c>
      <c r="P186" s="27" t="s">
        <v>87</v>
      </c>
      <c r="Q186" s="27">
        <v>3</v>
      </c>
      <c r="R186" s="27" t="s">
        <v>76</v>
      </c>
      <c r="S186" s="178"/>
      <c r="T186" s="178"/>
      <c r="U186" s="17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123"/>
      <c r="AI186" s="124"/>
      <c r="AJ186" s="125"/>
      <c r="AK186" s="126"/>
      <c r="AL186" s="124"/>
      <c r="AM186" s="127"/>
      <c r="AN186" s="124"/>
      <c r="AO186" s="28"/>
      <c r="AP186" s="127"/>
      <c r="AQ186" s="128"/>
    </row>
    <row r="187" spans="1:43" s="129" customFormat="1" ht="14.45" customHeight="1">
      <c r="A187" s="293" t="s">
        <v>1156</v>
      </c>
      <c r="B187" s="27" t="s">
        <v>1201</v>
      </c>
      <c r="C187" s="27">
        <v>31</v>
      </c>
      <c r="D187" s="28">
        <v>648</v>
      </c>
      <c r="E187" s="28" t="s">
        <v>118</v>
      </c>
      <c r="F187" s="29" t="str">
        <f t="shared" si="10"/>
        <v>TM140131-GE-648D</v>
      </c>
      <c r="G187" s="30" t="str">
        <f t="shared" si="9"/>
        <v>TM140131GE648D</v>
      </c>
      <c r="H187" s="31" t="str">
        <f>IFERROR(INDEX(Definitions!$E$4:$F$173,MATCH($C187,Definitions!$E$4:$E$173,0),2),"")</f>
        <v>Dry End</v>
      </c>
      <c r="I187" s="32" t="s">
        <v>319</v>
      </c>
      <c r="J187" s="28" t="s">
        <v>115</v>
      </c>
      <c r="K187" s="33" t="str">
        <f>IFERROR(INDEX(Definitions!$E$4:$F$88,MATCH($J187,Definitions!$E$4:$E$88,0),2),"")</f>
        <v>Limit Switch Element</v>
      </c>
      <c r="L187" s="28" t="s">
        <v>1225</v>
      </c>
      <c r="M187" s="28" t="s">
        <v>72</v>
      </c>
      <c r="N187" s="28" t="s">
        <v>85</v>
      </c>
      <c r="O187" s="27" t="s">
        <v>808</v>
      </c>
      <c r="P187" s="27" t="s">
        <v>87</v>
      </c>
      <c r="Q187" s="27">
        <v>3</v>
      </c>
      <c r="R187" s="27" t="s">
        <v>76</v>
      </c>
      <c r="S187" s="178"/>
      <c r="T187" s="178"/>
      <c r="U187" s="17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123"/>
      <c r="AI187" s="124"/>
      <c r="AJ187" s="125"/>
      <c r="AK187" s="126"/>
      <c r="AL187" s="124"/>
      <c r="AM187" s="127"/>
      <c r="AN187" s="124"/>
      <c r="AO187" s="28"/>
      <c r="AP187" s="127"/>
      <c r="AQ187" s="128"/>
    </row>
    <row r="188" spans="1:43" s="129" customFormat="1" ht="14.45" customHeight="1">
      <c r="A188" s="293" t="s">
        <v>1162</v>
      </c>
      <c r="B188" s="27" t="s">
        <v>1201</v>
      </c>
      <c r="C188" s="27">
        <v>31</v>
      </c>
      <c r="D188" s="28">
        <v>648</v>
      </c>
      <c r="E188" s="28" t="s">
        <v>90</v>
      </c>
      <c r="F188" s="29" t="str">
        <f t="shared" si="10"/>
        <v>TM140131-HS-648A</v>
      </c>
      <c r="G188" s="30" t="str">
        <f t="shared" si="9"/>
        <v>TM140131HS648A</v>
      </c>
      <c r="H188" s="31" t="str">
        <f>IFERROR(INDEX(Definitions!$E$4:$F$173,MATCH($C188,Definitions!$E$4:$E$173,0),2),"")</f>
        <v>Dry End</v>
      </c>
      <c r="I188" s="32" t="s">
        <v>320</v>
      </c>
      <c r="J188" s="28" t="s">
        <v>92</v>
      </c>
      <c r="K188" s="33" t="str">
        <f>IFERROR(INDEX(Definitions!$E$4:$F$88,MATCH($J188,Definitions!$E$4:$E$88,0),2),"")</f>
        <v>Push button</v>
      </c>
      <c r="L188" s="28" t="s">
        <v>1222</v>
      </c>
      <c r="M188" s="28" t="s">
        <v>72</v>
      </c>
      <c r="N188" s="28" t="s">
        <v>85</v>
      </c>
      <c r="O188" s="27" t="s">
        <v>384</v>
      </c>
      <c r="P188" s="27" t="s">
        <v>87</v>
      </c>
      <c r="Q188" s="27">
        <v>2</v>
      </c>
      <c r="R188" s="27" t="s">
        <v>76</v>
      </c>
      <c r="S188" s="178"/>
      <c r="T188" s="178"/>
      <c r="U188" s="17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123"/>
      <c r="AI188" s="124"/>
      <c r="AJ188" s="125"/>
      <c r="AK188" s="126"/>
      <c r="AL188" s="124"/>
      <c r="AM188" s="127"/>
      <c r="AN188" s="124"/>
      <c r="AO188" s="28"/>
      <c r="AP188" s="127"/>
      <c r="AQ188" s="128"/>
    </row>
    <row r="189" spans="1:43" s="129" customFormat="1" ht="14.45" customHeight="1">
      <c r="A189" s="293" t="s">
        <v>1162</v>
      </c>
      <c r="B189" s="27" t="s">
        <v>1201</v>
      </c>
      <c r="C189" s="27">
        <v>31</v>
      </c>
      <c r="D189" s="28">
        <v>648</v>
      </c>
      <c r="E189" s="28" t="s">
        <v>12</v>
      </c>
      <c r="F189" s="29" t="str">
        <f t="shared" ref="F189:F215" si="11">CONCATENATE(B189,C189,"-",J189,"-",D189,E189)</f>
        <v>TM140131-HS-648B</v>
      </c>
      <c r="G189" s="30" t="str">
        <f t="shared" si="9"/>
        <v>TM140131HS648B</v>
      </c>
      <c r="H189" s="31" t="str">
        <f>IFERROR(INDEX(Definitions!$E$4:$F$173,MATCH($C189,Definitions!$E$4:$E$173,0),2),"")</f>
        <v>Dry End</v>
      </c>
      <c r="I189" s="32" t="s">
        <v>321</v>
      </c>
      <c r="J189" s="28" t="s">
        <v>92</v>
      </c>
      <c r="K189" s="33" t="str">
        <f>IFERROR(INDEX(Definitions!$E$4:$F$88,MATCH($J189,Definitions!$E$4:$E$88,0),2),"")</f>
        <v>Push button</v>
      </c>
      <c r="L189" s="28" t="s">
        <v>1222</v>
      </c>
      <c r="M189" s="28" t="s">
        <v>72</v>
      </c>
      <c r="N189" s="28" t="s">
        <v>85</v>
      </c>
      <c r="O189" s="27" t="s">
        <v>384</v>
      </c>
      <c r="P189" s="27" t="s">
        <v>87</v>
      </c>
      <c r="Q189" s="27">
        <v>2</v>
      </c>
      <c r="R189" s="27" t="s">
        <v>76</v>
      </c>
      <c r="S189" s="178"/>
      <c r="T189" s="178"/>
      <c r="U189" s="17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123"/>
      <c r="AI189" s="124"/>
      <c r="AJ189" s="125"/>
      <c r="AK189" s="126"/>
      <c r="AL189" s="124"/>
      <c r="AM189" s="127"/>
      <c r="AN189" s="124"/>
      <c r="AO189" s="28"/>
      <c r="AP189" s="127"/>
      <c r="AQ189" s="128"/>
    </row>
    <row r="190" spans="1:43" s="129" customFormat="1" ht="14.45" customHeight="1">
      <c r="A190" s="293" t="s">
        <v>1166</v>
      </c>
      <c r="B190" s="27" t="s">
        <v>1201</v>
      </c>
      <c r="C190" s="27">
        <v>31</v>
      </c>
      <c r="D190" s="28">
        <v>648</v>
      </c>
      <c r="E190" s="28"/>
      <c r="F190" s="29" t="str">
        <f t="shared" si="11"/>
        <v>TM140131-XL-648</v>
      </c>
      <c r="G190" s="30" t="str">
        <f t="shared" si="9"/>
        <v>TM140131XL648</v>
      </c>
      <c r="H190" s="31" t="str">
        <f>IFERROR(INDEX(Definitions!$E$4:$F$173,MATCH($C190,Definitions!$E$4:$E$173,0),2),"")</f>
        <v>Dry End</v>
      </c>
      <c r="I190" s="32" t="s">
        <v>322</v>
      </c>
      <c r="J190" s="28" t="s">
        <v>97</v>
      </c>
      <c r="K190" s="33" t="str">
        <f>IFERROR(INDEX(Definitions!$E$4:$F$88,MATCH($J190,Definitions!$E$4:$E$88,0),2),"")</f>
        <v>Lamp</v>
      </c>
      <c r="L190" s="28" t="s">
        <v>1222</v>
      </c>
      <c r="M190" s="28" t="s">
        <v>72</v>
      </c>
      <c r="N190" s="28" t="s">
        <v>98</v>
      </c>
      <c r="O190" s="27" t="s">
        <v>384</v>
      </c>
      <c r="P190" s="27" t="s">
        <v>87</v>
      </c>
      <c r="Q190" s="27">
        <v>2</v>
      </c>
      <c r="R190" s="27" t="s">
        <v>76</v>
      </c>
      <c r="S190" s="178"/>
      <c r="T190" s="178"/>
      <c r="U190" s="17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123"/>
      <c r="AI190" s="124"/>
      <c r="AJ190" s="125"/>
      <c r="AK190" s="126"/>
      <c r="AL190" s="124"/>
      <c r="AM190" s="127"/>
      <c r="AN190" s="124"/>
      <c r="AO190" s="28"/>
      <c r="AP190" s="127"/>
      <c r="AQ190" s="224"/>
    </row>
    <row r="191" spans="1:43" s="129" customFormat="1" ht="14.45" customHeight="1">
      <c r="A191" s="293" t="s">
        <v>1155</v>
      </c>
      <c r="B191" s="27" t="s">
        <v>1201</v>
      </c>
      <c r="C191" s="27">
        <v>31</v>
      </c>
      <c r="D191" s="28">
        <v>648</v>
      </c>
      <c r="E191" s="28" t="s">
        <v>90</v>
      </c>
      <c r="F191" s="29" t="str">
        <f t="shared" si="11"/>
        <v>TM140131-WT-648A</v>
      </c>
      <c r="G191" s="30" t="str">
        <f t="shared" si="9"/>
        <v>TM140131WT648A</v>
      </c>
      <c r="H191" s="31" t="str">
        <f>IFERROR(INDEX(Definitions!$E$4:$F$173,MATCH($C191,Definitions!$E$4:$E$173,0),2),"")</f>
        <v>Dry End</v>
      </c>
      <c r="I191" s="32" t="s">
        <v>323</v>
      </c>
      <c r="J191" s="28" t="s">
        <v>158</v>
      </c>
      <c r="K191" s="33" t="str">
        <f>IFERROR(INDEX(Definitions!$E$4:$F$88,MATCH($J191,Definitions!$E$4:$E$88,0),2),"")</f>
        <v>Weight Transmitter</v>
      </c>
      <c r="L191" s="28" t="s">
        <v>1224</v>
      </c>
      <c r="M191" s="28" t="s">
        <v>72</v>
      </c>
      <c r="N191" s="28" t="s">
        <v>73</v>
      </c>
      <c r="O191" s="27" t="s">
        <v>74</v>
      </c>
      <c r="P191" s="27" t="s">
        <v>75</v>
      </c>
      <c r="Q191" s="27">
        <v>2</v>
      </c>
      <c r="R191" s="27" t="s">
        <v>76</v>
      </c>
      <c r="S191" s="178">
        <v>0</v>
      </c>
      <c r="T191" s="200">
        <v>15000</v>
      </c>
      <c r="U191" s="178" t="s">
        <v>821</v>
      </c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123"/>
      <c r="AI191" s="124"/>
      <c r="AJ191" s="125"/>
      <c r="AK191" s="126"/>
      <c r="AL191" s="124"/>
      <c r="AM191" s="127"/>
      <c r="AN191" s="124"/>
      <c r="AO191" s="28"/>
      <c r="AP191" s="127"/>
      <c r="AQ191" s="128"/>
    </row>
    <row r="192" spans="1:43" s="129" customFormat="1" ht="14.45" customHeight="1">
      <c r="A192" s="293" t="s">
        <v>1156</v>
      </c>
      <c r="B192" s="27" t="s">
        <v>1201</v>
      </c>
      <c r="C192" s="27">
        <v>31</v>
      </c>
      <c r="D192" s="28">
        <v>648</v>
      </c>
      <c r="E192" s="28" t="s">
        <v>12</v>
      </c>
      <c r="F192" s="29" t="str">
        <f t="shared" si="11"/>
        <v>TM140131-WT-648B</v>
      </c>
      <c r="G192" s="30" t="str">
        <f t="shared" si="9"/>
        <v>TM140131WT648B</v>
      </c>
      <c r="H192" s="31" t="str">
        <f>IFERROR(INDEX(Definitions!$E$4:$F$173,MATCH($C192,Definitions!$E$4:$E$173,0),2),"")</f>
        <v>Dry End</v>
      </c>
      <c r="I192" s="32" t="s">
        <v>324</v>
      </c>
      <c r="J192" s="28" t="s">
        <v>158</v>
      </c>
      <c r="K192" s="33" t="str">
        <f>IFERROR(INDEX(Definitions!$E$4:$F$88,MATCH($J192,Definitions!$E$4:$E$88,0),2),"")</f>
        <v>Weight Transmitter</v>
      </c>
      <c r="L192" s="28" t="s">
        <v>1225</v>
      </c>
      <c r="M192" s="28" t="s">
        <v>72</v>
      </c>
      <c r="N192" s="28" t="s">
        <v>73</v>
      </c>
      <c r="O192" s="27" t="s">
        <v>74</v>
      </c>
      <c r="P192" s="27" t="s">
        <v>75</v>
      </c>
      <c r="Q192" s="27">
        <v>2</v>
      </c>
      <c r="R192" s="27" t="s">
        <v>76</v>
      </c>
      <c r="S192" s="178">
        <v>0</v>
      </c>
      <c r="T192" s="200">
        <v>15000</v>
      </c>
      <c r="U192" s="178" t="s">
        <v>821</v>
      </c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123"/>
      <c r="AI192" s="124"/>
      <c r="AJ192" s="125"/>
      <c r="AK192" s="126"/>
      <c r="AL192" s="124"/>
      <c r="AM192" s="127"/>
      <c r="AN192" s="124"/>
      <c r="AO192" s="28"/>
      <c r="AP192" s="127"/>
      <c r="AQ192" s="128"/>
    </row>
    <row r="193" spans="1:43" s="129" customFormat="1" ht="14.45" customHeight="1">
      <c r="A193" s="293" t="s">
        <v>1169</v>
      </c>
      <c r="B193" s="27" t="s">
        <v>1201</v>
      </c>
      <c r="C193" s="27">
        <v>31</v>
      </c>
      <c r="D193" s="28">
        <v>654</v>
      </c>
      <c r="E193" s="28" t="s">
        <v>90</v>
      </c>
      <c r="F193" s="29" t="str">
        <f t="shared" si="11"/>
        <v>TM140131-SV-654A</v>
      </c>
      <c r="G193" s="30" t="str">
        <f t="shared" si="9"/>
        <v>TM140131SV654A</v>
      </c>
      <c r="H193" s="31" t="str">
        <f>IFERROR(INDEX(Definitions!$E$4:$F$173,MATCH($C193,Definitions!$E$4:$E$173,0),2),"")</f>
        <v>Dry End</v>
      </c>
      <c r="I193" s="32" t="s">
        <v>325</v>
      </c>
      <c r="J193" s="28" t="s">
        <v>110</v>
      </c>
      <c r="K193" s="33" t="str">
        <f>IFERROR(INDEX(Definitions!$E$4:$F$88,MATCH($J193,Definitions!$E$4:$E$88,0),2),"")</f>
        <v>Solenoid Valve</v>
      </c>
      <c r="L193" s="28" t="s">
        <v>1221</v>
      </c>
      <c r="M193" s="28" t="s">
        <v>72</v>
      </c>
      <c r="N193" s="28" t="s">
        <v>98</v>
      </c>
      <c r="O193" s="27" t="s">
        <v>384</v>
      </c>
      <c r="P193" s="27" t="s">
        <v>87</v>
      </c>
      <c r="Q193" s="27">
        <v>2</v>
      </c>
      <c r="R193" s="27" t="s">
        <v>76</v>
      </c>
      <c r="S193" s="178"/>
      <c r="T193" s="178"/>
      <c r="U193" s="17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123"/>
      <c r="AI193" s="124"/>
      <c r="AJ193" s="125"/>
      <c r="AK193" s="126"/>
      <c r="AL193" s="124"/>
      <c r="AM193" s="127"/>
      <c r="AN193" s="124"/>
      <c r="AO193" s="28"/>
      <c r="AP193" s="127"/>
      <c r="AQ193" s="128"/>
    </row>
    <row r="194" spans="1:43" s="129" customFormat="1" ht="14.45" customHeight="1">
      <c r="A194" s="293" t="s">
        <v>1169</v>
      </c>
      <c r="B194" s="27" t="s">
        <v>1201</v>
      </c>
      <c r="C194" s="27">
        <v>31</v>
      </c>
      <c r="D194" s="28">
        <v>654</v>
      </c>
      <c r="E194" s="28" t="s">
        <v>12</v>
      </c>
      <c r="F194" s="29" t="str">
        <f t="shared" si="11"/>
        <v>TM140131-SV-654B</v>
      </c>
      <c r="G194" s="30" t="str">
        <f t="shared" si="9"/>
        <v>TM140131SV654B</v>
      </c>
      <c r="H194" s="31" t="str">
        <f>IFERROR(INDEX(Definitions!$E$4:$F$173,MATCH($C194,Definitions!$E$4:$E$173,0),2),"")</f>
        <v>Dry End</v>
      </c>
      <c r="I194" s="32" t="s">
        <v>914</v>
      </c>
      <c r="J194" s="28" t="s">
        <v>110</v>
      </c>
      <c r="K194" s="33" t="str">
        <f>IFERROR(INDEX(Definitions!$E$4:$F$88,MATCH($J194,Definitions!$E$4:$E$88,0),2),"")</f>
        <v>Solenoid Valve</v>
      </c>
      <c r="L194" s="28" t="s">
        <v>1221</v>
      </c>
      <c r="M194" s="28" t="s">
        <v>72</v>
      </c>
      <c r="N194" s="28" t="s">
        <v>98</v>
      </c>
      <c r="O194" s="27" t="s">
        <v>384</v>
      </c>
      <c r="P194" s="27" t="s">
        <v>87</v>
      </c>
      <c r="Q194" s="27">
        <v>2</v>
      </c>
      <c r="R194" s="27" t="s">
        <v>76</v>
      </c>
      <c r="S194" s="178"/>
      <c r="T194" s="178"/>
      <c r="U194" s="17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123"/>
      <c r="AI194" s="124"/>
      <c r="AJ194" s="125"/>
      <c r="AK194" s="126"/>
      <c r="AL194" s="124"/>
      <c r="AM194" s="127"/>
      <c r="AN194" s="124"/>
      <c r="AO194" s="28"/>
      <c r="AP194" s="127"/>
      <c r="AQ194" s="128"/>
    </row>
    <row r="195" spans="1:43" s="129" customFormat="1" ht="14.45" customHeight="1">
      <c r="A195" s="293" t="s">
        <v>1170</v>
      </c>
      <c r="B195" s="27" t="s">
        <v>1201</v>
      </c>
      <c r="C195" s="27">
        <v>31</v>
      </c>
      <c r="D195" s="28">
        <v>677</v>
      </c>
      <c r="E195" s="28" t="s">
        <v>90</v>
      </c>
      <c r="F195" s="29" t="str">
        <f t="shared" si="11"/>
        <v>TM140131-GE-677A</v>
      </c>
      <c r="G195" s="30" t="str">
        <f t="shared" si="9"/>
        <v>TM140131GE677A</v>
      </c>
      <c r="H195" s="31" t="str">
        <f>IFERROR(INDEX(Definitions!$E$4:$F$173,MATCH($C195,Definitions!$E$4:$E$173,0),2),"")</f>
        <v>Dry End</v>
      </c>
      <c r="I195" s="32" t="s">
        <v>328</v>
      </c>
      <c r="J195" s="28" t="s">
        <v>115</v>
      </c>
      <c r="K195" s="33" t="str">
        <f>IFERROR(INDEX(Definitions!$E$4:$F$88,MATCH($J195,Definitions!$E$4:$E$88,0),2),"")</f>
        <v>Limit Switch Element</v>
      </c>
      <c r="L195" s="28" t="s">
        <v>1231</v>
      </c>
      <c r="M195" s="28" t="s">
        <v>72</v>
      </c>
      <c r="N195" s="28" t="s">
        <v>85</v>
      </c>
      <c r="O195" s="27" t="s">
        <v>808</v>
      </c>
      <c r="P195" s="27" t="s">
        <v>87</v>
      </c>
      <c r="Q195" s="27">
        <v>3</v>
      </c>
      <c r="R195" s="27" t="s">
        <v>76</v>
      </c>
      <c r="S195" s="178"/>
      <c r="T195" s="178"/>
      <c r="U195" s="17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123"/>
      <c r="AI195" s="124"/>
      <c r="AJ195" s="125"/>
      <c r="AK195" s="126"/>
      <c r="AL195" s="124"/>
      <c r="AM195" s="127"/>
      <c r="AN195" s="124"/>
      <c r="AO195" s="28"/>
      <c r="AP195" s="127"/>
      <c r="AQ195" s="128" t="s">
        <v>903</v>
      </c>
    </row>
    <row r="196" spans="1:43" s="129" customFormat="1" ht="14.45" customHeight="1">
      <c r="A196" s="293" t="s">
        <v>1171</v>
      </c>
      <c r="B196" s="27" t="s">
        <v>1201</v>
      </c>
      <c r="C196" s="27">
        <v>31</v>
      </c>
      <c r="D196" s="28">
        <v>677</v>
      </c>
      <c r="E196" s="28" t="s">
        <v>12</v>
      </c>
      <c r="F196" s="29" t="str">
        <f t="shared" si="11"/>
        <v>TM140131-GE-677B</v>
      </c>
      <c r="G196" s="30" t="str">
        <f t="shared" si="9"/>
        <v>TM140131GE677B</v>
      </c>
      <c r="H196" s="31" t="str">
        <f>IFERROR(INDEX(Definitions!$E$4:$F$173,MATCH($C196,Definitions!$E$4:$E$173,0),2),"")</f>
        <v>Dry End</v>
      </c>
      <c r="I196" s="32" t="s">
        <v>329</v>
      </c>
      <c r="J196" s="28" t="s">
        <v>115</v>
      </c>
      <c r="K196" s="33" t="str">
        <f>IFERROR(INDEX(Definitions!$E$4:$F$88,MATCH($J196,Definitions!$E$4:$E$88,0),2),"")</f>
        <v>Limit Switch Element</v>
      </c>
      <c r="L196" s="28" t="s">
        <v>1232</v>
      </c>
      <c r="M196" s="28" t="s">
        <v>72</v>
      </c>
      <c r="N196" s="28" t="s">
        <v>85</v>
      </c>
      <c r="O196" s="27" t="s">
        <v>808</v>
      </c>
      <c r="P196" s="27" t="s">
        <v>87</v>
      </c>
      <c r="Q196" s="27">
        <v>3</v>
      </c>
      <c r="R196" s="27" t="s">
        <v>76</v>
      </c>
      <c r="S196" s="178"/>
      <c r="T196" s="178"/>
      <c r="U196" s="17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123"/>
      <c r="AI196" s="124"/>
      <c r="AJ196" s="125"/>
      <c r="AK196" s="126"/>
      <c r="AL196" s="124"/>
      <c r="AM196" s="127"/>
      <c r="AN196" s="124"/>
      <c r="AO196" s="28"/>
      <c r="AP196" s="127"/>
      <c r="AQ196" s="128" t="s">
        <v>903</v>
      </c>
    </row>
    <row r="197" spans="1:43" s="129" customFormat="1" ht="14.45" customHeight="1">
      <c r="A197" s="293" t="s">
        <v>1172</v>
      </c>
      <c r="B197" s="27" t="s">
        <v>1201</v>
      </c>
      <c r="C197" s="27">
        <v>31</v>
      </c>
      <c r="D197" s="28">
        <v>677</v>
      </c>
      <c r="E197" s="28" t="s">
        <v>90</v>
      </c>
      <c r="F197" s="29" t="str">
        <f t="shared" si="11"/>
        <v>TM140131-HS-677A</v>
      </c>
      <c r="G197" s="30" t="str">
        <f t="shared" si="9"/>
        <v>TM140131HS677A</v>
      </c>
      <c r="H197" s="31" t="str">
        <f>IFERROR(INDEX(Definitions!$E$4:$F$173,MATCH($C197,Definitions!$E$4:$E$173,0),2),"")</f>
        <v>Dry End</v>
      </c>
      <c r="I197" s="32" t="s">
        <v>330</v>
      </c>
      <c r="J197" s="28" t="s">
        <v>92</v>
      </c>
      <c r="K197" s="33" t="str">
        <f>IFERROR(INDEX(Definitions!$E$4:$F$88,MATCH($J197,Definitions!$E$4:$E$88,0),2),"")</f>
        <v>Push button</v>
      </c>
      <c r="L197" s="28" t="s">
        <v>1222</v>
      </c>
      <c r="M197" s="28" t="s">
        <v>72</v>
      </c>
      <c r="N197" s="28" t="s">
        <v>85</v>
      </c>
      <c r="O197" s="27" t="s">
        <v>384</v>
      </c>
      <c r="P197" s="27" t="s">
        <v>87</v>
      </c>
      <c r="Q197" s="27">
        <v>2</v>
      </c>
      <c r="R197" s="27" t="s">
        <v>76</v>
      </c>
      <c r="S197" s="178"/>
      <c r="T197" s="178"/>
      <c r="U197" s="17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123"/>
      <c r="AI197" s="124"/>
      <c r="AJ197" s="125"/>
      <c r="AK197" s="126"/>
      <c r="AL197" s="124"/>
      <c r="AM197" s="127"/>
      <c r="AN197" s="124"/>
      <c r="AO197" s="28"/>
      <c r="AP197" s="127"/>
      <c r="AQ197" s="128"/>
    </row>
    <row r="198" spans="1:43" s="129" customFormat="1" ht="14.45" customHeight="1">
      <c r="A198" s="293" t="s">
        <v>1172</v>
      </c>
      <c r="B198" s="27" t="s">
        <v>1201</v>
      </c>
      <c r="C198" s="27">
        <v>31</v>
      </c>
      <c r="D198" s="28">
        <v>677</v>
      </c>
      <c r="E198" s="28" t="s">
        <v>12</v>
      </c>
      <c r="F198" s="29" t="str">
        <f t="shared" si="11"/>
        <v>TM140131-HS-677B</v>
      </c>
      <c r="G198" s="30" t="str">
        <f t="shared" ref="G198:G257" si="12">CONCATENATE(B198,C198,J198,D198,E198)</f>
        <v>TM140131HS677B</v>
      </c>
      <c r="H198" s="31" t="str">
        <f>IFERROR(INDEX(Definitions!$E$4:$F$173,MATCH($C198,Definitions!$E$4:$E$173,0),2),"")</f>
        <v>Dry End</v>
      </c>
      <c r="I198" s="32" t="s">
        <v>331</v>
      </c>
      <c r="J198" s="28" t="s">
        <v>92</v>
      </c>
      <c r="K198" s="33" t="str">
        <f>IFERROR(INDEX(Definitions!$E$4:$F$88,MATCH($J198,Definitions!$E$4:$E$88,0),2),"")</f>
        <v>Push button</v>
      </c>
      <c r="L198" s="28" t="s">
        <v>1222</v>
      </c>
      <c r="M198" s="28" t="s">
        <v>72</v>
      </c>
      <c r="N198" s="28" t="s">
        <v>85</v>
      </c>
      <c r="O198" s="27" t="s">
        <v>384</v>
      </c>
      <c r="P198" s="27" t="s">
        <v>87</v>
      </c>
      <c r="Q198" s="27">
        <v>2</v>
      </c>
      <c r="R198" s="27" t="s">
        <v>76</v>
      </c>
      <c r="S198" s="178"/>
      <c r="T198" s="178"/>
      <c r="U198" s="17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123"/>
      <c r="AI198" s="124"/>
      <c r="AJ198" s="125"/>
      <c r="AK198" s="126"/>
      <c r="AL198" s="124"/>
      <c r="AM198" s="127"/>
      <c r="AN198" s="124"/>
      <c r="AO198" s="28"/>
      <c r="AP198" s="127"/>
      <c r="AQ198" s="128"/>
    </row>
    <row r="199" spans="1:43" s="129" customFormat="1" ht="14.45" customHeight="1">
      <c r="A199" s="293" t="s">
        <v>1166</v>
      </c>
      <c r="B199" s="27" t="s">
        <v>1201</v>
      </c>
      <c r="C199" s="27">
        <v>31</v>
      </c>
      <c r="D199" s="28">
        <v>677</v>
      </c>
      <c r="E199" s="28" t="s">
        <v>90</v>
      </c>
      <c r="F199" s="29" t="str">
        <f t="shared" si="11"/>
        <v>TM140131-XL-677A</v>
      </c>
      <c r="G199" s="30" t="str">
        <f t="shared" si="12"/>
        <v>TM140131XL677A</v>
      </c>
      <c r="H199" s="31" t="str">
        <f>IFERROR(INDEX(Definitions!$E$4:$F$173,MATCH($C199,Definitions!$E$4:$E$173,0),2),"")</f>
        <v>Dry End</v>
      </c>
      <c r="I199" s="32" t="s">
        <v>332</v>
      </c>
      <c r="J199" s="28" t="s">
        <v>97</v>
      </c>
      <c r="K199" s="33" t="str">
        <f>IFERROR(INDEX(Definitions!$E$4:$F$88,MATCH($J199,Definitions!$E$4:$E$88,0),2),"")</f>
        <v>Lamp</v>
      </c>
      <c r="L199" s="28" t="s">
        <v>1222</v>
      </c>
      <c r="M199" s="28" t="s">
        <v>72</v>
      </c>
      <c r="N199" s="28" t="s">
        <v>98</v>
      </c>
      <c r="O199" s="27" t="s">
        <v>384</v>
      </c>
      <c r="P199" s="27" t="s">
        <v>87</v>
      </c>
      <c r="Q199" s="27">
        <v>2</v>
      </c>
      <c r="R199" s="27" t="s">
        <v>76</v>
      </c>
      <c r="S199" s="178"/>
      <c r="T199" s="178"/>
      <c r="U199" s="17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123"/>
      <c r="AI199" s="124"/>
      <c r="AJ199" s="125"/>
      <c r="AK199" s="126"/>
      <c r="AL199" s="124"/>
      <c r="AM199" s="127"/>
      <c r="AN199" s="124"/>
      <c r="AO199" s="28"/>
      <c r="AP199" s="127"/>
      <c r="AQ199" s="224"/>
    </row>
    <row r="200" spans="1:43" s="129" customFormat="1" ht="14.45" customHeight="1">
      <c r="A200" s="293" t="s">
        <v>1166</v>
      </c>
      <c r="B200" s="27" t="s">
        <v>1201</v>
      </c>
      <c r="C200" s="27">
        <v>31</v>
      </c>
      <c r="D200" s="28">
        <v>677</v>
      </c>
      <c r="E200" s="28" t="s">
        <v>12</v>
      </c>
      <c r="F200" s="29" t="str">
        <f t="shared" si="11"/>
        <v>TM140131-XL-677B</v>
      </c>
      <c r="G200" s="30" t="str">
        <f t="shared" si="12"/>
        <v>TM140131XL677B</v>
      </c>
      <c r="H200" s="31" t="str">
        <f>IFERROR(INDEX(Definitions!$E$4:$F$173,MATCH($C200,Definitions!$E$4:$E$173,0),2),"")</f>
        <v>Dry End</v>
      </c>
      <c r="I200" s="32" t="s">
        <v>333</v>
      </c>
      <c r="J200" s="28" t="s">
        <v>97</v>
      </c>
      <c r="K200" s="33" t="str">
        <f>IFERROR(INDEX(Definitions!$E$4:$F$88,MATCH($J200,Definitions!$E$4:$E$88,0),2),"")</f>
        <v>Lamp</v>
      </c>
      <c r="L200" s="28" t="s">
        <v>1222</v>
      </c>
      <c r="M200" s="28" t="s">
        <v>72</v>
      </c>
      <c r="N200" s="28" t="s">
        <v>98</v>
      </c>
      <c r="O200" s="27" t="s">
        <v>384</v>
      </c>
      <c r="P200" s="27" t="s">
        <v>87</v>
      </c>
      <c r="Q200" s="27">
        <v>2</v>
      </c>
      <c r="R200" s="27" t="s">
        <v>76</v>
      </c>
      <c r="S200" s="178"/>
      <c r="T200" s="178"/>
      <c r="U200" s="17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123"/>
      <c r="AI200" s="124"/>
      <c r="AJ200" s="125"/>
      <c r="AK200" s="126"/>
      <c r="AL200" s="124"/>
      <c r="AM200" s="127"/>
      <c r="AN200" s="124"/>
      <c r="AO200" s="28"/>
      <c r="AP200" s="127"/>
      <c r="AQ200" s="224"/>
    </row>
    <row r="201" spans="1:43" s="129" customFormat="1" ht="14.45" customHeight="1">
      <c r="A201" s="293" t="s">
        <v>1169</v>
      </c>
      <c r="B201" s="27" t="s">
        <v>1201</v>
      </c>
      <c r="C201" s="27">
        <v>31</v>
      </c>
      <c r="D201" s="28">
        <v>677</v>
      </c>
      <c r="E201" s="28" t="s">
        <v>90</v>
      </c>
      <c r="F201" s="29" t="str">
        <f t="shared" si="11"/>
        <v>TM140131-SV-677A</v>
      </c>
      <c r="G201" s="30" t="str">
        <f t="shared" si="12"/>
        <v>TM140131SV677A</v>
      </c>
      <c r="H201" s="31" t="str">
        <f>IFERROR(INDEX(Definitions!$E$4:$F$173,MATCH($C201,Definitions!$E$4:$E$173,0),2),"")</f>
        <v>Dry End</v>
      </c>
      <c r="I201" s="32" t="s">
        <v>915</v>
      </c>
      <c r="J201" s="28" t="s">
        <v>110</v>
      </c>
      <c r="K201" s="33" t="str">
        <f>IFERROR(INDEX(Definitions!$E$4:$F$88,MATCH($J201,Definitions!$E$4:$E$88,0),2),"")</f>
        <v>Solenoid Valve</v>
      </c>
      <c r="L201" s="28" t="s">
        <v>1221</v>
      </c>
      <c r="M201" s="28" t="s">
        <v>72</v>
      </c>
      <c r="N201" s="28" t="s">
        <v>98</v>
      </c>
      <c r="O201" s="27" t="s">
        <v>384</v>
      </c>
      <c r="P201" s="27" t="s">
        <v>87</v>
      </c>
      <c r="Q201" s="27">
        <v>2</v>
      </c>
      <c r="R201" s="27" t="s">
        <v>76</v>
      </c>
      <c r="S201" s="178"/>
      <c r="T201" s="178"/>
      <c r="U201" s="17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123"/>
      <c r="AI201" s="124"/>
      <c r="AJ201" s="125"/>
      <c r="AK201" s="126"/>
      <c r="AL201" s="124"/>
      <c r="AM201" s="127"/>
      <c r="AN201" s="124"/>
      <c r="AO201" s="28"/>
      <c r="AP201" s="127"/>
      <c r="AQ201" s="128"/>
    </row>
    <row r="202" spans="1:43" s="129" customFormat="1" ht="14.45" customHeight="1">
      <c r="A202" s="293" t="s">
        <v>1169</v>
      </c>
      <c r="B202" s="27" t="s">
        <v>1201</v>
      </c>
      <c r="C202" s="27">
        <v>31</v>
      </c>
      <c r="D202" s="28">
        <v>677</v>
      </c>
      <c r="E202" s="28" t="s">
        <v>12</v>
      </c>
      <c r="F202" s="29" t="str">
        <f t="shared" si="11"/>
        <v>TM140131-SV-677B</v>
      </c>
      <c r="G202" s="30" t="str">
        <f t="shared" si="12"/>
        <v>TM140131SV677B</v>
      </c>
      <c r="H202" s="31" t="str">
        <f>IFERROR(INDEX(Definitions!$E$4:$F$173,MATCH($C202,Definitions!$E$4:$E$173,0),2),"")</f>
        <v>Dry End</v>
      </c>
      <c r="I202" s="32" t="s">
        <v>916</v>
      </c>
      <c r="J202" s="28" t="s">
        <v>110</v>
      </c>
      <c r="K202" s="33" t="str">
        <f>IFERROR(INDEX(Definitions!$E$4:$F$88,MATCH($J202,Definitions!$E$4:$E$88,0),2),"")</f>
        <v>Solenoid Valve</v>
      </c>
      <c r="L202" s="28" t="s">
        <v>1221</v>
      </c>
      <c r="M202" s="28" t="s">
        <v>72</v>
      </c>
      <c r="N202" s="28" t="s">
        <v>98</v>
      </c>
      <c r="O202" s="27" t="s">
        <v>384</v>
      </c>
      <c r="P202" s="27" t="s">
        <v>87</v>
      </c>
      <c r="Q202" s="27">
        <v>2</v>
      </c>
      <c r="R202" s="27" t="s">
        <v>76</v>
      </c>
      <c r="S202" s="178"/>
      <c r="T202" s="178"/>
      <c r="U202" s="17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123"/>
      <c r="AI202" s="124"/>
      <c r="AJ202" s="125"/>
      <c r="AK202" s="126"/>
      <c r="AL202" s="124"/>
      <c r="AM202" s="127"/>
      <c r="AN202" s="124"/>
      <c r="AO202" s="28"/>
      <c r="AP202" s="127"/>
      <c r="AQ202" s="128"/>
    </row>
    <row r="203" spans="1:43" s="129" customFormat="1" ht="14.45" customHeight="1">
      <c r="A203" s="293" t="s">
        <v>1163</v>
      </c>
      <c r="B203" s="27" t="s">
        <v>1201</v>
      </c>
      <c r="C203" s="27">
        <v>31</v>
      </c>
      <c r="D203" s="28">
        <v>690</v>
      </c>
      <c r="E203" s="28" t="s">
        <v>90</v>
      </c>
      <c r="F203" s="29" t="str">
        <f t="shared" si="11"/>
        <v>TM140131-GE-690A</v>
      </c>
      <c r="G203" s="30" t="str">
        <f t="shared" si="12"/>
        <v>TM140131GE690A</v>
      </c>
      <c r="H203" s="31" t="str">
        <f>IFERROR(INDEX(Definitions!$E$4:$F$173,MATCH($C203,Definitions!$E$4:$E$173,0),2),"")</f>
        <v>Dry End</v>
      </c>
      <c r="I203" s="32" t="s">
        <v>334</v>
      </c>
      <c r="J203" s="28" t="s">
        <v>115</v>
      </c>
      <c r="K203" s="33" t="str">
        <f>IFERROR(INDEX(Definitions!$E$4:$F$88,MATCH($J203,Definitions!$E$4:$E$88,0),2),"")</f>
        <v>Limit Switch Element</v>
      </c>
      <c r="L203" s="28" t="s">
        <v>1226</v>
      </c>
      <c r="M203" s="28" t="s">
        <v>72</v>
      </c>
      <c r="N203" s="28" t="s">
        <v>85</v>
      </c>
      <c r="O203" s="27" t="s">
        <v>384</v>
      </c>
      <c r="P203" s="27" t="s">
        <v>87</v>
      </c>
      <c r="Q203" s="27">
        <v>3</v>
      </c>
      <c r="R203" s="27" t="s">
        <v>76</v>
      </c>
      <c r="S203" s="178"/>
      <c r="T203" s="178"/>
      <c r="U203" s="17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123"/>
      <c r="AI203" s="124"/>
      <c r="AJ203" s="125"/>
      <c r="AK203" s="126"/>
      <c r="AL203" s="124"/>
      <c r="AM203" s="127"/>
      <c r="AN203" s="124"/>
      <c r="AO203" s="28"/>
      <c r="AP203" s="127"/>
      <c r="AQ203" s="128"/>
    </row>
    <row r="204" spans="1:43" s="129" customFormat="1" ht="14.45" customHeight="1">
      <c r="A204" s="293" t="s">
        <v>1159</v>
      </c>
      <c r="B204" s="27" t="s">
        <v>1201</v>
      </c>
      <c r="C204" s="27">
        <v>31</v>
      </c>
      <c r="D204" s="28">
        <v>690</v>
      </c>
      <c r="E204" s="28" t="s">
        <v>12</v>
      </c>
      <c r="F204" s="29" t="str">
        <f t="shared" si="11"/>
        <v>TM140131-GE-690B</v>
      </c>
      <c r="G204" s="30" t="str">
        <f t="shared" si="12"/>
        <v>TM140131GE690B</v>
      </c>
      <c r="H204" s="31" t="str">
        <f>IFERROR(INDEX(Definitions!$E$4:$F$173,MATCH($C204,Definitions!$E$4:$E$173,0),2),"")</f>
        <v>Dry End</v>
      </c>
      <c r="I204" s="32" t="s">
        <v>335</v>
      </c>
      <c r="J204" s="28" t="s">
        <v>115</v>
      </c>
      <c r="K204" s="33" t="str">
        <f>IFERROR(INDEX(Definitions!$E$4:$F$88,MATCH($J204,Definitions!$E$4:$E$88,0),2),"")</f>
        <v>Limit Switch Element</v>
      </c>
      <c r="L204" s="28" t="s">
        <v>1227</v>
      </c>
      <c r="M204" s="28" t="s">
        <v>72</v>
      </c>
      <c r="N204" s="28" t="s">
        <v>85</v>
      </c>
      <c r="O204" s="27" t="s">
        <v>384</v>
      </c>
      <c r="P204" s="27" t="s">
        <v>87</v>
      </c>
      <c r="Q204" s="27">
        <v>3</v>
      </c>
      <c r="R204" s="27" t="s">
        <v>76</v>
      </c>
      <c r="S204" s="178"/>
      <c r="T204" s="178"/>
      <c r="U204" s="17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123"/>
      <c r="AI204" s="124"/>
      <c r="AJ204" s="125"/>
      <c r="AK204" s="126"/>
      <c r="AL204" s="124"/>
      <c r="AM204" s="127"/>
      <c r="AN204" s="124"/>
      <c r="AO204" s="28"/>
      <c r="AP204" s="127"/>
      <c r="AQ204" s="128"/>
    </row>
    <row r="205" spans="1:43" s="129" customFormat="1" ht="14.45" customHeight="1">
      <c r="A205" s="293" t="s">
        <v>1163</v>
      </c>
      <c r="B205" s="27" t="s">
        <v>1201</v>
      </c>
      <c r="C205" s="27">
        <v>31</v>
      </c>
      <c r="D205" s="28">
        <v>690</v>
      </c>
      <c r="E205" s="28" t="s">
        <v>94</v>
      </c>
      <c r="F205" s="29" t="str">
        <f t="shared" si="11"/>
        <v>TM140131-GE-690C</v>
      </c>
      <c r="G205" s="30" t="str">
        <f t="shared" si="12"/>
        <v>TM140131GE690C</v>
      </c>
      <c r="H205" s="31" t="str">
        <f>IFERROR(INDEX(Definitions!$E$4:$F$173,MATCH($C205,Definitions!$E$4:$E$173,0),2),"")</f>
        <v>Dry End</v>
      </c>
      <c r="I205" s="32" t="s">
        <v>336</v>
      </c>
      <c r="J205" s="28" t="s">
        <v>115</v>
      </c>
      <c r="K205" s="33" t="str">
        <f>IFERROR(INDEX(Definitions!$E$4:$F$88,MATCH($J205,Definitions!$E$4:$E$88,0),2),"")</f>
        <v>Limit Switch Element</v>
      </c>
      <c r="L205" s="28" t="s">
        <v>1226</v>
      </c>
      <c r="M205" s="28" t="s">
        <v>72</v>
      </c>
      <c r="N205" s="28" t="s">
        <v>85</v>
      </c>
      <c r="O205" s="27" t="s">
        <v>384</v>
      </c>
      <c r="P205" s="27" t="s">
        <v>87</v>
      </c>
      <c r="Q205" s="27">
        <v>3</v>
      </c>
      <c r="R205" s="27" t="s">
        <v>76</v>
      </c>
      <c r="S205" s="178"/>
      <c r="T205" s="178"/>
      <c r="U205" s="17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123"/>
      <c r="AI205" s="124"/>
      <c r="AJ205" s="125"/>
      <c r="AK205" s="126"/>
      <c r="AL205" s="124"/>
      <c r="AM205" s="127"/>
      <c r="AN205" s="124"/>
      <c r="AO205" s="28"/>
      <c r="AP205" s="127"/>
      <c r="AQ205" s="128"/>
    </row>
    <row r="206" spans="1:43" s="129" customFormat="1" ht="14.45" customHeight="1">
      <c r="A206" s="293" t="s">
        <v>1159</v>
      </c>
      <c r="B206" s="27" t="s">
        <v>1201</v>
      </c>
      <c r="C206" s="27">
        <v>31</v>
      </c>
      <c r="D206" s="28">
        <v>690</v>
      </c>
      <c r="E206" s="28" t="s">
        <v>118</v>
      </c>
      <c r="F206" s="29" t="str">
        <f t="shared" si="11"/>
        <v>TM140131-GE-690D</v>
      </c>
      <c r="G206" s="30" t="str">
        <f t="shared" si="12"/>
        <v>TM140131GE690D</v>
      </c>
      <c r="H206" s="31" t="str">
        <f>IFERROR(INDEX(Definitions!$E$4:$F$173,MATCH($C206,Definitions!$E$4:$E$173,0),2),"")</f>
        <v>Dry End</v>
      </c>
      <c r="I206" s="32" t="s">
        <v>337</v>
      </c>
      <c r="J206" s="28" t="s">
        <v>115</v>
      </c>
      <c r="K206" s="33" t="str">
        <f>IFERROR(INDEX(Definitions!$E$4:$F$88,MATCH($J206,Definitions!$E$4:$E$88,0),2),"")</f>
        <v>Limit Switch Element</v>
      </c>
      <c r="L206" s="28" t="s">
        <v>1227</v>
      </c>
      <c r="M206" s="28" t="s">
        <v>72</v>
      </c>
      <c r="N206" s="28" t="s">
        <v>85</v>
      </c>
      <c r="O206" s="27" t="s">
        <v>384</v>
      </c>
      <c r="P206" s="27" t="s">
        <v>87</v>
      </c>
      <c r="Q206" s="27">
        <v>3</v>
      </c>
      <c r="R206" s="27" t="s">
        <v>76</v>
      </c>
      <c r="S206" s="178"/>
      <c r="T206" s="178"/>
      <c r="U206" s="17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123"/>
      <c r="AI206" s="124"/>
      <c r="AJ206" s="125"/>
      <c r="AK206" s="126"/>
      <c r="AL206" s="124"/>
      <c r="AM206" s="127"/>
      <c r="AN206" s="124"/>
      <c r="AO206" s="28"/>
      <c r="AP206" s="127"/>
      <c r="AQ206" s="128"/>
    </row>
    <row r="207" spans="1:43" s="129" customFormat="1" ht="14.45" customHeight="1">
      <c r="A207" s="293" t="s">
        <v>1163</v>
      </c>
      <c r="B207" s="27" t="s">
        <v>1201</v>
      </c>
      <c r="C207" s="27">
        <v>31</v>
      </c>
      <c r="D207" s="28">
        <v>690</v>
      </c>
      <c r="E207" s="28" t="s">
        <v>269</v>
      </c>
      <c r="F207" s="29" t="str">
        <f t="shared" si="11"/>
        <v>TM140131-GE-690E</v>
      </c>
      <c r="G207" s="30" t="str">
        <f t="shared" si="12"/>
        <v>TM140131GE690E</v>
      </c>
      <c r="H207" s="31" t="str">
        <f>IFERROR(INDEX(Definitions!$E$4:$F$173,MATCH($C207,Definitions!$E$4:$E$173,0),2),"")</f>
        <v>Dry End</v>
      </c>
      <c r="I207" s="32" t="s">
        <v>338</v>
      </c>
      <c r="J207" s="28" t="s">
        <v>115</v>
      </c>
      <c r="K207" s="33" t="str">
        <f>IFERROR(INDEX(Definitions!$E$4:$F$88,MATCH($J207,Definitions!$E$4:$E$88,0),2),"")</f>
        <v>Limit Switch Element</v>
      </c>
      <c r="L207" s="28" t="s">
        <v>1226</v>
      </c>
      <c r="M207" s="28" t="s">
        <v>72</v>
      </c>
      <c r="N207" s="28" t="s">
        <v>85</v>
      </c>
      <c r="O207" s="27" t="s">
        <v>384</v>
      </c>
      <c r="P207" s="27" t="s">
        <v>87</v>
      </c>
      <c r="Q207" s="27">
        <v>3</v>
      </c>
      <c r="R207" s="27" t="s">
        <v>76</v>
      </c>
      <c r="S207" s="178"/>
      <c r="T207" s="178"/>
      <c r="U207" s="17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123"/>
      <c r="AI207" s="124"/>
      <c r="AJ207" s="125"/>
      <c r="AK207" s="126"/>
      <c r="AL207" s="124"/>
      <c r="AM207" s="127"/>
      <c r="AN207" s="124"/>
      <c r="AO207" s="28"/>
      <c r="AP207" s="127"/>
      <c r="AQ207" s="128"/>
    </row>
    <row r="208" spans="1:43" s="129" customFormat="1" ht="14.45" customHeight="1">
      <c r="A208" s="293" t="s">
        <v>1159</v>
      </c>
      <c r="B208" s="27" t="s">
        <v>1201</v>
      </c>
      <c r="C208" s="27">
        <v>31</v>
      </c>
      <c r="D208" s="28">
        <v>690</v>
      </c>
      <c r="E208" s="28" t="s">
        <v>271</v>
      </c>
      <c r="F208" s="29" t="str">
        <f t="shared" si="11"/>
        <v>TM140131-GE-690F</v>
      </c>
      <c r="G208" s="30" t="str">
        <f t="shared" si="12"/>
        <v>TM140131GE690F</v>
      </c>
      <c r="H208" s="31" t="str">
        <f>IFERROR(INDEX(Definitions!$E$4:$F$173,MATCH($C208,Definitions!$E$4:$E$173,0),2),"")</f>
        <v>Dry End</v>
      </c>
      <c r="I208" s="32" t="s">
        <v>339</v>
      </c>
      <c r="J208" s="28" t="s">
        <v>115</v>
      </c>
      <c r="K208" s="33" t="str">
        <f>IFERROR(INDEX(Definitions!$E$4:$F$88,MATCH($J208,Definitions!$E$4:$E$88,0),2),"")</f>
        <v>Limit Switch Element</v>
      </c>
      <c r="L208" s="28" t="s">
        <v>1227</v>
      </c>
      <c r="M208" s="28" t="s">
        <v>72</v>
      </c>
      <c r="N208" s="28" t="s">
        <v>85</v>
      </c>
      <c r="O208" s="27" t="s">
        <v>384</v>
      </c>
      <c r="P208" s="27" t="s">
        <v>87</v>
      </c>
      <c r="Q208" s="27">
        <v>3</v>
      </c>
      <c r="R208" s="27" t="s">
        <v>76</v>
      </c>
      <c r="S208" s="178"/>
      <c r="T208" s="178"/>
      <c r="U208" s="17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123"/>
      <c r="AI208" s="124"/>
      <c r="AJ208" s="125"/>
      <c r="AK208" s="126"/>
      <c r="AL208" s="124"/>
      <c r="AM208" s="127"/>
      <c r="AN208" s="124"/>
      <c r="AO208" s="28"/>
      <c r="AP208" s="127"/>
      <c r="AQ208" s="128"/>
    </row>
    <row r="209" spans="1:43" s="129" customFormat="1" ht="14.45" customHeight="1">
      <c r="A209" s="293" t="s">
        <v>1172</v>
      </c>
      <c r="B209" s="27" t="s">
        <v>1201</v>
      </c>
      <c r="C209" s="27">
        <v>31</v>
      </c>
      <c r="D209" s="28">
        <v>690</v>
      </c>
      <c r="E209" s="28" t="s">
        <v>90</v>
      </c>
      <c r="F209" s="29" t="str">
        <f t="shared" si="11"/>
        <v>TM140131-HS-690A</v>
      </c>
      <c r="G209" s="30" t="str">
        <f t="shared" si="12"/>
        <v>TM140131HS690A</v>
      </c>
      <c r="H209" s="31" t="str">
        <f>IFERROR(INDEX(Definitions!$E$4:$F$173,MATCH($C209,Definitions!$E$4:$E$173,0),2),"")</f>
        <v>Dry End</v>
      </c>
      <c r="I209" s="32" t="s">
        <v>340</v>
      </c>
      <c r="J209" s="28" t="s">
        <v>92</v>
      </c>
      <c r="K209" s="33" t="str">
        <f>IFERROR(INDEX(Definitions!$E$4:$F$88,MATCH($J209,Definitions!$E$4:$E$88,0),2),"")</f>
        <v>Push button</v>
      </c>
      <c r="L209" s="28" t="s">
        <v>1222</v>
      </c>
      <c r="M209" s="28" t="s">
        <v>72</v>
      </c>
      <c r="N209" s="28" t="s">
        <v>85</v>
      </c>
      <c r="O209" s="27" t="s">
        <v>384</v>
      </c>
      <c r="P209" s="27" t="s">
        <v>87</v>
      </c>
      <c r="Q209" s="27">
        <v>2</v>
      </c>
      <c r="R209" s="27" t="s">
        <v>76</v>
      </c>
      <c r="S209" s="178"/>
      <c r="T209" s="178"/>
      <c r="U209" s="17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123"/>
      <c r="AI209" s="124"/>
      <c r="AJ209" s="125"/>
      <c r="AK209" s="126"/>
      <c r="AL209" s="124"/>
      <c r="AM209" s="127"/>
      <c r="AN209" s="124"/>
      <c r="AO209" s="28"/>
      <c r="AP209" s="127"/>
      <c r="AQ209" s="128"/>
    </row>
    <row r="210" spans="1:43" s="129" customFormat="1" ht="14.45" customHeight="1">
      <c r="A210" s="293" t="s">
        <v>1172</v>
      </c>
      <c r="B210" s="27" t="s">
        <v>1201</v>
      </c>
      <c r="C210" s="27">
        <v>31</v>
      </c>
      <c r="D210" s="28">
        <v>690</v>
      </c>
      <c r="E210" s="28" t="s">
        <v>12</v>
      </c>
      <c r="F210" s="29" t="str">
        <f t="shared" si="11"/>
        <v>TM140131-HS-690B</v>
      </c>
      <c r="G210" s="30" t="str">
        <f t="shared" si="12"/>
        <v>TM140131HS690B</v>
      </c>
      <c r="H210" s="31" t="str">
        <f>IFERROR(INDEX(Definitions!$E$4:$F$173,MATCH($C210,Definitions!$E$4:$E$173,0),2),"")</f>
        <v>Dry End</v>
      </c>
      <c r="I210" s="32" t="s">
        <v>341</v>
      </c>
      <c r="J210" s="28" t="s">
        <v>92</v>
      </c>
      <c r="K210" s="33" t="str">
        <f>IFERROR(INDEX(Definitions!$E$4:$F$88,MATCH($J210,Definitions!$E$4:$E$88,0),2),"")</f>
        <v>Push button</v>
      </c>
      <c r="L210" s="28" t="s">
        <v>1222</v>
      </c>
      <c r="M210" s="28" t="s">
        <v>72</v>
      </c>
      <c r="N210" s="28" t="s">
        <v>85</v>
      </c>
      <c r="O210" s="27" t="s">
        <v>384</v>
      </c>
      <c r="P210" s="27" t="s">
        <v>87</v>
      </c>
      <c r="Q210" s="27">
        <v>2</v>
      </c>
      <c r="R210" s="27" t="s">
        <v>76</v>
      </c>
      <c r="S210" s="178"/>
      <c r="T210" s="178"/>
      <c r="U210" s="17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123"/>
      <c r="AI210" s="124"/>
      <c r="AJ210" s="125"/>
      <c r="AK210" s="126"/>
      <c r="AL210" s="124"/>
      <c r="AM210" s="127"/>
      <c r="AN210" s="124"/>
      <c r="AO210" s="28"/>
      <c r="AP210" s="127"/>
      <c r="AQ210" s="128"/>
    </row>
    <row r="211" spans="1:43" s="129" customFormat="1" ht="14.45" customHeight="1">
      <c r="A211" s="293" t="s">
        <v>1173</v>
      </c>
      <c r="B211" s="27" t="s">
        <v>1201</v>
      </c>
      <c r="C211" s="27">
        <v>31</v>
      </c>
      <c r="D211" s="28">
        <v>690</v>
      </c>
      <c r="E211" s="28" t="s">
        <v>90</v>
      </c>
      <c r="F211" s="29" t="str">
        <f t="shared" si="11"/>
        <v>TM140131-XL-690A</v>
      </c>
      <c r="G211" s="30" t="str">
        <f t="shared" si="12"/>
        <v>TM140131XL690A</v>
      </c>
      <c r="H211" s="31" t="str">
        <f>IFERROR(INDEX(Definitions!$E$4:$F$173,MATCH($C211,Definitions!$E$4:$E$173,0),2),"")</f>
        <v>Dry End</v>
      </c>
      <c r="I211" s="32" t="s">
        <v>342</v>
      </c>
      <c r="J211" s="28" t="s">
        <v>97</v>
      </c>
      <c r="K211" s="33" t="str">
        <f>IFERROR(INDEX(Definitions!$E$4:$F$88,MATCH($J211,Definitions!$E$4:$E$88,0),2),"")</f>
        <v>Lamp</v>
      </c>
      <c r="L211" s="28" t="s">
        <v>1222</v>
      </c>
      <c r="M211" s="28" t="s">
        <v>72</v>
      </c>
      <c r="N211" s="28" t="s">
        <v>98</v>
      </c>
      <c r="O211" s="27" t="s">
        <v>384</v>
      </c>
      <c r="P211" s="27" t="s">
        <v>87</v>
      </c>
      <c r="Q211" s="27">
        <v>2</v>
      </c>
      <c r="R211" s="27" t="s">
        <v>76</v>
      </c>
      <c r="S211" s="178"/>
      <c r="T211" s="178"/>
      <c r="U211" s="17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123"/>
      <c r="AI211" s="124"/>
      <c r="AJ211" s="125"/>
      <c r="AK211" s="126"/>
      <c r="AL211" s="124"/>
      <c r="AM211" s="127"/>
      <c r="AN211" s="124"/>
      <c r="AO211" s="28"/>
      <c r="AP211" s="127"/>
      <c r="AQ211" s="224"/>
    </row>
    <row r="212" spans="1:43" s="129" customFormat="1" ht="14.45" customHeight="1">
      <c r="A212" s="293" t="s">
        <v>1173</v>
      </c>
      <c r="B212" s="27" t="s">
        <v>1201</v>
      </c>
      <c r="C212" s="27">
        <v>31</v>
      </c>
      <c r="D212" s="28">
        <v>690</v>
      </c>
      <c r="E212" s="28" t="s">
        <v>12</v>
      </c>
      <c r="F212" s="29" t="str">
        <f t="shared" si="11"/>
        <v>TM140131-XL-690B</v>
      </c>
      <c r="G212" s="30" t="str">
        <f t="shared" si="12"/>
        <v>TM140131XL690B</v>
      </c>
      <c r="H212" s="31" t="str">
        <f>IFERROR(INDEX(Definitions!$E$4:$F$173,MATCH($C212,Definitions!$E$4:$E$173,0),2),"")</f>
        <v>Dry End</v>
      </c>
      <c r="I212" s="32" t="s">
        <v>343</v>
      </c>
      <c r="J212" s="28" t="s">
        <v>97</v>
      </c>
      <c r="K212" s="33" t="str">
        <f>IFERROR(INDEX(Definitions!$E$4:$F$88,MATCH($J212,Definitions!$E$4:$E$88,0),2),"")</f>
        <v>Lamp</v>
      </c>
      <c r="L212" s="28" t="s">
        <v>1222</v>
      </c>
      <c r="M212" s="28" t="s">
        <v>72</v>
      </c>
      <c r="N212" s="28" t="s">
        <v>98</v>
      </c>
      <c r="O212" s="27" t="s">
        <v>384</v>
      </c>
      <c r="P212" s="27" t="s">
        <v>87</v>
      </c>
      <c r="Q212" s="27">
        <v>2</v>
      </c>
      <c r="R212" s="27" t="s">
        <v>76</v>
      </c>
      <c r="S212" s="178"/>
      <c r="T212" s="178"/>
      <c r="U212" s="17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123"/>
      <c r="AI212" s="124"/>
      <c r="AJ212" s="125"/>
      <c r="AK212" s="126"/>
      <c r="AL212" s="124"/>
      <c r="AM212" s="127"/>
      <c r="AN212" s="124"/>
      <c r="AO212" s="28"/>
      <c r="AP212" s="127"/>
      <c r="AQ212" s="224"/>
    </row>
    <row r="213" spans="1:43" s="129" customFormat="1" ht="14.45" customHeight="1">
      <c r="A213" s="293" t="s">
        <v>1151</v>
      </c>
      <c r="B213" s="27" t="s">
        <v>1201</v>
      </c>
      <c r="C213" s="27">
        <v>31</v>
      </c>
      <c r="D213" s="28">
        <v>690</v>
      </c>
      <c r="E213" s="28"/>
      <c r="F213" s="29" t="str">
        <f t="shared" si="11"/>
        <v>TM140131-PS-690</v>
      </c>
      <c r="G213" s="30" t="str">
        <f t="shared" si="12"/>
        <v>TM140131PS690</v>
      </c>
      <c r="H213" s="31" t="str">
        <f>IFERROR(INDEX(Definitions!$E$4:$F$173,MATCH($C213,Definitions!$E$4:$E$173,0),2),"")</f>
        <v>Dry End</v>
      </c>
      <c r="I213" s="32" t="s">
        <v>344</v>
      </c>
      <c r="J213" s="28" t="s">
        <v>112</v>
      </c>
      <c r="K213" s="33" t="str">
        <f>IFERROR(INDEX(Definitions!$E$4:$F$88,MATCH($J213,Definitions!$E$4:$E$88,0),2),"")</f>
        <v>Pressure Switch</v>
      </c>
      <c r="L213" s="28" t="s">
        <v>1221</v>
      </c>
      <c r="M213" s="28" t="s">
        <v>72</v>
      </c>
      <c r="N213" s="28" t="s">
        <v>85</v>
      </c>
      <c r="O213" s="27" t="s">
        <v>384</v>
      </c>
      <c r="P213" s="27" t="s">
        <v>87</v>
      </c>
      <c r="Q213" s="27">
        <v>2</v>
      </c>
      <c r="R213" s="27" t="s">
        <v>76</v>
      </c>
      <c r="S213" s="178"/>
      <c r="T213" s="178"/>
      <c r="U213" s="17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123"/>
      <c r="AI213" s="124"/>
      <c r="AJ213" s="125"/>
      <c r="AK213" s="126"/>
      <c r="AL213" s="124"/>
      <c r="AM213" s="127"/>
      <c r="AN213" s="124"/>
      <c r="AO213" s="28"/>
      <c r="AP213" s="127"/>
      <c r="AQ213" s="128"/>
    </row>
    <row r="214" spans="1:43" s="129" customFormat="1" ht="14.45" customHeight="1">
      <c r="A214" s="293" t="s">
        <v>1169</v>
      </c>
      <c r="B214" s="27" t="s">
        <v>1201</v>
      </c>
      <c r="C214" s="27">
        <v>31</v>
      </c>
      <c r="D214" s="28">
        <v>690</v>
      </c>
      <c r="E214" s="28" t="s">
        <v>90</v>
      </c>
      <c r="F214" s="29" t="str">
        <f t="shared" si="11"/>
        <v>TM140131-SV-690A</v>
      </c>
      <c r="G214" s="30" t="str">
        <f t="shared" si="12"/>
        <v>TM140131SV690A</v>
      </c>
      <c r="H214" s="31" t="str">
        <f>IFERROR(INDEX(Definitions!$E$4:$F$173,MATCH($C214,Definitions!$E$4:$E$173,0),2),"")</f>
        <v>Dry End</v>
      </c>
      <c r="I214" s="32" t="s">
        <v>917</v>
      </c>
      <c r="J214" s="28" t="s">
        <v>110</v>
      </c>
      <c r="K214" s="33" t="str">
        <f>IFERROR(INDEX(Definitions!$E$4:$F$88,MATCH($J214,Definitions!$E$4:$E$88,0),2),"")</f>
        <v>Solenoid Valve</v>
      </c>
      <c r="L214" s="28" t="s">
        <v>1221</v>
      </c>
      <c r="M214" s="28" t="s">
        <v>72</v>
      </c>
      <c r="N214" s="28" t="s">
        <v>98</v>
      </c>
      <c r="O214" s="27" t="s">
        <v>384</v>
      </c>
      <c r="P214" s="27" t="s">
        <v>87</v>
      </c>
      <c r="Q214" s="27">
        <v>2</v>
      </c>
      <c r="R214" s="27" t="s">
        <v>76</v>
      </c>
      <c r="S214" s="178"/>
      <c r="T214" s="178"/>
      <c r="U214" s="17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123"/>
      <c r="AI214" s="124"/>
      <c r="AJ214" s="125"/>
      <c r="AK214" s="126"/>
      <c r="AL214" s="124"/>
      <c r="AM214" s="127"/>
      <c r="AN214" s="124"/>
      <c r="AO214" s="28"/>
      <c r="AP214" s="127"/>
      <c r="AQ214" s="128"/>
    </row>
    <row r="215" spans="1:43" s="129" customFormat="1" ht="14.45" customHeight="1">
      <c r="A215" s="293" t="s">
        <v>1169</v>
      </c>
      <c r="B215" s="27" t="s">
        <v>1201</v>
      </c>
      <c r="C215" s="27">
        <v>31</v>
      </c>
      <c r="D215" s="28">
        <v>690</v>
      </c>
      <c r="E215" s="28" t="s">
        <v>12</v>
      </c>
      <c r="F215" s="29" t="str">
        <f t="shared" si="11"/>
        <v>TM140131-SV-690B</v>
      </c>
      <c r="G215" s="30" t="str">
        <f t="shared" si="12"/>
        <v>TM140131SV690B</v>
      </c>
      <c r="H215" s="31" t="str">
        <f>IFERROR(INDEX(Definitions!$E$4:$F$173,MATCH($C215,Definitions!$E$4:$E$173,0),2),"")</f>
        <v>Dry End</v>
      </c>
      <c r="I215" s="32" t="s">
        <v>918</v>
      </c>
      <c r="J215" s="28" t="s">
        <v>110</v>
      </c>
      <c r="K215" s="33" t="str">
        <f>IFERROR(INDEX(Definitions!$E$4:$F$88,MATCH($J215,Definitions!$E$4:$E$88,0),2),"")</f>
        <v>Solenoid Valve</v>
      </c>
      <c r="L215" s="28" t="s">
        <v>1221</v>
      </c>
      <c r="M215" s="28" t="s">
        <v>72</v>
      </c>
      <c r="N215" s="28" t="s">
        <v>98</v>
      </c>
      <c r="O215" s="27" t="s">
        <v>384</v>
      </c>
      <c r="P215" s="27" t="s">
        <v>87</v>
      </c>
      <c r="Q215" s="27">
        <v>2</v>
      </c>
      <c r="R215" s="27" t="s">
        <v>76</v>
      </c>
      <c r="S215" s="178"/>
      <c r="T215" s="178"/>
      <c r="U215" s="17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123"/>
      <c r="AI215" s="124"/>
      <c r="AJ215" s="125"/>
      <c r="AK215" s="126"/>
      <c r="AL215" s="124"/>
      <c r="AM215" s="127"/>
      <c r="AN215" s="124"/>
      <c r="AO215" s="28"/>
      <c r="AP215" s="127"/>
      <c r="AQ215" s="128"/>
    </row>
    <row r="216" spans="1:43" s="129" customFormat="1" ht="14.45" customHeight="1">
      <c r="A216" s="293" t="s">
        <v>1167</v>
      </c>
      <c r="B216" s="27" t="s">
        <v>1201</v>
      </c>
      <c r="C216" s="27">
        <v>31</v>
      </c>
      <c r="D216" s="28">
        <v>690</v>
      </c>
      <c r="E216" s="28" t="s">
        <v>90</v>
      </c>
      <c r="F216" s="29" t="str">
        <f>CONCATENATE(B216,C216,"-",J216,"-",D216,E216)</f>
        <v>TM140131-PT-690A</v>
      </c>
      <c r="G216" s="30" t="str">
        <f t="shared" si="12"/>
        <v>TM140131PT690A</v>
      </c>
      <c r="H216" s="31" t="str">
        <f>IFERROR(INDEX(Definitions!$E$4:$F$173,MATCH($C216,Definitions!$E$4:$E$173,0),2),"")</f>
        <v>Dry End</v>
      </c>
      <c r="I216" s="32" t="s">
        <v>934</v>
      </c>
      <c r="J216" s="28" t="s">
        <v>71</v>
      </c>
      <c r="K216" s="33" t="str">
        <f>IFERROR(INDEX(Definitions!$E$4:$F$88,MATCH($J216,Definitions!$E$4:$E$88,0),2),"")</f>
        <v>Pressure Transmitter</v>
      </c>
      <c r="L216" s="28" t="s">
        <v>1221</v>
      </c>
      <c r="M216" s="28" t="s">
        <v>72</v>
      </c>
      <c r="N216" s="28" t="s">
        <v>73</v>
      </c>
      <c r="O216" s="27" t="s">
        <v>74</v>
      </c>
      <c r="P216" s="27" t="s">
        <v>902</v>
      </c>
      <c r="Q216" s="27">
        <v>2</v>
      </c>
      <c r="R216" s="27" t="s">
        <v>76</v>
      </c>
      <c r="S216" s="178">
        <v>0</v>
      </c>
      <c r="T216" s="200">
        <v>6</v>
      </c>
      <c r="U216" s="178" t="s">
        <v>820</v>
      </c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123"/>
      <c r="AI216" s="124"/>
      <c r="AJ216" s="125"/>
      <c r="AK216" s="126"/>
      <c r="AL216" s="124"/>
      <c r="AM216" s="127"/>
      <c r="AN216" s="124"/>
      <c r="AO216" s="28"/>
      <c r="AP216" s="127"/>
      <c r="AQ216" s="128"/>
    </row>
    <row r="217" spans="1:43" s="129" customFormat="1" ht="14.45" customHeight="1">
      <c r="A217" s="293" t="s">
        <v>1167</v>
      </c>
      <c r="B217" s="27" t="s">
        <v>1201</v>
      </c>
      <c r="C217" s="27">
        <v>31</v>
      </c>
      <c r="D217" s="28">
        <v>690</v>
      </c>
      <c r="E217" s="28" t="s">
        <v>12</v>
      </c>
      <c r="F217" s="29" t="str">
        <f>CONCATENATE(B217,C217,"-",J217,"-",D217,E217)</f>
        <v>TM140131-PT-690B</v>
      </c>
      <c r="G217" s="30" t="str">
        <f t="shared" si="12"/>
        <v>TM140131PT690B</v>
      </c>
      <c r="H217" s="31" t="str">
        <f>IFERROR(INDEX(Definitions!$E$4:$F$173,MATCH($C217,Definitions!$E$4:$E$173,0),2),"")</f>
        <v>Dry End</v>
      </c>
      <c r="I217" s="32" t="s">
        <v>933</v>
      </c>
      <c r="J217" s="28" t="s">
        <v>71</v>
      </c>
      <c r="K217" s="33" t="str">
        <f>IFERROR(INDEX(Definitions!$E$4:$F$88,MATCH($J217,Definitions!$E$4:$E$88,0),2),"")</f>
        <v>Pressure Transmitter</v>
      </c>
      <c r="L217" s="28" t="s">
        <v>1221</v>
      </c>
      <c r="M217" s="28" t="s">
        <v>72</v>
      </c>
      <c r="N217" s="28" t="s">
        <v>73</v>
      </c>
      <c r="O217" s="27" t="s">
        <v>74</v>
      </c>
      <c r="P217" s="27" t="s">
        <v>902</v>
      </c>
      <c r="Q217" s="27">
        <v>2</v>
      </c>
      <c r="R217" s="27" t="s">
        <v>76</v>
      </c>
      <c r="S217" s="178">
        <v>0</v>
      </c>
      <c r="T217" s="200">
        <v>6</v>
      </c>
      <c r="U217" s="178" t="s">
        <v>820</v>
      </c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123"/>
      <c r="AI217" s="124"/>
      <c r="AJ217" s="125"/>
      <c r="AK217" s="126"/>
      <c r="AL217" s="124"/>
      <c r="AM217" s="127"/>
      <c r="AN217" s="124"/>
      <c r="AO217" s="28"/>
      <c r="AP217" s="127"/>
      <c r="AQ217" s="128"/>
    </row>
    <row r="218" spans="1:43" s="129" customFormat="1" ht="14.45" customHeight="1">
      <c r="A218" s="293" t="s">
        <v>1168</v>
      </c>
      <c r="B218" s="27" t="s">
        <v>1201</v>
      </c>
      <c r="C218" s="27">
        <v>31</v>
      </c>
      <c r="D218" s="28">
        <v>690</v>
      </c>
      <c r="E218" s="28" t="s">
        <v>90</v>
      </c>
      <c r="F218" s="29" t="str">
        <f>CONCATENATE(B218,C218,"-",J218,"-",D218,E218)</f>
        <v>TM140131-PV-690A</v>
      </c>
      <c r="G218" s="30" t="str">
        <f t="shared" si="12"/>
        <v>TM140131PV690A</v>
      </c>
      <c r="H218" s="31" t="str">
        <f>IFERROR(INDEX(Definitions!$E$4:$F$173,MATCH($C218,Definitions!$E$4:$E$173,0),2),"")</f>
        <v>Dry End</v>
      </c>
      <c r="I218" s="32" t="s">
        <v>932</v>
      </c>
      <c r="J218" s="28" t="s">
        <v>310</v>
      </c>
      <c r="K218" s="33" t="str">
        <f>IFERROR(INDEX(Definitions!$E$4:$F$88,MATCH($J218,Definitions!$E$4:$E$88,0),2),"")</f>
        <v>Pressure valve</v>
      </c>
      <c r="L218" s="28" t="s">
        <v>1221</v>
      </c>
      <c r="M218" s="28" t="s">
        <v>72</v>
      </c>
      <c r="N218" s="28" t="s">
        <v>79</v>
      </c>
      <c r="O218" s="27" t="s">
        <v>74</v>
      </c>
      <c r="P218" s="27" t="s">
        <v>902</v>
      </c>
      <c r="Q218" s="27">
        <v>3</v>
      </c>
      <c r="R218" s="27" t="s">
        <v>76</v>
      </c>
      <c r="S218" s="178">
        <v>0</v>
      </c>
      <c r="T218" s="200">
        <v>5</v>
      </c>
      <c r="U218" s="178" t="s">
        <v>820</v>
      </c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123"/>
      <c r="AI218" s="124"/>
      <c r="AJ218" s="125"/>
      <c r="AK218" s="126"/>
      <c r="AL218" s="124"/>
      <c r="AM218" s="127"/>
      <c r="AN218" s="124"/>
      <c r="AO218" s="28"/>
      <c r="AP218" s="127"/>
      <c r="AQ218" s="128"/>
    </row>
    <row r="219" spans="1:43" s="129" customFormat="1" ht="14.45" customHeight="1">
      <c r="A219" s="293" t="s">
        <v>1168</v>
      </c>
      <c r="B219" s="27" t="s">
        <v>1201</v>
      </c>
      <c r="C219" s="27">
        <v>31</v>
      </c>
      <c r="D219" s="28">
        <v>690</v>
      </c>
      <c r="E219" s="28" t="s">
        <v>12</v>
      </c>
      <c r="F219" s="29" t="str">
        <f>CONCATENATE(B219,C219,"-",J219,"-",D219,E219)</f>
        <v>TM140131-PV-690B</v>
      </c>
      <c r="G219" s="30" t="str">
        <f t="shared" si="12"/>
        <v>TM140131PV690B</v>
      </c>
      <c r="H219" s="31" t="str">
        <f>IFERROR(INDEX(Definitions!$E$4:$F$173,MATCH($C219,Definitions!$E$4:$E$173,0),2),"")</f>
        <v>Dry End</v>
      </c>
      <c r="I219" s="32" t="s">
        <v>932</v>
      </c>
      <c r="J219" s="28" t="s">
        <v>310</v>
      </c>
      <c r="K219" s="33" t="str">
        <f>IFERROR(INDEX(Definitions!$E$4:$F$88,MATCH($J219,Definitions!$E$4:$E$88,0),2),"")</f>
        <v>Pressure valve</v>
      </c>
      <c r="L219" s="28" t="s">
        <v>1221</v>
      </c>
      <c r="M219" s="28" t="s">
        <v>72</v>
      </c>
      <c r="N219" s="28" t="s">
        <v>79</v>
      </c>
      <c r="O219" s="27" t="s">
        <v>74</v>
      </c>
      <c r="P219" s="27" t="s">
        <v>902</v>
      </c>
      <c r="Q219" s="27">
        <v>3</v>
      </c>
      <c r="R219" s="27" t="s">
        <v>76</v>
      </c>
      <c r="S219" s="178">
        <v>0</v>
      </c>
      <c r="T219" s="200">
        <v>5</v>
      </c>
      <c r="U219" s="178" t="s">
        <v>820</v>
      </c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123"/>
      <c r="AI219" s="124"/>
      <c r="AJ219" s="125"/>
      <c r="AK219" s="126"/>
      <c r="AL219" s="124"/>
      <c r="AM219" s="127"/>
      <c r="AN219" s="124"/>
      <c r="AO219" s="28"/>
      <c r="AP219" s="127"/>
      <c r="AQ219" s="128"/>
    </row>
    <row r="220" spans="1:43" s="129" customFormat="1" ht="14.45" customHeight="1">
      <c r="A220" s="293" t="s">
        <v>1169</v>
      </c>
      <c r="B220" s="27" t="s">
        <v>1201</v>
      </c>
      <c r="C220" s="27">
        <v>31</v>
      </c>
      <c r="D220" s="28">
        <v>695</v>
      </c>
      <c r="E220" s="28"/>
      <c r="F220" s="29" t="str">
        <f t="shared" ref="F220:F247" si="13">CONCATENATE(B220,C220,"-",J220,"-",D220,E220)</f>
        <v>TM140131-SV-695</v>
      </c>
      <c r="G220" s="30" t="str">
        <f t="shared" si="12"/>
        <v>TM140131SV695</v>
      </c>
      <c r="H220" s="31" t="str">
        <f>IFERROR(INDEX(Definitions!$E$4:$F$173,MATCH($C220,Definitions!$E$4:$E$173,0),2),"")</f>
        <v>Dry End</v>
      </c>
      <c r="I220" s="32" t="s">
        <v>345</v>
      </c>
      <c r="J220" s="28" t="s">
        <v>110</v>
      </c>
      <c r="K220" s="33" t="str">
        <f>IFERROR(INDEX(Definitions!$E$4:$F$88,MATCH($J220,Definitions!$E$4:$E$88,0),2),"")</f>
        <v>Solenoid Valve</v>
      </c>
      <c r="L220" s="28" t="s">
        <v>1221</v>
      </c>
      <c r="M220" s="28" t="s">
        <v>72</v>
      </c>
      <c r="N220" s="28" t="s">
        <v>98</v>
      </c>
      <c r="O220" s="27" t="s">
        <v>384</v>
      </c>
      <c r="P220" s="27" t="s">
        <v>87</v>
      </c>
      <c r="Q220" s="27">
        <v>2</v>
      </c>
      <c r="R220" s="27" t="s">
        <v>76</v>
      </c>
      <c r="S220" s="178"/>
      <c r="T220" s="178"/>
      <c r="U220" s="17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123"/>
      <c r="AI220" s="124"/>
      <c r="AJ220" s="125"/>
      <c r="AK220" s="126"/>
      <c r="AL220" s="124"/>
      <c r="AM220" s="127"/>
      <c r="AN220" s="124"/>
      <c r="AO220" s="28"/>
      <c r="AP220" s="127"/>
      <c r="AQ220" s="128"/>
    </row>
    <row r="221" spans="1:43" s="129" customFormat="1" ht="25.5">
      <c r="A221" s="294" t="s">
        <v>1174</v>
      </c>
      <c r="B221" s="27" t="s">
        <v>1201</v>
      </c>
      <c r="C221" s="27">
        <v>31</v>
      </c>
      <c r="D221" s="28">
        <v>703</v>
      </c>
      <c r="E221" s="28"/>
      <c r="F221" s="29" t="str">
        <f t="shared" si="13"/>
        <v>TM140131-HS-703</v>
      </c>
      <c r="G221" s="30" t="str">
        <f t="shared" si="12"/>
        <v>TM140131HS703</v>
      </c>
      <c r="H221" s="31" t="str">
        <f>IFERROR(INDEX(Definitions!$E$4:$F$173,MATCH($C221,Definitions!$E$4:$E$173,0),2),"")</f>
        <v>Dry End</v>
      </c>
      <c r="I221" s="32" t="s">
        <v>905</v>
      </c>
      <c r="J221" s="28" t="s">
        <v>92</v>
      </c>
      <c r="K221" s="33" t="str">
        <f>IFERROR(INDEX(Definitions!$E$4:$F$88,MATCH($J221,Definitions!$E$4:$E$88,0),2),"")</f>
        <v>Push button</v>
      </c>
      <c r="L221" s="237" t="s">
        <v>1233</v>
      </c>
      <c r="M221" s="28" t="s">
        <v>72</v>
      </c>
      <c r="N221" s="28" t="s">
        <v>85</v>
      </c>
      <c r="O221" s="27" t="s">
        <v>384</v>
      </c>
      <c r="P221" s="27" t="s">
        <v>87</v>
      </c>
      <c r="Q221" s="27">
        <v>2</v>
      </c>
      <c r="R221" s="27" t="s">
        <v>76</v>
      </c>
      <c r="S221" s="178"/>
      <c r="T221" s="178"/>
      <c r="U221" s="17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123"/>
      <c r="AI221" s="124"/>
      <c r="AJ221" s="125"/>
      <c r="AK221" s="126"/>
      <c r="AL221" s="124"/>
      <c r="AM221" s="127"/>
      <c r="AN221" s="124"/>
      <c r="AO221" s="28"/>
      <c r="AP221" s="127"/>
      <c r="AQ221" s="128"/>
    </row>
    <row r="222" spans="1:43" s="129" customFormat="1" ht="25.5">
      <c r="A222" s="293" t="s">
        <v>1148</v>
      </c>
      <c r="B222" s="27" t="s">
        <v>1201</v>
      </c>
      <c r="C222" s="27">
        <v>31</v>
      </c>
      <c r="D222" s="28">
        <v>703</v>
      </c>
      <c r="E222" s="28"/>
      <c r="F222" s="29" t="str">
        <f t="shared" si="13"/>
        <v>TM140131-XL-703</v>
      </c>
      <c r="G222" s="30" t="str">
        <f t="shared" si="12"/>
        <v>TM140131XL703</v>
      </c>
      <c r="H222" s="31" t="str">
        <f>IFERROR(INDEX(Definitions!$E$4:$F$173,MATCH($C222,Definitions!$E$4:$E$173,0),2),"")</f>
        <v>Dry End</v>
      </c>
      <c r="I222" s="32" t="s">
        <v>904</v>
      </c>
      <c r="J222" s="28" t="s">
        <v>97</v>
      </c>
      <c r="K222" s="33" t="str">
        <f>IFERROR(INDEX(Definitions!$E$4:$F$88,MATCH($J222,Definitions!$E$4:$E$88,0),2),"")</f>
        <v>Lamp</v>
      </c>
      <c r="L222" s="237" t="s">
        <v>1233</v>
      </c>
      <c r="M222" s="28" t="s">
        <v>72</v>
      </c>
      <c r="N222" s="28" t="s">
        <v>98</v>
      </c>
      <c r="O222" s="27" t="s">
        <v>384</v>
      </c>
      <c r="P222" s="27" t="s">
        <v>87</v>
      </c>
      <c r="Q222" s="27">
        <v>2</v>
      </c>
      <c r="R222" s="27" t="s">
        <v>76</v>
      </c>
      <c r="S222" s="178"/>
      <c r="T222" s="178"/>
      <c r="U222" s="17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123"/>
      <c r="AI222" s="124"/>
      <c r="AJ222" s="125"/>
      <c r="AK222" s="126"/>
      <c r="AL222" s="124"/>
      <c r="AM222" s="127"/>
      <c r="AN222" s="124"/>
      <c r="AO222" s="28"/>
      <c r="AP222" s="127"/>
      <c r="AQ222" s="224"/>
    </row>
    <row r="223" spans="1:43" s="129" customFormat="1" ht="14.45" customHeight="1">
      <c r="A223" s="293" t="s">
        <v>1141</v>
      </c>
      <c r="B223" s="27" t="s">
        <v>1201</v>
      </c>
      <c r="C223" s="27">
        <v>31</v>
      </c>
      <c r="D223" s="28">
        <v>703</v>
      </c>
      <c r="E223" s="28"/>
      <c r="F223" s="29" t="str">
        <f t="shared" si="13"/>
        <v>TM140131-SV-703</v>
      </c>
      <c r="G223" s="30" t="str">
        <f t="shared" si="12"/>
        <v>TM140131SV703</v>
      </c>
      <c r="H223" s="31" t="str">
        <f>IFERROR(INDEX(Definitions!$E$4:$F$173,MATCH($C223,Definitions!$E$4:$E$173,0),2),"")</f>
        <v>Dry End</v>
      </c>
      <c r="I223" s="32" t="s">
        <v>346</v>
      </c>
      <c r="J223" s="28" t="s">
        <v>110</v>
      </c>
      <c r="K223" s="33" t="str">
        <f>IFERROR(INDEX(Definitions!$E$4:$F$88,MATCH($J223,Definitions!$E$4:$E$88,0),2),"")</f>
        <v>Solenoid Valve</v>
      </c>
      <c r="L223" s="28" t="s">
        <v>1214</v>
      </c>
      <c r="M223" s="28" t="s">
        <v>72</v>
      </c>
      <c r="N223" s="28" t="s">
        <v>98</v>
      </c>
      <c r="O223" s="27" t="s">
        <v>384</v>
      </c>
      <c r="P223" s="27" t="s">
        <v>87</v>
      </c>
      <c r="Q223" s="27">
        <v>2</v>
      </c>
      <c r="R223" s="27" t="s">
        <v>76</v>
      </c>
      <c r="S223" s="178"/>
      <c r="T223" s="178"/>
      <c r="U223" s="17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123"/>
      <c r="AI223" s="124"/>
      <c r="AJ223" s="125"/>
      <c r="AK223" s="126"/>
      <c r="AL223" s="124"/>
      <c r="AM223" s="127"/>
      <c r="AN223" s="124"/>
      <c r="AO223" s="28"/>
      <c r="AP223" s="127"/>
      <c r="AQ223" s="128"/>
    </row>
    <row r="224" spans="1:43" s="129" customFormat="1" ht="14.45" customHeight="1">
      <c r="A224" s="293" t="s">
        <v>1141</v>
      </c>
      <c r="B224" s="27" t="s">
        <v>1201</v>
      </c>
      <c r="C224" s="27">
        <v>31</v>
      </c>
      <c r="D224" s="28">
        <v>723</v>
      </c>
      <c r="E224" s="28"/>
      <c r="F224" s="29" t="str">
        <f t="shared" si="13"/>
        <v>TM140131-SV-723</v>
      </c>
      <c r="G224" s="30" t="str">
        <f t="shared" si="12"/>
        <v>TM140131SV723</v>
      </c>
      <c r="H224" s="31" t="str">
        <f>IFERROR(INDEX(Definitions!$E$4:$F$173,MATCH($C224,Definitions!$E$4:$E$173,0),2),"")</f>
        <v>Dry End</v>
      </c>
      <c r="I224" s="32" t="s">
        <v>347</v>
      </c>
      <c r="J224" s="28" t="s">
        <v>110</v>
      </c>
      <c r="K224" s="33" t="str">
        <f>IFERROR(INDEX(Definitions!$E$4:$F$88,MATCH($J224,Definitions!$E$4:$E$88,0),2),"")</f>
        <v>Solenoid Valve</v>
      </c>
      <c r="L224" s="28" t="s">
        <v>1214</v>
      </c>
      <c r="M224" s="28" t="s">
        <v>72</v>
      </c>
      <c r="N224" s="28" t="s">
        <v>98</v>
      </c>
      <c r="O224" s="27" t="s">
        <v>384</v>
      </c>
      <c r="P224" s="27" t="s">
        <v>87</v>
      </c>
      <c r="Q224" s="27">
        <v>2</v>
      </c>
      <c r="R224" s="27" t="s">
        <v>76</v>
      </c>
      <c r="S224" s="178"/>
      <c r="T224" s="178"/>
      <c r="U224" s="17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123"/>
      <c r="AI224" s="124"/>
      <c r="AJ224" s="125"/>
      <c r="AK224" s="126"/>
      <c r="AL224" s="124"/>
      <c r="AM224" s="127"/>
      <c r="AN224" s="124"/>
      <c r="AO224" s="28"/>
      <c r="AP224" s="127"/>
      <c r="AQ224" s="128"/>
    </row>
    <row r="225" spans="1:43" s="129" customFormat="1" ht="25.5">
      <c r="A225" s="294" t="s">
        <v>1174</v>
      </c>
      <c r="B225" s="27" t="s">
        <v>1201</v>
      </c>
      <c r="C225" s="27">
        <v>31</v>
      </c>
      <c r="D225" s="28">
        <v>720</v>
      </c>
      <c r="E225" s="28"/>
      <c r="F225" s="29" t="str">
        <f t="shared" si="13"/>
        <v>TM140131-HS-720</v>
      </c>
      <c r="G225" s="30" t="str">
        <f t="shared" si="12"/>
        <v>TM140131HS720</v>
      </c>
      <c r="H225" s="31" t="str">
        <f>IFERROR(INDEX(Definitions!$E$4:$F$173,MATCH($C225,Definitions!$E$4:$E$173,0),2),"")</f>
        <v>Dry End</v>
      </c>
      <c r="I225" s="32" t="s">
        <v>348</v>
      </c>
      <c r="J225" s="28" t="s">
        <v>92</v>
      </c>
      <c r="K225" s="33" t="str">
        <f>IFERROR(INDEX(Definitions!$E$4:$F$88,MATCH($J225,Definitions!$E$4:$E$88,0),2),"")</f>
        <v>Push button</v>
      </c>
      <c r="L225" s="237" t="s">
        <v>1233</v>
      </c>
      <c r="M225" s="28" t="s">
        <v>72</v>
      </c>
      <c r="N225" s="28" t="s">
        <v>85</v>
      </c>
      <c r="O225" s="27" t="s">
        <v>384</v>
      </c>
      <c r="P225" s="27" t="s">
        <v>87</v>
      </c>
      <c r="Q225" s="27">
        <v>2</v>
      </c>
      <c r="R225" s="27" t="s">
        <v>76</v>
      </c>
      <c r="S225" s="178"/>
      <c r="T225" s="178"/>
      <c r="U225" s="17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123"/>
      <c r="AI225" s="124"/>
      <c r="AJ225" s="125"/>
      <c r="AK225" s="126"/>
      <c r="AL225" s="124"/>
      <c r="AM225" s="127"/>
      <c r="AN225" s="124"/>
      <c r="AO225" s="28"/>
      <c r="AP225" s="127"/>
      <c r="AQ225" s="128"/>
    </row>
    <row r="226" spans="1:43" s="129" customFormat="1" ht="14.45" customHeight="1">
      <c r="A226" s="293" t="s">
        <v>1141</v>
      </c>
      <c r="B226" s="27" t="s">
        <v>1201</v>
      </c>
      <c r="C226" s="27">
        <v>31</v>
      </c>
      <c r="D226" s="28">
        <v>720</v>
      </c>
      <c r="E226" s="28" t="s">
        <v>90</v>
      </c>
      <c r="F226" s="29" t="str">
        <f t="shared" si="13"/>
        <v>TM140131-SV-720A</v>
      </c>
      <c r="G226" s="30" t="str">
        <f t="shared" si="12"/>
        <v>TM140131SV720A</v>
      </c>
      <c r="H226" s="31" t="str">
        <f>IFERROR(INDEX(Definitions!$E$4:$F$173,MATCH($C226,Definitions!$E$4:$E$173,0),2),"")</f>
        <v>Dry End</v>
      </c>
      <c r="I226" s="32" t="s">
        <v>349</v>
      </c>
      <c r="J226" s="28" t="s">
        <v>110</v>
      </c>
      <c r="K226" s="33" t="str">
        <f>IFERROR(INDEX(Definitions!$E$4:$F$88,MATCH($J226,Definitions!$E$4:$E$88,0),2),"")</f>
        <v>Solenoid Valve</v>
      </c>
      <c r="L226" s="28" t="s">
        <v>1214</v>
      </c>
      <c r="M226" s="28" t="s">
        <v>72</v>
      </c>
      <c r="N226" s="28" t="s">
        <v>98</v>
      </c>
      <c r="O226" s="27" t="s">
        <v>384</v>
      </c>
      <c r="P226" s="27" t="s">
        <v>87</v>
      </c>
      <c r="Q226" s="27">
        <v>2</v>
      </c>
      <c r="R226" s="27" t="s">
        <v>76</v>
      </c>
      <c r="S226" s="178"/>
      <c r="T226" s="178"/>
      <c r="U226" s="17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123"/>
      <c r="AI226" s="124"/>
      <c r="AJ226" s="125"/>
      <c r="AK226" s="126"/>
      <c r="AL226" s="124"/>
      <c r="AM226" s="127"/>
      <c r="AN226" s="124"/>
      <c r="AO226" s="28"/>
      <c r="AP226" s="127"/>
      <c r="AQ226" s="128"/>
    </row>
    <row r="227" spans="1:43" s="129" customFormat="1" ht="14.45" customHeight="1">
      <c r="A227" s="293" t="s">
        <v>1141</v>
      </c>
      <c r="B227" s="27" t="s">
        <v>1201</v>
      </c>
      <c r="C227" s="27">
        <v>31</v>
      </c>
      <c r="D227" s="28">
        <v>720</v>
      </c>
      <c r="E227" s="28" t="s">
        <v>12</v>
      </c>
      <c r="F227" s="29" t="str">
        <f t="shared" si="13"/>
        <v>TM140131-SV-720B</v>
      </c>
      <c r="G227" s="30" t="str">
        <f t="shared" si="12"/>
        <v>TM140131SV720B</v>
      </c>
      <c r="H227" s="31" t="str">
        <f>IFERROR(INDEX(Definitions!$E$4:$F$173,MATCH($C227,Definitions!$E$4:$E$173,0),2),"")</f>
        <v>Dry End</v>
      </c>
      <c r="I227" s="32" t="s">
        <v>350</v>
      </c>
      <c r="J227" s="28" t="s">
        <v>110</v>
      </c>
      <c r="K227" s="33" t="str">
        <f>IFERROR(INDEX(Definitions!$E$4:$F$88,MATCH($J227,Definitions!$E$4:$E$88,0),2),"")</f>
        <v>Solenoid Valve</v>
      </c>
      <c r="L227" s="28" t="s">
        <v>1214</v>
      </c>
      <c r="M227" s="28" t="s">
        <v>72</v>
      </c>
      <c r="N227" s="28" t="s">
        <v>98</v>
      </c>
      <c r="O227" s="27" t="s">
        <v>384</v>
      </c>
      <c r="P227" s="27" t="s">
        <v>87</v>
      </c>
      <c r="Q227" s="27">
        <v>2</v>
      </c>
      <c r="R227" s="27" t="s">
        <v>76</v>
      </c>
      <c r="S227" s="178"/>
      <c r="T227" s="178"/>
      <c r="U227" s="17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123"/>
      <c r="AI227" s="124"/>
      <c r="AJ227" s="125"/>
      <c r="AK227" s="126"/>
      <c r="AL227" s="124"/>
      <c r="AM227" s="127"/>
      <c r="AN227" s="124"/>
      <c r="AO227" s="28"/>
      <c r="AP227" s="127"/>
      <c r="AQ227" s="128"/>
    </row>
    <row r="228" spans="1:43" s="129" customFormat="1" ht="14.45" customHeight="1">
      <c r="A228" s="293" t="s">
        <v>1175</v>
      </c>
      <c r="B228" s="27" t="s">
        <v>1201</v>
      </c>
      <c r="C228" s="27">
        <v>31</v>
      </c>
      <c r="D228" s="28">
        <v>764</v>
      </c>
      <c r="E228" s="28"/>
      <c r="F228" s="29" t="str">
        <f t="shared" si="13"/>
        <v>TM140131-PS-764</v>
      </c>
      <c r="G228" s="30" t="str">
        <f t="shared" si="12"/>
        <v>TM140131PS764</v>
      </c>
      <c r="H228" s="31" t="str">
        <f>IFERROR(INDEX(Definitions!$E$4:$F$173,MATCH($C228,Definitions!$E$4:$E$173,0),2),"")</f>
        <v>Dry End</v>
      </c>
      <c r="I228" s="32" t="s">
        <v>351</v>
      </c>
      <c r="J228" s="28" t="s">
        <v>112</v>
      </c>
      <c r="K228" s="33" t="str">
        <f>IFERROR(INDEX(Definitions!$E$4:$F$88,MATCH($J228,Definitions!$E$4:$E$88,0),2),"")</f>
        <v>Pressure Switch</v>
      </c>
      <c r="L228" s="28" t="s">
        <v>1214</v>
      </c>
      <c r="M228" s="28" t="s">
        <v>72</v>
      </c>
      <c r="N228" s="28" t="s">
        <v>85</v>
      </c>
      <c r="O228" s="27" t="s">
        <v>384</v>
      </c>
      <c r="P228" s="27" t="s">
        <v>87</v>
      </c>
      <c r="Q228" s="27">
        <v>2</v>
      </c>
      <c r="R228" s="27" t="s">
        <v>76</v>
      </c>
      <c r="S228" s="178"/>
      <c r="T228" s="178"/>
      <c r="U228" s="17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123"/>
      <c r="AI228" s="124"/>
      <c r="AJ228" s="125"/>
      <c r="AK228" s="126"/>
      <c r="AL228" s="124"/>
      <c r="AM228" s="127"/>
      <c r="AN228" s="124"/>
      <c r="AO228" s="28"/>
      <c r="AP228" s="127"/>
      <c r="AQ228" s="128"/>
    </row>
    <row r="229" spans="1:43" s="129" customFormat="1" ht="14.45" customHeight="1">
      <c r="A229" s="293" t="s">
        <v>1176</v>
      </c>
      <c r="B229" s="27" t="s">
        <v>1201</v>
      </c>
      <c r="C229" s="27">
        <v>31</v>
      </c>
      <c r="D229" s="28">
        <v>781</v>
      </c>
      <c r="E229" s="28" t="s">
        <v>90</v>
      </c>
      <c r="F229" s="29" t="str">
        <f t="shared" si="13"/>
        <v>TM140131-GE-781A</v>
      </c>
      <c r="G229" s="30" t="str">
        <f t="shared" si="12"/>
        <v>TM140131GE781A</v>
      </c>
      <c r="H229" s="31" t="str">
        <f>IFERROR(INDEX(Definitions!$E$4:$F$173,MATCH($C229,Definitions!$E$4:$E$173,0),2),"")</f>
        <v>Dry End</v>
      </c>
      <c r="I229" s="32" t="s">
        <v>352</v>
      </c>
      <c r="J229" s="28" t="s">
        <v>115</v>
      </c>
      <c r="K229" s="33" t="str">
        <f>IFERROR(INDEX(Definitions!$E$4:$F$88,MATCH($J229,Definitions!$E$4:$E$88,0),2),"")</f>
        <v>Limit Switch Element</v>
      </c>
      <c r="L229" s="28" t="s">
        <v>1234</v>
      </c>
      <c r="M229" s="28" t="s">
        <v>72</v>
      </c>
      <c r="N229" s="28" t="s">
        <v>85</v>
      </c>
      <c r="O229" s="27" t="s">
        <v>384</v>
      </c>
      <c r="P229" s="27" t="s">
        <v>87</v>
      </c>
      <c r="Q229" s="27">
        <v>2</v>
      </c>
      <c r="R229" s="27" t="s">
        <v>76</v>
      </c>
      <c r="S229" s="178"/>
      <c r="T229" s="178"/>
      <c r="U229" s="17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123"/>
      <c r="AI229" s="124"/>
      <c r="AJ229" s="125"/>
      <c r="AK229" s="126"/>
      <c r="AL229" s="124"/>
      <c r="AM229" s="127"/>
      <c r="AN229" s="124"/>
      <c r="AO229" s="28"/>
      <c r="AP229" s="127"/>
      <c r="AQ229" s="128"/>
    </row>
    <row r="230" spans="1:43" s="129" customFormat="1" ht="14.45" customHeight="1">
      <c r="A230" s="293" t="s">
        <v>1176</v>
      </c>
      <c r="B230" s="27" t="s">
        <v>1201</v>
      </c>
      <c r="C230" s="27">
        <v>31</v>
      </c>
      <c r="D230" s="28">
        <v>781</v>
      </c>
      <c r="E230" s="28" t="s">
        <v>12</v>
      </c>
      <c r="F230" s="29" t="str">
        <f t="shared" si="13"/>
        <v>TM140131-GE-781B</v>
      </c>
      <c r="G230" s="30" t="str">
        <f t="shared" si="12"/>
        <v>TM140131GE781B</v>
      </c>
      <c r="H230" s="31" t="str">
        <f>IFERROR(INDEX(Definitions!$E$4:$F$173,MATCH($C230,Definitions!$E$4:$E$173,0),2),"")</f>
        <v>Dry End</v>
      </c>
      <c r="I230" s="32" t="s">
        <v>353</v>
      </c>
      <c r="J230" s="28" t="s">
        <v>115</v>
      </c>
      <c r="K230" s="33" t="str">
        <f>IFERROR(INDEX(Definitions!$E$4:$F$88,MATCH($J230,Definitions!$E$4:$E$88,0),2),"")</f>
        <v>Limit Switch Element</v>
      </c>
      <c r="L230" s="28" t="s">
        <v>1234</v>
      </c>
      <c r="M230" s="28" t="s">
        <v>72</v>
      </c>
      <c r="N230" s="28" t="s">
        <v>85</v>
      </c>
      <c r="O230" s="27" t="s">
        <v>384</v>
      </c>
      <c r="P230" s="27" t="s">
        <v>87</v>
      </c>
      <c r="Q230" s="27">
        <v>2</v>
      </c>
      <c r="R230" s="27" t="s">
        <v>76</v>
      </c>
      <c r="S230" s="178"/>
      <c r="T230" s="178"/>
      <c r="U230" s="17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123"/>
      <c r="AI230" s="124"/>
      <c r="AJ230" s="125"/>
      <c r="AK230" s="126"/>
      <c r="AL230" s="124"/>
      <c r="AM230" s="127"/>
      <c r="AN230" s="124"/>
      <c r="AO230" s="28"/>
      <c r="AP230" s="127"/>
      <c r="AQ230" s="128"/>
    </row>
    <row r="231" spans="1:43" s="129" customFormat="1" ht="25.5">
      <c r="A231" s="294" t="s">
        <v>1174</v>
      </c>
      <c r="B231" s="27" t="s">
        <v>1201</v>
      </c>
      <c r="C231" s="27">
        <v>31</v>
      </c>
      <c r="D231" s="28">
        <v>781</v>
      </c>
      <c r="E231" s="28" t="s">
        <v>90</v>
      </c>
      <c r="F231" s="29" t="str">
        <f t="shared" si="13"/>
        <v>TM140131-HS-781A</v>
      </c>
      <c r="G231" s="30" t="str">
        <f t="shared" si="12"/>
        <v>TM140131HS781A</v>
      </c>
      <c r="H231" s="31" t="str">
        <f>IFERROR(INDEX(Definitions!$E$4:$F$173,MATCH($C231,Definitions!$E$4:$E$173,0),2),"")</f>
        <v>Dry End</v>
      </c>
      <c r="I231" s="32" t="s">
        <v>354</v>
      </c>
      <c r="J231" s="28" t="s">
        <v>92</v>
      </c>
      <c r="K231" s="33" t="str">
        <f>IFERROR(INDEX(Definitions!$E$4:$F$88,MATCH($J231,Definitions!$E$4:$E$88,0),2),"")</f>
        <v>Push button</v>
      </c>
      <c r="L231" s="237" t="s">
        <v>1233</v>
      </c>
      <c r="M231" s="28" t="s">
        <v>72</v>
      </c>
      <c r="N231" s="28" t="s">
        <v>85</v>
      </c>
      <c r="O231" s="27" t="s">
        <v>384</v>
      </c>
      <c r="P231" s="27" t="s">
        <v>87</v>
      </c>
      <c r="Q231" s="27">
        <v>2</v>
      </c>
      <c r="R231" s="27" t="s">
        <v>76</v>
      </c>
      <c r="S231" s="178"/>
      <c r="T231" s="178"/>
      <c r="U231" s="17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123"/>
      <c r="AI231" s="124"/>
      <c r="AJ231" s="125"/>
      <c r="AK231" s="126"/>
      <c r="AL231" s="124"/>
      <c r="AM231" s="127"/>
      <c r="AN231" s="124"/>
      <c r="AO231" s="28"/>
      <c r="AP231" s="127"/>
      <c r="AQ231" s="128"/>
    </row>
    <row r="232" spans="1:43" s="129" customFormat="1" ht="25.5">
      <c r="A232" s="294" t="s">
        <v>1174</v>
      </c>
      <c r="B232" s="27" t="s">
        <v>1201</v>
      </c>
      <c r="C232" s="27">
        <v>31</v>
      </c>
      <c r="D232" s="28">
        <v>781</v>
      </c>
      <c r="E232" s="28" t="s">
        <v>12</v>
      </c>
      <c r="F232" s="29" t="str">
        <f t="shared" si="13"/>
        <v>TM140131-HS-781B</v>
      </c>
      <c r="G232" s="30" t="str">
        <f t="shared" si="12"/>
        <v>TM140131HS781B</v>
      </c>
      <c r="H232" s="31" t="str">
        <f>IFERROR(INDEX(Definitions!$E$4:$F$173,MATCH($C232,Definitions!$E$4:$E$173,0),2),"")</f>
        <v>Dry End</v>
      </c>
      <c r="I232" s="32" t="s">
        <v>355</v>
      </c>
      <c r="J232" s="28" t="s">
        <v>92</v>
      </c>
      <c r="K232" s="33" t="str">
        <f>IFERROR(INDEX(Definitions!$E$4:$F$88,MATCH($J232,Definitions!$E$4:$E$88,0),2),"")</f>
        <v>Push button</v>
      </c>
      <c r="L232" s="237" t="s">
        <v>1233</v>
      </c>
      <c r="M232" s="28" t="s">
        <v>72</v>
      </c>
      <c r="N232" s="28" t="s">
        <v>85</v>
      </c>
      <c r="O232" s="27" t="s">
        <v>384</v>
      </c>
      <c r="P232" s="27" t="s">
        <v>87</v>
      </c>
      <c r="Q232" s="27">
        <v>2</v>
      </c>
      <c r="R232" s="27" t="s">
        <v>76</v>
      </c>
      <c r="S232" s="178"/>
      <c r="T232" s="178"/>
      <c r="U232" s="17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123"/>
      <c r="AI232" s="124"/>
      <c r="AJ232" s="125"/>
      <c r="AK232" s="126"/>
      <c r="AL232" s="124"/>
      <c r="AM232" s="127"/>
      <c r="AN232" s="124"/>
      <c r="AO232" s="28"/>
      <c r="AP232" s="127"/>
      <c r="AQ232" s="128"/>
    </row>
    <row r="233" spans="1:43" s="129" customFormat="1" ht="25.5">
      <c r="A233" s="293" t="s">
        <v>1148</v>
      </c>
      <c r="B233" s="27" t="s">
        <v>1201</v>
      </c>
      <c r="C233" s="27">
        <v>31</v>
      </c>
      <c r="D233" s="28">
        <v>781</v>
      </c>
      <c r="E233" s="28" t="s">
        <v>90</v>
      </c>
      <c r="F233" s="29" t="str">
        <f t="shared" si="13"/>
        <v>TM140131-XL-781A</v>
      </c>
      <c r="G233" s="30" t="str">
        <f t="shared" si="12"/>
        <v>TM140131XL781A</v>
      </c>
      <c r="H233" s="31" t="str">
        <f>IFERROR(INDEX(Definitions!$E$4:$F$173,MATCH($C233,Definitions!$E$4:$E$173,0),2),"")</f>
        <v>Dry End</v>
      </c>
      <c r="I233" s="32" t="s">
        <v>356</v>
      </c>
      <c r="J233" s="28" t="s">
        <v>97</v>
      </c>
      <c r="K233" s="33" t="str">
        <f>IFERROR(INDEX(Definitions!$E$4:$F$88,MATCH($J233,Definitions!$E$4:$E$88,0),2),"")</f>
        <v>Lamp</v>
      </c>
      <c r="L233" s="237" t="s">
        <v>1233</v>
      </c>
      <c r="M233" s="28" t="s">
        <v>72</v>
      </c>
      <c r="N233" s="28" t="s">
        <v>98</v>
      </c>
      <c r="O233" s="27" t="s">
        <v>384</v>
      </c>
      <c r="P233" s="27" t="s">
        <v>87</v>
      </c>
      <c r="Q233" s="27">
        <v>2</v>
      </c>
      <c r="R233" s="27" t="s">
        <v>76</v>
      </c>
      <c r="S233" s="178"/>
      <c r="T233" s="178"/>
      <c r="U233" s="17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123"/>
      <c r="AI233" s="124"/>
      <c r="AJ233" s="125"/>
      <c r="AK233" s="126"/>
      <c r="AL233" s="124"/>
      <c r="AM233" s="127"/>
      <c r="AN233" s="124"/>
      <c r="AO233" s="28"/>
      <c r="AP233" s="127"/>
      <c r="AQ233" s="224"/>
    </row>
    <row r="234" spans="1:43" s="129" customFormat="1" ht="25.5">
      <c r="A234" s="293" t="s">
        <v>1148</v>
      </c>
      <c r="B234" s="27" t="s">
        <v>1201</v>
      </c>
      <c r="C234" s="27">
        <v>31</v>
      </c>
      <c r="D234" s="28">
        <v>781</v>
      </c>
      <c r="E234" s="28" t="s">
        <v>12</v>
      </c>
      <c r="F234" s="29" t="str">
        <f t="shared" si="13"/>
        <v>TM140131-XL-781B</v>
      </c>
      <c r="G234" s="30" t="str">
        <f t="shared" si="12"/>
        <v>TM140131XL781B</v>
      </c>
      <c r="H234" s="31" t="str">
        <f>IFERROR(INDEX(Definitions!$E$4:$F$173,MATCH($C234,Definitions!$E$4:$E$173,0),2),"")</f>
        <v>Dry End</v>
      </c>
      <c r="I234" s="32" t="s">
        <v>357</v>
      </c>
      <c r="J234" s="28" t="s">
        <v>97</v>
      </c>
      <c r="K234" s="33" t="str">
        <f>IFERROR(INDEX(Definitions!$E$4:$F$88,MATCH($J234,Definitions!$E$4:$E$88,0),2),"")</f>
        <v>Lamp</v>
      </c>
      <c r="L234" s="237" t="s">
        <v>1233</v>
      </c>
      <c r="M234" s="28" t="s">
        <v>72</v>
      </c>
      <c r="N234" s="28" t="s">
        <v>98</v>
      </c>
      <c r="O234" s="27" t="s">
        <v>384</v>
      </c>
      <c r="P234" s="27" t="s">
        <v>87</v>
      </c>
      <c r="Q234" s="27">
        <v>2</v>
      </c>
      <c r="R234" s="27" t="s">
        <v>76</v>
      </c>
      <c r="S234" s="178"/>
      <c r="T234" s="178"/>
      <c r="U234" s="17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123"/>
      <c r="AI234" s="124"/>
      <c r="AJ234" s="125"/>
      <c r="AK234" s="126"/>
      <c r="AL234" s="124"/>
      <c r="AM234" s="127"/>
      <c r="AN234" s="124"/>
      <c r="AO234" s="28"/>
      <c r="AP234" s="127"/>
      <c r="AQ234" s="224"/>
    </row>
    <row r="235" spans="1:43" s="129" customFormat="1" ht="14.45" customHeight="1">
      <c r="A235" s="293" t="s">
        <v>1177</v>
      </c>
      <c r="B235" s="27" t="s">
        <v>1201</v>
      </c>
      <c r="C235" s="27">
        <v>31</v>
      </c>
      <c r="D235" s="28">
        <v>781</v>
      </c>
      <c r="E235" s="28"/>
      <c r="F235" s="29" t="str">
        <f t="shared" si="13"/>
        <v>TM140131-GT-781</v>
      </c>
      <c r="G235" s="30" t="str">
        <f t="shared" si="12"/>
        <v>TM140131GT781</v>
      </c>
      <c r="H235" s="31" t="str">
        <f>IFERROR(INDEX(Definitions!$E$4:$F$173,MATCH($C235,Definitions!$E$4:$E$173,0),2),"")</f>
        <v>Dry End</v>
      </c>
      <c r="I235" s="32" t="s">
        <v>358</v>
      </c>
      <c r="J235" s="28" t="s">
        <v>82</v>
      </c>
      <c r="K235" s="33" t="str">
        <f>IFERROR(INDEX(Definitions!$E$4:$F$88,MATCH($J235,Definitions!$E$4:$E$88,0),2),"")</f>
        <v>Limit Transmitter</v>
      </c>
      <c r="L235" s="28" t="s">
        <v>1234</v>
      </c>
      <c r="M235" s="28" t="s">
        <v>72</v>
      </c>
      <c r="N235" s="28" t="s">
        <v>73</v>
      </c>
      <c r="O235" s="27" t="s">
        <v>74</v>
      </c>
      <c r="P235" s="27" t="s">
        <v>75</v>
      </c>
      <c r="Q235" s="27">
        <v>2</v>
      </c>
      <c r="R235" s="27" t="s">
        <v>76</v>
      </c>
      <c r="S235" s="178">
        <v>0</v>
      </c>
      <c r="T235" s="200">
        <v>3800</v>
      </c>
      <c r="U235" s="178" t="s">
        <v>815</v>
      </c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123"/>
      <c r="AI235" s="124"/>
      <c r="AJ235" s="125"/>
      <c r="AK235" s="126"/>
      <c r="AL235" s="124"/>
      <c r="AM235" s="127"/>
      <c r="AN235" s="124"/>
      <c r="AO235" s="28"/>
      <c r="AP235" s="127"/>
      <c r="AQ235" s="128"/>
    </row>
    <row r="236" spans="1:43" s="129" customFormat="1" ht="14.45" customHeight="1">
      <c r="A236" s="293" t="s">
        <v>812</v>
      </c>
      <c r="B236" s="27" t="s">
        <v>1201</v>
      </c>
      <c r="C236" s="27">
        <v>31</v>
      </c>
      <c r="D236" s="28">
        <v>781</v>
      </c>
      <c r="E236" s="28"/>
      <c r="F236" s="29" t="str">
        <f t="shared" si="13"/>
        <v>TM140131-SV-781</v>
      </c>
      <c r="G236" s="30" t="str">
        <f t="shared" si="12"/>
        <v>TM140131SV781</v>
      </c>
      <c r="H236" s="31" t="str">
        <f>IFERROR(INDEX(Definitions!$E$4:$F$173,MATCH($C236,Definitions!$E$4:$E$173,0),2),"")</f>
        <v>Dry End</v>
      </c>
      <c r="I236" s="32" t="s">
        <v>359</v>
      </c>
      <c r="J236" s="28" t="s">
        <v>110</v>
      </c>
      <c r="K236" s="33" t="str">
        <f>IFERROR(INDEX(Definitions!$E$4:$F$88,MATCH($J236,Definitions!$E$4:$E$88,0),2),"")</f>
        <v>Solenoid Valve</v>
      </c>
      <c r="L236" s="28" t="s">
        <v>471</v>
      </c>
      <c r="M236" s="28" t="s">
        <v>72</v>
      </c>
      <c r="N236" s="28" t="s">
        <v>98</v>
      </c>
      <c r="O236" s="27" t="s">
        <v>384</v>
      </c>
      <c r="P236" s="27" t="s">
        <v>87</v>
      </c>
      <c r="Q236" s="27">
        <v>2</v>
      </c>
      <c r="R236" s="27" t="s">
        <v>76</v>
      </c>
      <c r="S236" s="178"/>
      <c r="T236" s="178"/>
      <c r="U236" s="17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123"/>
      <c r="AI236" s="124"/>
      <c r="AJ236" s="125"/>
      <c r="AK236" s="126"/>
      <c r="AL236" s="124"/>
      <c r="AM236" s="127"/>
      <c r="AN236" s="124"/>
      <c r="AO236" s="28"/>
      <c r="AP236" s="127"/>
      <c r="AQ236" s="128"/>
    </row>
    <row r="237" spans="1:43" s="129" customFormat="1" ht="14.45" customHeight="1">
      <c r="A237" s="293" t="s">
        <v>812</v>
      </c>
      <c r="B237" s="27" t="s">
        <v>1201</v>
      </c>
      <c r="C237" s="27">
        <v>31</v>
      </c>
      <c r="D237" s="28">
        <v>799</v>
      </c>
      <c r="E237" s="28"/>
      <c r="F237" s="29" t="str">
        <f t="shared" si="13"/>
        <v>TM140131-SV-799</v>
      </c>
      <c r="G237" s="30" t="str">
        <f t="shared" si="12"/>
        <v>TM140131SV799</v>
      </c>
      <c r="H237" s="31" t="str">
        <f>IFERROR(INDEX(Definitions!$E$4:$F$173,MATCH($C237,Definitions!$E$4:$E$173,0),2),"")</f>
        <v>Dry End</v>
      </c>
      <c r="I237" s="32" t="s">
        <v>931</v>
      </c>
      <c r="J237" s="28" t="s">
        <v>110</v>
      </c>
      <c r="K237" s="33" t="str">
        <f>IFERROR(INDEX(Definitions!$E$4:$F$88,MATCH($J237,Definitions!$E$4:$E$88,0),2),"")</f>
        <v>Solenoid Valve</v>
      </c>
      <c r="L237" s="28" t="s">
        <v>471</v>
      </c>
      <c r="M237" s="28" t="s">
        <v>72</v>
      </c>
      <c r="N237" s="28" t="s">
        <v>98</v>
      </c>
      <c r="O237" s="27" t="s">
        <v>384</v>
      </c>
      <c r="P237" s="27" t="s">
        <v>902</v>
      </c>
      <c r="Q237" s="27">
        <v>2</v>
      </c>
      <c r="R237" s="27" t="s">
        <v>76</v>
      </c>
      <c r="S237" s="178"/>
      <c r="T237" s="178"/>
      <c r="U237" s="17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123"/>
      <c r="AI237" s="124"/>
      <c r="AJ237" s="125"/>
      <c r="AK237" s="126"/>
      <c r="AL237" s="124"/>
      <c r="AM237" s="127"/>
      <c r="AN237" s="124"/>
      <c r="AO237" s="28"/>
      <c r="AP237" s="127"/>
      <c r="AQ237" s="224" t="s">
        <v>901</v>
      </c>
    </row>
    <row r="238" spans="1:43" s="129" customFormat="1" ht="14.45" customHeight="1">
      <c r="A238" s="293" t="s">
        <v>1178</v>
      </c>
      <c r="B238" s="27" t="s">
        <v>1201</v>
      </c>
      <c r="C238" s="27">
        <v>34</v>
      </c>
      <c r="D238" s="28" t="s">
        <v>367</v>
      </c>
      <c r="E238" s="28"/>
      <c r="F238" s="29" t="str">
        <f t="shared" si="13"/>
        <v>TM140134-TT-101</v>
      </c>
      <c r="G238" s="30" t="str">
        <f t="shared" si="12"/>
        <v>TM140134TT101</v>
      </c>
      <c r="H238" s="31" t="str">
        <f>IFERROR(INDEX(Definitions!$E$4:$F$173,MATCH($C238,Definitions!$E$4:$E$173,0),2),"")</f>
        <v>Lubrication, Hydraulic system</v>
      </c>
      <c r="I238" s="32" t="s">
        <v>368</v>
      </c>
      <c r="J238" s="28" t="s">
        <v>386</v>
      </c>
      <c r="K238" s="33" t="str">
        <f>IFERROR(INDEX(Definitions!$E$4:$F$88,MATCH($J238,Definitions!$E$4:$E$88,0),2),"")</f>
        <v>Temp. Transmitter</v>
      </c>
      <c r="L238" s="28" t="s">
        <v>1235</v>
      </c>
      <c r="M238" s="28" t="s">
        <v>72</v>
      </c>
      <c r="N238" s="28" t="s">
        <v>73</v>
      </c>
      <c r="O238" s="27" t="s">
        <v>74</v>
      </c>
      <c r="P238" s="27" t="s">
        <v>80</v>
      </c>
      <c r="Q238" s="27">
        <v>3</v>
      </c>
      <c r="R238" s="27" t="s">
        <v>76</v>
      </c>
      <c r="S238" s="178">
        <v>-50</v>
      </c>
      <c r="T238" s="201" t="s">
        <v>823</v>
      </c>
      <c r="U238" s="178" t="s">
        <v>822</v>
      </c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123"/>
      <c r="AI238" s="124"/>
      <c r="AJ238" s="125"/>
      <c r="AK238" s="126"/>
      <c r="AL238" s="124"/>
      <c r="AM238" s="127"/>
      <c r="AN238" s="124"/>
      <c r="AO238" s="28"/>
      <c r="AP238" s="127"/>
      <c r="AQ238" s="128"/>
    </row>
    <row r="239" spans="1:43" s="129" customFormat="1" ht="14.45" customHeight="1">
      <c r="A239" s="293" t="s">
        <v>1178</v>
      </c>
      <c r="B239" s="27" t="s">
        <v>1201</v>
      </c>
      <c r="C239" s="27">
        <v>34</v>
      </c>
      <c r="D239" s="28">
        <v>101</v>
      </c>
      <c r="E239" s="28"/>
      <c r="F239" s="29" t="str">
        <f t="shared" si="13"/>
        <v>TM140134-LT-101</v>
      </c>
      <c r="G239" s="30" t="str">
        <f t="shared" si="12"/>
        <v>TM140134LT101</v>
      </c>
      <c r="H239" s="31" t="str">
        <f>IFERROR(INDEX(Definitions!$E$4:$F$173,MATCH($C239,Definitions!$E$4:$E$173,0),2),"")</f>
        <v>Lubrication, Hydraulic system</v>
      </c>
      <c r="I239" s="32" t="s">
        <v>1006</v>
      </c>
      <c r="J239" s="28" t="s">
        <v>554</v>
      </c>
      <c r="K239" s="33" t="str">
        <f>IFERROR(INDEX(Definitions!$E$4:$F$88,MATCH($J239,Definitions!$E$4:$E$88,0),2),"")</f>
        <v>Level Transmitter</v>
      </c>
      <c r="L239" s="28" t="s">
        <v>1235</v>
      </c>
      <c r="M239" s="28" t="s">
        <v>72</v>
      </c>
      <c r="N239" s="28" t="s">
        <v>73</v>
      </c>
      <c r="O239" s="27" t="s">
        <v>74</v>
      </c>
      <c r="P239" s="27" t="s">
        <v>80</v>
      </c>
      <c r="Q239" s="27">
        <v>3</v>
      </c>
      <c r="R239" s="27" t="s">
        <v>76</v>
      </c>
      <c r="S239" s="178"/>
      <c r="T239" s="178"/>
      <c r="U239" s="17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123"/>
      <c r="AI239" s="124"/>
      <c r="AJ239" s="125"/>
      <c r="AK239" s="126"/>
      <c r="AL239" s="124"/>
      <c r="AM239" s="127"/>
      <c r="AN239" s="124"/>
      <c r="AO239" s="28"/>
      <c r="AP239" s="127"/>
      <c r="AQ239" s="128"/>
    </row>
    <row r="240" spans="1:43" s="129" customFormat="1" ht="14.45" customHeight="1">
      <c r="A240" s="293" t="s">
        <v>1179</v>
      </c>
      <c r="B240" s="27" t="s">
        <v>1201</v>
      </c>
      <c r="C240" s="27">
        <v>34</v>
      </c>
      <c r="D240" s="28" t="s">
        <v>380</v>
      </c>
      <c r="E240" s="28"/>
      <c r="F240" s="29" t="str">
        <f t="shared" si="13"/>
        <v>TM140134-PS-104</v>
      </c>
      <c r="G240" s="30" t="str">
        <f t="shared" si="12"/>
        <v>TM140134PS104</v>
      </c>
      <c r="H240" s="31" t="str">
        <f>IFERROR(INDEX(Definitions!$E$4:$F$173,MATCH($C240,Definitions!$E$4:$E$173,0),2),"")</f>
        <v>Lubrication, Hydraulic system</v>
      </c>
      <c r="I240" s="32" t="s">
        <v>381</v>
      </c>
      <c r="J240" s="28" t="s">
        <v>112</v>
      </c>
      <c r="K240" s="33" t="str">
        <f>IFERROR(INDEX(Definitions!$E$4:$F$88,MATCH($J240,Definitions!$E$4:$E$88,0),2),"")</f>
        <v>Pressure Switch</v>
      </c>
      <c r="L240" s="28" t="s">
        <v>1235</v>
      </c>
      <c r="M240" s="28" t="s">
        <v>72</v>
      </c>
      <c r="N240" s="28" t="s">
        <v>85</v>
      </c>
      <c r="O240" s="27" t="s">
        <v>384</v>
      </c>
      <c r="P240" s="27" t="s">
        <v>87</v>
      </c>
      <c r="Q240" s="27">
        <v>2</v>
      </c>
      <c r="R240" s="27" t="s">
        <v>76</v>
      </c>
      <c r="S240" s="178"/>
      <c r="T240" s="178"/>
      <c r="U240" s="17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123"/>
      <c r="AI240" s="124"/>
      <c r="AJ240" s="125"/>
      <c r="AK240" s="126"/>
      <c r="AL240" s="124"/>
      <c r="AM240" s="127"/>
      <c r="AN240" s="124"/>
      <c r="AO240" s="28"/>
      <c r="AP240" s="127"/>
      <c r="AQ240" s="128"/>
    </row>
    <row r="241" spans="1:43" s="129" customFormat="1" ht="14.45" customHeight="1">
      <c r="A241" s="293" t="s">
        <v>1179</v>
      </c>
      <c r="B241" s="27" t="s">
        <v>1201</v>
      </c>
      <c r="C241" s="27">
        <v>34</v>
      </c>
      <c r="D241" s="28" t="s">
        <v>382</v>
      </c>
      <c r="E241" s="28"/>
      <c r="F241" s="29" t="str">
        <f t="shared" si="13"/>
        <v>TM140134-PV-105</v>
      </c>
      <c r="G241" s="30" t="str">
        <f t="shared" si="12"/>
        <v>TM140134PV105</v>
      </c>
      <c r="H241" s="31" t="str">
        <f>IFERROR(INDEX(Definitions!$E$4:$F$173,MATCH($C241,Definitions!$E$4:$E$173,0),2),"")</f>
        <v>Lubrication, Hydraulic system</v>
      </c>
      <c r="I241" s="32" t="s">
        <v>383</v>
      </c>
      <c r="J241" s="28" t="s">
        <v>310</v>
      </c>
      <c r="K241" s="33" t="str">
        <f>IFERROR(INDEX(Definitions!$E$4:$F$88,MATCH($J241,Definitions!$E$4:$E$88,0),2),"")</f>
        <v>Pressure valve</v>
      </c>
      <c r="L241" s="28" t="s">
        <v>1235</v>
      </c>
      <c r="M241" s="28" t="s">
        <v>72</v>
      </c>
      <c r="N241" s="28" t="s">
        <v>79</v>
      </c>
      <c r="O241" s="27" t="s">
        <v>74</v>
      </c>
      <c r="P241" s="27" t="s">
        <v>87</v>
      </c>
      <c r="Q241" s="27">
        <v>2</v>
      </c>
      <c r="R241" s="27" t="s">
        <v>76</v>
      </c>
      <c r="S241" s="178">
        <v>0</v>
      </c>
      <c r="T241" s="178">
        <v>100</v>
      </c>
      <c r="U241" s="178" t="s">
        <v>824</v>
      </c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123"/>
      <c r="AI241" s="124"/>
      <c r="AJ241" s="125"/>
      <c r="AK241" s="126"/>
      <c r="AL241" s="124"/>
      <c r="AM241" s="127"/>
      <c r="AN241" s="124"/>
      <c r="AO241" s="28"/>
      <c r="AP241" s="127"/>
      <c r="AQ241" s="128"/>
    </row>
    <row r="242" spans="1:43" s="129" customFormat="1" ht="14.45" customHeight="1">
      <c r="A242" s="293" t="s">
        <v>1178</v>
      </c>
      <c r="B242" s="27" t="s">
        <v>1201</v>
      </c>
      <c r="C242" s="27">
        <v>34</v>
      </c>
      <c r="D242" s="28" t="s">
        <v>385</v>
      </c>
      <c r="E242" s="28"/>
      <c r="F242" s="29" t="str">
        <f t="shared" si="13"/>
        <v>TM140134-TT-106</v>
      </c>
      <c r="G242" s="30" t="str">
        <f t="shared" si="12"/>
        <v>TM140134TT106</v>
      </c>
      <c r="H242" s="31" t="str">
        <f>IFERROR(INDEX(Definitions!$E$4:$F$173,MATCH($C242,Definitions!$E$4:$E$173,0),2),"")</f>
        <v>Lubrication, Hydraulic system</v>
      </c>
      <c r="I242" s="32" t="s">
        <v>1007</v>
      </c>
      <c r="J242" s="28" t="s">
        <v>386</v>
      </c>
      <c r="K242" s="33" t="str">
        <f>IFERROR(INDEX(Definitions!$E$4:$F$88,MATCH($J242,Definitions!$E$4:$E$88,0),2),"")</f>
        <v>Temp. Transmitter</v>
      </c>
      <c r="L242" s="28" t="s">
        <v>1235</v>
      </c>
      <c r="M242" s="28" t="s">
        <v>72</v>
      </c>
      <c r="N242" s="28" t="s">
        <v>73</v>
      </c>
      <c r="O242" s="27" t="s">
        <v>74</v>
      </c>
      <c r="P242" s="27" t="s">
        <v>75</v>
      </c>
      <c r="Q242" s="27">
        <v>2</v>
      </c>
      <c r="R242" s="27" t="s">
        <v>76</v>
      </c>
      <c r="S242" s="178">
        <v>-50</v>
      </c>
      <c r="T242" s="201" t="s">
        <v>823</v>
      </c>
      <c r="U242" s="178" t="s">
        <v>822</v>
      </c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123"/>
      <c r="AI242" s="124"/>
      <c r="AJ242" s="125"/>
      <c r="AK242" s="126"/>
      <c r="AL242" s="124"/>
      <c r="AM242" s="127"/>
      <c r="AN242" s="124"/>
      <c r="AO242" s="28"/>
      <c r="AP242" s="127"/>
      <c r="AQ242" s="128"/>
    </row>
    <row r="243" spans="1:43" s="129" customFormat="1" ht="14.45" customHeight="1">
      <c r="A243" s="293" t="s">
        <v>1178</v>
      </c>
      <c r="B243" s="27" t="s">
        <v>1201</v>
      </c>
      <c r="C243" s="27">
        <v>34</v>
      </c>
      <c r="D243" s="28" t="s">
        <v>385</v>
      </c>
      <c r="E243" s="28"/>
      <c r="F243" s="29" t="str">
        <f t="shared" si="13"/>
        <v>TM140134-PT-106</v>
      </c>
      <c r="G243" s="30" t="str">
        <f t="shared" si="12"/>
        <v>TM140134PT106</v>
      </c>
      <c r="H243" s="31" t="str">
        <f>IFERROR(INDEX(Definitions!$E$4:$F$173,MATCH($C243,Definitions!$E$4:$E$173,0),2),"")</f>
        <v>Lubrication, Hydraulic system</v>
      </c>
      <c r="I243" s="32" t="s">
        <v>1008</v>
      </c>
      <c r="J243" s="28" t="s">
        <v>71</v>
      </c>
      <c r="K243" s="33" t="str">
        <f>IFERROR(INDEX(Definitions!$E$4:$F$88,MATCH($J243,Definitions!$E$4:$E$88,0),2),"")</f>
        <v>Pressure Transmitter</v>
      </c>
      <c r="L243" s="28" t="s">
        <v>1235</v>
      </c>
      <c r="M243" s="28" t="s">
        <v>72</v>
      </c>
      <c r="N243" s="28" t="s">
        <v>73</v>
      </c>
      <c r="O243" s="27" t="s">
        <v>74</v>
      </c>
      <c r="P243" s="27" t="s">
        <v>75</v>
      </c>
      <c r="Q243" s="27">
        <v>2</v>
      </c>
      <c r="R243" s="27" t="s">
        <v>76</v>
      </c>
      <c r="S243" s="178">
        <v>0</v>
      </c>
      <c r="T243" s="200">
        <v>16</v>
      </c>
      <c r="U243" s="178" t="s">
        <v>820</v>
      </c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123"/>
      <c r="AI243" s="124"/>
      <c r="AJ243" s="125"/>
      <c r="AK243" s="126"/>
      <c r="AL243" s="124"/>
      <c r="AM243" s="127"/>
      <c r="AN243" s="124"/>
      <c r="AO243" s="28"/>
      <c r="AP243" s="127"/>
      <c r="AQ243" s="128"/>
    </row>
    <row r="244" spans="1:43" s="129" customFormat="1" ht="14.45" customHeight="1">
      <c r="A244" s="293" t="s">
        <v>1180</v>
      </c>
      <c r="B244" s="27" t="s">
        <v>1201</v>
      </c>
      <c r="C244" s="27">
        <v>34</v>
      </c>
      <c r="D244" s="28" t="s">
        <v>387</v>
      </c>
      <c r="E244" s="28" t="s">
        <v>90</v>
      </c>
      <c r="F244" s="29" t="str">
        <f t="shared" si="13"/>
        <v>TM140134-FT-126A</v>
      </c>
      <c r="G244" s="30" t="str">
        <f t="shared" si="12"/>
        <v>TM140134FT126A</v>
      </c>
      <c r="H244" s="31" t="str">
        <f>IFERROR(INDEX(Definitions!$E$4:$F$173,MATCH($C244,Definitions!$E$4:$E$173,0),2),"")</f>
        <v>Lubrication, Hydraulic system</v>
      </c>
      <c r="I244" s="32" t="s">
        <v>388</v>
      </c>
      <c r="J244" s="28" t="s">
        <v>389</v>
      </c>
      <c r="K244" s="33" t="str">
        <f>IFERROR(INDEX(Definitions!$E$4:$F$88,MATCH($J244,Definitions!$E$4:$E$88,0),2),"")</f>
        <v>Flow Transmitter</v>
      </c>
      <c r="L244" s="28" t="s">
        <v>1236</v>
      </c>
      <c r="M244" s="28" t="s">
        <v>72</v>
      </c>
      <c r="N244" s="28" t="s">
        <v>73</v>
      </c>
      <c r="O244" s="27" t="s">
        <v>74</v>
      </c>
      <c r="P244" s="27" t="s">
        <v>75</v>
      </c>
      <c r="Q244" s="27">
        <v>2</v>
      </c>
      <c r="R244" s="27" t="s">
        <v>76</v>
      </c>
      <c r="S244" s="178">
        <v>2</v>
      </c>
      <c r="T244" s="200" t="s">
        <v>827</v>
      </c>
      <c r="U244" s="178" t="s">
        <v>825</v>
      </c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123"/>
      <c r="AI244" s="124"/>
      <c r="AJ244" s="125"/>
      <c r="AK244" s="126"/>
      <c r="AL244" s="124"/>
      <c r="AM244" s="127"/>
      <c r="AN244" s="124"/>
      <c r="AO244" s="28"/>
      <c r="AP244" s="127"/>
      <c r="AQ244" s="128"/>
    </row>
    <row r="245" spans="1:43" s="129" customFormat="1" ht="14.45" customHeight="1">
      <c r="A245" s="293" t="s">
        <v>1180</v>
      </c>
      <c r="B245" s="27" t="s">
        <v>1201</v>
      </c>
      <c r="C245" s="27">
        <v>34</v>
      </c>
      <c r="D245" s="28" t="s">
        <v>387</v>
      </c>
      <c r="E245" s="28" t="s">
        <v>12</v>
      </c>
      <c r="F245" s="29" t="str">
        <f t="shared" si="13"/>
        <v>TM140134-FT-126B</v>
      </c>
      <c r="G245" s="30" t="str">
        <f t="shared" si="12"/>
        <v>TM140134FT126B</v>
      </c>
      <c r="H245" s="31" t="str">
        <f>IFERROR(INDEX(Definitions!$E$4:$F$173,MATCH($C245,Definitions!$E$4:$E$173,0),2),"")</f>
        <v>Lubrication, Hydraulic system</v>
      </c>
      <c r="I245" s="32" t="s">
        <v>390</v>
      </c>
      <c r="J245" s="28" t="s">
        <v>389</v>
      </c>
      <c r="K245" s="33" t="str">
        <f>IFERROR(INDEX(Definitions!$E$4:$F$88,MATCH($J245,Definitions!$E$4:$E$88,0),2),"")</f>
        <v>Flow Transmitter</v>
      </c>
      <c r="L245" s="28" t="s">
        <v>1236</v>
      </c>
      <c r="M245" s="28" t="s">
        <v>72</v>
      </c>
      <c r="N245" s="28" t="s">
        <v>73</v>
      </c>
      <c r="O245" s="27" t="s">
        <v>74</v>
      </c>
      <c r="P245" s="27" t="s">
        <v>75</v>
      </c>
      <c r="Q245" s="27">
        <v>2</v>
      </c>
      <c r="R245" s="27" t="s">
        <v>76</v>
      </c>
      <c r="S245" s="178">
        <v>2</v>
      </c>
      <c r="T245" s="200" t="s">
        <v>827</v>
      </c>
      <c r="U245" s="178" t="s">
        <v>825</v>
      </c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123"/>
      <c r="AI245" s="124"/>
      <c r="AJ245" s="125"/>
      <c r="AK245" s="126"/>
      <c r="AL245" s="124"/>
      <c r="AM245" s="127"/>
      <c r="AN245" s="124"/>
      <c r="AO245" s="28"/>
      <c r="AP245" s="127"/>
      <c r="AQ245" s="128"/>
    </row>
    <row r="246" spans="1:43" s="129" customFormat="1" ht="14.45" customHeight="1">
      <c r="A246" s="293" t="s">
        <v>1180</v>
      </c>
      <c r="B246" s="27" t="s">
        <v>1201</v>
      </c>
      <c r="C246" s="27">
        <v>34</v>
      </c>
      <c r="D246" s="28" t="s">
        <v>387</v>
      </c>
      <c r="E246" s="28" t="s">
        <v>94</v>
      </c>
      <c r="F246" s="29" t="str">
        <f t="shared" si="13"/>
        <v>TM140134-FT-126C</v>
      </c>
      <c r="G246" s="30" t="str">
        <f t="shared" si="12"/>
        <v>TM140134FT126C</v>
      </c>
      <c r="H246" s="31" t="str">
        <f>IFERROR(INDEX(Definitions!$E$4:$F$173,MATCH($C246,Definitions!$E$4:$E$173,0),2),"")</f>
        <v>Lubrication, Hydraulic system</v>
      </c>
      <c r="I246" s="32" t="s">
        <v>391</v>
      </c>
      <c r="J246" s="28" t="s">
        <v>389</v>
      </c>
      <c r="K246" s="33" t="str">
        <f>IFERROR(INDEX(Definitions!$E$4:$F$88,MATCH($J246,Definitions!$E$4:$E$88,0),2),"")</f>
        <v>Flow Transmitter</v>
      </c>
      <c r="L246" s="28" t="s">
        <v>1236</v>
      </c>
      <c r="M246" s="28" t="s">
        <v>72</v>
      </c>
      <c r="N246" s="28" t="s">
        <v>73</v>
      </c>
      <c r="O246" s="27" t="s">
        <v>74</v>
      </c>
      <c r="P246" s="27" t="s">
        <v>75</v>
      </c>
      <c r="Q246" s="27">
        <v>2</v>
      </c>
      <c r="R246" s="27" t="s">
        <v>76</v>
      </c>
      <c r="S246" s="178">
        <v>1</v>
      </c>
      <c r="T246" s="200" t="s">
        <v>1009</v>
      </c>
      <c r="U246" s="178" t="s">
        <v>825</v>
      </c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123"/>
      <c r="AI246" s="124"/>
      <c r="AJ246" s="125"/>
      <c r="AK246" s="126"/>
      <c r="AL246" s="124"/>
      <c r="AM246" s="127"/>
      <c r="AN246" s="124"/>
      <c r="AO246" s="28"/>
      <c r="AP246" s="127"/>
      <c r="AQ246" s="128"/>
    </row>
    <row r="247" spans="1:43" s="129" customFormat="1" ht="14.45" customHeight="1">
      <c r="A247" s="293" t="s">
        <v>1180</v>
      </c>
      <c r="B247" s="27" t="s">
        <v>1201</v>
      </c>
      <c r="C247" s="27">
        <v>34</v>
      </c>
      <c r="D247" s="28" t="s">
        <v>392</v>
      </c>
      <c r="E247" s="28" t="s">
        <v>90</v>
      </c>
      <c r="F247" s="29" t="str">
        <f t="shared" si="13"/>
        <v>TM140134-FT-127A</v>
      </c>
      <c r="G247" s="30" t="str">
        <f t="shared" si="12"/>
        <v>TM140134FT127A</v>
      </c>
      <c r="H247" s="31" t="str">
        <f>IFERROR(INDEX(Definitions!$E$4:$F$173,MATCH($C247,Definitions!$E$4:$E$173,0),2),"")</f>
        <v>Lubrication, Hydraulic system</v>
      </c>
      <c r="I247" s="32" t="s">
        <v>393</v>
      </c>
      <c r="J247" s="28" t="s">
        <v>389</v>
      </c>
      <c r="K247" s="33" t="str">
        <f>IFERROR(INDEX(Definitions!$E$4:$F$88,MATCH($J247,Definitions!$E$4:$E$88,0),2),"")</f>
        <v>Flow Transmitter</v>
      </c>
      <c r="L247" s="28" t="s">
        <v>1236</v>
      </c>
      <c r="M247" s="28" t="s">
        <v>72</v>
      </c>
      <c r="N247" s="28" t="s">
        <v>73</v>
      </c>
      <c r="O247" s="27" t="s">
        <v>74</v>
      </c>
      <c r="P247" s="27" t="s">
        <v>75</v>
      </c>
      <c r="Q247" s="27">
        <v>2</v>
      </c>
      <c r="R247" s="27" t="s">
        <v>76</v>
      </c>
      <c r="S247" s="178">
        <v>2</v>
      </c>
      <c r="T247" s="200" t="s">
        <v>826</v>
      </c>
      <c r="U247" s="178" t="s">
        <v>825</v>
      </c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123"/>
      <c r="AI247" s="124"/>
      <c r="AJ247" s="125"/>
      <c r="AK247" s="126"/>
      <c r="AL247" s="124"/>
      <c r="AM247" s="127"/>
      <c r="AN247" s="124"/>
      <c r="AO247" s="28"/>
      <c r="AP247" s="127"/>
      <c r="AQ247" s="128"/>
    </row>
    <row r="248" spans="1:43" s="129" customFormat="1" ht="14.45" customHeight="1">
      <c r="A248" s="293" t="s">
        <v>1180</v>
      </c>
      <c r="B248" s="27" t="s">
        <v>1201</v>
      </c>
      <c r="C248" s="27">
        <v>34</v>
      </c>
      <c r="D248" s="28" t="s">
        <v>392</v>
      </c>
      <c r="E248" s="28" t="s">
        <v>12</v>
      </c>
      <c r="F248" s="29" t="str">
        <f t="shared" ref="F248:F282" si="14">CONCATENATE(B248,C248,"-",J248,"-",D248,E248)</f>
        <v>TM140134-FT-127B</v>
      </c>
      <c r="G248" s="30" t="str">
        <f t="shared" si="12"/>
        <v>TM140134FT127B</v>
      </c>
      <c r="H248" s="31" t="str">
        <f>IFERROR(INDEX(Definitions!$E$4:$F$173,MATCH($C248,Definitions!$E$4:$E$173,0),2),"")</f>
        <v>Lubrication, Hydraulic system</v>
      </c>
      <c r="I248" s="32" t="s">
        <v>394</v>
      </c>
      <c r="J248" s="28" t="s">
        <v>389</v>
      </c>
      <c r="K248" s="33" t="str">
        <f>IFERROR(INDEX(Definitions!$E$4:$F$88,MATCH($J248,Definitions!$E$4:$E$88,0),2),"")</f>
        <v>Flow Transmitter</v>
      </c>
      <c r="L248" s="28" t="s">
        <v>1236</v>
      </c>
      <c r="M248" s="28" t="s">
        <v>72</v>
      </c>
      <c r="N248" s="28" t="s">
        <v>73</v>
      </c>
      <c r="O248" s="27" t="s">
        <v>74</v>
      </c>
      <c r="P248" s="27" t="s">
        <v>75</v>
      </c>
      <c r="Q248" s="27">
        <v>2</v>
      </c>
      <c r="R248" s="27" t="s">
        <v>76</v>
      </c>
      <c r="S248" s="178">
        <v>2</v>
      </c>
      <c r="T248" s="200" t="s">
        <v>826</v>
      </c>
      <c r="U248" s="178" t="s">
        <v>825</v>
      </c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123"/>
      <c r="AI248" s="124"/>
      <c r="AJ248" s="125"/>
      <c r="AK248" s="126"/>
      <c r="AL248" s="124"/>
      <c r="AM248" s="127"/>
      <c r="AN248" s="124"/>
      <c r="AO248" s="28"/>
      <c r="AP248" s="127"/>
      <c r="AQ248" s="128"/>
    </row>
    <row r="249" spans="1:43" s="129" customFormat="1" ht="14.45" customHeight="1">
      <c r="A249" s="293" t="s">
        <v>1180</v>
      </c>
      <c r="B249" s="27" t="s">
        <v>1201</v>
      </c>
      <c r="C249" s="27">
        <v>34</v>
      </c>
      <c r="D249" s="28" t="s">
        <v>395</v>
      </c>
      <c r="E249" s="28"/>
      <c r="F249" s="29" t="str">
        <f t="shared" si="14"/>
        <v>TM140134-FT-142</v>
      </c>
      <c r="G249" s="30" t="str">
        <f t="shared" si="12"/>
        <v>TM140134FT142</v>
      </c>
      <c r="H249" s="31" t="str">
        <f>IFERROR(INDEX(Definitions!$E$4:$F$173,MATCH($C249,Definitions!$E$4:$E$173,0),2),"")</f>
        <v>Lubrication, Hydraulic system</v>
      </c>
      <c r="I249" s="32" t="s">
        <v>396</v>
      </c>
      <c r="J249" s="28" t="s">
        <v>389</v>
      </c>
      <c r="K249" s="33" t="str">
        <f>IFERROR(INDEX(Definitions!$E$4:$F$88,MATCH($J249,Definitions!$E$4:$E$88,0),2),"")</f>
        <v>Flow Transmitter</v>
      </c>
      <c r="L249" s="28" t="s">
        <v>1236</v>
      </c>
      <c r="M249" s="28" t="s">
        <v>72</v>
      </c>
      <c r="N249" s="28" t="s">
        <v>73</v>
      </c>
      <c r="O249" s="27" t="s">
        <v>74</v>
      </c>
      <c r="P249" s="27" t="s">
        <v>75</v>
      </c>
      <c r="Q249" s="27">
        <v>2</v>
      </c>
      <c r="R249" s="27" t="s">
        <v>76</v>
      </c>
      <c r="S249" s="178">
        <v>2</v>
      </c>
      <c r="T249" s="200" t="s">
        <v>828</v>
      </c>
      <c r="U249" s="178" t="s">
        <v>825</v>
      </c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123"/>
      <c r="AI249" s="124"/>
      <c r="AJ249" s="125"/>
      <c r="AK249" s="126"/>
      <c r="AL249" s="124"/>
      <c r="AM249" s="127"/>
      <c r="AN249" s="124"/>
      <c r="AO249" s="28"/>
      <c r="AP249" s="127"/>
      <c r="AQ249" s="128"/>
    </row>
    <row r="250" spans="1:43" s="283" customFormat="1" ht="14.45" customHeight="1">
      <c r="A250" s="293" t="s">
        <v>1181</v>
      </c>
      <c r="B250" s="27" t="s">
        <v>1201</v>
      </c>
      <c r="C250" s="179">
        <v>34</v>
      </c>
      <c r="D250" s="178" t="s">
        <v>397</v>
      </c>
      <c r="E250" s="178" t="s">
        <v>90</v>
      </c>
      <c r="F250" s="276" t="str">
        <f t="shared" si="14"/>
        <v>TM140134-TT-801A</v>
      </c>
      <c r="G250" s="277" t="str">
        <f t="shared" si="12"/>
        <v>TM140134TT801A</v>
      </c>
      <c r="H250" s="278" t="str">
        <f>IFERROR(INDEX(Definitions!$E$4:$F$173,MATCH($C250,Definitions!$E$4:$E$173,0),2),"")</f>
        <v>Lubrication, Hydraulic system</v>
      </c>
      <c r="I250" s="180" t="s">
        <v>829</v>
      </c>
      <c r="J250" s="178" t="s">
        <v>386</v>
      </c>
      <c r="K250" s="279" t="str">
        <f>IFERROR(INDEX(Definitions!$E$4:$F$88,MATCH($J250,Definitions!$E$4:$E$88,0),2),"")</f>
        <v>Temp. Transmitter</v>
      </c>
      <c r="L250" s="28" t="s">
        <v>1237</v>
      </c>
      <c r="M250" s="178" t="s">
        <v>72</v>
      </c>
      <c r="N250" s="178" t="s">
        <v>73</v>
      </c>
      <c r="O250" s="179" t="s">
        <v>74</v>
      </c>
      <c r="P250" s="179" t="s">
        <v>87</v>
      </c>
      <c r="Q250" s="179">
        <v>2</v>
      </c>
      <c r="R250" s="179" t="s">
        <v>76</v>
      </c>
      <c r="S250" s="28">
        <v>-25</v>
      </c>
      <c r="T250" s="280" t="s">
        <v>848</v>
      </c>
      <c r="U250" s="28" t="s">
        <v>822</v>
      </c>
      <c r="V250" s="178"/>
      <c r="W250" s="178"/>
      <c r="X250" s="178"/>
      <c r="Y250" s="178"/>
      <c r="Z250" s="178"/>
      <c r="AA250" s="178"/>
      <c r="AB250" s="178"/>
      <c r="AC250" s="178"/>
      <c r="AD250" s="178"/>
      <c r="AE250" s="178"/>
      <c r="AF250" s="178"/>
      <c r="AG250" s="178"/>
      <c r="AH250" s="123"/>
      <c r="AI250" s="124"/>
      <c r="AJ250" s="125"/>
      <c r="AK250" s="126"/>
      <c r="AL250" s="124"/>
      <c r="AM250" s="127"/>
      <c r="AN250" s="124"/>
      <c r="AO250" s="178"/>
      <c r="AP250" s="281"/>
      <c r="AQ250" s="282"/>
    </row>
    <row r="251" spans="1:43" s="129" customFormat="1" ht="14.45" customHeight="1">
      <c r="A251" s="293" t="s">
        <v>1182</v>
      </c>
      <c r="B251" s="27" t="s">
        <v>1201</v>
      </c>
      <c r="C251" s="27">
        <v>34</v>
      </c>
      <c r="D251" s="28" t="s">
        <v>397</v>
      </c>
      <c r="E251" s="28" t="s">
        <v>90</v>
      </c>
      <c r="F251" s="29" t="str">
        <f t="shared" si="14"/>
        <v>TM140134-LS-801A</v>
      </c>
      <c r="G251" s="30" t="str">
        <f t="shared" si="12"/>
        <v>TM140134LS801A</v>
      </c>
      <c r="H251" s="31" t="str">
        <f>IFERROR(INDEX(Definitions!$E$4:$F$173,MATCH($C251,Definitions!$E$4:$E$173,0),2),"")</f>
        <v>Lubrication, Hydraulic system</v>
      </c>
      <c r="I251" s="32" t="s">
        <v>1010</v>
      </c>
      <c r="J251" s="28" t="s">
        <v>667</v>
      </c>
      <c r="K251" s="33" t="str">
        <f>IFERROR(INDEX(Definitions!$E$4:$F$88,MATCH($J251,Definitions!$E$4:$E$88,0),2),"")</f>
        <v>Level Switch</v>
      </c>
      <c r="L251" s="28" t="s">
        <v>1237</v>
      </c>
      <c r="M251" s="28" t="s">
        <v>72</v>
      </c>
      <c r="N251" s="28" t="s">
        <v>85</v>
      </c>
      <c r="O251" s="27" t="s">
        <v>384</v>
      </c>
      <c r="P251" s="27" t="s">
        <v>87</v>
      </c>
      <c r="Q251" s="27">
        <v>2</v>
      </c>
      <c r="R251" s="27" t="s">
        <v>76</v>
      </c>
      <c r="S251" s="178"/>
      <c r="T251" s="178"/>
      <c r="U251" s="17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123"/>
      <c r="AI251" s="124"/>
      <c r="AJ251" s="125"/>
      <c r="AK251" s="126"/>
      <c r="AL251" s="124"/>
      <c r="AM251" s="127"/>
      <c r="AN251" s="124"/>
      <c r="AO251" s="28"/>
      <c r="AP251" s="127"/>
      <c r="AQ251" s="128"/>
    </row>
    <row r="252" spans="1:43" s="129" customFormat="1" ht="14.45" customHeight="1">
      <c r="A252" s="293" t="s">
        <v>1182</v>
      </c>
      <c r="B252" s="27" t="s">
        <v>1201</v>
      </c>
      <c r="C252" s="27">
        <v>34</v>
      </c>
      <c r="D252" s="28" t="s">
        <v>397</v>
      </c>
      <c r="E252" s="28" t="s">
        <v>12</v>
      </c>
      <c r="F252" s="29" t="str">
        <f t="shared" si="14"/>
        <v>TM140134-LS-801B</v>
      </c>
      <c r="G252" s="30" t="str">
        <f t="shared" si="12"/>
        <v>TM140134LS801B</v>
      </c>
      <c r="H252" s="31" t="str">
        <f>IFERROR(INDEX(Definitions!$E$4:$F$173,MATCH($C252,Definitions!$E$4:$E$173,0),2),"")</f>
        <v>Lubrication, Hydraulic system</v>
      </c>
      <c r="I252" s="32" t="s">
        <v>1011</v>
      </c>
      <c r="J252" s="28" t="s">
        <v>667</v>
      </c>
      <c r="K252" s="33" t="str">
        <f>IFERROR(INDEX(Definitions!$E$4:$F$88,MATCH($J252,Definitions!$E$4:$E$88,0),2),"")</f>
        <v>Level Switch</v>
      </c>
      <c r="L252" s="28" t="s">
        <v>1237</v>
      </c>
      <c r="M252" s="28" t="s">
        <v>72</v>
      </c>
      <c r="N252" s="28" t="s">
        <v>85</v>
      </c>
      <c r="O252" s="27" t="s">
        <v>384</v>
      </c>
      <c r="P252" s="27" t="s">
        <v>87</v>
      </c>
      <c r="Q252" s="27">
        <v>2</v>
      </c>
      <c r="R252" s="27" t="s">
        <v>76</v>
      </c>
      <c r="S252" s="178"/>
      <c r="T252" s="178"/>
      <c r="U252" s="17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123"/>
      <c r="AI252" s="124"/>
      <c r="AJ252" s="125"/>
      <c r="AK252" s="126"/>
      <c r="AL252" s="124"/>
      <c r="AM252" s="127"/>
      <c r="AN252" s="124"/>
      <c r="AO252" s="28"/>
      <c r="AP252" s="127"/>
      <c r="AQ252" s="128"/>
    </row>
    <row r="253" spans="1:43" s="129" customFormat="1" ht="14.45" customHeight="1">
      <c r="A253" s="293" t="s">
        <v>1181</v>
      </c>
      <c r="B253" s="27" t="s">
        <v>1201</v>
      </c>
      <c r="C253" s="27">
        <v>34</v>
      </c>
      <c r="D253" s="28" t="s">
        <v>397</v>
      </c>
      <c r="E253" s="28"/>
      <c r="F253" s="29" t="str">
        <f t="shared" si="14"/>
        <v>TM140134-PS-801</v>
      </c>
      <c r="G253" s="30" t="str">
        <f t="shared" si="12"/>
        <v>TM140134PS801</v>
      </c>
      <c r="H253" s="31" t="str">
        <f>IFERROR(INDEX(Definitions!$E$4:$F$173,MATCH($C253,Definitions!$E$4:$E$173,0),2),"")</f>
        <v>Lubrication, Hydraulic system</v>
      </c>
      <c r="I253" s="32" t="s">
        <v>398</v>
      </c>
      <c r="J253" s="28" t="s">
        <v>112</v>
      </c>
      <c r="K253" s="33" t="str">
        <f>IFERROR(INDEX(Definitions!$E$4:$F$88,MATCH($J253,Definitions!$E$4:$E$88,0),2),"")</f>
        <v>Pressure Switch</v>
      </c>
      <c r="L253" s="28" t="s">
        <v>1237</v>
      </c>
      <c r="M253" s="28" t="s">
        <v>72</v>
      </c>
      <c r="N253" s="28" t="s">
        <v>85</v>
      </c>
      <c r="O253" s="27" t="s">
        <v>384</v>
      </c>
      <c r="P253" s="27" t="s">
        <v>87</v>
      </c>
      <c r="Q253" s="27">
        <v>2</v>
      </c>
      <c r="R253" s="27" t="s">
        <v>76</v>
      </c>
      <c r="S253" s="178"/>
      <c r="T253" s="178"/>
      <c r="U253" s="17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123"/>
      <c r="AI253" s="124"/>
      <c r="AJ253" s="125"/>
      <c r="AK253" s="126"/>
      <c r="AL253" s="124"/>
      <c r="AM253" s="127"/>
      <c r="AN253" s="124"/>
      <c r="AO253" s="28"/>
      <c r="AP253" s="127"/>
      <c r="AQ253" s="128"/>
    </row>
    <row r="254" spans="1:43" s="129" customFormat="1" ht="14.45" customHeight="1">
      <c r="A254" s="293" t="s">
        <v>1182</v>
      </c>
      <c r="B254" s="27" t="s">
        <v>1201</v>
      </c>
      <c r="C254" s="27">
        <v>34</v>
      </c>
      <c r="D254" s="28" t="s">
        <v>411</v>
      </c>
      <c r="E254" s="28" t="s">
        <v>90</v>
      </c>
      <c r="F254" s="29" t="str">
        <f t="shared" si="14"/>
        <v>TM140134-PS-810A</v>
      </c>
      <c r="G254" s="30" t="str">
        <f t="shared" si="12"/>
        <v>TM140134PS810A</v>
      </c>
      <c r="H254" s="31" t="str">
        <f>IFERROR(INDEX(Definitions!$E$4:$F$173,MATCH($C254,Definitions!$E$4:$E$173,0),2),"")</f>
        <v>Lubrication, Hydraulic system</v>
      </c>
      <c r="I254" s="32" t="s">
        <v>1012</v>
      </c>
      <c r="J254" s="28" t="s">
        <v>112</v>
      </c>
      <c r="K254" s="33" t="str">
        <f>IFERROR(INDEX(Definitions!$E$4:$F$88,MATCH($J254,Definitions!$E$4:$E$88,0),2),"")</f>
        <v>Pressure Switch</v>
      </c>
      <c r="L254" s="28" t="s">
        <v>1237</v>
      </c>
      <c r="M254" s="28" t="s">
        <v>72</v>
      </c>
      <c r="N254" s="28" t="s">
        <v>85</v>
      </c>
      <c r="O254" s="27" t="s">
        <v>384</v>
      </c>
      <c r="P254" s="27" t="s">
        <v>87</v>
      </c>
      <c r="Q254" s="27">
        <v>2</v>
      </c>
      <c r="R254" s="27" t="s">
        <v>76</v>
      </c>
      <c r="S254" s="178"/>
      <c r="T254" s="178"/>
      <c r="U254" s="17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123"/>
      <c r="AI254" s="124"/>
      <c r="AJ254" s="125"/>
      <c r="AK254" s="126"/>
      <c r="AL254" s="124"/>
      <c r="AM254" s="127"/>
      <c r="AN254" s="124"/>
      <c r="AO254" s="28"/>
      <c r="AP254" s="127"/>
      <c r="AQ254" s="128"/>
    </row>
    <row r="255" spans="1:43" s="129" customFormat="1" ht="14.45" customHeight="1">
      <c r="A255" s="293" t="s">
        <v>1182</v>
      </c>
      <c r="B255" s="27" t="s">
        <v>1201</v>
      </c>
      <c r="C255" s="27">
        <v>34</v>
      </c>
      <c r="D255" s="28" t="s">
        <v>411</v>
      </c>
      <c r="E255" s="28" t="s">
        <v>12</v>
      </c>
      <c r="F255" s="29" t="str">
        <f>CONCATENATE(B255,C255,"-",J255,"-",D255,E255)</f>
        <v>TM140134-PS-810B</v>
      </c>
      <c r="G255" s="30" t="str">
        <f>CONCATENATE(B255,C255,J255,D255,E255)</f>
        <v>TM140134PS810B</v>
      </c>
      <c r="H255" s="31" t="str">
        <f>IFERROR(INDEX(Definitions!$E$4:$F$173,MATCH($C255,Definitions!$E$4:$E$173,0),2),"")</f>
        <v>Lubrication, Hydraulic system</v>
      </c>
      <c r="I255" s="32" t="s">
        <v>1013</v>
      </c>
      <c r="J255" s="28" t="s">
        <v>112</v>
      </c>
      <c r="K255" s="33" t="str">
        <f>IFERROR(INDEX(Definitions!$E$4:$F$88,MATCH($J255,Definitions!$E$4:$E$88,0),2),"")</f>
        <v>Pressure Switch</v>
      </c>
      <c r="L255" s="28" t="s">
        <v>1237</v>
      </c>
      <c r="M255" s="28" t="s">
        <v>72</v>
      </c>
      <c r="N255" s="28" t="s">
        <v>85</v>
      </c>
      <c r="O255" s="27" t="s">
        <v>384</v>
      </c>
      <c r="P255" s="27" t="s">
        <v>87</v>
      </c>
      <c r="Q255" s="27">
        <v>2</v>
      </c>
      <c r="R255" s="27" t="s">
        <v>76</v>
      </c>
      <c r="S255" s="178"/>
      <c r="T255" s="178"/>
      <c r="U255" s="17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123"/>
      <c r="AI255" s="124"/>
      <c r="AJ255" s="125"/>
      <c r="AK255" s="126"/>
      <c r="AL255" s="124"/>
      <c r="AM255" s="127"/>
      <c r="AN255" s="124"/>
      <c r="AO255" s="28"/>
      <c r="AP255" s="127"/>
      <c r="AQ255" s="128"/>
    </row>
    <row r="256" spans="1:43" s="129" customFormat="1" ht="14.45" customHeight="1">
      <c r="A256" s="293" t="s">
        <v>1181</v>
      </c>
      <c r="B256" s="27" t="s">
        <v>1201</v>
      </c>
      <c r="C256" s="27">
        <v>34</v>
      </c>
      <c r="D256" s="28" t="s">
        <v>412</v>
      </c>
      <c r="E256" s="28"/>
      <c r="F256" s="29" t="str">
        <f t="shared" si="14"/>
        <v>TM140134-PS-811</v>
      </c>
      <c r="G256" s="30" t="str">
        <f t="shared" si="12"/>
        <v>TM140134PS811</v>
      </c>
      <c r="H256" s="31" t="str">
        <f>IFERROR(INDEX(Definitions!$E$4:$F$173,MATCH($C256,Definitions!$E$4:$E$173,0),2),"")</f>
        <v>Lubrication, Hydraulic system</v>
      </c>
      <c r="I256" s="32" t="s">
        <v>1014</v>
      </c>
      <c r="J256" s="28" t="s">
        <v>112</v>
      </c>
      <c r="K256" s="33" t="str">
        <f>IFERROR(INDEX(Definitions!$E$4:$F$88,MATCH($J256,Definitions!$E$4:$E$88,0),2),"")</f>
        <v>Pressure Switch</v>
      </c>
      <c r="L256" s="28" t="s">
        <v>1237</v>
      </c>
      <c r="M256" s="28" t="s">
        <v>72</v>
      </c>
      <c r="N256" s="28" t="s">
        <v>85</v>
      </c>
      <c r="O256" s="27" t="s">
        <v>384</v>
      </c>
      <c r="P256" s="27" t="s">
        <v>87</v>
      </c>
      <c r="Q256" s="27">
        <v>2</v>
      </c>
      <c r="R256" s="27" t="s">
        <v>76</v>
      </c>
      <c r="S256" s="178"/>
      <c r="T256" s="178"/>
      <c r="U256" s="17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123"/>
      <c r="AI256" s="124"/>
      <c r="AJ256" s="125"/>
      <c r="AK256" s="126"/>
      <c r="AL256" s="124"/>
      <c r="AM256" s="127"/>
      <c r="AN256" s="124"/>
      <c r="AO256" s="28"/>
      <c r="AP256" s="127"/>
      <c r="AQ256" s="128"/>
    </row>
    <row r="257" spans="1:43" s="129" customFormat="1" ht="14.45" customHeight="1">
      <c r="A257" s="293" t="s">
        <v>1183</v>
      </c>
      <c r="B257" s="27" t="s">
        <v>1201</v>
      </c>
      <c r="C257" s="27">
        <v>34</v>
      </c>
      <c r="D257" s="28" t="s">
        <v>413</v>
      </c>
      <c r="E257" s="28"/>
      <c r="F257" s="29" t="str">
        <f t="shared" si="14"/>
        <v>TM140134-SV-812</v>
      </c>
      <c r="G257" s="30" t="str">
        <f t="shared" si="12"/>
        <v>TM140134SV812</v>
      </c>
      <c r="H257" s="31" t="str">
        <f>IFERROR(INDEX(Definitions!$E$4:$F$173,MATCH($C257,Definitions!$E$4:$E$173,0),2),"")</f>
        <v>Lubrication, Hydraulic system</v>
      </c>
      <c r="I257" s="32" t="s">
        <v>414</v>
      </c>
      <c r="J257" s="28" t="s">
        <v>110</v>
      </c>
      <c r="K257" s="33" t="str">
        <f>IFERROR(INDEX(Definitions!$E$4:$F$88,MATCH($J257,Definitions!$E$4:$E$88,0),2),"")</f>
        <v>Solenoid Valve</v>
      </c>
      <c r="L257" s="28" t="s">
        <v>1237</v>
      </c>
      <c r="M257" s="28" t="s">
        <v>72</v>
      </c>
      <c r="N257" s="28" t="s">
        <v>98</v>
      </c>
      <c r="O257" s="27" t="s">
        <v>86</v>
      </c>
      <c r="P257" s="27" t="s">
        <v>87</v>
      </c>
      <c r="Q257" s="27">
        <v>2</v>
      </c>
      <c r="R257" s="27" t="s">
        <v>76</v>
      </c>
      <c r="S257" s="178"/>
      <c r="T257" s="178"/>
      <c r="U257" s="17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123"/>
      <c r="AI257" s="124"/>
      <c r="AJ257" s="125"/>
      <c r="AK257" s="126"/>
      <c r="AL257" s="124"/>
      <c r="AM257" s="127"/>
      <c r="AN257" s="124"/>
      <c r="AO257" s="28"/>
      <c r="AP257" s="127"/>
      <c r="AQ257" s="128"/>
    </row>
    <row r="258" spans="1:43" s="129" customFormat="1" ht="14.45" customHeight="1">
      <c r="A258" s="293" t="s">
        <v>1182</v>
      </c>
      <c r="B258" s="27" t="s">
        <v>1201</v>
      </c>
      <c r="C258" s="27">
        <v>34</v>
      </c>
      <c r="D258" s="28" t="s">
        <v>415</v>
      </c>
      <c r="E258" s="28" t="s">
        <v>90</v>
      </c>
      <c r="F258" s="29" t="str">
        <f t="shared" si="14"/>
        <v>TM140134-PS-820A</v>
      </c>
      <c r="G258" s="30" t="str">
        <f t="shared" ref="G258:G289" si="15">CONCATENATE(B258,C258,J258,D258,E258)</f>
        <v>TM140134PS820A</v>
      </c>
      <c r="H258" s="31" t="str">
        <f>IFERROR(INDEX(Definitions!$E$4:$F$173,MATCH($C258,Definitions!$E$4:$E$173,0),2),"")</f>
        <v>Lubrication, Hydraulic system</v>
      </c>
      <c r="I258" s="32" t="s">
        <v>1015</v>
      </c>
      <c r="J258" s="28" t="s">
        <v>112</v>
      </c>
      <c r="K258" s="33" t="str">
        <f>IFERROR(INDEX(Definitions!$E$4:$F$88,MATCH($J258,Definitions!$E$4:$E$88,0),2),"")</f>
        <v>Pressure Switch</v>
      </c>
      <c r="L258" s="28" t="s">
        <v>1237</v>
      </c>
      <c r="M258" s="28" t="s">
        <v>72</v>
      </c>
      <c r="N258" s="28" t="s">
        <v>85</v>
      </c>
      <c r="O258" s="27" t="s">
        <v>384</v>
      </c>
      <c r="P258" s="27" t="s">
        <v>87</v>
      </c>
      <c r="Q258" s="27">
        <v>2</v>
      </c>
      <c r="R258" s="27" t="s">
        <v>76</v>
      </c>
      <c r="S258" s="178"/>
      <c r="T258" s="178"/>
      <c r="U258" s="17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123"/>
      <c r="AI258" s="124"/>
      <c r="AJ258" s="125"/>
      <c r="AK258" s="126"/>
      <c r="AL258" s="124"/>
      <c r="AM258" s="127"/>
      <c r="AN258" s="124"/>
      <c r="AO258" s="28"/>
      <c r="AP258" s="127"/>
      <c r="AQ258" s="128"/>
    </row>
    <row r="259" spans="1:43" s="129" customFormat="1" ht="14.45" customHeight="1">
      <c r="A259" s="293" t="s">
        <v>1181</v>
      </c>
      <c r="B259" s="27" t="s">
        <v>1201</v>
      </c>
      <c r="C259" s="27">
        <v>34</v>
      </c>
      <c r="D259" s="28" t="s">
        <v>415</v>
      </c>
      <c r="E259" s="28" t="s">
        <v>12</v>
      </c>
      <c r="F259" s="29" t="str">
        <f>CONCATENATE(B259,C259,"-",J259,"-",D259,E259)</f>
        <v>TM140134-PS-820B</v>
      </c>
      <c r="G259" s="30" t="str">
        <f t="shared" si="15"/>
        <v>TM140134PS820B</v>
      </c>
      <c r="H259" s="31" t="str">
        <f>IFERROR(INDEX(Definitions!$E$4:$F$173,MATCH($C259,Definitions!$E$4:$E$173,0),2),"")</f>
        <v>Lubrication, Hydraulic system</v>
      </c>
      <c r="I259" s="32" t="s">
        <v>1016</v>
      </c>
      <c r="J259" s="28" t="s">
        <v>112</v>
      </c>
      <c r="K259" s="33" t="str">
        <f>IFERROR(INDEX(Definitions!$E$4:$F$88,MATCH($J259,Definitions!$E$4:$E$88,0),2),"")</f>
        <v>Pressure Switch</v>
      </c>
      <c r="L259" s="28" t="s">
        <v>1237</v>
      </c>
      <c r="M259" s="28" t="s">
        <v>72</v>
      </c>
      <c r="N259" s="28" t="s">
        <v>85</v>
      </c>
      <c r="O259" s="27" t="s">
        <v>384</v>
      </c>
      <c r="P259" s="27" t="s">
        <v>87</v>
      </c>
      <c r="Q259" s="27">
        <v>2</v>
      </c>
      <c r="R259" s="27" t="s">
        <v>76</v>
      </c>
      <c r="S259" s="178"/>
      <c r="T259" s="178"/>
      <c r="U259" s="17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123"/>
      <c r="AI259" s="124"/>
      <c r="AJ259" s="125"/>
      <c r="AK259" s="126"/>
      <c r="AL259" s="124"/>
      <c r="AM259" s="127"/>
      <c r="AN259" s="124"/>
      <c r="AO259" s="28"/>
      <c r="AP259" s="127"/>
      <c r="AQ259" s="128"/>
    </row>
    <row r="260" spans="1:43" s="129" customFormat="1" ht="14.45" customHeight="1">
      <c r="A260" s="293" t="s">
        <v>1181</v>
      </c>
      <c r="B260" s="27" t="s">
        <v>1201</v>
      </c>
      <c r="C260" s="27">
        <v>34</v>
      </c>
      <c r="D260" s="28" t="s">
        <v>416</v>
      </c>
      <c r="E260" s="28"/>
      <c r="F260" s="29" t="str">
        <f t="shared" si="14"/>
        <v>TM140134-PS-821</v>
      </c>
      <c r="G260" s="30" t="str">
        <f t="shared" si="15"/>
        <v>TM140134PS821</v>
      </c>
      <c r="H260" s="31" t="str">
        <f>IFERROR(INDEX(Definitions!$E$4:$F$173,MATCH($C260,Definitions!$E$4:$E$173,0),2),"")</f>
        <v>Lubrication, Hydraulic system</v>
      </c>
      <c r="I260" s="32" t="s">
        <v>1017</v>
      </c>
      <c r="J260" s="28" t="s">
        <v>112</v>
      </c>
      <c r="K260" s="33" t="str">
        <f>IFERROR(INDEX(Definitions!$E$4:$F$88,MATCH($J260,Definitions!$E$4:$E$88,0),2),"")</f>
        <v>Pressure Switch</v>
      </c>
      <c r="L260" s="28" t="s">
        <v>1237</v>
      </c>
      <c r="M260" s="28" t="s">
        <v>72</v>
      </c>
      <c r="N260" s="28" t="s">
        <v>85</v>
      </c>
      <c r="O260" s="27" t="s">
        <v>384</v>
      </c>
      <c r="P260" s="27" t="s">
        <v>87</v>
      </c>
      <c r="Q260" s="27">
        <v>2</v>
      </c>
      <c r="R260" s="27" t="s">
        <v>76</v>
      </c>
      <c r="S260" s="178"/>
      <c r="T260" s="178"/>
      <c r="U260" s="17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123"/>
      <c r="AI260" s="124"/>
      <c r="AJ260" s="125"/>
      <c r="AK260" s="126"/>
      <c r="AL260" s="124"/>
      <c r="AM260" s="127"/>
      <c r="AN260" s="124"/>
      <c r="AO260" s="28"/>
      <c r="AP260" s="127"/>
      <c r="AQ260" s="128"/>
    </row>
    <row r="261" spans="1:43" s="129" customFormat="1" ht="14.45" customHeight="1">
      <c r="A261" s="293" t="s">
        <v>1183</v>
      </c>
      <c r="B261" s="27" t="s">
        <v>1201</v>
      </c>
      <c r="C261" s="27">
        <v>34</v>
      </c>
      <c r="D261" s="28" t="s">
        <v>417</v>
      </c>
      <c r="E261" s="28"/>
      <c r="F261" s="29" t="str">
        <f t="shared" si="14"/>
        <v>TM140134-SV-822</v>
      </c>
      <c r="G261" s="30" t="str">
        <f t="shared" si="15"/>
        <v>TM140134SV822</v>
      </c>
      <c r="H261" s="31" t="str">
        <f>IFERROR(INDEX(Definitions!$E$4:$F$173,MATCH($C261,Definitions!$E$4:$E$173,0),2),"")</f>
        <v>Lubrication, Hydraulic system</v>
      </c>
      <c r="I261" s="32" t="s">
        <v>418</v>
      </c>
      <c r="J261" s="28" t="s">
        <v>110</v>
      </c>
      <c r="K261" s="33" t="str">
        <f>IFERROR(INDEX(Definitions!$E$4:$F$88,MATCH($J261,Definitions!$E$4:$E$88,0),2),"")</f>
        <v>Solenoid Valve</v>
      </c>
      <c r="L261" s="28" t="s">
        <v>1237</v>
      </c>
      <c r="M261" s="28" t="s">
        <v>72</v>
      </c>
      <c r="N261" s="28" t="s">
        <v>98</v>
      </c>
      <c r="O261" s="27" t="s">
        <v>86</v>
      </c>
      <c r="P261" s="27" t="s">
        <v>87</v>
      </c>
      <c r="Q261" s="27">
        <v>2</v>
      </c>
      <c r="R261" s="27" t="s">
        <v>76</v>
      </c>
      <c r="S261" s="178"/>
      <c r="T261" s="178"/>
      <c r="U261" s="17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123"/>
      <c r="AI261" s="124"/>
      <c r="AJ261" s="125"/>
      <c r="AK261" s="126"/>
      <c r="AL261" s="124"/>
      <c r="AM261" s="127"/>
      <c r="AN261" s="124"/>
      <c r="AO261" s="28"/>
      <c r="AP261" s="127"/>
      <c r="AQ261" s="128"/>
    </row>
    <row r="262" spans="1:43" s="129" customFormat="1" ht="14.45" customHeight="1">
      <c r="A262" s="293" t="s">
        <v>1184</v>
      </c>
      <c r="B262" s="27" t="s">
        <v>1201</v>
      </c>
      <c r="C262" s="27">
        <v>34</v>
      </c>
      <c r="D262" s="28" t="s">
        <v>419</v>
      </c>
      <c r="E262" s="28" t="s">
        <v>90</v>
      </c>
      <c r="F262" s="29" t="str">
        <f t="shared" si="14"/>
        <v>TM140134-SV-648A</v>
      </c>
      <c r="G262" s="30" t="str">
        <f t="shared" si="15"/>
        <v>TM140134SV648A</v>
      </c>
      <c r="H262" s="31" t="str">
        <f>IFERROR(INDEX(Definitions!$E$4:$F$173,MATCH($C262,Definitions!$E$4:$E$173,0),2),"")</f>
        <v>Lubrication, Hydraulic system</v>
      </c>
      <c r="I262" s="32" t="s">
        <v>1018</v>
      </c>
      <c r="J262" s="28" t="s">
        <v>110</v>
      </c>
      <c r="K262" s="33" t="str">
        <f>IFERROR(INDEX(Definitions!$E$4:$F$88,MATCH($J262,Definitions!$E$4:$E$88,0),2),"")</f>
        <v>Solenoid Valve</v>
      </c>
      <c r="L262" s="28" t="s">
        <v>1103</v>
      </c>
      <c r="M262" s="28" t="s">
        <v>72</v>
      </c>
      <c r="N262" s="28" t="s">
        <v>98</v>
      </c>
      <c r="O262" s="27" t="s">
        <v>86</v>
      </c>
      <c r="P262" s="27" t="s">
        <v>87</v>
      </c>
      <c r="Q262" s="27">
        <v>2</v>
      </c>
      <c r="R262" s="27" t="s">
        <v>76</v>
      </c>
      <c r="S262" s="178"/>
      <c r="T262" s="178"/>
      <c r="U262" s="17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123"/>
      <c r="AI262" s="124"/>
      <c r="AJ262" s="125"/>
      <c r="AK262" s="126"/>
      <c r="AL262" s="124"/>
      <c r="AM262" s="127"/>
      <c r="AN262" s="124"/>
      <c r="AO262" s="28"/>
      <c r="AP262" s="127"/>
      <c r="AQ262" s="128"/>
    </row>
    <row r="263" spans="1:43" s="129" customFormat="1" ht="14.45" customHeight="1">
      <c r="A263" s="293" t="s">
        <v>1184</v>
      </c>
      <c r="B263" s="27" t="s">
        <v>1201</v>
      </c>
      <c r="C263" s="27">
        <v>34</v>
      </c>
      <c r="D263" s="28" t="s">
        <v>419</v>
      </c>
      <c r="E263" s="28" t="s">
        <v>12</v>
      </c>
      <c r="F263" s="29" t="str">
        <f>CONCATENATE(B263,C263,"-",J263,"-",D263,E263)</f>
        <v>TM140134-SV-648B</v>
      </c>
      <c r="G263" s="30" t="str">
        <f t="shared" si="15"/>
        <v>TM140134SV648B</v>
      </c>
      <c r="H263" s="31" t="str">
        <f>IFERROR(INDEX(Definitions!$E$4:$F$173,MATCH($C263,Definitions!$E$4:$E$173,0),2),"")</f>
        <v>Lubrication, Hydraulic system</v>
      </c>
      <c r="I263" s="32" t="s">
        <v>1019</v>
      </c>
      <c r="J263" s="28" t="s">
        <v>110</v>
      </c>
      <c r="K263" s="33" t="str">
        <f>IFERROR(INDEX(Definitions!$E$4:$F$88,MATCH($J263,Definitions!$E$4:$E$88,0),2),"")</f>
        <v>Solenoid Valve</v>
      </c>
      <c r="L263" s="28" t="s">
        <v>1103</v>
      </c>
      <c r="M263" s="28" t="s">
        <v>72</v>
      </c>
      <c r="N263" s="28" t="s">
        <v>98</v>
      </c>
      <c r="O263" s="27" t="s">
        <v>86</v>
      </c>
      <c r="P263" s="27" t="s">
        <v>87</v>
      </c>
      <c r="Q263" s="27">
        <v>2</v>
      </c>
      <c r="R263" s="27" t="s">
        <v>76</v>
      </c>
      <c r="S263" s="178"/>
      <c r="T263" s="178"/>
      <c r="U263" s="17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123"/>
      <c r="AI263" s="124"/>
      <c r="AJ263" s="125"/>
      <c r="AK263" s="126"/>
      <c r="AL263" s="124"/>
      <c r="AM263" s="127"/>
      <c r="AN263" s="124"/>
      <c r="AO263" s="28"/>
      <c r="AP263" s="127"/>
      <c r="AQ263" s="128"/>
    </row>
    <row r="264" spans="1:43" s="129" customFormat="1" ht="14.45" customHeight="1">
      <c r="A264" s="293" t="s">
        <v>1184</v>
      </c>
      <c r="B264" s="27" t="s">
        <v>1201</v>
      </c>
      <c r="C264" s="27">
        <v>34</v>
      </c>
      <c r="D264" s="28" t="s">
        <v>420</v>
      </c>
      <c r="E264" s="28" t="s">
        <v>90</v>
      </c>
      <c r="F264" s="29" t="str">
        <f t="shared" si="14"/>
        <v>TM140134-SV-612A</v>
      </c>
      <c r="G264" s="30" t="str">
        <f t="shared" si="15"/>
        <v>TM140134SV612A</v>
      </c>
      <c r="H264" s="31" t="str">
        <f>IFERROR(INDEX(Definitions!$E$4:$F$173,MATCH($C264,Definitions!$E$4:$E$173,0),2),"")</f>
        <v>Lubrication, Hydraulic system</v>
      </c>
      <c r="I264" s="32" t="s">
        <v>1020</v>
      </c>
      <c r="J264" s="28" t="s">
        <v>110</v>
      </c>
      <c r="K264" s="33" t="str">
        <f>IFERROR(INDEX(Definitions!$E$4:$F$88,MATCH($J264,Definitions!$E$4:$E$88,0),2),"")</f>
        <v>Solenoid Valve</v>
      </c>
      <c r="L264" s="28" t="s">
        <v>1103</v>
      </c>
      <c r="M264" s="28" t="s">
        <v>72</v>
      </c>
      <c r="N264" s="28" t="s">
        <v>98</v>
      </c>
      <c r="O264" s="27" t="s">
        <v>86</v>
      </c>
      <c r="P264" s="27" t="s">
        <v>87</v>
      </c>
      <c r="Q264" s="27">
        <v>2</v>
      </c>
      <c r="R264" s="27" t="s">
        <v>76</v>
      </c>
      <c r="S264" s="178"/>
      <c r="T264" s="178"/>
      <c r="U264" s="17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123"/>
      <c r="AI264" s="124"/>
      <c r="AJ264" s="125"/>
      <c r="AK264" s="126"/>
      <c r="AL264" s="124"/>
      <c r="AM264" s="127"/>
      <c r="AN264" s="124"/>
      <c r="AO264" s="28"/>
      <c r="AP264" s="127"/>
      <c r="AQ264" s="128"/>
    </row>
    <row r="265" spans="1:43" s="129" customFormat="1" ht="14.45" customHeight="1">
      <c r="A265" s="293" t="s">
        <v>1184</v>
      </c>
      <c r="B265" s="27" t="s">
        <v>1201</v>
      </c>
      <c r="C265" s="27">
        <v>34</v>
      </c>
      <c r="D265" s="28" t="s">
        <v>420</v>
      </c>
      <c r="E265" s="28" t="s">
        <v>12</v>
      </c>
      <c r="F265" s="29" t="str">
        <f>CONCATENATE(B265,C265,"-",J265,"-",D265,E265)</f>
        <v>TM140134-SV-612B</v>
      </c>
      <c r="G265" s="30" t="str">
        <f t="shared" si="15"/>
        <v>TM140134SV612B</v>
      </c>
      <c r="H265" s="31" t="str">
        <f>IFERROR(INDEX(Definitions!$E$4:$F$173,MATCH($C265,Definitions!$E$4:$E$173,0),2),"")</f>
        <v>Lubrication, Hydraulic system</v>
      </c>
      <c r="I265" s="32" t="s">
        <v>1021</v>
      </c>
      <c r="J265" s="28" t="s">
        <v>110</v>
      </c>
      <c r="K265" s="33" t="str">
        <f>IFERROR(INDEX(Definitions!$E$4:$F$88,MATCH($J265,Definitions!$E$4:$E$88,0),2),"")</f>
        <v>Solenoid Valve</v>
      </c>
      <c r="L265" s="28" t="s">
        <v>1103</v>
      </c>
      <c r="M265" s="28" t="s">
        <v>72</v>
      </c>
      <c r="N265" s="28" t="s">
        <v>98</v>
      </c>
      <c r="O265" s="27" t="s">
        <v>86</v>
      </c>
      <c r="P265" s="27" t="s">
        <v>87</v>
      </c>
      <c r="Q265" s="27">
        <v>2</v>
      </c>
      <c r="R265" s="27" t="s">
        <v>76</v>
      </c>
      <c r="S265" s="178"/>
      <c r="T265" s="178"/>
      <c r="U265" s="17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123"/>
      <c r="AI265" s="124"/>
      <c r="AJ265" s="125"/>
      <c r="AK265" s="126"/>
      <c r="AL265" s="124"/>
      <c r="AM265" s="127"/>
      <c r="AN265" s="124"/>
      <c r="AO265" s="28"/>
      <c r="AP265" s="127"/>
      <c r="AQ265" s="128"/>
    </row>
    <row r="266" spans="1:43" s="129" customFormat="1" ht="14.45" customHeight="1">
      <c r="A266" s="293" t="s">
        <v>1185</v>
      </c>
      <c r="B266" s="27" t="s">
        <v>1201</v>
      </c>
      <c r="C266" s="27">
        <v>34</v>
      </c>
      <c r="D266" s="28" t="s">
        <v>421</v>
      </c>
      <c r="E266" s="28" t="s">
        <v>90</v>
      </c>
      <c r="F266" s="29" t="str">
        <f t="shared" si="14"/>
        <v>TM140134-SV-642A</v>
      </c>
      <c r="G266" s="30" t="str">
        <f t="shared" si="15"/>
        <v>TM140134SV642A</v>
      </c>
      <c r="H266" s="31" t="str">
        <f>IFERROR(INDEX(Definitions!$E$4:$F$173,MATCH($C266,Definitions!$E$4:$E$173,0),2),"")</f>
        <v>Lubrication, Hydraulic system</v>
      </c>
      <c r="I266" s="32" t="s">
        <v>1022</v>
      </c>
      <c r="J266" s="28" t="s">
        <v>110</v>
      </c>
      <c r="K266" s="33" t="str">
        <f>IFERROR(INDEX(Definitions!$E$4:$F$88,MATCH($J266,Definitions!$E$4:$E$88,0),2),"")</f>
        <v>Solenoid Valve</v>
      </c>
      <c r="L266" s="28" t="s">
        <v>1103</v>
      </c>
      <c r="M266" s="28" t="s">
        <v>72</v>
      </c>
      <c r="N266" s="28" t="s">
        <v>98</v>
      </c>
      <c r="O266" s="27" t="s">
        <v>86</v>
      </c>
      <c r="P266" s="27" t="s">
        <v>87</v>
      </c>
      <c r="Q266" s="27">
        <v>2</v>
      </c>
      <c r="R266" s="27" t="s">
        <v>76</v>
      </c>
      <c r="S266" s="203"/>
      <c r="T266" s="178"/>
      <c r="U266" s="17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123"/>
      <c r="AI266" s="124"/>
      <c r="AJ266" s="125"/>
      <c r="AK266" s="126"/>
      <c r="AL266" s="124"/>
      <c r="AM266" s="127"/>
      <c r="AN266" s="124"/>
      <c r="AO266" s="28"/>
      <c r="AP266" s="127"/>
      <c r="AQ266" s="128"/>
    </row>
    <row r="267" spans="1:43" s="129" customFormat="1" ht="14.45" customHeight="1">
      <c r="A267" s="293" t="s">
        <v>1185</v>
      </c>
      <c r="B267" s="27" t="s">
        <v>1201</v>
      </c>
      <c r="C267" s="27">
        <v>34</v>
      </c>
      <c r="D267" s="28" t="s">
        <v>421</v>
      </c>
      <c r="E267" s="28" t="s">
        <v>12</v>
      </c>
      <c r="F267" s="29" t="str">
        <f>CONCATENATE(B267,C267,"-",J267,"-",D267,E267)</f>
        <v>TM140134-SV-642B</v>
      </c>
      <c r="G267" s="30" t="str">
        <f t="shared" si="15"/>
        <v>TM140134SV642B</v>
      </c>
      <c r="H267" s="31" t="str">
        <f>IFERROR(INDEX(Definitions!$E$4:$F$173,MATCH($C267,Definitions!$E$4:$E$173,0),2),"")</f>
        <v>Lubrication, Hydraulic system</v>
      </c>
      <c r="I267" s="32" t="s">
        <v>1023</v>
      </c>
      <c r="J267" s="28" t="s">
        <v>110</v>
      </c>
      <c r="K267" s="33" t="str">
        <f>IFERROR(INDEX(Definitions!$E$4:$F$88,MATCH($J267,Definitions!$E$4:$E$88,0),2),"")</f>
        <v>Solenoid Valve</v>
      </c>
      <c r="L267" s="28" t="s">
        <v>1103</v>
      </c>
      <c r="M267" s="28" t="s">
        <v>72</v>
      </c>
      <c r="N267" s="28" t="s">
        <v>98</v>
      </c>
      <c r="O267" s="27" t="s">
        <v>86</v>
      </c>
      <c r="P267" s="27" t="s">
        <v>87</v>
      </c>
      <c r="Q267" s="27">
        <v>2</v>
      </c>
      <c r="R267" s="27" t="s">
        <v>76</v>
      </c>
      <c r="S267" s="203"/>
      <c r="T267" s="178"/>
      <c r="U267" s="17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123"/>
      <c r="AI267" s="124"/>
      <c r="AJ267" s="125"/>
      <c r="AK267" s="126"/>
      <c r="AL267" s="124"/>
      <c r="AM267" s="127"/>
      <c r="AN267" s="124"/>
      <c r="AO267" s="28"/>
      <c r="AP267" s="127"/>
      <c r="AQ267" s="128"/>
    </row>
    <row r="268" spans="1:43" s="283" customFormat="1" ht="14.45" customHeight="1">
      <c r="A268" s="293" t="s">
        <v>1186</v>
      </c>
      <c r="B268" s="27" t="s">
        <v>1201</v>
      </c>
      <c r="C268" s="179">
        <v>34</v>
      </c>
      <c r="D268" s="178" t="s">
        <v>422</v>
      </c>
      <c r="E268" s="178" t="s">
        <v>1028</v>
      </c>
      <c r="F268" s="276" t="str">
        <f t="shared" si="14"/>
        <v>TM140134-PV-691_SP</v>
      </c>
      <c r="G268" s="277" t="str">
        <f t="shared" si="15"/>
        <v>TM140134PV691_SP</v>
      </c>
      <c r="H268" s="278" t="str">
        <f>IFERROR(INDEX(Definitions!$E$4:$F$173,MATCH($C268,Definitions!$E$4:$E$173,0),2),"")</f>
        <v>Lubrication, Hydraulic system</v>
      </c>
      <c r="I268" s="180" t="s">
        <v>423</v>
      </c>
      <c r="J268" s="178" t="s">
        <v>310</v>
      </c>
      <c r="K268" s="279" t="str">
        <f>IFERROR(INDEX(Definitions!$E$4:$F$88,MATCH($J268,Definitions!$E$4:$E$88,0),2),"")</f>
        <v>Pressure valve</v>
      </c>
      <c r="L268" s="28" t="s">
        <v>1103</v>
      </c>
      <c r="M268" s="178" t="s">
        <v>72</v>
      </c>
      <c r="N268" s="178" t="s">
        <v>79</v>
      </c>
      <c r="O268" s="179" t="s">
        <v>74</v>
      </c>
      <c r="P268" s="179" t="s">
        <v>87</v>
      </c>
      <c r="Q268" s="179">
        <v>2</v>
      </c>
      <c r="R268" s="179" t="s">
        <v>76</v>
      </c>
      <c r="S268" s="26">
        <v>0</v>
      </c>
      <c r="T268" s="280" t="s">
        <v>849</v>
      </c>
      <c r="U268" s="28" t="s">
        <v>820</v>
      </c>
      <c r="V268" s="178"/>
      <c r="W268" s="178"/>
      <c r="X268" s="178"/>
      <c r="Y268" s="178"/>
      <c r="Z268" s="178"/>
      <c r="AA268" s="178"/>
      <c r="AB268" s="178"/>
      <c r="AC268" s="178"/>
      <c r="AD268" s="178"/>
      <c r="AE268" s="178"/>
      <c r="AF268" s="178"/>
      <c r="AG268" s="178"/>
      <c r="AH268" s="123"/>
      <c r="AI268" s="124"/>
      <c r="AJ268" s="125"/>
      <c r="AK268" s="126"/>
      <c r="AL268" s="124"/>
      <c r="AM268" s="127"/>
      <c r="AN268" s="124"/>
      <c r="AO268" s="178"/>
      <c r="AP268" s="281"/>
      <c r="AQ268" s="282"/>
    </row>
    <row r="269" spans="1:43" s="283" customFormat="1" ht="12.75" customHeight="1">
      <c r="A269" s="293" t="s">
        <v>1187</v>
      </c>
      <c r="B269" s="27" t="s">
        <v>1201</v>
      </c>
      <c r="C269" s="179">
        <v>34</v>
      </c>
      <c r="D269" s="178" t="s">
        <v>422</v>
      </c>
      <c r="E269" s="178" t="s">
        <v>90</v>
      </c>
      <c r="F269" s="276" t="str">
        <f t="shared" si="14"/>
        <v>TM140134-PT-691A</v>
      </c>
      <c r="G269" s="277" t="str">
        <f t="shared" si="15"/>
        <v>TM140134PT691A</v>
      </c>
      <c r="H269" s="278" t="str">
        <f>IFERROR(INDEX(Definitions!$E$4:$F$173,MATCH($C269,Definitions!$E$4:$E$173,0),2),"")</f>
        <v>Lubrication, Hydraulic system</v>
      </c>
      <c r="I269" s="180" t="s">
        <v>424</v>
      </c>
      <c r="J269" s="178" t="s">
        <v>71</v>
      </c>
      <c r="K269" s="279" t="str">
        <f>IFERROR(INDEX(Definitions!$E$4:$F$88,MATCH($J269,Definitions!$E$4:$E$88,0),2),"")</f>
        <v>Pressure Transmitter</v>
      </c>
      <c r="L269" s="28" t="s">
        <v>1103</v>
      </c>
      <c r="M269" s="178" t="s">
        <v>72</v>
      </c>
      <c r="N269" s="178" t="s">
        <v>73</v>
      </c>
      <c r="O269" s="179" t="s">
        <v>74</v>
      </c>
      <c r="P269" s="179" t="s">
        <v>87</v>
      </c>
      <c r="Q269" s="179">
        <v>2</v>
      </c>
      <c r="R269" s="179" t="s">
        <v>76</v>
      </c>
      <c r="S269" s="26">
        <v>0</v>
      </c>
      <c r="T269" s="280" t="s">
        <v>847</v>
      </c>
      <c r="U269" s="28" t="s">
        <v>820</v>
      </c>
      <c r="V269" s="178"/>
      <c r="W269" s="178"/>
      <c r="X269" s="178"/>
      <c r="Y269" s="178"/>
      <c r="Z269" s="178"/>
      <c r="AA269" s="178"/>
      <c r="AB269" s="178"/>
      <c r="AC269" s="178"/>
      <c r="AD269" s="178"/>
      <c r="AE269" s="178"/>
      <c r="AF269" s="178"/>
      <c r="AG269" s="178"/>
      <c r="AH269" s="123"/>
      <c r="AI269" s="124"/>
      <c r="AJ269" s="125"/>
      <c r="AK269" s="126"/>
      <c r="AL269" s="124"/>
      <c r="AM269" s="127"/>
      <c r="AN269" s="124"/>
      <c r="AO269" s="178"/>
      <c r="AP269" s="281"/>
      <c r="AQ269" s="282"/>
    </row>
    <row r="270" spans="1:43" s="283" customFormat="1" ht="14.45" customHeight="1">
      <c r="A270" s="293" t="s">
        <v>1187</v>
      </c>
      <c r="B270" s="27" t="s">
        <v>1201</v>
      </c>
      <c r="C270" s="179">
        <v>34</v>
      </c>
      <c r="D270" s="178" t="s">
        <v>422</v>
      </c>
      <c r="E270" s="178" t="s">
        <v>12</v>
      </c>
      <c r="F270" s="276" t="str">
        <f t="shared" si="14"/>
        <v>TM140134-PT-691B</v>
      </c>
      <c r="G270" s="277" t="str">
        <f t="shared" si="15"/>
        <v>TM140134PT691B</v>
      </c>
      <c r="H270" s="278" t="str">
        <f>IFERROR(INDEX(Definitions!$E$4:$F$173,MATCH($C270,Definitions!$E$4:$E$173,0),2),"")</f>
        <v>Lubrication, Hydraulic system</v>
      </c>
      <c r="I270" s="180" t="s">
        <v>425</v>
      </c>
      <c r="J270" s="178" t="s">
        <v>71</v>
      </c>
      <c r="K270" s="279" t="str">
        <f>IFERROR(INDEX(Definitions!$E$4:$F$88,MATCH($J270,Definitions!$E$4:$E$88,0),2),"")</f>
        <v>Pressure Transmitter</v>
      </c>
      <c r="L270" s="28" t="s">
        <v>1103</v>
      </c>
      <c r="M270" s="178" t="s">
        <v>72</v>
      </c>
      <c r="N270" s="178" t="s">
        <v>73</v>
      </c>
      <c r="O270" s="179" t="s">
        <v>74</v>
      </c>
      <c r="P270" s="179" t="s">
        <v>87</v>
      </c>
      <c r="Q270" s="179">
        <v>2</v>
      </c>
      <c r="R270" s="179" t="s">
        <v>76</v>
      </c>
      <c r="S270" s="26">
        <v>0</v>
      </c>
      <c r="T270" s="280" t="s">
        <v>847</v>
      </c>
      <c r="U270" s="28" t="s">
        <v>820</v>
      </c>
      <c r="V270" s="178"/>
      <c r="W270" s="178"/>
      <c r="X270" s="178"/>
      <c r="Y270" s="178"/>
      <c r="Z270" s="178"/>
      <c r="AA270" s="178"/>
      <c r="AB270" s="178"/>
      <c r="AC270" s="178"/>
      <c r="AD270" s="178"/>
      <c r="AE270" s="178"/>
      <c r="AF270" s="178"/>
      <c r="AG270" s="178"/>
      <c r="AH270" s="123"/>
      <c r="AI270" s="124"/>
      <c r="AJ270" s="125"/>
      <c r="AK270" s="126"/>
      <c r="AL270" s="124"/>
      <c r="AM270" s="127"/>
      <c r="AN270" s="124"/>
      <c r="AO270" s="178"/>
      <c r="AP270" s="281"/>
      <c r="AQ270" s="282"/>
    </row>
    <row r="271" spans="1:43" s="283" customFormat="1" ht="14.45" customHeight="1">
      <c r="A271" s="293" t="s">
        <v>1188</v>
      </c>
      <c r="B271" s="27" t="s">
        <v>1201</v>
      </c>
      <c r="C271" s="179">
        <v>34</v>
      </c>
      <c r="D271" s="178" t="s">
        <v>422</v>
      </c>
      <c r="E271" s="178" t="s">
        <v>105</v>
      </c>
      <c r="F271" s="276" t="str">
        <f t="shared" si="14"/>
        <v>TM140134-PV-691_RY</v>
      </c>
      <c r="G271" s="277" t="str">
        <f t="shared" si="15"/>
        <v>TM140134PV691_RY</v>
      </c>
      <c r="H271" s="278" t="str">
        <f>IFERROR(INDEX(Definitions!$E$4:$F$173,MATCH($C271,Definitions!$E$4:$E$173,0),2),"")</f>
        <v>Lubrication, Hydraulic system</v>
      </c>
      <c r="I271" s="180" t="s">
        <v>1033</v>
      </c>
      <c r="J271" s="178" t="s">
        <v>310</v>
      </c>
      <c r="K271" s="279" t="str">
        <f>IFERROR(INDEX(Definitions!$E$4:$F$88,MATCH($J271,Definitions!$E$4:$E$88,0),2),"")</f>
        <v>Pressure valve</v>
      </c>
      <c r="L271" s="28" t="s">
        <v>1103</v>
      </c>
      <c r="M271" s="178" t="s">
        <v>72</v>
      </c>
      <c r="N271" s="178" t="s">
        <v>85</v>
      </c>
      <c r="O271" s="27" t="s">
        <v>384</v>
      </c>
      <c r="P271" s="179" t="s">
        <v>87</v>
      </c>
      <c r="Q271" s="179">
        <v>2</v>
      </c>
      <c r="R271" s="179" t="s">
        <v>76</v>
      </c>
      <c r="S271" s="26"/>
      <c r="T271" s="280"/>
      <c r="U271" s="28"/>
      <c r="V271" s="178"/>
      <c r="W271" s="178"/>
      <c r="X271" s="178"/>
      <c r="Y271" s="178"/>
      <c r="Z271" s="178"/>
      <c r="AA271" s="178"/>
      <c r="AB271" s="178"/>
      <c r="AC271" s="178"/>
      <c r="AD271" s="178"/>
      <c r="AE271" s="178"/>
      <c r="AF271" s="178"/>
      <c r="AG271" s="178"/>
      <c r="AH271" s="123"/>
      <c r="AI271" s="124"/>
      <c r="AJ271" s="125"/>
      <c r="AK271" s="126"/>
      <c r="AL271" s="124"/>
      <c r="AM271" s="127"/>
      <c r="AN271" s="124"/>
      <c r="AO271" s="178"/>
      <c r="AP271" s="281"/>
      <c r="AQ271" s="282"/>
    </row>
    <row r="272" spans="1:43" s="283" customFormat="1" ht="14.45" customHeight="1">
      <c r="A272" s="293" t="s">
        <v>1188</v>
      </c>
      <c r="B272" s="27" t="s">
        <v>1201</v>
      </c>
      <c r="C272" s="179">
        <v>34</v>
      </c>
      <c r="D272" s="178" t="s">
        <v>422</v>
      </c>
      <c r="E272" s="178" t="s">
        <v>927</v>
      </c>
      <c r="F272" s="276" t="str">
        <f>CONCATENATE(B272,C272,"-",J272,"-",D272,E272)</f>
        <v>TM140134-PV-691_STR</v>
      </c>
      <c r="G272" s="277" t="str">
        <f t="shared" si="15"/>
        <v>TM140134PV691_STR</v>
      </c>
      <c r="H272" s="278" t="str">
        <f>IFERROR(INDEX(Definitions!$E$4:$F$173,MATCH($C272,Definitions!$E$4:$E$173,0),2),"")</f>
        <v>Lubrication, Hydraulic system</v>
      </c>
      <c r="I272" s="180" t="s">
        <v>1038</v>
      </c>
      <c r="J272" s="178" t="s">
        <v>310</v>
      </c>
      <c r="K272" s="279" t="str">
        <f>IFERROR(INDEX(Definitions!$E$4:$F$88,MATCH($J272,Definitions!$E$4:$E$88,0),2),"")</f>
        <v>Pressure valve</v>
      </c>
      <c r="L272" s="28" t="s">
        <v>1103</v>
      </c>
      <c r="M272" s="178" t="s">
        <v>72</v>
      </c>
      <c r="N272" s="178" t="s">
        <v>98</v>
      </c>
      <c r="O272" s="27" t="s">
        <v>384</v>
      </c>
      <c r="P272" s="179" t="s">
        <v>87</v>
      </c>
      <c r="Q272" s="179">
        <v>2</v>
      </c>
      <c r="R272" s="179" t="s">
        <v>76</v>
      </c>
      <c r="S272" s="26"/>
      <c r="T272" s="280"/>
      <c r="U272" s="28"/>
      <c r="V272" s="178"/>
      <c r="W272" s="178"/>
      <c r="X272" s="178"/>
      <c r="Y272" s="178"/>
      <c r="Z272" s="178"/>
      <c r="AA272" s="178"/>
      <c r="AB272" s="178"/>
      <c r="AC272" s="178"/>
      <c r="AD272" s="178"/>
      <c r="AE272" s="178"/>
      <c r="AF272" s="178"/>
      <c r="AG272" s="178"/>
      <c r="AH272" s="123"/>
      <c r="AI272" s="124"/>
      <c r="AJ272" s="125"/>
      <c r="AK272" s="126"/>
      <c r="AL272" s="124"/>
      <c r="AM272" s="127"/>
      <c r="AN272" s="124"/>
      <c r="AO272" s="178"/>
      <c r="AP272" s="281"/>
      <c r="AQ272" s="282"/>
    </row>
    <row r="273" spans="1:43" s="129" customFormat="1" ht="14.45" customHeight="1">
      <c r="A273" s="293" t="s">
        <v>1185</v>
      </c>
      <c r="B273" s="27" t="s">
        <v>1201</v>
      </c>
      <c r="C273" s="27">
        <v>34</v>
      </c>
      <c r="D273" s="28">
        <v>316</v>
      </c>
      <c r="E273" s="28" t="s">
        <v>90</v>
      </c>
      <c r="F273" s="29" t="str">
        <f t="shared" si="14"/>
        <v>TM140134-SV-316A</v>
      </c>
      <c r="G273" s="30" t="str">
        <f t="shared" si="15"/>
        <v>TM140134SV316A</v>
      </c>
      <c r="H273" s="31" t="str">
        <f>IFERROR(INDEX(Definitions!$E$4:$F$173,MATCH($C273,Definitions!$E$4:$E$173,0),2),"")</f>
        <v>Lubrication, Hydraulic system</v>
      </c>
      <c r="I273" s="32" t="s">
        <v>1024</v>
      </c>
      <c r="J273" s="28" t="s">
        <v>110</v>
      </c>
      <c r="K273" s="33" t="str">
        <f>IFERROR(INDEX(Definitions!$E$4:$F$88,MATCH($J273,Definitions!$E$4:$E$88,0),2),"")</f>
        <v>Solenoid Valve</v>
      </c>
      <c r="L273" s="28" t="s">
        <v>1103</v>
      </c>
      <c r="M273" s="28" t="s">
        <v>72</v>
      </c>
      <c r="N273" s="28" t="s">
        <v>98</v>
      </c>
      <c r="O273" s="27" t="s">
        <v>86</v>
      </c>
      <c r="P273" s="27" t="s">
        <v>87</v>
      </c>
      <c r="Q273" s="27">
        <v>2</v>
      </c>
      <c r="R273" s="27" t="s">
        <v>76</v>
      </c>
      <c r="S273" s="203"/>
      <c r="T273" s="178"/>
      <c r="U273" s="17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123"/>
      <c r="AI273" s="124"/>
      <c r="AJ273" s="125"/>
      <c r="AK273" s="126"/>
      <c r="AL273" s="124"/>
      <c r="AM273" s="127"/>
      <c r="AN273" s="124"/>
      <c r="AO273" s="28"/>
      <c r="AP273" s="127"/>
      <c r="AQ273" s="128"/>
    </row>
    <row r="274" spans="1:43" s="129" customFormat="1" ht="14.45" customHeight="1">
      <c r="A274" s="293" t="s">
        <v>1185</v>
      </c>
      <c r="B274" s="27" t="s">
        <v>1201</v>
      </c>
      <c r="C274" s="27">
        <v>34</v>
      </c>
      <c r="D274" s="28">
        <v>316</v>
      </c>
      <c r="E274" s="28" t="s">
        <v>12</v>
      </c>
      <c r="F274" s="29" t="str">
        <f>CONCATENATE(B274,C274,"-",J274,"-",D274,E274)</f>
        <v>TM140134-SV-316B</v>
      </c>
      <c r="G274" s="30" t="str">
        <f t="shared" si="15"/>
        <v>TM140134SV316B</v>
      </c>
      <c r="H274" s="31" t="str">
        <f>IFERROR(INDEX(Definitions!$E$4:$F$173,MATCH($C274,Definitions!$E$4:$E$173,0),2),"")</f>
        <v>Lubrication, Hydraulic system</v>
      </c>
      <c r="I274" s="32" t="s">
        <v>1025</v>
      </c>
      <c r="J274" s="28" t="s">
        <v>110</v>
      </c>
      <c r="K274" s="33" t="str">
        <f>IFERROR(INDEX(Definitions!$E$4:$F$88,MATCH($J274,Definitions!$E$4:$E$88,0),2),"")</f>
        <v>Solenoid Valve</v>
      </c>
      <c r="L274" s="28" t="s">
        <v>1103</v>
      </c>
      <c r="M274" s="28" t="s">
        <v>72</v>
      </c>
      <c r="N274" s="28" t="s">
        <v>98</v>
      </c>
      <c r="O274" s="27" t="s">
        <v>86</v>
      </c>
      <c r="P274" s="27" t="s">
        <v>87</v>
      </c>
      <c r="Q274" s="27">
        <v>2</v>
      </c>
      <c r="R274" s="27" t="s">
        <v>76</v>
      </c>
      <c r="S274" s="203"/>
      <c r="T274" s="178"/>
      <c r="U274" s="17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123"/>
      <c r="AI274" s="124"/>
      <c r="AJ274" s="125"/>
      <c r="AK274" s="126"/>
      <c r="AL274" s="124"/>
      <c r="AM274" s="127"/>
      <c r="AN274" s="124"/>
      <c r="AO274" s="28"/>
      <c r="AP274" s="127"/>
      <c r="AQ274" s="128"/>
    </row>
    <row r="275" spans="1:43" s="283" customFormat="1" ht="14.45" customHeight="1">
      <c r="A275" s="293" t="s">
        <v>1189</v>
      </c>
      <c r="B275" s="27" t="s">
        <v>1201</v>
      </c>
      <c r="C275" s="179">
        <v>34</v>
      </c>
      <c r="D275" s="178" t="s">
        <v>426</v>
      </c>
      <c r="E275" s="178" t="s">
        <v>1026</v>
      </c>
      <c r="F275" s="276" t="str">
        <f t="shared" si="14"/>
        <v>TM140134-PV-316A_SP</v>
      </c>
      <c r="G275" s="277" t="str">
        <f t="shared" si="15"/>
        <v>TM140134PV316A_SP</v>
      </c>
      <c r="H275" s="278" t="str">
        <f>IFERROR(INDEX(Definitions!$E$4:$F$173,MATCH($C275,Definitions!$E$4:$E$173,0),2),"")</f>
        <v>Lubrication, Hydraulic system</v>
      </c>
      <c r="I275" s="180" t="s">
        <v>427</v>
      </c>
      <c r="J275" s="178" t="s">
        <v>310</v>
      </c>
      <c r="K275" s="279" t="str">
        <f>IFERROR(INDEX(Definitions!$E$4:$F$88,MATCH($J275,Definitions!$E$4:$E$88,0),2),"")</f>
        <v>Pressure valve</v>
      </c>
      <c r="L275" s="28" t="s">
        <v>1103</v>
      </c>
      <c r="M275" s="178" t="s">
        <v>72</v>
      </c>
      <c r="N275" s="178" t="s">
        <v>79</v>
      </c>
      <c r="O275" s="179" t="s">
        <v>74</v>
      </c>
      <c r="P275" s="179" t="s">
        <v>87</v>
      </c>
      <c r="Q275" s="179">
        <v>2</v>
      </c>
      <c r="R275" s="179" t="s">
        <v>76</v>
      </c>
      <c r="S275" s="26">
        <v>0</v>
      </c>
      <c r="T275" s="280" t="s">
        <v>849</v>
      </c>
      <c r="U275" s="28" t="s">
        <v>820</v>
      </c>
      <c r="V275" s="178"/>
      <c r="W275" s="178"/>
      <c r="X275" s="178"/>
      <c r="Y275" s="178"/>
      <c r="Z275" s="178"/>
      <c r="AA275" s="178"/>
      <c r="AB275" s="178"/>
      <c r="AC275" s="178"/>
      <c r="AD275" s="178"/>
      <c r="AE275" s="178"/>
      <c r="AF275" s="178"/>
      <c r="AG275" s="178"/>
      <c r="AH275" s="123"/>
      <c r="AI275" s="124"/>
      <c r="AJ275" s="125"/>
      <c r="AK275" s="126"/>
      <c r="AL275" s="124"/>
      <c r="AM275" s="127"/>
      <c r="AN275" s="124"/>
      <c r="AO275" s="178"/>
      <c r="AP275" s="281"/>
      <c r="AQ275" s="282"/>
    </row>
    <row r="276" spans="1:43" s="283" customFormat="1" ht="14.45" customHeight="1">
      <c r="A276" s="293" t="s">
        <v>1190</v>
      </c>
      <c r="B276" s="27" t="s">
        <v>1201</v>
      </c>
      <c r="C276" s="179">
        <v>34</v>
      </c>
      <c r="D276" s="178" t="s">
        <v>426</v>
      </c>
      <c r="E276" s="178" t="s">
        <v>1027</v>
      </c>
      <c r="F276" s="276" t="str">
        <f t="shared" si="14"/>
        <v>TM140134-PV-316B_SP</v>
      </c>
      <c r="G276" s="277" t="str">
        <f t="shared" si="15"/>
        <v>TM140134PV316B_SP</v>
      </c>
      <c r="H276" s="278" t="str">
        <f>IFERROR(INDEX(Definitions!$E$4:$F$173,MATCH($C276,Definitions!$E$4:$E$173,0),2),"")</f>
        <v>Lubrication, Hydraulic system</v>
      </c>
      <c r="I276" s="180" t="s">
        <v>429</v>
      </c>
      <c r="J276" s="178" t="s">
        <v>310</v>
      </c>
      <c r="K276" s="279" t="str">
        <f>IFERROR(INDEX(Definitions!$E$4:$F$88,MATCH($J276,Definitions!$E$4:$E$88,0),2),"")</f>
        <v>Pressure valve</v>
      </c>
      <c r="L276" s="28" t="s">
        <v>1103</v>
      </c>
      <c r="M276" s="178" t="s">
        <v>72</v>
      </c>
      <c r="N276" s="178" t="s">
        <v>79</v>
      </c>
      <c r="O276" s="179" t="s">
        <v>74</v>
      </c>
      <c r="P276" s="179" t="s">
        <v>87</v>
      </c>
      <c r="Q276" s="179">
        <v>2</v>
      </c>
      <c r="R276" s="179" t="s">
        <v>76</v>
      </c>
      <c r="S276" s="26">
        <v>0</v>
      </c>
      <c r="T276" s="280" t="s">
        <v>849</v>
      </c>
      <c r="U276" s="28" t="s">
        <v>820</v>
      </c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23"/>
      <c r="AI276" s="124"/>
      <c r="AJ276" s="125"/>
      <c r="AK276" s="126"/>
      <c r="AL276" s="124"/>
      <c r="AM276" s="127"/>
      <c r="AN276" s="124"/>
      <c r="AO276" s="178"/>
      <c r="AP276" s="281"/>
      <c r="AQ276" s="282"/>
    </row>
    <row r="277" spans="1:43" s="283" customFormat="1" ht="14.45" customHeight="1">
      <c r="A277" s="293" t="s">
        <v>1187</v>
      </c>
      <c r="B277" s="27" t="s">
        <v>1201</v>
      </c>
      <c r="C277" s="179">
        <v>34</v>
      </c>
      <c r="D277" s="178" t="s">
        <v>426</v>
      </c>
      <c r="E277" s="178" t="s">
        <v>90</v>
      </c>
      <c r="F277" s="276" t="str">
        <f>CONCATENATE(B277,C277,"-",J277,"-",D277,E277)</f>
        <v>TM140134-PT-316A</v>
      </c>
      <c r="G277" s="277" t="str">
        <f t="shared" si="15"/>
        <v>TM140134PT316A</v>
      </c>
      <c r="H277" s="278" t="str">
        <f>IFERROR(INDEX(Definitions!$E$4:$F$173,MATCH($C277,Definitions!$E$4:$E$173,0),2),"")</f>
        <v>Lubrication, Hydraulic system</v>
      </c>
      <c r="I277" s="180" t="s">
        <v>428</v>
      </c>
      <c r="J277" s="178" t="s">
        <v>71</v>
      </c>
      <c r="K277" s="279" t="str">
        <f>IFERROR(INDEX(Definitions!$E$4:$F$88,MATCH($J277,Definitions!$E$4:$E$88,0),2),"")</f>
        <v>Pressure Transmitter</v>
      </c>
      <c r="L277" s="28" t="s">
        <v>1103</v>
      </c>
      <c r="M277" s="178" t="s">
        <v>72</v>
      </c>
      <c r="N277" s="178" t="s">
        <v>73</v>
      </c>
      <c r="O277" s="179" t="s">
        <v>74</v>
      </c>
      <c r="P277" s="179" t="s">
        <v>87</v>
      </c>
      <c r="Q277" s="179">
        <v>2</v>
      </c>
      <c r="R277" s="179" t="s">
        <v>76</v>
      </c>
      <c r="S277" s="26">
        <v>0</v>
      </c>
      <c r="T277" s="280" t="s">
        <v>847</v>
      </c>
      <c r="U277" s="28" t="s">
        <v>820</v>
      </c>
      <c r="V277" s="178"/>
      <c r="W277" s="178"/>
      <c r="X277" s="178"/>
      <c r="Y277" s="178"/>
      <c r="Z277" s="178"/>
      <c r="AA277" s="178"/>
      <c r="AB277" s="178"/>
      <c r="AC277" s="178"/>
      <c r="AD277" s="178"/>
      <c r="AE277" s="178"/>
      <c r="AF277" s="178"/>
      <c r="AG277" s="178"/>
      <c r="AH277" s="123"/>
      <c r="AI277" s="124"/>
      <c r="AJ277" s="125"/>
      <c r="AK277" s="126"/>
      <c r="AL277" s="124"/>
      <c r="AM277" s="127"/>
      <c r="AN277" s="124"/>
      <c r="AO277" s="178"/>
      <c r="AP277" s="281"/>
      <c r="AQ277" s="282"/>
    </row>
    <row r="278" spans="1:43" s="283" customFormat="1" ht="14.45" customHeight="1">
      <c r="A278" s="293" t="s">
        <v>1187</v>
      </c>
      <c r="B278" s="27" t="s">
        <v>1201</v>
      </c>
      <c r="C278" s="179">
        <v>34</v>
      </c>
      <c r="D278" s="178" t="s">
        <v>426</v>
      </c>
      <c r="E278" s="178" t="s">
        <v>12</v>
      </c>
      <c r="F278" s="276" t="str">
        <f t="shared" si="14"/>
        <v>TM140134-PT-316B</v>
      </c>
      <c r="G278" s="277" t="str">
        <f t="shared" si="15"/>
        <v>TM140134PT316B</v>
      </c>
      <c r="H278" s="278" t="str">
        <f>IFERROR(INDEX(Definitions!$E$4:$F$173,MATCH($C278,Definitions!$E$4:$E$173,0),2),"")</f>
        <v>Lubrication, Hydraulic system</v>
      </c>
      <c r="I278" s="180" t="s">
        <v>430</v>
      </c>
      <c r="J278" s="178" t="s">
        <v>71</v>
      </c>
      <c r="K278" s="279" t="str">
        <f>IFERROR(INDEX(Definitions!$E$4:$F$88,MATCH($J278,Definitions!$E$4:$E$88,0),2),"")</f>
        <v>Pressure Transmitter</v>
      </c>
      <c r="L278" s="28" t="s">
        <v>1103</v>
      </c>
      <c r="M278" s="178" t="s">
        <v>72</v>
      </c>
      <c r="N278" s="178" t="s">
        <v>73</v>
      </c>
      <c r="O278" s="179" t="s">
        <v>74</v>
      </c>
      <c r="P278" s="179" t="s">
        <v>87</v>
      </c>
      <c r="Q278" s="179">
        <v>2</v>
      </c>
      <c r="R278" s="179" t="s">
        <v>76</v>
      </c>
      <c r="S278" s="26">
        <v>0</v>
      </c>
      <c r="T278" s="280" t="s">
        <v>847</v>
      </c>
      <c r="U278" s="28" t="s">
        <v>820</v>
      </c>
      <c r="V278" s="178"/>
      <c r="W278" s="178"/>
      <c r="X278" s="178"/>
      <c r="Y278" s="178"/>
      <c r="Z278" s="178"/>
      <c r="AA278" s="178"/>
      <c r="AB278" s="178"/>
      <c r="AC278" s="178"/>
      <c r="AD278" s="178"/>
      <c r="AE278" s="178"/>
      <c r="AF278" s="178"/>
      <c r="AG278" s="178"/>
      <c r="AH278" s="123"/>
      <c r="AI278" s="124"/>
      <c r="AJ278" s="125"/>
      <c r="AK278" s="126"/>
      <c r="AL278" s="124"/>
      <c r="AM278" s="127"/>
      <c r="AN278" s="124"/>
      <c r="AO278" s="178"/>
      <c r="AP278" s="281"/>
      <c r="AQ278" s="282"/>
    </row>
    <row r="279" spans="1:43" s="283" customFormat="1" ht="14.45" customHeight="1">
      <c r="A279" s="293" t="s">
        <v>1187</v>
      </c>
      <c r="B279" s="27" t="s">
        <v>1201</v>
      </c>
      <c r="C279" s="179">
        <v>34</v>
      </c>
      <c r="D279" s="178" t="s">
        <v>426</v>
      </c>
      <c r="E279" s="178" t="s">
        <v>94</v>
      </c>
      <c r="F279" s="276" t="str">
        <f t="shared" si="14"/>
        <v>TM140134-PT-316C</v>
      </c>
      <c r="G279" s="277" t="str">
        <f t="shared" si="15"/>
        <v>TM140134PT316C</v>
      </c>
      <c r="H279" s="278" t="str">
        <f>IFERROR(INDEX(Definitions!$E$4:$F$173,MATCH($C279,Definitions!$E$4:$E$173,0),2),"")</f>
        <v>Lubrication, Hydraulic system</v>
      </c>
      <c r="I279" s="180" t="s">
        <v>431</v>
      </c>
      <c r="J279" s="178" t="s">
        <v>71</v>
      </c>
      <c r="K279" s="279" t="str">
        <f>IFERROR(INDEX(Definitions!$E$4:$F$88,MATCH($J279,Definitions!$E$4:$E$88,0),2),"")</f>
        <v>Pressure Transmitter</v>
      </c>
      <c r="L279" s="28" t="s">
        <v>1103</v>
      </c>
      <c r="M279" s="178" t="s">
        <v>72</v>
      </c>
      <c r="N279" s="178" t="s">
        <v>73</v>
      </c>
      <c r="O279" s="179" t="s">
        <v>74</v>
      </c>
      <c r="P279" s="179" t="s">
        <v>87</v>
      </c>
      <c r="Q279" s="179">
        <v>2</v>
      </c>
      <c r="R279" s="179" t="s">
        <v>76</v>
      </c>
      <c r="S279" s="26">
        <v>0</v>
      </c>
      <c r="T279" s="280" t="s">
        <v>847</v>
      </c>
      <c r="U279" s="28" t="s">
        <v>820</v>
      </c>
      <c r="V279" s="178"/>
      <c r="W279" s="178"/>
      <c r="X279" s="178"/>
      <c r="Y279" s="178"/>
      <c r="Z279" s="178"/>
      <c r="AA279" s="178"/>
      <c r="AB279" s="178"/>
      <c r="AC279" s="178"/>
      <c r="AD279" s="178"/>
      <c r="AE279" s="178"/>
      <c r="AF279" s="178"/>
      <c r="AG279" s="178"/>
      <c r="AH279" s="123"/>
      <c r="AI279" s="124"/>
      <c r="AJ279" s="125"/>
      <c r="AK279" s="126"/>
      <c r="AL279" s="124"/>
      <c r="AM279" s="127"/>
      <c r="AN279" s="124"/>
      <c r="AO279" s="178"/>
      <c r="AP279" s="281"/>
      <c r="AQ279" s="282"/>
    </row>
    <row r="280" spans="1:43" s="283" customFormat="1" ht="14.45" customHeight="1">
      <c r="A280" s="293" t="s">
        <v>1188</v>
      </c>
      <c r="B280" s="27" t="s">
        <v>1201</v>
      </c>
      <c r="C280" s="179">
        <v>34</v>
      </c>
      <c r="D280" s="178" t="s">
        <v>426</v>
      </c>
      <c r="E280" s="178" t="s">
        <v>1029</v>
      </c>
      <c r="F280" s="276" t="str">
        <f t="shared" si="14"/>
        <v>TM140134-PV-316A_RY</v>
      </c>
      <c r="G280" s="277" t="str">
        <f t="shared" si="15"/>
        <v>TM140134PV316A_RY</v>
      </c>
      <c r="H280" s="278" t="str">
        <f>IFERROR(INDEX(Definitions!$E$4:$F$173,MATCH($C280,Definitions!$E$4:$E$173,0),2),"")</f>
        <v>Lubrication, Hydraulic system</v>
      </c>
      <c r="I280" s="180" t="s">
        <v>1031</v>
      </c>
      <c r="J280" s="178" t="s">
        <v>310</v>
      </c>
      <c r="K280" s="279" t="str">
        <f>IFERROR(INDEX(Definitions!$E$4:$F$88,MATCH($J280,Definitions!$E$4:$E$88,0),2),"")</f>
        <v>Pressure valve</v>
      </c>
      <c r="L280" s="28" t="s">
        <v>1103</v>
      </c>
      <c r="M280" s="178" t="s">
        <v>72</v>
      </c>
      <c r="N280" s="178" t="s">
        <v>85</v>
      </c>
      <c r="O280" s="27" t="s">
        <v>384</v>
      </c>
      <c r="P280" s="179" t="s">
        <v>87</v>
      </c>
      <c r="Q280" s="179">
        <v>2</v>
      </c>
      <c r="R280" s="179" t="s">
        <v>76</v>
      </c>
      <c r="S280" s="26"/>
      <c r="T280" s="280"/>
      <c r="U280" s="28"/>
      <c r="V280" s="178"/>
      <c r="W280" s="178"/>
      <c r="X280" s="178"/>
      <c r="Y280" s="178"/>
      <c r="Z280" s="178"/>
      <c r="AA280" s="178"/>
      <c r="AB280" s="178"/>
      <c r="AC280" s="178"/>
      <c r="AD280" s="178"/>
      <c r="AE280" s="178"/>
      <c r="AF280" s="178"/>
      <c r="AG280" s="178"/>
      <c r="AH280" s="123"/>
      <c r="AI280" s="124"/>
      <c r="AJ280" s="125"/>
      <c r="AK280" s="126"/>
      <c r="AL280" s="124"/>
      <c r="AM280" s="127"/>
      <c r="AN280" s="124"/>
      <c r="AO280" s="178"/>
      <c r="AP280" s="281"/>
      <c r="AQ280" s="282"/>
    </row>
    <row r="281" spans="1:43" s="283" customFormat="1" ht="14.45" customHeight="1">
      <c r="A281" s="293" t="s">
        <v>1188</v>
      </c>
      <c r="B281" s="27" t="s">
        <v>1201</v>
      </c>
      <c r="C281" s="179">
        <v>34</v>
      </c>
      <c r="D281" s="178" t="s">
        <v>426</v>
      </c>
      <c r="E281" s="178" t="s">
        <v>1030</v>
      </c>
      <c r="F281" s="276" t="str">
        <f t="shared" si="14"/>
        <v>TM140134-PV-316B_RY</v>
      </c>
      <c r="G281" s="277" t="str">
        <f t="shared" si="15"/>
        <v>TM140134PV316B_RY</v>
      </c>
      <c r="H281" s="278" t="str">
        <f>IFERROR(INDEX(Definitions!$E$4:$F$173,MATCH($C281,Definitions!$E$4:$E$173,0),2),"")</f>
        <v>Lubrication, Hydraulic system</v>
      </c>
      <c r="I281" s="180" t="s">
        <v>1032</v>
      </c>
      <c r="J281" s="178" t="s">
        <v>310</v>
      </c>
      <c r="K281" s="279" t="str">
        <f>IFERROR(INDEX(Definitions!$E$4:$F$88,MATCH($J281,Definitions!$E$4:$E$88,0),2),"")</f>
        <v>Pressure valve</v>
      </c>
      <c r="L281" s="28" t="s">
        <v>1103</v>
      </c>
      <c r="M281" s="178" t="s">
        <v>72</v>
      </c>
      <c r="N281" s="178" t="s">
        <v>85</v>
      </c>
      <c r="O281" s="27" t="s">
        <v>384</v>
      </c>
      <c r="P281" s="179" t="s">
        <v>87</v>
      </c>
      <c r="Q281" s="179">
        <v>2</v>
      </c>
      <c r="R281" s="179" t="s">
        <v>76</v>
      </c>
      <c r="S281" s="26"/>
      <c r="T281" s="280"/>
      <c r="U281" s="28"/>
      <c r="V281" s="178"/>
      <c r="W281" s="178"/>
      <c r="X281" s="178"/>
      <c r="Y281" s="178"/>
      <c r="Z281" s="178"/>
      <c r="AA281" s="178"/>
      <c r="AB281" s="178"/>
      <c r="AC281" s="178"/>
      <c r="AD281" s="178"/>
      <c r="AE281" s="178"/>
      <c r="AF281" s="178"/>
      <c r="AG281" s="178"/>
      <c r="AH281" s="123"/>
      <c r="AI281" s="124"/>
      <c r="AJ281" s="125"/>
      <c r="AK281" s="126"/>
      <c r="AL281" s="124"/>
      <c r="AM281" s="127"/>
      <c r="AN281" s="124"/>
      <c r="AO281" s="178"/>
      <c r="AP281" s="281"/>
      <c r="AQ281" s="282"/>
    </row>
    <row r="282" spans="1:43" s="283" customFormat="1" ht="14.45" customHeight="1">
      <c r="A282" s="293" t="s">
        <v>1185</v>
      </c>
      <c r="B282" s="27" t="s">
        <v>1201</v>
      </c>
      <c r="C282" s="179">
        <v>34</v>
      </c>
      <c r="D282" s="178" t="s">
        <v>426</v>
      </c>
      <c r="E282" s="179" t="s">
        <v>1034</v>
      </c>
      <c r="F282" s="276" t="str">
        <f t="shared" si="14"/>
        <v>TM140134-PV-316A_STR</v>
      </c>
      <c r="G282" s="277" t="str">
        <f t="shared" si="15"/>
        <v>TM140134PV316A_STR</v>
      </c>
      <c r="H282" s="278" t="str">
        <f>IFERROR(INDEX(Definitions!$E$4:$F$173,MATCH($C282,Definitions!$E$4:$E$173,0),2),"")</f>
        <v>Lubrication, Hydraulic system</v>
      </c>
      <c r="I282" s="284" t="s">
        <v>1035</v>
      </c>
      <c r="J282" s="179" t="s">
        <v>310</v>
      </c>
      <c r="K282" s="279" t="str">
        <f>IFERROR(INDEX(Definitions!$E$4:$F$88,MATCH($J282,Definitions!$E$4:$E$88,0),2),"")</f>
        <v>Pressure valve</v>
      </c>
      <c r="L282" s="28" t="s">
        <v>1103</v>
      </c>
      <c r="M282" s="178" t="s">
        <v>72</v>
      </c>
      <c r="N282" s="178" t="s">
        <v>98</v>
      </c>
      <c r="O282" s="27" t="s">
        <v>384</v>
      </c>
      <c r="P282" s="179" t="s">
        <v>87</v>
      </c>
      <c r="Q282" s="179">
        <v>2</v>
      </c>
      <c r="R282" s="179" t="s">
        <v>76</v>
      </c>
      <c r="S282" s="26"/>
      <c r="T282" s="285"/>
      <c r="U282" s="27"/>
      <c r="V282" s="179"/>
      <c r="W282" s="179"/>
      <c r="X282" s="179"/>
      <c r="Y282" s="179"/>
      <c r="Z282" s="179"/>
      <c r="AA282" s="179"/>
      <c r="AB282" s="179"/>
      <c r="AC282" s="179"/>
      <c r="AD282" s="179"/>
      <c r="AE282" s="179"/>
      <c r="AF282" s="179"/>
      <c r="AG282" s="179"/>
      <c r="AH282" s="123"/>
      <c r="AI282" s="124"/>
      <c r="AJ282" s="125"/>
      <c r="AK282" s="126"/>
      <c r="AL282" s="124"/>
      <c r="AM282" s="127"/>
      <c r="AN282" s="124"/>
      <c r="AO282" s="179"/>
      <c r="AP282" s="281"/>
      <c r="AQ282" s="286"/>
    </row>
    <row r="283" spans="1:43" s="283" customFormat="1" ht="14.45" customHeight="1">
      <c r="A283" s="293" t="s">
        <v>1185</v>
      </c>
      <c r="B283" s="27" t="s">
        <v>1201</v>
      </c>
      <c r="C283" s="179">
        <v>34</v>
      </c>
      <c r="D283" s="178" t="s">
        <v>426</v>
      </c>
      <c r="E283" s="179" t="s">
        <v>1036</v>
      </c>
      <c r="F283" s="276" t="str">
        <f t="shared" ref="F283:F289" si="16">CONCATENATE(B283,C283,"-",J283,"-",D283,E283)</f>
        <v>TM140134-PV-316B_STR</v>
      </c>
      <c r="G283" s="277" t="str">
        <f t="shared" si="15"/>
        <v>TM140134PV316B_STR</v>
      </c>
      <c r="H283" s="278" t="str">
        <f>IFERROR(INDEX(Definitions!$E$4:$F$173,MATCH($C283,Definitions!$E$4:$E$173,0),2),"")</f>
        <v>Lubrication, Hydraulic system</v>
      </c>
      <c r="I283" s="284" t="s">
        <v>1037</v>
      </c>
      <c r="J283" s="179" t="s">
        <v>310</v>
      </c>
      <c r="K283" s="279" t="str">
        <f>IFERROR(INDEX(Definitions!$E$4:$F$88,MATCH($J283,Definitions!$E$4:$E$88,0),2),"")</f>
        <v>Pressure valve</v>
      </c>
      <c r="L283" s="28" t="s">
        <v>1103</v>
      </c>
      <c r="M283" s="178" t="s">
        <v>72</v>
      </c>
      <c r="N283" s="178" t="s">
        <v>98</v>
      </c>
      <c r="O283" s="27" t="s">
        <v>384</v>
      </c>
      <c r="P283" s="179" t="s">
        <v>87</v>
      </c>
      <c r="Q283" s="179">
        <v>2</v>
      </c>
      <c r="R283" s="179" t="s">
        <v>76</v>
      </c>
      <c r="S283" s="26"/>
      <c r="T283" s="285"/>
      <c r="U283" s="27"/>
      <c r="V283" s="179"/>
      <c r="W283" s="179"/>
      <c r="X283" s="179"/>
      <c r="Y283" s="179"/>
      <c r="Z283" s="179"/>
      <c r="AA283" s="179"/>
      <c r="AB283" s="179"/>
      <c r="AC283" s="179"/>
      <c r="AD283" s="179"/>
      <c r="AE283" s="179"/>
      <c r="AF283" s="179"/>
      <c r="AG283" s="179"/>
      <c r="AH283" s="123"/>
      <c r="AI283" s="124"/>
      <c r="AJ283" s="125"/>
      <c r="AK283" s="126"/>
      <c r="AL283" s="124"/>
      <c r="AM283" s="127"/>
      <c r="AN283" s="124"/>
      <c r="AO283" s="179"/>
      <c r="AP283" s="281"/>
      <c r="AQ283" s="286"/>
    </row>
    <row r="284" spans="1:43" s="283" customFormat="1" ht="14.45" customHeight="1">
      <c r="A284" s="293" t="s">
        <v>1191</v>
      </c>
      <c r="B284" s="27" t="s">
        <v>1201</v>
      </c>
      <c r="C284" s="179">
        <v>34</v>
      </c>
      <c r="D284" s="179">
        <v>648</v>
      </c>
      <c r="E284" s="179" t="s">
        <v>90</v>
      </c>
      <c r="F284" s="276" t="str">
        <f t="shared" si="16"/>
        <v>TM140134-ESV-648A</v>
      </c>
      <c r="G284" s="277" t="str">
        <f t="shared" si="15"/>
        <v>TM140134ESV648A</v>
      </c>
      <c r="H284" s="278" t="str">
        <f>IFERROR(INDEX(Definitions!$E$4:$F$173,MATCH($C284,Definitions!$E$4:$E$173,0),2),"")</f>
        <v>Lubrication, Hydraulic system</v>
      </c>
      <c r="I284" s="284" t="s">
        <v>1039</v>
      </c>
      <c r="J284" s="179" t="s">
        <v>1043</v>
      </c>
      <c r="K284" s="279" t="str">
        <f>IFERROR(INDEX(Definitions!$E$4:$F$88,MATCH($J284,Definitions!$E$4:$E$88,0),2),"")</f>
        <v>Safety  Solenoid Valve</v>
      </c>
      <c r="L284" s="28" t="s">
        <v>1103</v>
      </c>
      <c r="M284" s="179" t="s">
        <v>1048</v>
      </c>
      <c r="N284" s="179" t="s">
        <v>98</v>
      </c>
      <c r="O284" s="27" t="s">
        <v>384</v>
      </c>
      <c r="P284" s="179" t="s">
        <v>87</v>
      </c>
      <c r="Q284" s="179">
        <v>2</v>
      </c>
      <c r="R284" s="179" t="s">
        <v>1048</v>
      </c>
      <c r="S284" s="26"/>
      <c r="T284" s="285"/>
      <c r="U284" s="27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23"/>
      <c r="AI284" s="124"/>
      <c r="AJ284" s="125"/>
      <c r="AK284" s="126"/>
      <c r="AL284" s="124"/>
      <c r="AM284" s="127"/>
      <c r="AN284" s="124"/>
      <c r="AO284" s="179"/>
      <c r="AP284" s="281"/>
      <c r="AQ284" s="286"/>
    </row>
    <row r="285" spans="1:43" s="283" customFormat="1" ht="14.45" customHeight="1">
      <c r="A285" s="293" t="s">
        <v>1191</v>
      </c>
      <c r="B285" s="27" t="s">
        <v>1201</v>
      </c>
      <c r="C285" s="179">
        <v>34</v>
      </c>
      <c r="D285" s="179">
        <v>648</v>
      </c>
      <c r="E285" s="179" t="s">
        <v>12</v>
      </c>
      <c r="F285" s="276" t="str">
        <f t="shared" si="16"/>
        <v>TM140134-ESV-648B</v>
      </c>
      <c r="G285" s="277" t="str">
        <f t="shared" si="15"/>
        <v>TM140134ESV648B</v>
      </c>
      <c r="H285" s="278" t="str">
        <f>IFERROR(INDEX(Definitions!$E$4:$F$173,MATCH($C285,Definitions!$E$4:$E$173,0),2),"")</f>
        <v>Lubrication, Hydraulic system</v>
      </c>
      <c r="I285" s="284" t="s">
        <v>1040</v>
      </c>
      <c r="J285" s="179" t="s">
        <v>1043</v>
      </c>
      <c r="K285" s="279" t="str">
        <f>IFERROR(INDEX(Definitions!$E$4:$F$88,MATCH($J285,Definitions!$E$4:$E$88,0),2),"")</f>
        <v>Safety  Solenoid Valve</v>
      </c>
      <c r="L285" s="28" t="s">
        <v>1103</v>
      </c>
      <c r="M285" s="179" t="s">
        <v>1048</v>
      </c>
      <c r="N285" s="179" t="s">
        <v>98</v>
      </c>
      <c r="O285" s="27" t="s">
        <v>384</v>
      </c>
      <c r="P285" s="179" t="s">
        <v>87</v>
      </c>
      <c r="Q285" s="179">
        <v>2</v>
      </c>
      <c r="R285" s="179" t="s">
        <v>1048</v>
      </c>
      <c r="S285" s="26"/>
      <c r="T285" s="285"/>
      <c r="U285" s="27"/>
      <c r="V285" s="179"/>
      <c r="W285" s="179"/>
      <c r="X285" s="179"/>
      <c r="Y285" s="179"/>
      <c r="Z285" s="179"/>
      <c r="AA285" s="179"/>
      <c r="AB285" s="179"/>
      <c r="AC285" s="179"/>
      <c r="AD285" s="179"/>
      <c r="AE285" s="179"/>
      <c r="AF285" s="179"/>
      <c r="AG285" s="179"/>
      <c r="AH285" s="123"/>
      <c r="AI285" s="124"/>
      <c r="AJ285" s="125"/>
      <c r="AK285" s="126"/>
      <c r="AL285" s="124"/>
      <c r="AM285" s="127"/>
      <c r="AN285" s="124"/>
      <c r="AO285" s="179"/>
      <c r="AP285" s="281"/>
      <c r="AQ285" s="286"/>
    </row>
    <row r="286" spans="1:43" s="283" customFormat="1" ht="14.45" customHeight="1">
      <c r="A286" s="293" t="s">
        <v>1191</v>
      </c>
      <c r="B286" s="27" t="s">
        <v>1201</v>
      </c>
      <c r="C286" s="179">
        <v>34</v>
      </c>
      <c r="D286" s="179">
        <v>648</v>
      </c>
      <c r="E286" s="179" t="s">
        <v>90</v>
      </c>
      <c r="F286" s="276" t="str">
        <f t="shared" si="16"/>
        <v>TM140134-GSE-648A</v>
      </c>
      <c r="G286" s="277" t="str">
        <f t="shared" si="15"/>
        <v>TM140134GSE648A</v>
      </c>
      <c r="H286" s="278" t="str">
        <f>IFERROR(INDEX(Definitions!$E$4:$F$173,MATCH($C286,Definitions!$E$4:$E$173,0),2),"")</f>
        <v>Lubrication, Hydraulic system</v>
      </c>
      <c r="I286" s="284" t="s">
        <v>1041</v>
      </c>
      <c r="J286" s="179" t="s">
        <v>1044</v>
      </c>
      <c r="K286" s="279" t="str">
        <f>IFERROR(INDEX(Definitions!$E$4:$F$88,MATCH($J286,Definitions!$E$4:$E$88,0),2),"")</f>
        <v>Safety Limit Switch Element</v>
      </c>
      <c r="L286" s="28" t="s">
        <v>1103</v>
      </c>
      <c r="M286" s="179" t="s">
        <v>1048</v>
      </c>
      <c r="N286" s="179" t="s">
        <v>85</v>
      </c>
      <c r="O286" s="27" t="s">
        <v>384</v>
      </c>
      <c r="P286" s="179" t="s">
        <v>87</v>
      </c>
      <c r="Q286" s="179">
        <v>2</v>
      </c>
      <c r="R286" s="179" t="s">
        <v>1048</v>
      </c>
      <c r="S286" s="26"/>
      <c r="T286" s="285"/>
      <c r="U286" s="27"/>
      <c r="V286" s="179"/>
      <c r="W286" s="179"/>
      <c r="X286" s="179"/>
      <c r="Y286" s="179"/>
      <c r="Z286" s="179"/>
      <c r="AA286" s="179"/>
      <c r="AB286" s="179"/>
      <c r="AC286" s="179"/>
      <c r="AD286" s="179"/>
      <c r="AE286" s="179"/>
      <c r="AF286" s="179"/>
      <c r="AG286" s="179"/>
      <c r="AH286" s="123"/>
      <c r="AI286" s="124"/>
      <c r="AJ286" s="125"/>
      <c r="AK286" s="126"/>
      <c r="AL286" s="124"/>
      <c r="AM286" s="127"/>
      <c r="AN286" s="124"/>
      <c r="AO286" s="179"/>
      <c r="AP286" s="281"/>
      <c r="AQ286" s="286"/>
    </row>
    <row r="287" spans="1:43" s="283" customFormat="1" ht="14.45" customHeight="1">
      <c r="A287" s="293" t="s">
        <v>1191</v>
      </c>
      <c r="B287" s="27" t="s">
        <v>1201</v>
      </c>
      <c r="C287" s="179">
        <v>34</v>
      </c>
      <c r="D287" s="179">
        <v>648</v>
      </c>
      <c r="E287" s="179" t="s">
        <v>12</v>
      </c>
      <c r="F287" s="276" t="str">
        <f t="shared" si="16"/>
        <v>TM140134-GSE-648B</v>
      </c>
      <c r="G287" s="277" t="str">
        <f t="shared" si="15"/>
        <v>TM140134GSE648B</v>
      </c>
      <c r="H287" s="278" t="str">
        <f>IFERROR(INDEX(Definitions!$E$4:$F$173,MATCH($C287,Definitions!$E$4:$E$173,0),2),"")</f>
        <v>Lubrication, Hydraulic system</v>
      </c>
      <c r="I287" s="284" t="s">
        <v>1042</v>
      </c>
      <c r="J287" s="179" t="s">
        <v>1044</v>
      </c>
      <c r="K287" s="279" t="str">
        <f>IFERROR(INDEX(Definitions!$E$4:$F$88,MATCH($J287,Definitions!$E$4:$E$88,0),2),"")</f>
        <v>Safety Limit Switch Element</v>
      </c>
      <c r="L287" s="28" t="s">
        <v>1103</v>
      </c>
      <c r="M287" s="179" t="s">
        <v>1048</v>
      </c>
      <c r="N287" s="179" t="s">
        <v>85</v>
      </c>
      <c r="O287" s="27" t="s">
        <v>384</v>
      </c>
      <c r="P287" s="179" t="s">
        <v>87</v>
      </c>
      <c r="Q287" s="179">
        <v>2</v>
      </c>
      <c r="R287" s="179" t="s">
        <v>1048</v>
      </c>
      <c r="S287" s="26"/>
      <c r="T287" s="285"/>
      <c r="U287" s="27"/>
      <c r="V287" s="179"/>
      <c r="W287" s="179"/>
      <c r="X287" s="179"/>
      <c r="Y287" s="179"/>
      <c r="Z287" s="179"/>
      <c r="AA287" s="179"/>
      <c r="AB287" s="179"/>
      <c r="AC287" s="179"/>
      <c r="AD287" s="179"/>
      <c r="AE287" s="179"/>
      <c r="AF287" s="179"/>
      <c r="AG287" s="179"/>
      <c r="AH287" s="123"/>
      <c r="AI287" s="124"/>
      <c r="AJ287" s="125"/>
      <c r="AK287" s="126"/>
      <c r="AL287" s="124"/>
      <c r="AM287" s="127"/>
      <c r="AN287" s="124"/>
      <c r="AO287" s="179"/>
      <c r="AP287" s="281"/>
      <c r="AQ287" s="286"/>
    </row>
    <row r="288" spans="1:43" s="129" customFormat="1" ht="14.45" customHeight="1">
      <c r="A288" s="293" t="s">
        <v>1192</v>
      </c>
      <c r="B288" s="27" t="s">
        <v>1201</v>
      </c>
      <c r="C288" s="27">
        <v>34</v>
      </c>
      <c r="D288" s="27">
        <v>210</v>
      </c>
      <c r="E288" s="27" t="s">
        <v>927</v>
      </c>
      <c r="F288" s="276" t="str">
        <f t="shared" si="16"/>
        <v>TM140134-M-210_STR</v>
      </c>
      <c r="G288" s="225" t="str">
        <f t="shared" si="15"/>
        <v>TM140134M210_STR</v>
      </c>
      <c r="H288" s="221" t="str">
        <f>IFERROR(INDEX(Definitions!$E$4:$F$173,MATCH($C288,Definitions!$E$4:$E$173,0),2),"")</f>
        <v>Lubrication, Hydraulic system</v>
      </c>
      <c r="I288" s="222" t="s">
        <v>432</v>
      </c>
      <c r="J288" s="27" t="s">
        <v>101</v>
      </c>
      <c r="K288" s="33" t="s">
        <v>184</v>
      </c>
      <c r="L288" s="27" t="s">
        <v>1238</v>
      </c>
      <c r="M288" s="27" t="s">
        <v>72</v>
      </c>
      <c r="N288" s="27" t="s">
        <v>98</v>
      </c>
      <c r="O288" s="27" t="s">
        <v>86</v>
      </c>
      <c r="P288" s="27" t="s">
        <v>87</v>
      </c>
      <c r="Q288" s="27">
        <v>2</v>
      </c>
      <c r="R288" s="27" t="s">
        <v>76</v>
      </c>
      <c r="S288" s="203"/>
      <c r="T288" s="179"/>
      <c r="U288" s="179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123"/>
      <c r="AI288" s="124"/>
      <c r="AJ288" s="125"/>
      <c r="AK288" s="126"/>
      <c r="AL288" s="124"/>
      <c r="AM288" s="127"/>
      <c r="AN288" s="124"/>
      <c r="AO288" s="27"/>
      <c r="AP288" s="127"/>
      <c r="AQ288" s="223"/>
    </row>
    <row r="289" spans="1:43" s="129" customFormat="1" ht="14.45" customHeight="1">
      <c r="A289" s="293" t="s">
        <v>1192</v>
      </c>
      <c r="B289" s="27" t="s">
        <v>1201</v>
      </c>
      <c r="C289" s="27">
        <v>34</v>
      </c>
      <c r="D289" s="28">
        <v>210</v>
      </c>
      <c r="E289" s="28" t="s">
        <v>105</v>
      </c>
      <c r="F289" s="276" t="str">
        <f t="shared" si="16"/>
        <v>TM140134-M-210_RY</v>
      </c>
      <c r="G289" s="30" t="str">
        <f t="shared" si="15"/>
        <v>TM140134M210_RY</v>
      </c>
      <c r="H289" s="31" t="str">
        <f>IFERROR(INDEX(Definitions!$E$4:$F$173,MATCH($C289,Definitions!$E$4:$E$173,0),2),"")</f>
        <v>Lubrication, Hydraulic system</v>
      </c>
      <c r="I289" s="32" t="s">
        <v>433</v>
      </c>
      <c r="J289" s="28" t="s">
        <v>101</v>
      </c>
      <c r="K289" s="33" t="s">
        <v>186</v>
      </c>
      <c r="L289" s="28" t="s">
        <v>1238</v>
      </c>
      <c r="M289" s="28" t="s">
        <v>72</v>
      </c>
      <c r="N289" s="28" t="s">
        <v>85</v>
      </c>
      <c r="O289" s="27" t="s">
        <v>384</v>
      </c>
      <c r="P289" s="27" t="s">
        <v>87</v>
      </c>
      <c r="Q289" s="27">
        <v>2</v>
      </c>
      <c r="R289" s="27" t="s">
        <v>76</v>
      </c>
      <c r="S289" s="203"/>
      <c r="T289" s="178"/>
      <c r="U289" s="17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123"/>
      <c r="AI289" s="124"/>
      <c r="AJ289" s="125"/>
      <c r="AK289" s="126"/>
      <c r="AL289" s="124"/>
      <c r="AM289" s="127"/>
      <c r="AN289" s="124"/>
      <c r="AO289" s="28"/>
      <c r="AP289" s="127"/>
      <c r="AQ289" s="128"/>
    </row>
    <row r="290" spans="1:43">
      <c r="A290" s="291" t="s">
        <v>1193</v>
      </c>
      <c r="B290" s="27" t="s">
        <v>1201</v>
      </c>
      <c r="C290" s="27">
        <v>32</v>
      </c>
      <c r="D290" s="202" t="s">
        <v>462</v>
      </c>
      <c r="E290" s="28"/>
      <c r="F290" s="29" t="str">
        <f t="shared" ref="F290:F312" si="17">B290&amp;C290&amp;J290&amp;D290</f>
        <v>TM140132TT003</v>
      </c>
      <c r="G290" s="30" t="str">
        <f t="shared" ref="G290:G321" si="18">CONCATENATE(B290,C290,J290,D290,E290)</f>
        <v>TM140132TT003</v>
      </c>
      <c r="H290" s="31" t="str">
        <f>IFERROR(INDEX(Definitions!$E$4:$F$173,MATCH($C290,Definitions!$E$4:$E$173,0),2),"")</f>
        <v>Burner &amp; Hood System</v>
      </c>
      <c r="I290" s="32" t="s">
        <v>470</v>
      </c>
      <c r="J290" s="28" t="s">
        <v>386</v>
      </c>
      <c r="K290" s="33" t="str">
        <f>IFERROR(INDEX(Definitions!$E$4:$F$88,MATCH($J290,Definitions!$E$4:$E$88,0),2),"")</f>
        <v>Temp. Transmitter</v>
      </c>
      <c r="L290" s="28" t="s">
        <v>471</v>
      </c>
      <c r="M290" s="28" t="s">
        <v>72</v>
      </c>
      <c r="N290" s="28" t="s">
        <v>73</v>
      </c>
      <c r="O290" s="27" t="s">
        <v>472</v>
      </c>
      <c r="P290" s="27" t="s">
        <v>87</v>
      </c>
      <c r="Q290" s="179"/>
      <c r="R290" s="27" t="s">
        <v>76</v>
      </c>
      <c r="S290" s="203">
        <v>0</v>
      </c>
      <c r="T290" s="204" t="s">
        <v>830</v>
      </c>
      <c r="U290" s="205" t="s">
        <v>831</v>
      </c>
      <c r="V290" s="206"/>
      <c r="W290" s="206"/>
      <c r="X290" s="206"/>
      <c r="Y290" s="206"/>
      <c r="Z290" s="206"/>
      <c r="AA290" s="206"/>
      <c r="AB290" s="206"/>
      <c r="AE290" s="206"/>
      <c r="AF290" s="206"/>
      <c r="AG290" s="206"/>
      <c r="AH290" s="208"/>
      <c r="AI290" s="226"/>
      <c r="AJ290" s="227"/>
      <c r="AK290" s="228"/>
      <c r="AL290" s="226"/>
      <c r="AM290" s="208"/>
      <c r="AN290" s="226"/>
      <c r="AO290" s="208"/>
      <c r="AP290" s="209"/>
      <c r="AQ290" s="210"/>
    </row>
    <row r="291" spans="1:43">
      <c r="A291" s="291" t="s">
        <v>1193</v>
      </c>
      <c r="B291" s="27" t="s">
        <v>1201</v>
      </c>
      <c r="C291" s="27">
        <v>32</v>
      </c>
      <c r="D291" s="28" t="s">
        <v>473</v>
      </c>
      <c r="E291" s="28"/>
      <c r="F291" s="29" t="str">
        <f t="shared" si="17"/>
        <v>TM140132TT007</v>
      </c>
      <c r="G291" s="30" t="str">
        <f t="shared" si="18"/>
        <v>TM140132TT007</v>
      </c>
      <c r="H291" s="31" t="str">
        <f>IFERROR(INDEX(Definitions!$E$4:$F$173,MATCH($C291,Definitions!$E$4:$E$173,0),2),"")</f>
        <v>Burner &amp; Hood System</v>
      </c>
      <c r="I291" s="32" t="s">
        <v>474</v>
      </c>
      <c r="J291" s="28" t="s">
        <v>386</v>
      </c>
      <c r="K291" s="33" t="str">
        <f>IFERROR(INDEX(Definitions!$E$4:$F$88,MATCH($J291,Definitions!$E$4:$E$88,0),2),"")</f>
        <v>Temp. Transmitter</v>
      </c>
      <c r="L291" s="28" t="s">
        <v>471</v>
      </c>
      <c r="M291" s="28" t="s">
        <v>72</v>
      </c>
      <c r="N291" s="28" t="s">
        <v>73</v>
      </c>
      <c r="O291" s="27" t="s">
        <v>472</v>
      </c>
      <c r="P291" s="27" t="s">
        <v>87</v>
      </c>
      <c r="Q291" s="179"/>
      <c r="R291" s="27" t="s">
        <v>76</v>
      </c>
      <c r="S291" s="203">
        <v>0</v>
      </c>
      <c r="T291" s="204" t="s">
        <v>830</v>
      </c>
      <c r="U291" s="205" t="s">
        <v>831</v>
      </c>
      <c r="V291" s="206"/>
      <c r="W291" s="206"/>
      <c r="X291" s="206"/>
      <c r="Y291" s="206"/>
      <c r="Z291" s="206"/>
      <c r="AA291" s="206"/>
      <c r="AB291" s="206"/>
      <c r="AC291" s="206"/>
      <c r="AD291" s="206"/>
      <c r="AE291" s="206"/>
      <c r="AF291" s="206"/>
      <c r="AG291" s="206"/>
      <c r="AH291" s="208"/>
      <c r="AI291" s="226"/>
      <c r="AJ291" s="227"/>
      <c r="AK291" s="228"/>
      <c r="AL291" s="226"/>
      <c r="AM291" s="208"/>
      <c r="AN291" s="226"/>
      <c r="AO291" s="208"/>
      <c r="AP291" s="209"/>
      <c r="AQ291" s="210"/>
    </row>
    <row r="292" spans="1:43">
      <c r="A292" s="291" t="s">
        <v>1193</v>
      </c>
      <c r="B292" s="27" t="s">
        <v>1201</v>
      </c>
      <c r="C292" s="27">
        <v>32</v>
      </c>
      <c r="D292" s="28" t="s">
        <v>475</v>
      </c>
      <c r="E292" s="28"/>
      <c r="F292" s="29" t="str">
        <f t="shared" si="17"/>
        <v>TM140132TT008</v>
      </c>
      <c r="G292" s="30" t="str">
        <f t="shared" si="18"/>
        <v>TM140132TT008</v>
      </c>
      <c r="H292" s="31" t="str">
        <f>IFERROR(INDEX(Definitions!$E$4:$F$173,MATCH($C292,Definitions!$E$4:$E$173,0),2),"")</f>
        <v>Burner &amp; Hood System</v>
      </c>
      <c r="I292" s="32" t="s">
        <v>476</v>
      </c>
      <c r="J292" s="28" t="s">
        <v>386</v>
      </c>
      <c r="K292" s="33" t="str">
        <f>IFERROR(INDEX(Definitions!$E$4:$F$88,MATCH($J292,Definitions!$E$4:$E$88,0),2),"")</f>
        <v>Temp. Transmitter</v>
      </c>
      <c r="L292" s="28" t="s">
        <v>471</v>
      </c>
      <c r="M292" s="28" t="s">
        <v>72</v>
      </c>
      <c r="N292" s="28" t="s">
        <v>73</v>
      </c>
      <c r="O292" s="27" t="s">
        <v>472</v>
      </c>
      <c r="P292" s="27" t="s">
        <v>87</v>
      </c>
      <c r="Q292" s="179"/>
      <c r="R292" s="27" t="s">
        <v>76</v>
      </c>
      <c r="S292" s="203">
        <v>0</v>
      </c>
      <c r="T292" s="204" t="s">
        <v>830</v>
      </c>
      <c r="U292" s="205" t="s">
        <v>831</v>
      </c>
      <c r="V292" s="206"/>
      <c r="W292" s="206"/>
      <c r="X292" s="206"/>
      <c r="Y292" s="206"/>
      <c r="Z292" s="206"/>
      <c r="AA292" s="206"/>
      <c r="AB292" s="206"/>
      <c r="AC292" s="206"/>
      <c r="AD292" s="206"/>
      <c r="AE292" s="206"/>
      <c r="AF292" s="206"/>
      <c r="AG292" s="206"/>
      <c r="AH292" s="208"/>
      <c r="AI292" s="226"/>
      <c r="AJ292" s="227"/>
      <c r="AK292" s="228"/>
      <c r="AL292" s="226"/>
      <c r="AM292" s="208"/>
      <c r="AN292" s="226"/>
      <c r="AO292" s="208"/>
      <c r="AP292" s="209"/>
      <c r="AQ292" s="210"/>
    </row>
    <row r="293" spans="1:43">
      <c r="A293" s="291" t="s">
        <v>1193</v>
      </c>
      <c r="B293" s="27" t="s">
        <v>1201</v>
      </c>
      <c r="C293" s="27">
        <v>32</v>
      </c>
      <c r="D293" s="28" t="s">
        <v>454</v>
      </c>
      <c r="E293" s="28"/>
      <c r="F293" s="29" t="str">
        <f t="shared" si="17"/>
        <v>TM140132TT004</v>
      </c>
      <c r="G293" s="30" t="str">
        <f t="shared" si="18"/>
        <v>TM140132TT004</v>
      </c>
      <c r="H293" s="31" t="str">
        <f>IFERROR(INDEX(Definitions!$E$4:$F$173,MATCH($C293,Definitions!$E$4:$E$173,0),2),"")</f>
        <v>Burner &amp; Hood System</v>
      </c>
      <c r="I293" s="32" t="s">
        <v>477</v>
      </c>
      <c r="J293" s="28" t="s">
        <v>386</v>
      </c>
      <c r="K293" s="33" t="str">
        <f>IFERROR(INDEX(Definitions!$E$4:$F$88,MATCH($J293,Definitions!$E$4:$E$88,0),2),"")</f>
        <v>Temp. Transmitter</v>
      </c>
      <c r="L293" s="28" t="s">
        <v>471</v>
      </c>
      <c r="M293" s="28" t="s">
        <v>72</v>
      </c>
      <c r="N293" s="28" t="s">
        <v>73</v>
      </c>
      <c r="O293" s="27" t="s">
        <v>472</v>
      </c>
      <c r="P293" s="27" t="s">
        <v>87</v>
      </c>
      <c r="Q293" s="179"/>
      <c r="R293" s="27" t="s">
        <v>76</v>
      </c>
      <c r="S293" s="203">
        <v>0</v>
      </c>
      <c r="T293" s="204" t="s">
        <v>830</v>
      </c>
      <c r="U293" s="205" t="s">
        <v>831</v>
      </c>
      <c r="V293" s="206"/>
      <c r="W293" s="206"/>
      <c r="X293" s="206"/>
      <c r="Y293" s="206"/>
      <c r="Z293" s="206"/>
      <c r="AA293" s="206"/>
      <c r="AB293" s="206"/>
      <c r="AC293" s="206"/>
      <c r="AD293" s="206"/>
      <c r="AE293" s="206"/>
      <c r="AF293" s="206"/>
      <c r="AG293" s="206"/>
      <c r="AH293" s="208"/>
      <c r="AI293" s="226"/>
      <c r="AJ293" s="227"/>
      <c r="AK293" s="228"/>
      <c r="AL293" s="226"/>
      <c r="AM293" s="208"/>
      <c r="AN293" s="226"/>
      <c r="AO293" s="208"/>
      <c r="AP293" s="209"/>
      <c r="AQ293" s="210"/>
    </row>
    <row r="294" spans="1:43">
      <c r="A294" s="291" t="s">
        <v>1193</v>
      </c>
      <c r="B294" s="27" t="s">
        <v>1201</v>
      </c>
      <c r="C294" s="27">
        <v>32</v>
      </c>
      <c r="D294" s="28" t="s">
        <v>478</v>
      </c>
      <c r="E294" s="28"/>
      <c r="F294" s="29" t="str">
        <f t="shared" si="17"/>
        <v>TM140132TT010</v>
      </c>
      <c r="G294" s="30" t="str">
        <f t="shared" si="18"/>
        <v>TM140132TT010</v>
      </c>
      <c r="H294" s="31" t="str">
        <f>IFERROR(INDEX(Definitions!$E$4:$F$173,MATCH($C294,Definitions!$E$4:$E$173,0),2),"")</f>
        <v>Burner &amp; Hood System</v>
      </c>
      <c r="I294" s="32" t="s">
        <v>479</v>
      </c>
      <c r="J294" s="28" t="s">
        <v>386</v>
      </c>
      <c r="K294" s="33" t="str">
        <f>IFERROR(INDEX(Definitions!$E$4:$F$88,MATCH($J294,Definitions!$E$4:$E$88,0),2),"")</f>
        <v>Temp. Transmitter</v>
      </c>
      <c r="L294" s="28" t="s">
        <v>471</v>
      </c>
      <c r="M294" s="28" t="s">
        <v>72</v>
      </c>
      <c r="N294" s="28" t="s">
        <v>73</v>
      </c>
      <c r="O294" s="27" t="s">
        <v>472</v>
      </c>
      <c r="P294" s="27" t="s">
        <v>87</v>
      </c>
      <c r="Q294" s="179"/>
      <c r="R294" s="27" t="s">
        <v>76</v>
      </c>
      <c r="S294" s="203">
        <v>0</v>
      </c>
      <c r="T294" s="204" t="s">
        <v>830</v>
      </c>
      <c r="U294" s="205" t="s">
        <v>831</v>
      </c>
      <c r="V294" s="206"/>
      <c r="W294" s="206"/>
      <c r="X294" s="206"/>
      <c r="Y294" s="206"/>
      <c r="Z294" s="206"/>
      <c r="AA294" s="206"/>
      <c r="AB294" s="206"/>
      <c r="AC294" s="206"/>
      <c r="AD294" s="206"/>
      <c r="AE294" s="206"/>
      <c r="AF294" s="206"/>
      <c r="AG294" s="206"/>
      <c r="AH294" s="208"/>
      <c r="AI294" s="226"/>
      <c r="AJ294" s="227"/>
      <c r="AK294" s="228"/>
      <c r="AL294" s="226"/>
      <c r="AM294" s="208"/>
      <c r="AN294" s="226"/>
      <c r="AO294" s="208"/>
      <c r="AP294" s="209"/>
      <c r="AQ294" s="210"/>
    </row>
    <row r="295" spans="1:43">
      <c r="A295" s="291" t="s">
        <v>1193</v>
      </c>
      <c r="B295" s="27" t="s">
        <v>1201</v>
      </c>
      <c r="C295" s="27">
        <v>32</v>
      </c>
      <c r="D295" s="28" t="s">
        <v>480</v>
      </c>
      <c r="E295" s="28"/>
      <c r="F295" s="29" t="str">
        <f t="shared" si="17"/>
        <v>TM140132TT013</v>
      </c>
      <c r="G295" s="30" t="str">
        <f t="shared" si="18"/>
        <v>TM140132TT013</v>
      </c>
      <c r="H295" s="31" t="str">
        <f>IFERROR(INDEX(Definitions!$E$4:$F$173,MATCH($C295,Definitions!$E$4:$E$173,0),2),"")</f>
        <v>Burner &amp; Hood System</v>
      </c>
      <c r="I295" s="32" t="s">
        <v>481</v>
      </c>
      <c r="J295" s="28" t="s">
        <v>386</v>
      </c>
      <c r="K295" s="33" t="str">
        <f>IFERROR(INDEX(Definitions!$E$4:$F$88,MATCH($J295,Definitions!$E$4:$E$88,0),2),"")</f>
        <v>Temp. Transmitter</v>
      </c>
      <c r="L295" s="28" t="s">
        <v>471</v>
      </c>
      <c r="M295" s="28" t="s">
        <v>72</v>
      </c>
      <c r="N295" s="28" t="s">
        <v>73</v>
      </c>
      <c r="O295" s="27" t="s">
        <v>472</v>
      </c>
      <c r="P295" s="27" t="s">
        <v>87</v>
      </c>
      <c r="Q295" s="179"/>
      <c r="R295" s="27" t="s">
        <v>76</v>
      </c>
      <c r="S295" s="203">
        <v>0</v>
      </c>
      <c r="T295" s="204" t="s">
        <v>830</v>
      </c>
      <c r="U295" s="205" t="s">
        <v>831</v>
      </c>
      <c r="V295" s="206"/>
      <c r="W295" s="206"/>
      <c r="X295" s="206"/>
      <c r="Y295" s="206"/>
      <c r="Z295" s="206"/>
      <c r="AA295" s="206"/>
      <c r="AB295" s="206"/>
      <c r="AC295" s="206"/>
      <c r="AD295" s="206"/>
      <c r="AE295" s="206"/>
      <c r="AF295" s="206"/>
      <c r="AG295" s="206"/>
      <c r="AH295" s="208"/>
      <c r="AI295" s="226"/>
      <c r="AJ295" s="227"/>
      <c r="AK295" s="228"/>
      <c r="AL295" s="226"/>
      <c r="AM295" s="208"/>
      <c r="AN295" s="226"/>
      <c r="AO295" s="208"/>
      <c r="AP295" s="209"/>
      <c r="AQ295" s="210"/>
    </row>
    <row r="296" spans="1:43">
      <c r="A296" s="291" t="s">
        <v>1193</v>
      </c>
      <c r="B296" s="27" t="s">
        <v>1201</v>
      </c>
      <c r="C296" s="27">
        <v>32</v>
      </c>
      <c r="D296" s="28" t="s">
        <v>482</v>
      </c>
      <c r="E296" s="28"/>
      <c r="F296" s="29" t="str">
        <f t="shared" si="17"/>
        <v>TM140132TT016</v>
      </c>
      <c r="G296" s="30" t="str">
        <f t="shared" si="18"/>
        <v>TM140132TT016</v>
      </c>
      <c r="H296" s="31" t="str">
        <f>IFERROR(INDEX(Definitions!$E$4:$F$173,MATCH($C296,Definitions!$E$4:$E$173,0),2),"")</f>
        <v>Burner &amp; Hood System</v>
      </c>
      <c r="I296" s="32" t="s">
        <v>483</v>
      </c>
      <c r="J296" s="28" t="s">
        <v>386</v>
      </c>
      <c r="K296" s="33" t="str">
        <f>IFERROR(INDEX(Definitions!$E$4:$F$88,MATCH($J296,Definitions!$E$4:$E$88,0),2),"")</f>
        <v>Temp. Transmitter</v>
      </c>
      <c r="L296" s="28" t="s">
        <v>471</v>
      </c>
      <c r="M296" s="28" t="s">
        <v>72</v>
      </c>
      <c r="N296" s="28" t="s">
        <v>73</v>
      </c>
      <c r="O296" s="27" t="s">
        <v>472</v>
      </c>
      <c r="P296" s="27" t="s">
        <v>87</v>
      </c>
      <c r="Q296" s="179"/>
      <c r="R296" s="27" t="s">
        <v>76</v>
      </c>
      <c r="S296" s="203">
        <v>0</v>
      </c>
      <c r="T296" s="204" t="s">
        <v>830</v>
      </c>
      <c r="U296" s="205" t="s">
        <v>831</v>
      </c>
      <c r="V296" s="206"/>
      <c r="W296" s="206"/>
      <c r="X296" s="206"/>
      <c r="Y296" s="206"/>
      <c r="Z296" s="206"/>
      <c r="AA296" s="206"/>
      <c r="AB296" s="206"/>
      <c r="AC296" s="206"/>
      <c r="AD296" s="206"/>
      <c r="AE296" s="206"/>
      <c r="AF296" s="206"/>
      <c r="AG296" s="206"/>
      <c r="AH296" s="208"/>
      <c r="AI296" s="226"/>
      <c r="AJ296" s="227"/>
      <c r="AK296" s="228"/>
      <c r="AL296" s="226"/>
      <c r="AM296" s="208"/>
      <c r="AN296" s="226"/>
      <c r="AO296" s="208"/>
      <c r="AP296" s="209"/>
      <c r="AQ296" s="210"/>
    </row>
    <row r="297" spans="1:43" ht="15" customHeight="1">
      <c r="A297" s="291" t="s">
        <v>1193</v>
      </c>
      <c r="B297" s="27" t="s">
        <v>1201</v>
      </c>
      <c r="C297" s="27">
        <v>32</v>
      </c>
      <c r="D297" s="28" t="s">
        <v>484</v>
      </c>
      <c r="E297" s="28"/>
      <c r="F297" s="29" t="str">
        <f t="shared" si="17"/>
        <v>TM140132TT017</v>
      </c>
      <c r="G297" s="30" t="str">
        <f t="shared" si="18"/>
        <v>TM140132TT017</v>
      </c>
      <c r="H297" s="31" t="str">
        <f>IFERROR(INDEX(Definitions!$E$4:$F$173,MATCH($C297,Definitions!$E$4:$E$173,0),2),"")</f>
        <v>Burner &amp; Hood System</v>
      </c>
      <c r="I297" s="32" t="s">
        <v>485</v>
      </c>
      <c r="J297" s="28" t="s">
        <v>386</v>
      </c>
      <c r="K297" s="33" t="str">
        <f>IFERROR(INDEX(Definitions!$E$4:$F$88,MATCH($J297,Definitions!$E$4:$E$88,0),2),"")</f>
        <v>Temp. Transmitter</v>
      </c>
      <c r="L297" s="28" t="s">
        <v>471</v>
      </c>
      <c r="M297" s="28" t="s">
        <v>72</v>
      </c>
      <c r="N297" s="28" t="s">
        <v>73</v>
      </c>
      <c r="O297" s="27" t="s">
        <v>472</v>
      </c>
      <c r="P297" s="27" t="s">
        <v>87</v>
      </c>
      <c r="Q297" s="179"/>
      <c r="R297" s="27" t="s">
        <v>76</v>
      </c>
      <c r="S297" s="203">
        <v>0</v>
      </c>
      <c r="T297" s="204" t="s">
        <v>830</v>
      </c>
      <c r="U297" s="205" t="s">
        <v>831</v>
      </c>
      <c r="V297" s="206"/>
      <c r="W297" s="206"/>
      <c r="X297" s="206"/>
      <c r="Y297" s="206"/>
      <c r="Z297" s="206"/>
      <c r="AA297" s="206"/>
      <c r="AB297" s="206"/>
      <c r="AC297" s="206"/>
      <c r="AD297" s="206"/>
      <c r="AE297" s="206"/>
      <c r="AF297" s="206"/>
      <c r="AG297" s="206"/>
      <c r="AH297" s="208"/>
      <c r="AI297" s="226"/>
      <c r="AJ297" s="227"/>
      <c r="AK297" s="228"/>
      <c r="AL297" s="226"/>
      <c r="AM297" s="208"/>
      <c r="AN297" s="226"/>
      <c r="AO297" s="208"/>
      <c r="AP297" s="209"/>
      <c r="AQ297" s="210"/>
    </row>
    <row r="298" spans="1:43">
      <c r="A298" s="291" t="s">
        <v>1193</v>
      </c>
      <c r="B298" s="27" t="s">
        <v>1201</v>
      </c>
      <c r="C298" s="27">
        <v>32</v>
      </c>
      <c r="D298" s="28" t="s">
        <v>484</v>
      </c>
      <c r="E298" s="28"/>
      <c r="F298" s="29" t="str">
        <f t="shared" si="17"/>
        <v>TM140132MT017</v>
      </c>
      <c r="G298" s="30" t="str">
        <f t="shared" si="18"/>
        <v>TM140132MT017</v>
      </c>
      <c r="H298" s="31" t="str">
        <f>IFERROR(INDEX(Definitions!$E$4:$F$173,MATCH($C298,Definitions!$E$4:$E$173,0),2),"")</f>
        <v>Burner &amp; Hood System</v>
      </c>
      <c r="I298" s="32" t="s">
        <v>486</v>
      </c>
      <c r="J298" s="28" t="s">
        <v>379</v>
      </c>
      <c r="K298" s="33" t="str">
        <f>IFERROR(INDEX(Definitions!$E$4:$F$88,MATCH($J298,Definitions!$E$4:$E$88,0),2),"")</f>
        <v>Moisture Transmitter</v>
      </c>
      <c r="L298" s="28" t="s">
        <v>471</v>
      </c>
      <c r="M298" s="28" t="s">
        <v>72</v>
      </c>
      <c r="N298" s="28" t="s">
        <v>73</v>
      </c>
      <c r="O298" s="27" t="s">
        <v>472</v>
      </c>
      <c r="P298" s="27" t="s">
        <v>87</v>
      </c>
      <c r="Q298" s="179"/>
      <c r="R298" s="27" t="s">
        <v>76</v>
      </c>
      <c r="S298" s="203">
        <v>-1500</v>
      </c>
      <c r="T298" s="211" t="s">
        <v>834</v>
      </c>
      <c r="U298" s="205" t="s">
        <v>835</v>
      </c>
      <c r="V298" s="206"/>
      <c r="W298" s="206"/>
      <c r="X298" s="206"/>
      <c r="Y298" s="206"/>
      <c r="Z298" s="206"/>
      <c r="AA298" s="206"/>
      <c r="AB298" s="206"/>
      <c r="AC298" s="206"/>
      <c r="AD298" s="206"/>
      <c r="AE298" s="206"/>
      <c r="AF298" s="206"/>
      <c r="AG298" s="206"/>
      <c r="AH298" s="208"/>
      <c r="AI298" s="226"/>
      <c r="AJ298" s="227"/>
      <c r="AK298" s="228"/>
      <c r="AL298" s="226"/>
      <c r="AM298" s="208"/>
      <c r="AN298" s="226"/>
      <c r="AO298" s="208"/>
      <c r="AP298" s="209"/>
      <c r="AQ298" s="210"/>
    </row>
    <row r="299" spans="1:43">
      <c r="A299" s="291" t="s">
        <v>1193</v>
      </c>
      <c r="B299" s="27" t="s">
        <v>1201</v>
      </c>
      <c r="C299" s="27">
        <v>32</v>
      </c>
      <c r="D299" s="28" t="s">
        <v>487</v>
      </c>
      <c r="E299" s="28"/>
      <c r="F299" s="29" t="str">
        <f t="shared" si="17"/>
        <v>TM140132PT015</v>
      </c>
      <c r="G299" s="30" t="str">
        <f t="shared" si="18"/>
        <v>TM140132PT015</v>
      </c>
      <c r="H299" s="31" t="str">
        <f>IFERROR(INDEX(Definitions!$E$4:$F$173,MATCH($C299,Definitions!$E$4:$E$173,0),2),"")</f>
        <v>Burner &amp; Hood System</v>
      </c>
      <c r="I299" s="32" t="s">
        <v>907</v>
      </c>
      <c r="J299" s="28" t="s">
        <v>71</v>
      </c>
      <c r="K299" s="33" t="str">
        <f>IFERROR(INDEX(Definitions!$E$4:$F$88,MATCH($J299,Definitions!$E$4:$E$88,0),2),"")</f>
        <v>Pressure Transmitter</v>
      </c>
      <c r="L299" s="28" t="s">
        <v>471</v>
      </c>
      <c r="M299" s="28" t="s">
        <v>72</v>
      </c>
      <c r="N299" s="28" t="s">
        <v>73</v>
      </c>
      <c r="O299" s="27" t="s">
        <v>472</v>
      </c>
      <c r="P299" s="27" t="s">
        <v>87</v>
      </c>
      <c r="Q299" s="179"/>
      <c r="R299" s="27" t="s">
        <v>76</v>
      </c>
      <c r="S299" s="203">
        <v>0</v>
      </c>
      <c r="T299" s="204" t="s">
        <v>836</v>
      </c>
      <c r="U299" s="205" t="s">
        <v>837</v>
      </c>
      <c r="V299" s="206"/>
      <c r="W299" s="206"/>
      <c r="X299" s="206"/>
      <c r="Y299" s="206"/>
      <c r="Z299" s="206"/>
      <c r="AA299" s="206"/>
      <c r="AB299" s="206"/>
      <c r="AC299" s="206"/>
      <c r="AD299" s="206"/>
      <c r="AE299" s="206"/>
      <c r="AF299" s="206"/>
      <c r="AG299" s="206"/>
      <c r="AH299" s="208"/>
      <c r="AI299" s="226"/>
      <c r="AJ299" s="227"/>
      <c r="AK299" s="228"/>
      <c r="AL299" s="226"/>
      <c r="AM299" s="208"/>
      <c r="AN299" s="226"/>
      <c r="AO299" s="208"/>
      <c r="AP299" s="209"/>
      <c r="AQ299" s="210"/>
    </row>
    <row r="300" spans="1:43">
      <c r="A300" s="291" t="s">
        <v>1193</v>
      </c>
      <c r="B300" s="27" t="s">
        <v>1201</v>
      </c>
      <c r="C300" s="27">
        <v>32</v>
      </c>
      <c r="D300" s="28" t="s">
        <v>488</v>
      </c>
      <c r="E300" s="28" t="s">
        <v>935</v>
      </c>
      <c r="F300" s="29" t="str">
        <f t="shared" si="17"/>
        <v>TM140132PS005</v>
      </c>
      <c r="G300" s="30" t="str">
        <f t="shared" si="18"/>
        <v>TM140132PS005AB</v>
      </c>
      <c r="H300" s="31" t="str">
        <f>IFERROR(INDEX(Definitions!$E$4:$F$173,MATCH($C300,Definitions!$E$4:$E$173,0),2),"")</f>
        <v>Burner &amp; Hood System</v>
      </c>
      <c r="I300" s="32" t="s">
        <v>489</v>
      </c>
      <c r="J300" s="28" t="s">
        <v>112</v>
      </c>
      <c r="K300" s="33" t="s">
        <v>490</v>
      </c>
      <c r="L300" s="28" t="s">
        <v>471</v>
      </c>
      <c r="M300" s="28" t="s">
        <v>72</v>
      </c>
      <c r="N300" s="28" t="s">
        <v>85</v>
      </c>
      <c r="O300" s="27" t="s">
        <v>441</v>
      </c>
      <c r="P300" s="27" t="s">
        <v>87</v>
      </c>
      <c r="Q300" s="27"/>
      <c r="R300" s="27" t="s">
        <v>76</v>
      </c>
      <c r="S300" s="203"/>
      <c r="T300" s="205"/>
      <c r="U300" s="205"/>
      <c r="V300" s="206"/>
      <c r="W300" s="206"/>
      <c r="X300" s="206"/>
      <c r="Y300" s="206"/>
      <c r="Z300" s="206"/>
      <c r="AA300" s="206"/>
      <c r="AB300" s="206"/>
      <c r="AC300" s="206"/>
      <c r="AD300" s="206"/>
      <c r="AE300" s="206"/>
      <c r="AF300" s="206"/>
      <c r="AG300" s="206"/>
      <c r="AH300" s="208"/>
      <c r="AI300" s="226"/>
      <c r="AJ300" s="227"/>
      <c r="AK300" s="228"/>
      <c r="AL300" s="226"/>
      <c r="AM300" s="208"/>
      <c r="AN300" s="226"/>
      <c r="AO300" s="208"/>
      <c r="AP300" s="209"/>
      <c r="AQ300" s="210"/>
    </row>
    <row r="301" spans="1:43">
      <c r="A301" s="291" t="s">
        <v>1193</v>
      </c>
      <c r="B301" s="27" t="s">
        <v>1201</v>
      </c>
      <c r="C301" s="27">
        <v>32</v>
      </c>
      <c r="D301" s="28" t="s">
        <v>488</v>
      </c>
      <c r="E301" s="28" t="s">
        <v>936</v>
      </c>
      <c r="F301" s="29" t="str">
        <f>B301&amp;C301&amp;J301&amp;D301</f>
        <v>TM140132PS005</v>
      </c>
      <c r="G301" s="30" t="str">
        <f t="shared" si="18"/>
        <v>TM140132PS005CD</v>
      </c>
      <c r="H301" s="31" t="str">
        <f>IFERROR(INDEX(Definitions!$E$4:$F$173,MATCH($C301,Definitions!$E$4:$E$173,0),2),"")</f>
        <v>Burner &amp; Hood System</v>
      </c>
      <c r="I301" s="32" t="s">
        <v>489</v>
      </c>
      <c r="J301" s="28" t="s">
        <v>112</v>
      </c>
      <c r="K301" s="33" t="s">
        <v>490</v>
      </c>
      <c r="L301" s="28" t="s">
        <v>471</v>
      </c>
      <c r="M301" s="28" t="s">
        <v>72</v>
      </c>
      <c r="N301" s="28" t="s">
        <v>85</v>
      </c>
      <c r="O301" s="27" t="s">
        <v>441</v>
      </c>
      <c r="P301" s="27" t="s">
        <v>87</v>
      </c>
      <c r="Q301" s="27"/>
      <c r="R301" s="27" t="s">
        <v>76</v>
      </c>
      <c r="S301" s="203"/>
      <c r="T301" s="205"/>
      <c r="U301" s="205"/>
      <c r="V301" s="206"/>
      <c r="W301" s="206"/>
      <c r="X301" s="206"/>
      <c r="Y301" s="206"/>
      <c r="Z301" s="206"/>
      <c r="AA301" s="206"/>
      <c r="AB301" s="206"/>
      <c r="AC301" s="206"/>
      <c r="AD301" s="206"/>
      <c r="AE301" s="206"/>
      <c r="AF301" s="206"/>
      <c r="AG301" s="206"/>
      <c r="AH301" s="208"/>
      <c r="AI301" s="226"/>
      <c r="AJ301" s="227"/>
      <c r="AK301" s="228"/>
      <c r="AL301" s="226"/>
      <c r="AM301" s="208"/>
      <c r="AN301" s="226"/>
      <c r="AO301" s="208"/>
      <c r="AP301" s="209"/>
      <c r="AQ301" s="210"/>
    </row>
    <row r="302" spans="1:43">
      <c r="A302" s="291" t="s">
        <v>1193</v>
      </c>
      <c r="B302" s="27" t="s">
        <v>1201</v>
      </c>
      <c r="C302" s="27">
        <v>32</v>
      </c>
      <c r="D302" s="28">
        <v>6</v>
      </c>
      <c r="E302" s="28" t="s">
        <v>935</v>
      </c>
      <c r="F302" s="29" t="str">
        <f>B302&amp;C302&amp;J302&amp;D302</f>
        <v>TM140132PS6</v>
      </c>
      <c r="G302" s="30" t="str">
        <f t="shared" si="18"/>
        <v>TM140132PS6AB</v>
      </c>
      <c r="H302" s="31" t="str">
        <f>IFERROR(INDEX(Definitions!$E$4:$F$173,MATCH($C302,Definitions!$E$4:$E$173,0),2),"")</f>
        <v>Burner &amp; Hood System</v>
      </c>
      <c r="I302" s="32" t="s">
        <v>489</v>
      </c>
      <c r="J302" s="28" t="s">
        <v>112</v>
      </c>
      <c r="K302" s="33" t="s">
        <v>490</v>
      </c>
      <c r="L302" s="28" t="s">
        <v>471</v>
      </c>
      <c r="M302" s="28" t="s">
        <v>72</v>
      </c>
      <c r="N302" s="28" t="s">
        <v>85</v>
      </c>
      <c r="O302" s="27" t="s">
        <v>441</v>
      </c>
      <c r="P302" s="27" t="s">
        <v>87</v>
      </c>
      <c r="Q302" s="27"/>
      <c r="R302" s="27" t="s">
        <v>76</v>
      </c>
      <c r="S302" s="203"/>
      <c r="T302" s="205"/>
      <c r="U302" s="205"/>
      <c r="V302" s="206"/>
      <c r="W302" s="206"/>
      <c r="X302" s="206"/>
      <c r="Y302" s="206"/>
      <c r="Z302" s="206"/>
      <c r="AA302" s="206"/>
      <c r="AB302" s="206"/>
      <c r="AC302" s="206"/>
      <c r="AD302" s="206"/>
      <c r="AE302" s="206"/>
      <c r="AF302" s="206"/>
      <c r="AG302" s="206"/>
      <c r="AH302" s="208"/>
      <c r="AI302" s="226"/>
      <c r="AJ302" s="227"/>
      <c r="AK302" s="228"/>
      <c r="AL302" s="226"/>
      <c r="AM302" s="208"/>
      <c r="AN302" s="226"/>
      <c r="AO302" s="208"/>
      <c r="AP302" s="209"/>
      <c r="AQ302" s="210"/>
    </row>
    <row r="303" spans="1:43">
      <c r="A303" s="291" t="s">
        <v>1193</v>
      </c>
      <c r="B303" s="27" t="s">
        <v>1201</v>
      </c>
      <c r="C303" s="27">
        <v>32</v>
      </c>
      <c r="D303" s="202" t="s">
        <v>497</v>
      </c>
      <c r="E303" s="28" t="s">
        <v>936</v>
      </c>
      <c r="F303" s="29" t="str">
        <f t="shared" si="17"/>
        <v>TM140132PS006</v>
      </c>
      <c r="G303" s="30" t="str">
        <f t="shared" si="18"/>
        <v>TM140132PS006CD</v>
      </c>
      <c r="H303" s="31" t="str">
        <f>IFERROR(INDEX(Definitions!$E$4:$F$173,MATCH($C303,Definitions!$E$4:$E$173,0),2),"")</f>
        <v>Burner &amp; Hood System</v>
      </c>
      <c r="I303" s="32" t="s">
        <v>489</v>
      </c>
      <c r="J303" s="28" t="s">
        <v>112</v>
      </c>
      <c r="K303" s="33" t="s">
        <v>490</v>
      </c>
      <c r="L303" s="28" t="s">
        <v>471</v>
      </c>
      <c r="M303" s="28" t="s">
        <v>72</v>
      </c>
      <c r="N303" s="28" t="s">
        <v>85</v>
      </c>
      <c r="O303" s="27" t="s">
        <v>441</v>
      </c>
      <c r="P303" s="27" t="s">
        <v>87</v>
      </c>
      <c r="Q303" s="27"/>
      <c r="R303" s="27" t="s">
        <v>76</v>
      </c>
      <c r="S303" s="203"/>
      <c r="T303" s="205"/>
      <c r="U303" s="205"/>
      <c r="V303" s="206"/>
      <c r="W303" s="206"/>
      <c r="X303" s="206"/>
      <c r="Y303" s="206"/>
      <c r="Z303" s="206"/>
      <c r="AA303" s="206"/>
      <c r="AB303" s="206"/>
      <c r="AC303" s="206"/>
      <c r="AD303" s="206"/>
      <c r="AE303" s="206"/>
      <c r="AF303" s="206"/>
      <c r="AG303" s="206"/>
      <c r="AH303" s="208"/>
      <c r="AI303" s="226"/>
      <c r="AJ303" s="227"/>
      <c r="AK303" s="228"/>
      <c r="AL303" s="226"/>
      <c r="AM303" s="208"/>
      <c r="AN303" s="226"/>
      <c r="AO303" s="208"/>
      <c r="AP303" s="209"/>
      <c r="AQ303" s="210"/>
    </row>
    <row r="304" spans="1:43">
      <c r="A304" s="291" t="s">
        <v>1193</v>
      </c>
      <c r="B304" s="27" t="s">
        <v>1201</v>
      </c>
      <c r="C304" s="27">
        <v>32</v>
      </c>
      <c r="D304" s="28" t="s">
        <v>492</v>
      </c>
      <c r="E304" s="28"/>
      <c r="F304" s="29" t="str">
        <f t="shared" si="17"/>
        <v>TM140132PS012</v>
      </c>
      <c r="G304" s="30" t="str">
        <f t="shared" si="18"/>
        <v>TM140132PS012</v>
      </c>
      <c r="H304" s="31" t="str">
        <f>IFERROR(INDEX(Definitions!$E$4:$F$173,MATCH($C304,Definitions!$E$4:$E$173,0),2),"")</f>
        <v>Burner &amp; Hood System</v>
      </c>
      <c r="I304" s="32" t="s">
        <v>493</v>
      </c>
      <c r="J304" s="28" t="s">
        <v>112</v>
      </c>
      <c r="K304" s="33" t="s">
        <v>490</v>
      </c>
      <c r="L304" s="28" t="s">
        <v>471</v>
      </c>
      <c r="M304" s="28" t="s">
        <v>72</v>
      </c>
      <c r="N304" s="28" t="s">
        <v>85</v>
      </c>
      <c r="O304" s="27" t="s">
        <v>441</v>
      </c>
      <c r="P304" s="27" t="s">
        <v>87</v>
      </c>
      <c r="Q304" s="27"/>
      <c r="R304" s="27" t="s">
        <v>76</v>
      </c>
      <c r="S304" s="203"/>
      <c r="T304" s="205"/>
      <c r="U304" s="205"/>
      <c r="V304" s="206"/>
      <c r="W304" s="206"/>
      <c r="X304" s="206"/>
      <c r="Y304" s="206"/>
      <c r="Z304" s="206"/>
      <c r="AA304" s="206"/>
      <c r="AB304" s="206"/>
      <c r="AC304" s="206"/>
      <c r="AD304" s="206"/>
      <c r="AE304" s="206"/>
      <c r="AF304" s="206"/>
      <c r="AG304" s="206"/>
      <c r="AH304" s="208"/>
      <c r="AI304" s="226"/>
      <c r="AJ304" s="227"/>
      <c r="AK304" s="228"/>
      <c r="AL304" s="226"/>
      <c r="AM304" s="208"/>
      <c r="AN304" s="226"/>
      <c r="AO304" s="208"/>
      <c r="AP304" s="209"/>
      <c r="AQ304" s="210"/>
    </row>
    <row r="305" spans="1:43">
      <c r="A305" s="291" t="s">
        <v>1193</v>
      </c>
      <c r="B305" s="27" t="s">
        <v>1201</v>
      </c>
      <c r="C305" s="27">
        <v>32</v>
      </c>
      <c r="D305" s="28" t="s">
        <v>494</v>
      </c>
      <c r="E305" s="28"/>
      <c r="F305" s="29" t="str">
        <f t="shared" si="17"/>
        <v>TM140132PS018</v>
      </c>
      <c r="G305" s="30" t="str">
        <f t="shared" si="18"/>
        <v>TM140132PS018</v>
      </c>
      <c r="H305" s="31" t="str">
        <f>IFERROR(INDEX(Definitions!$E$4:$F$173,MATCH($C305,Definitions!$E$4:$E$173,0),2),"")</f>
        <v>Burner &amp; Hood System</v>
      </c>
      <c r="I305" s="32" t="s">
        <v>495</v>
      </c>
      <c r="J305" s="28" t="s">
        <v>112</v>
      </c>
      <c r="K305" s="33" t="s">
        <v>490</v>
      </c>
      <c r="L305" s="28" t="s">
        <v>471</v>
      </c>
      <c r="M305" s="28" t="s">
        <v>72</v>
      </c>
      <c r="N305" s="28" t="s">
        <v>85</v>
      </c>
      <c r="O305" s="27" t="s">
        <v>441</v>
      </c>
      <c r="P305" s="27" t="s">
        <v>87</v>
      </c>
      <c r="Q305" s="27"/>
      <c r="R305" s="27" t="s">
        <v>76</v>
      </c>
      <c r="S305" s="203"/>
      <c r="T305" s="205"/>
      <c r="U305" s="205"/>
      <c r="V305" s="206"/>
      <c r="W305" s="206"/>
      <c r="X305" s="206"/>
      <c r="Y305" s="206"/>
      <c r="Z305" s="206"/>
      <c r="AA305" s="206"/>
      <c r="AB305" s="206"/>
      <c r="AC305" s="206"/>
      <c r="AD305" s="206"/>
      <c r="AE305" s="206"/>
      <c r="AF305" s="206"/>
      <c r="AG305" s="206"/>
      <c r="AH305" s="208"/>
      <c r="AI305" s="226"/>
      <c r="AJ305" s="227"/>
      <c r="AK305" s="228"/>
      <c r="AL305" s="226"/>
      <c r="AM305" s="208"/>
      <c r="AN305" s="226"/>
      <c r="AO305" s="208"/>
      <c r="AP305" s="209"/>
      <c r="AQ305" s="210"/>
    </row>
    <row r="306" spans="1:43">
      <c r="A306" s="291" t="s">
        <v>1193</v>
      </c>
      <c r="B306" s="27" t="s">
        <v>1201</v>
      </c>
      <c r="C306" s="27">
        <v>32</v>
      </c>
      <c r="D306" s="28" t="s">
        <v>496</v>
      </c>
      <c r="E306" s="28"/>
      <c r="F306" s="29" t="str">
        <f t="shared" si="17"/>
        <v>TM140132PS019</v>
      </c>
      <c r="G306" s="30" t="str">
        <f t="shared" si="18"/>
        <v>TM140132PS019</v>
      </c>
      <c r="H306" s="31" t="str">
        <f>IFERROR(INDEX(Definitions!$E$4:$F$173,MATCH($C306,Definitions!$E$4:$E$173,0),2),"")</f>
        <v>Burner &amp; Hood System</v>
      </c>
      <c r="I306" s="32" t="s">
        <v>495</v>
      </c>
      <c r="J306" s="28" t="s">
        <v>112</v>
      </c>
      <c r="K306" s="33" t="s">
        <v>490</v>
      </c>
      <c r="L306" s="28" t="s">
        <v>471</v>
      </c>
      <c r="M306" s="28" t="s">
        <v>72</v>
      </c>
      <c r="N306" s="28" t="s">
        <v>85</v>
      </c>
      <c r="O306" s="27" t="s">
        <v>441</v>
      </c>
      <c r="P306" s="27" t="s">
        <v>87</v>
      </c>
      <c r="Q306" s="27"/>
      <c r="R306" s="27" t="s">
        <v>76</v>
      </c>
      <c r="S306" s="203"/>
      <c r="T306" s="205"/>
      <c r="U306" s="205"/>
      <c r="V306" s="206"/>
      <c r="W306" s="206"/>
      <c r="X306" s="206"/>
      <c r="Y306" s="206"/>
      <c r="Z306" s="206"/>
      <c r="AA306" s="206"/>
      <c r="AB306" s="206"/>
      <c r="AC306" s="206"/>
      <c r="AD306" s="206"/>
      <c r="AE306" s="206"/>
      <c r="AF306" s="206"/>
      <c r="AG306" s="206"/>
      <c r="AH306" s="208"/>
      <c r="AI306" s="226"/>
      <c r="AJ306" s="227"/>
      <c r="AK306" s="228"/>
      <c r="AL306" s="226"/>
      <c r="AM306" s="208"/>
      <c r="AN306" s="226"/>
      <c r="AO306" s="208"/>
      <c r="AP306" s="209"/>
      <c r="AQ306" s="210"/>
    </row>
    <row r="307" spans="1:43">
      <c r="A307" s="291" t="s">
        <v>1193</v>
      </c>
      <c r="B307" s="27" t="s">
        <v>1201</v>
      </c>
      <c r="C307" s="27">
        <v>32</v>
      </c>
      <c r="D307" s="28" t="s">
        <v>940</v>
      </c>
      <c r="E307" s="28"/>
      <c r="F307" s="29" t="str">
        <f t="shared" si="17"/>
        <v>TM140132ZSC006A</v>
      </c>
      <c r="G307" s="30" t="str">
        <f t="shared" si="18"/>
        <v>TM140132ZSC006A</v>
      </c>
      <c r="H307" s="31" t="str">
        <f>IFERROR(INDEX(Definitions!$E$4:$F$173,MATCH($C307,Definitions!$E$4:$E$173,0),2),"")</f>
        <v>Burner &amp; Hood System</v>
      </c>
      <c r="I307" s="32" t="s">
        <v>499</v>
      </c>
      <c r="J307" s="28" t="s">
        <v>801</v>
      </c>
      <c r="K307" s="33" t="str">
        <f>IFERROR(INDEX(Definitions!$E$4:$F$88,MATCH($J307,Definitions!$E$4:$E$88,0),2),"")</f>
        <v>Close limit switch signal</v>
      </c>
      <c r="L307" s="28" t="s">
        <v>1210</v>
      </c>
      <c r="M307" s="28" t="s">
        <v>72</v>
      </c>
      <c r="N307" s="28" t="s">
        <v>85</v>
      </c>
      <c r="O307" s="27" t="s">
        <v>500</v>
      </c>
      <c r="P307" s="27" t="s">
        <v>87</v>
      </c>
      <c r="Q307" s="27"/>
      <c r="R307" s="27" t="s">
        <v>76</v>
      </c>
      <c r="S307" s="203"/>
      <c r="T307" s="205"/>
      <c r="U307" s="205"/>
      <c r="V307" s="206"/>
      <c r="W307" s="206"/>
      <c r="X307" s="206"/>
      <c r="Y307" s="206"/>
      <c r="Z307" s="206"/>
      <c r="AA307" s="206"/>
      <c r="AB307" s="206"/>
      <c r="AC307" s="206"/>
      <c r="AD307" s="206"/>
      <c r="AE307" s="206"/>
      <c r="AF307" s="206"/>
      <c r="AG307" s="206"/>
      <c r="AH307" s="208"/>
      <c r="AI307" s="226"/>
      <c r="AJ307" s="227"/>
      <c r="AK307" s="228"/>
      <c r="AL307" s="226"/>
      <c r="AM307" s="208"/>
      <c r="AN307" s="226"/>
      <c r="AO307" s="208"/>
      <c r="AP307" s="209"/>
      <c r="AQ307" s="210"/>
    </row>
    <row r="308" spans="1:43">
      <c r="A308" s="291" t="s">
        <v>1193</v>
      </c>
      <c r="B308" s="27" t="s">
        <v>1201</v>
      </c>
      <c r="C308" s="27">
        <v>32</v>
      </c>
      <c r="D308" s="28" t="s">
        <v>940</v>
      </c>
      <c r="E308" s="28"/>
      <c r="F308" s="29" t="str">
        <f t="shared" si="17"/>
        <v>TM140132ZSO006A</v>
      </c>
      <c r="G308" s="30" t="str">
        <f t="shared" si="18"/>
        <v>TM140132ZSO006A</v>
      </c>
      <c r="H308" s="31" t="str">
        <f>IFERROR(INDEX(Definitions!$E$4:$F$173,MATCH($C308,Definitions!$E$4:$E$173,0),2),"")</f>
        <v>Burner &amp; Hood System</v>
      </c>
      <c r="I308" s="32" t="s">
        <v>501</v>
      </c>
      <c r="J308" s="28" t="s">
        <v>800</v>
      </c>
      <c r="K308" s="33" t="str">
        <f>IFERROR(INDEX(Definitions!$E$4:$F$88,MATCH($J308,Definitions!$E$4:$E$88,0),2),"")</f>
        <v>Open limit switch signal</v>
      </c>
      <c r="L308" s="28" t="s">
        <v>1210</v>
      </c>
      <c r="M308" s="28" t="s">
        <v>72</v>
      </c>
      <c r="N308" s="28" t="s">
        <v>85</v>
      </c>
      <c r="O308" s="27" t="s">
        <v>500</v>
      </c>
      <c r="P308" s="27" t="s">
        <v>87</v>
      </c>
      <c r="Q308" s="27"/>
      <c r="R308" s="27" t="s">
        <v>76</v>
      </c>
      <c r="S308" s="203"/>
      <c r="T308" s="205"/>
      <c r="U308" s="205"/>
      <c r="V308" s="206"/>
      <c r="W308" s="206"/>
      <c r="X308" s="206"/>
      <c r="Y308" s="206"/>
      <c r="Z308" s="206"/>
      <c r="AA308" s="206"/>
      <c r="AB308" s="206"/>
      <c r="AC308" s="206"/>
      <c r="AD308" s="206"/>
      <c r="AE308" s="206"/>
      <c r="AF308" s="206"/>
      <c r="AG308" s="206"/>
      <c r="AH308" s="208"/>
      <c r="AI308" s="226"/>
      <c r="AJ308" s="227"/>
      <c r="AK308" s="228"/>
      <c r="AL308" s="226"/>
      <c r="AM308" s="208"/>
      <c r="AN308" s="226"/>
      <c r="AO308" s="208"/>
      <c r="AP308" s="209"/>
      <c r="AQ308" s="210"/>
    </row>
    <row r="309" spans="1:43">
      <c r="A309" s="291" t="s">
        <v>1193</v>
      </c>
      <c r="B309" s="27" t="s">
        <v>1201</v>
      </c>
      <c r="C309" s="27">
        <v>32</v>
      </c>
      <c r="D309" s="28" t="s">
        <v>941</v>
      </c>
      <c r="E309" s="28"/>
      <c r="F309" s="29" t="str">
        <f>B309&amp;C309&amp;J309&amp;D309</f>
        <v>TM140132ZSC006B</v>
      </c>
      <c r="G309" s="30" t="str">
        <f t="shared" si="18"/>
        <v>TM140132ZSC006B</v>
      </c>
      <c r="H309" s="31" t="str">
        <f>IFERROR(INDEX(Definitions!$E$4:$F$173,MATCH($C309,Definitions!$E$4:$E$173,0),2),"")</f>
        <v>Burner &amp; Hood System</v>
      </c>
      <c r="I309" s="32" t="s">
        <v>499</v>
      </c>
      <c r="J309" s="28" t="s">
        <v>801</v>
      </c>
      <c r="K309" s="33" t="str">
        <f>IFERROR(INDEX(Definitions!$E$4:$F$88,MATCH($J309,Definitions!$E$4:$E$88,0),2),"")</f>
        <v>Close limit switch signal</v>
      </c>
      <c r="L309" s="28" t="s">
        <v>1210</v>
      </c>
      <c r="M309" s="28" t="s">
        <v>72</v>
      </c>
      <c r="N309" s="28" t="s">
        <v>85</v>
      </c>
      <c r="O309" s="27" t="s">
        <v>500</v>
      </c>
      <c r="P309" s="27" t="s">
        <v>87</v>
      </c>
      <c r="Q309" s="27"/>
      <c r="R309" s="27" t="s">
        <v>76</v>
      </c>
      <c r="S309" s="203"/>
      <c r="T309" s="205"/>
      <c r="U309" s="205"/>
      <c r="V309" s="206"/>
      <c r="W309" s="206"/>
      <c r="X309" s="206"/>
      <c r="Y309" s="206"/>
      <c r="Z309" s="206"/>
      <c r="AA309" s="206"/>
      <c r="AB309" s="206"/>
      <c r="AC309" s="206"/>
      <c r="AD309" s="206"/>
      <c r="AE309" s="206"/>
      <c r="AF309" s="206"/>
      <c r="AG309" s="206"/>
      <c r="AH309" s="208"/>
      <c r="AI309" s="226"/>
      <c r="AJ309" s="227"/>
      <c r="AK309" s="228"/>
      <c r="AL309" s="226"/>
      <c r="AM309" s="208"/>
      <c r="AN309" s="226"/>
      <c r="AO309" s="208"/>
      <c r="AP309" s="209"/>
      <c r="AQ309" s="210"/>
    </row>
    <row r="310" spans="1:43">
      <c r="A310" s="291" t="s">
        <v>1193</v>
      </c>
      <c r="B310" s="27" t="s">
        <v>1201</v>
      </c>
      <c r="C310" s="27">
        <v>32</v>
      </c>
      <c r="D310" s="28" t="s">
        <v>941</v>
      </c>
      <c r="E310" s="28"/>
      <c r="F310" s="29" t="str">
        <f>B310&amp;C310&amp;J310&amp;D310</f>
        <v>TM140132ZSO006B</v>
      </c>
      <c r="G310" s="30" t="str">
        <f t="shared" si="18"/>
        <v>TM140132ZSO006B</v>
      </c>
      <c r="H310" s="31" t="str">
        <f>IFERROR(INDEX(Definitions!$E$4:$F$173,MATCH($C310,Definitions!$E$4:$E$173,0),2),"")</f>
        <v>Burner &amp; Hood System</v>
      </c>
      <c r="I310" s="32" t="s">
        <v>501</v>
      </c>
      <c r="J310" s="28" t="s">
        <v>800</v>
      </c>
      <c r="K310" s="33" t="str">
        <f>IFERROR(INDEX(Definitions!$E$4:$F$88,MATCH($J310,Definitions!$E$4:$E$88,0),2),"")</f>
        <v>Open limit switch signal</v>
      </c>
      <c r="L310" s="28" t="s">
        <v>1210</v>
      </c>
      <c r="M310" s="28" t="s">
        <v>72</v>
      </c>
      <c r="N310" s="28" t="s">
        <v>85</v>
      </c>
      <c r="O310" s="27" t="s">
        <v>500</v>
      </c>
      <c r="P310" s="27" t="s">
        <v>87</v>
      </c>
      <c r="Q310" s="27"/>
      <c r="R310" s="27" t="s">
        <v>76</v>
      </c>
      <c r="S310" s="203"/>
      <c r="T310" s="205"/>
      <c r="U310" s="205"/>
      <c r="V310" s="206"/>
      <c r="W310" s="206"/>
      <c r="X310" s="206"/>
      <c r="Y310" s="206"/>
      <c r="Z310" s="206"/>
      <c r="AA310" s="206"/>
      <c r="AB310" s="206"/>
      <c r="AC310" s="206"/>
      <c r="AD310" s="206"/>
      <c r="AE310" s="206"/>
      <c r="AF310" s="206"/>
      <c r="AG310" s="206"/>
      <c r="AH310" s="208"/>
      <c r="AI310" s="226"/>
      <c r="AJ310" s="227"/>
      <c r="AK310" s="228"/>
      <c r="AL310" s="226"/>
      <c r="AM310" s="208"/>
      <c r="AN310" s="226"/>
      <c r="AO310" s="208"/>
      <c r="AP310" s="209"/>
      <c r="AQ310" s="210"/>
    </row>
    <row r="311" spans="1:43">
      <c r="A311" s="291" t="s">
        <v>1193</v>
      </c>
      <c r="B311" s="27" t="s">
        <v>1201</v>
      </c>
      <c r="C311" s="27">
        <v>32</v>
      </c>
      <c r="D311" s="28" t="s">
        <v>942</v>
      </c>
      <c r="E311" s="28"/>
      <c r="F311" s="29" t="str">
        <f t="shared" si="17"/>
        <v>TM140132ZSC011A</v>
      </c>
      <c r="G311" s="30" t="str">
        <f t="shared" si="18"/>
        <v>TM140132ZSC011A</v>
      </c>
      <c r="H311" s="31" t="str">
        <f>IFERROR(INDEX(Definitions!$E$4:$F$173,MATCH($C311,Definitions!$E$4:$E$173,0),2),"")</f>
        <v>Burner &amp; Hood System</v>
      </c>
      <c r="I311" s="32" t="s">
        <v>503</v>
      </c>
      <c r="J311" s="28" t="s">
        <v>801</v>
      </c>
      <c r="K311" s="33" t="str">
        <f>IFERROR(INDEX(Definitions!$E$4:$F$88,MATCH($J311,Definitions!$E$4:$E$88,0),2),"")</f>
        <v>Close limit switch signal</v>
      </c>
      <c r="L311" s="28" t="s">
        <v>1210</v>
      </c>
      <c r="M311" s="28" t="s">
        <v>72</v>
      </c>
      <c r="N311" s="28" t="s">
        <v>85</v>
      </c>
      <c r="O311" s="27" t="s">
        <v>500</v>
      </c>
      <c r="P311" s="27" t="s">
        <v>87</v>
      </c>
      <c r="Q311" s="27"/>
      <c r="R311" s="27" t="s">
        <v>76</v>
      </c>
      <c r="S311" s="203"/>
      <c r="T311" s="205"/>
      <c r="U311" s="205"/>
      <c r="V311" s="206"/>
      <c r="W311" s="206"/>
      <c r="X311" s="206"/>
      <c r="Y311" s="206"/>
      <c r="Z311" s="206"/>
      <c r="AA311" s="206"/>
      <c r="AB311" s="206"/>
      <c r="AC311" s="206"/>
      <c r="AD311" s="206"/>
      <c r="AE311" s="206"/>
      <c r="AF311" s="206"/>
      <c r="AG311" s="206"/>
      <c r="AH311" s="208"/>
      <c r="AI311" s="226"/>
      <c r="AJ311" s="227"/>
      <c r="AK311" s="228"/>
      <c r="AL311" s="226"/>
      <c r="AM311" s="208"/>
      <c r="AN311" s="226"/>
      <c r="AO311" s="208"/>
      <c r="AP311" s="209"/>
      <c r="AQ311" s="210"/>
    </row>
    <row r="312" spans="1:43">
      <c r="A312" s="291" t="s">
        <v>1193</v>
      </c>
      <c r="B312" s="27" t="s">
        <v>1201</v>
      </c>
      <c r="C312" s="27">
        <v>32</v>
      </c>
      <c r="D312" s="28" t="s">
        <v>942</v>
      </c>
      <c r="E312" s="28"/>
      <c r="F312" s="29" t="str">
        <f t="shared" si="17"/>
        <v>TM140132ZSO011A</v>
      </c>
      <c r="G312" s="30" t="str">
        <f t="shared" si="18"/>
        <v>TM140132ZSO011A</v>
      </c>
      <c r="H312" s="31" t="str">
        <f>IFERROR(INDEX(Definitions!$E$4:$F$173,MATCH($C312,Definitions!$E$4:$E$173,0),2),"")</f>
        <v>Burner &amp; Hood System</v>
      </c>
      <c r="I312" s="32" t="s">
        <v>504</v>
      </c>
      <c r="J312" s="28" t="s">
        <v>800</v>
      </c>
      <c r="K312" s="33" t="str">
        <f>IFERROR(INDEX(Definitions!$E$4:$F$88,MATCH($J312,Definitions!$E$4:$E$88,0),2),"")</f>
        <v>Open limit switch signal</v>
      </c>
      <c r="L312" s="28" t="s">
        <v>1210</v>
      </c>
      <c r="M312" s="28" t="s">
        <v>72</v>
      </c>
      <c r="N312" s="28" t="s">
        <v>85</v>
      </c>
      <c r="O312" s="27" t="s">
        <v>500</v>
      </c>
      <c r="P312" s="27" t="s">
        <v>87</v>
      </c>
      <c r="Q312" s="27"/>
      <c r="R312" s="27" t="s">
        <v>76</v>
      </c>
      <c r="S312" s="203"/>
      <c r="T312" s="205"/>
      <c r="U312" s="205"/>
      <c r="V312" s="206"/>
      <c r="W312" s="206"/>
      <c r="X312" s="206"/>
      <c r="Y312" s="206"/>
      <c r="Z312" s="206"/>
      <c r="AA312" s="206"/>
      <c r="AB312" s="206"/>
      <c r="AC312" s="206"/>
      <c r="AD312" s="206"/>
      <c r="AE312" s="206"/>
      <c r="AF312" s="206"/>
      <c r="AG312" s="206"/>
      <c r="AH312" s="208"/>
      <c r="AI312" s="226"/>
      <c r="AJ312" s="227"/>
      <c r="AK312" s="228"/>
      <c r="AL312" s="226"/>
      <c r="AM312" s="208"/>
      <c r="AN312" s="226"/>
      <c r="AO312" s="208"/>
      <c r="AP312" s="209"/>
      <c r="AQ312" s="210"/>
    </row>
    <row r="313" spans="1:43">
      <c r="A313" s="291" t="s">
        <v>1193</v>
      </c>
      <c r="B313" s="27" t="s">
        <v>1201</v>
      </c>
      <c r="C313" s="27">
        <v>32</v>
      </c>
      <c r="D313" s="28" t="s">
        <v>943</v>
      </c>
      <c r="E313" s="28"/>
      <c r="F313" s="29" t="str">
        <f>B313&amp;C313&amp;J313&amp;D313</f>
        <v>TM140132ZSC011B</v>
      </c>
      <c r="G313" s="30" t="str">
        <f t="shared" si="18"/>
        <v>TM140132ZSC011B</v>
      </c>
      <c r="H313" s="31" t="str">
        <f>IFERROR(INDEX(Definitions!$E$4:$F$173,MATCH($C313,Definitions!$E$4:$E$173,0),2),"")</f>
        <v>Burner &amp; Hood System</v>
      </c>
      <c r="I313" s="32" t="s">
        <v>503</v>
      </c>
      <c r="J313" s="28" t="s">
        <v>801</v>
      </c>
      <c r="K313" s="33" t="str">
        <f>IFERROR(INDEX(Definitions!$E$4:$F$88,MATCH($J313,Definitions!$E$4:$E$88,0),2),"")</f>
        <v>Close limit switch signal</v>
      </c>
      <c r="L313" s="28" t="s">
        <v>1210</v>
      </c>
      <c r="M313" s="28" t="s">
        <v>72</v>
      </c>
      <c r="N313" s="28" t="s">
        <v>85</v>
      </c>
      <c r="O313" s="27" t="s">
        <v>500</v>
      </c>
      <c r="P313" s="27" t="s">
        <v>87</v>
      </c>
      <c r="Q313" s="27"/>
      <c r="R313" s="27" t="s">
        <v>76</v>
      </c>
      <c r="S313" s="203"/>
      <c r="T313" s="205"/>
      <c r="U313" s="205"/>
      <c r="V313" s="206"/>
      <c r="W313" s="206"/>
      <c r="X313" s="206"/>
      <c r="Y313" s="206"/>
      <c r="Z313" s="206"/>
      <c r="AA313" s="206"/>
      <c r="AB313" s="206"/>
      <c r="AC313" s="206"/>
      <c r="AD313" s="206"/>
      <c r="AE313" s="206"/>
      <c r="AF313" s="206"/>
      <c r="AG313" s="206"/>
      <c r="AH313" s="208"/>
      <c r="AI313" s="226"/>
      <c r="AJ313" s="227"/>
      <c r="AK313" s="228"/>
      <c r="AL313" s="226"/>
      <c r="AM313" s="208"/>
      <c r="AN313" s="226"/>
      <c r="AO313" s="208"/>
      <c r="AP313" s="209"/>
      <c r="AQ313" s="210"/>
    </row>
    <row r="314" spans="1:43">
      <c r="A314" s="291" t="s">
        <v>1193</v>
      </c>
      <c r="B314" s="27" t="s">
        <v>1201</v>
      </c>
      <c r="C314" s="27">
        <v>32</v>
      </c>
      <c r="D314" s="28" t="s">
        <v>943</v>
      </c>
      <c r="E314" s="28"/>
      <c r="F314" s="29" t="str">
        <f>B314&amp;C314&amp;J314&amp;D314</f>
        <v>TM140132ZSO011B</v>
      </c>
      <c r="G314" s="30" t="str">
        <f t="shared" si="18"/>
        <v>TM140132ZSO011B</v>
      </c>
      <c r="H314" s="31" t="str">
        <f>IFERROR(INDEX(Definitions!$E$4:$F$173,MATCH($C314,Definitions!$E$4:$E$173,0),2),"")</f>
        <v>Burner &amp; Hood System</v>
      </c>
      <c r="I314" s="32" t="s">
        <v>504</v>
      </c>
      <c r="J314" s="28" t="s">
        <v>800</v>
      </c>
      <c r="K314" s="33" t="str">
        <f>IFERROR(INDEX(Definitions!$E$4:$F$88,MATCH($J314,Definitions!$E$4:$E$88,0),2),"")</f>
        <v>Open limit switch signal</v>
      </c>
      <c r="L314" s="28" t="s">
        <v>1210</v>
      </c>
      <c r="M314" s="28" t="s">
        <v>72</v>
      </c>
      <c r="N314" s="28" t="s">
        <v>85</v>
      </c>
      <c r="O314" s="27" t="s">
        <v>500</v>
      </c>
      <c r="P314" s="27" t="s">
        <v>87</v>
      </c>
      <c r="Q314" s="27"/>
      <c r="R314" s="27" t="s">
        <v>76</v>
      </c>
      <c r="S314" s="203"/>
      <c r="T314" s="205"/>
      <c r="U314" s="205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8"/>
      <c r="AI314" s="226"/>
      <c r="AJ314" s="227"/>
      <c r="AK314" s="228"/>
      <c r="AL314" s="226"/>
      <c r="AM314" s="208"/>
      <c r="AN314" s="226"/>
      <c r="AO314" s="208"/>
      <c r="AP314" s="209"/>
      <c r="AQ314" s="210"/>
    </row>
    <row r="315" spans="1:43">
      <c r="A315" s="291" t="s">
        <v>1194</v>
      </c>
      <c r="B315" s="27" t="s">
        <v>1201</v>
      </c>
      <c r="C315" s="27">
        <v>32</v>
      </c>
      <c r="D315" s="28" t="s">
        <v>497</v>
      </c>
      <c r="E315" s="28" t="s">
        <v>498</v>
      </c>
      <c r="F315" s="29" t="str">
        <f t="shared" ref="F315:F322" si="19">B315&amp;C315&amp;J315&amp;D315&amp;E315</f>
        <v>TM140132HS006O</v>
      </c>
      <c r="G315" s="30" t="str">
        <f t="shared" si="18"/>
        <v>TM140132HS006O</v>
      </c>
      <c r="H315" s="31" t="str">
        <f>IFERROR(INDEX(Definitions!$E$4:$F$173,MATCH($C315,Definitions!$E$4:$E$173,0),2),"")</f>
        <v>Burner &amp; Hood System</v>
      </c>
      <c r="I315" s="32" t="s">
        <v>893</v>
      </c>
      <c r="J315" s="28" t="s">
        <v>92</v>
      </c>
      <c r="K315" s="33" t="str">
        <f>IFERROR(INDEX(Definitions!$E$4:$F$88,MATCH($J315,Definitions!$E$4:$E$88,0),2),"")</f>
        <v>Push button</v>
      </c>
      <c r="L315" s="28" t="s">
        <v>1222</v>
      </c>
      <c r="M315" s="28" t="s">
        <v>72</v>
      </c>
      <c r="N315" s="28" t="s">
        <v>85</v>
      </c>
      <c r="O315" s="27" t="s">
        <v>441</v>
      </c>
      <c r="P315" s="27" t="s">
        <v>87</v>
      </c>
      <c r="Q315" s="27">
        <v>2</v>
      </c>
      <c r="R315" s="27" t="s">
        <v>76</v>
      </c>
      <c r="S315" s="203"/>
      <c r="T315" s="205"/>
      <c r="U315" s="20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29"/>
    </row>
    <row r="316" spans="1:43">
      <c r="A316" s="291" t="s">
        <v>1194</v>
      </c>
      <c r="B316" s="27" t="s">
        <v>1201</v>
      </c>
      <c r="C316" s="27">
        <v>32</v>
      </c>
      <c r="D316" s="28" t="s">
        <v>497</v>
      </c>
      <c r="E316" s="28" t="s">
        <v>94</v>
      </c>
      <c r="F316" s="29" t="str">
        <f t="shared" si="19"/>
        <v>TM140132HS006C</v>
      </c>
      <c r="G316" s="30" t="str">
        <f t="shared" si="18"/>
        <v>TM140132HS006C</v>
      </c>
      <c r="H316" s="31" t="str">
        <f>IFERROR(INDEX(Definitions!$E$4:$F$173,MATCH($C316,Definitions!$E$4:$E$173,0),2),"")</f>
        <v>Burner &amp; Hood System</v>
      </c>
      <c r="I316" s="32" t="s">
        <v>894</v>
      </c>
      <c r="J316" s="28" t="s">
        <v>92</v>
      </c>
      <c r="K316" s="33" t="str">
        <f>IFERROR(INDEX(Definitions!$E$4:$F$88,MATCH($J316,Definitions!$E$4:$E$88,0),2),"")</f>
        <v>Push button</v>
      </c>
      <c r="L316" s="28" t="s">
        <v>1222</v>
      </c>
      <c r="M316" s="28" t="s">
        <v>72</v>
      </c>
      <c r="N316" s="28" t="s">
        <v>85</v>
      </c>
      <c r="O316" s="27" t="s">
        <v>441</v>
      </c>
      <c r="P316" s="27" t="s">
        <v>87</v>
      </c>
      <c r="Q316" s="27">
        <v>2</v>
      </c>
      <c r="R316" s="27" t="s">
        <v>76</v>
      </c>
      <c r="S316" s="203"/>
      <c r="T316" s="205"/>
      <c r="U316" s="20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29"/>
    </row>
    <row r="317" spans="1:43">
      <c r="A317" s="291" t="s">
        <v>1194</v>
      </c>
      <c r="B317" s="27" t="s">
        <v>1201</v>
      </c>
      <c r="C317" s="27">
        <v>32</v>
      </c>
      <c r="D317" s="28" t="s">
        <v>502</v>
      </c>
      <c r="E317" s="28" t="s">
        <v>498</v>
      </c>
      <c r="F317" s="29" t="str">
        <f t="shared" si="19"/>
        <v>TM140132HS011O</v>
      </c>
      <c r="G317" s="30" t="str">
        <f t="shared" si="18"/>
        <v>TM140132HS011O</v>
      </c>
      <c r="H317" s="31" t="str">
        <f>IFERROR(INDEX(Definitions!$E$4:$F$173,MATCH($C317,Definitions!$E$4:$E$173,0),2),"")</f>
        <v>Burner &amp; Hood System</v>
      </c>
      <c r="I317" s="32" t="s">
        <v>895</v>
      </c>
      <c r="J317" s="28" t="s">
        <v>92</v>
      </c>
      <c r="K317" s="33" t="str">
        <f>IFERROR(INDEX(Definitions!$E$4:$F$88,MATCH($J317,Definitions!$E$4:$E$88,0),2),"")</f>
        <v>Push button</v>
      </c>
      <c r="L317" s="28" t="s">
        <v>1222</v>
      </c>
      <c r="M317" s="28" t="s">
        <v>72</v>
      </c>
      <c r="N317" s="28" t="s">
        <v>85</v>
      </c>
      <c r="O317" s="27" t="s">
        <v>441</v>
      </c>
      <c r="P317" s="27" t="s">
        <v>87</v>
      </c>
      <c r="Q317" s="27">
        <v>2</v>
      </c>
      <c r="R317" s="27" t="s">
        <v>76</v>
      </c>
      <c r="S317" s="203"/>
      <c r="T317" s="205"/>
      <c r="U317" s="20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29"/>
    </row>
    <row r="318" spans="1:43">
      <c r="A318" s="291" t="s">
        <v>1194</v>
      </c>
      <c r="B318" s="27" t="s">
        <v>1201</v>
      </c>
      <c r="C318" s="27">
        <v>32</v>
      </c>
      <c r="D318" s="28" t="s">
        <v>502</v>
      </c>
      <c r="E318" s="28" t="s">
        <v>94</v>
      </c>
      <c r="F318" s="29" t="str">
        <f t="shared" si="19"/>
        <v>TM140132HS011C</v>
      </c>
      <c r="G318" s="30" t="str">
        <f t="shared" si="18"/>
        <v>TM140132HS011C</v>
      </c>
      <c r="H318" s="31" t="str">
        <f>IFERROR(INDEX(Definitions!$E$4:$F$173,MATCH($C318,Definitions!$E$4:$E$173,0),2),"")</f>
        <v>Burner &amp; Hood System</v>
      </c>
      <c r="I318" s="32" t="s">
        <v>896</v>
      </c>
      <c r="J318" s="28" t="s">
        <v>92</v>
      </c>
      <c r="K318" s="33" t="str">
        <f>IFERROR(INDEX(Definitions!$E$4:$F$88,MATCH($J318,Definitions!$E$4:$E$88,0),2),"")</f>
        <v>Push button</v>
      </c>
      <c r="L318" s="28" t="s">
        <v>1222</v>
      </c>
      <c r="M318" s="28" t="s">
        <v>72</v>
      </c>
      <c r="N318" s="28" t="s">
        <v>85</v>
      </c>
      <c r="O318" s="27" t="s">
        <v>441</v>
      </c>
      <c r="P318" s="27" t="s">
        <v>87</v>
      </c>
      <c r="Q318" s="27">
        <v>2</v>
      </c>
      <c r="R318" s="27" t="s">
        <v>76</v>
      </c>
      <c r="S318" s="203"/>
      <c r="T318" s="205"/>
      <c r="U318" s="20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29"/>
    </row>
    <row r="319" spans="1:43">
      <c r="A319" s="293" t="s">
        <v>1173</v>
      </c>
      <c r="B319" s="27" t="s">
        <v>1201</v>
      </c>
      <c r="C319" s="27">
        <v>32</v>
      </c>
      <c r="D319" s="28" t="s">
        <v>497</v>
      </c>
      <c r="E319" s="28" t="s">
        <v>498</v>
      </c>
      <c r="F319" s="29" t="str">
        <f t="shared" si="19"/>
        <v>TM140132XL006O</v>
      </c>
      <c r="G319" s="30" t="str">
        <f t="shared" si="18"/>
        <v>TM140132XL006O</v>
      </c>
      <c r="H319" s="31" t="str">
        <f>IFERROR(INDEX(Definitions!$E$4:$F$173,MATCH($C319,Definitions!$E$4:$E$173,0),2),"")</f>
        <v>Burner &amp; Hood System</v>
      </c>
      <c r="I319" s="32" t="s">
        <v>897</v>
      </c>
      <c r="J319" s="28" t="s">
        <v>97</v>
      </c>
      <c r="K319" s="33" t="str">
        <f>IFERROR(INDEX(Definitions!$E$4:$F$88,MATCH($J319,Definitions!$E$4:$E$88,0),2),"")</f>
        <v>Lamp</v>
      </c>
      <c r="L319" s="28" t="s">
        <v>1222</v>
      </c>
      <c r="M319" s="28" t="s">
        <v>72</v>
      </c>
      <c r="N319" s="28" t="s">
        <v>98</v>
      </c>
      <c r="O319" s="27" t="s">
        <v>441</v>
      </c>
      <c r="P319" s="27" t="s">
        <v>87</v>
      </c>
      <c r="Q319" s="27">
        <v>2</v>
      </c>
      <c r="R319" s="27" t="s">
        <v>76</v>
      </c>
      <c r="S319" s="203"/>
      <c r="T319" s="205"/>
      <c r="U319" s="20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30"/>
    </row>
    <row r="320" spans="1:43">
      <c r="A320" s="293" t="s">
        <v>1173</v>
      </c>
      <c r="B320" s="27" t="s">
        <v>1201</v>
      </c>
      <c r="C320" s="27">
        <v>32</v>
      </c>
      <c r="D320" s="28" t="s">
        <v>497</v>
      </c>
      <c r="E320" s="28" t="s">
        <v>94</v>
      </c>
      <c r="F320" s="29" t="str">
        <f t="shared" si="19"/>
        <v>TM140132XL006C</v>
      </c>
      <c r="G320" s="30" t="str">
        <f t="shared" si="18"/>
        <v>TM140132XL006C</v>
      </c>
      <c r="H320" s="31" t="str">
        <f>IFERROR(INDEX(Definitions!$E$4:$F$173,MATCH($C320,Definitions!$E$4:$E$173,0),2),"")</f>
        <v>Burner &amp; Hood System</v>
      </c>
      <c r="I320" s="32" t="s">
        <v>898</v>
      </c>
      <c r="J320" s="28" t="s">
        <v>97</v>
      </c>
      <c r="K320" s="33" t="str">
        <f>IFERROR(INDEX(Definitions!$E$4:$F$88,MATCH($J320,Definitions!$E$4:$E$88,0),2),"")</f>
        <v>Lamp</v>
      </c>
      <c r="L320" s="28" t="s">
        <v>1222</v>
      </c>
      <c r="M320" s="28" t="s">
        <v>72</v>
      </c>
      <c r="N320" s="28" t="s">
        <v>98</v>
      </c>
      <c r="O320" s="27" t="s">
        <v>441</v>
      </c>
      <c r="P320" s="27" t="s">
        <v>87</v>
      </c>
      <c r="Q320" s="27">
        <v>2</v>
      </c>
      <c r="R320" s="27" t="s">
        <v>76</v>
      </c>
      <c r="S320" s="203"/>
      <c r="T320" s="205"/>
      <c r="U320" s="20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30"/>
    </row>
    <row r="321" spans="1:43">
      <c r="A321" s="293" t="s">
        <v>1195</v>
      </c>
      <c r="B321" s="27" t="s">
        <v>1201</v>
      </c>
      <c r="C321" s="27">
        <v>32</v>
      </c>
      <c r="D321" s="28" t="s">
        <v>502</v>
      </c>
      <c r="E321" s="28" t="s">
        <v>498</v>
      </c>
      <c r="F321" s="29" t="str">
        <f t="shared" si="19"/>
        <v>TM140132XL011O</v>
      </c>
      <c r="G321" s="30" t="str">
        <f t="shared" si="18"/>
        <v>TM140132XL011O</v>
      </c>
      <c r="H321" s="31" t="str">
        <f>IFERROR(INDEX(Definitions!$E$4:$F$173,MATCH($C321,Definitions!$E$4:$E$173,0),2),"")</f>
        <v>Burner &amp; Hood System</v>
      </c>
      <c r="I321" s="32" t="s">
        <v>899</v>
      </c>
      <c r="J321" s="28" t="s">
        <v>97</v>
      </c>
      <c r="K321" s="33" t="str">
        <f>IFERROR(INDEX(Definitions!$E$4:$F$88,MATCH($J321,Definitions!$E$4:$E$88,0),2),"")</f>
        <v>Lamp</v>
      </c>
      <c r="L321" s="28" t="s">
        <v>1222</v>
      </c>
      <c r="M321" s="28" t="s">
        <v>72</v>
      </c>
      <c r="N321" s="28" t="s">
        <v>98</v>
      </c>
      <c r="O321" s="27" t="s">
        <v>441</v>
      </c>
      <c r="P321" s="27" t="s">
        <v>87</v>
      </c>
      <c r="Q321" s="27">
        <v>2</v>
      </c>
      <c r="R321" s="27" t="s">
        <v>76</v>
      </c>
      <c r="S321" s="203"/>
      <c r="T321" s="205"/>
      <c r="U321" s="20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30"/>
    </row>
    <row r="322" spans="1:43">
      <c r="A322" s="293" t="s">
        <v>1195</v>
      </c>
      <c r="B322" s="27" t="s">
        <v>1201</v>
      </c>
      <c r="C322" s="27">
        <v>32</v>
      </c>
      <c r="D322" s="28" t="s">
        <v>502</v>
      </c>
      <c r="E322" s="28" t="s">
        <v>94</v>
      </c>
      <c r="F322" s="29" t="str">
        <f t="shared" si="19"/>
        <v>TM140132XL011C</v>
      </c>
      <c r="G322" s="30" t="str">
        <f t="shared" ref="G322:G342" si="20">CONCATENATE(B322,C322,J322,D322,E322)</f>
        <v>TM140132XL011C</v>
      </c>
      <c r="H322" s="31" t="str">
        <f>IFERROR(INDEX(Definitions!$E$4:$F$173,MATCH($C322,Definitions!$E$4:$E$173,0),2),"")</f>
        <v>Burner &amp; Hood System</v>
      </c>
      <c r="I322" s="32" t="s">
        <v>900</v>
      </c>
      <c r="J322" s="28" t="s">
        <v>97</v>
      </c>
      <c r="K322" s="33" t="str">
        <f>IFERROR(INDEX(Definitions!$E$4:$F$88,MATCH($J322,Definitions!$E$4:$E$88,0),2),"")</f>
        <v>Lamp</v>
      </c>
      <c r="L322" s="28" t="s">
        <v>1222</v>
      </c>
      <c r="M322" s="28" t="s">
        <v>72</v>
      </c>
      <c r="N322" s="28" t="s">
        <v>98</v>
      </c>
      <c r="O322" s="27" t="s">
        <v>441</v>
      </c>
      <c r="P322" s="27" t="s">
        <v>87</v>
      </c>
      <c r="Q322" s="27">
        <v>2</v>
      </c>
      <c r="R322" s="27" t="s">
        <v>76</v>
      </c>
      <c r="S322" s="203"/>
      <c r="T322" s="205"/>
      <c r="U322" s="20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30"/>
    </row>
    <row r="323" spans="1:43">
      <c r="A323" s="291" t="s">
        <v>1196</v>
      </c>
      <c r="B323" s="27" t="s">
        <v>1201</v>
      </c>
      <c r="C323" s="27">
        <v>32</v>
      </c>
      <c r="D323" s="28" t="s">
        <v>488</v>
      </c>
      <c r="E323" s="28" t="s">
        <v>520</v>
      </c>
      <c r="F323" s="29" t="str">
        <f t="shared" ref="F323:F338" si="21">G323</f>
        <v>TM140132ZS005AC</v>
      </c>
      <c r="G323" s="30" t="str">
        <f t="shared" si="20"/>
        <v>TM140132ZS005AC</v>
      </c>
      <c r="H323" s="31" t="str">
        <f>IFERROR(INDEX(Definitions!$E$4:$F$173,MATCH($C323,Definitions!$E$4:$E$173,0),2),"")</f>
        <v>Burner &amp; Hood System</v>
      </c>
      <c r="I323" s="32" t="s">
        <v>937</v>
      </c>
      <c r="J323" s="28" t="s">
        <v>944</v>
      </c>
      <c r="K323" s="33" t="s">
        <v>518</v>
      </c>
      <c r="L323" s="28" t="s">
        <v>519</v>
      </c>
      <c r="M323" s="28" t="s">
        <v>72</v>
      </c>
      <c r="N323" s="28" t="s">
        <v>85</v>
      </c>
      <c r="O323" s="27" t="s">
        <v>500</v>
      </c>
      <c r="P323" s="27" t="s">
        <v>87</v>
      </c>
      <c r="Q323" s="27"/>
      <c r="R323" s="27" t="s">
        <v>76</v>
      </c>
      <c r="S323" s="203"/>
      <c r="T323" s="205"/>
      <c r="U323" s="205"/>
      <c r="AQ323" s="214"/>
    </row>
    <row r="324" spans="1:43">
      <c r="A324" s="291" t="s">
        <v>1196</v>
      </c>
      <c r="B324" s="27" t="s">
        <v>1201</v>
      </c>
      <c r="C324" s="27">
        <v>32</v>
      </c>
      <c r="D324" s="28" t="s">
        <v>488</v>
      </c>
      <c r="E324" s="28" t="s">
        <v>79</v>
      </c>
      <c r="F324" s="29" t="str">
        <f t="shared" si="21"/>
        <v>TM140132ZS005AO</v>
      </c>
      <c r="G324" s="30" t="str">
        <f t="shared" si="20"/>
        <v>TM140132ZS005AO</v>
      </c>
      <c r="H324" s="31" t="str">
        <f>IFERROR(INDEX(Definitions!$E$4:$F$173,MATCH($C324,Definitions!$E$4:$E$173,0),2),"")</f>
        <v>Burner &amp; Hood System</v>
      </c>
      <c r="I324" s="32" t="s">
        <v>937</v>
      </c>
      <c r="J324" s="28" t="s">
        <v>944</v>
      </c>
      <c r="K324" s="33" t="s">
        <v>518</v>
      </c>
      <c r="L324" s="28" t="s">
        <v>519</v>
      </c>
      <c r="M324" s="28" t="s">
        <v>72</v>
      </c>
      <c r="N324" s="28" t="s">
        <v>85</v>
      </c>
      <c r="O324" s="27" t="s">
        <v>500</v>
      </c>
      <c r="P324" s="27" t="s">
        <v>87</v>
      </c>
      <c r="Q324" s="27"/>
      <c r="R324" s="27" t="s">
        <v>76</v>
      </c>
      <c r="S324" s="203"/>
      <c r="T324" s="205"/>
      <c r="U324" s="205"/>
      <c r="AQ324" s="214"/>
    </row>
    <row r="325" spans="1:43">
      <c r="A325" s="291" t="s">
        <v>1196</v>
      </c>
      <c r="B325" s="27" t="s">
        <v>1201</v>
      </c>
      <c r="C325" s="27">
        <v>32</v>
      </c>
      <c r="D325" s="28" t="s">
        <v>488</v>
      </c>
      <c r="E325" s="28" t="s">
        <v>945</v>
      </c>
      <c r="F325" s="29" t="str">
        <f t="shared" si="21"/>
        <v>TM140132ZS005BC</v>
      </c>
      <c r="G325" s="30" t="str">
        <f t="shared" si="20"/>
        <v>TM140132ZS005BC</v>
      </c>
      <c r="H325" s="31" t="str">
        <f>IFERROR(INDEX(Definitions!$E$4:$F$173,MATCH($C325,Definitions!$E$4:$E$173,0),2),"")</f>
        <v>Burner &amp; Hood System</v>
      </c>
      <c r="I325" s="32" t="s">
        <v>937</v>
      </c>
      <c r="J325" s="28" t="s">
        <v>944</v>
      </c>
      <c r="K325" s="33" t="s">
        <v>518</v>
      </c>
      <c r="L325" s="28" t="s">
        <v>519</v>
      </c>
      <c r="M325" s="28" t="s">
        <v>72</v>
      </c>
      <c r="N325" s="28" t="s">
        <v>85</v>
      </c>
      <c r="O325" s="27" t="s">
        <v>500</v>
      </c>
      <c r="P325" s="27" t="s">
        <v>87</v>
      </c>
      <c r="Q325" s="27"/>
      <c r="R325" s="27" t="s">
        <v>76</v>
      </c>
      <c r="S325" s="203"/>
      <c r="T325" s="205"/>
      <c r="U325" s="205"/>
      <c r="AQ325" s="214"/>
    </row>
    <row r="326" spans="1:43">
      <c r="A326" s="291" t="s">
        <v>1196</v>
      </c>
      <c r="B326" s="27" t="s">
        <v>1201</v>
      </c>
      <c r="C326" s="27">
        <v>32</v>
      </c>
      <c r="D326" s="28" t="s">
        <v>488</v>
      </c>
      <c r="E326" s="28" t="s">
        <v>949</v>
      </c>
      <c r="F326" s="29" t="str">
        <f t="shared" si="21"/>
        <v>TM140132ZS005BO</v>
      </c>
      <c r="G326" s="30" t="str">
        <f t="shared" si="20"/>
        <v>TM140132ZS005BO</v>
      </c>
      <c r="H326" s="31" t="str">
        <f>IFERROR(INDEX(Definitions!$E$4:$F$173,MATCH($C326,Definitions!$E$4:$E$173,0),2),"")</f>
        <v>Burner &amp; Hood System</v>
      </c>
      <c r="I326" s="32" t="s">
        <v>937</v>
      </c>
      <c r="J326" s="28" t="s">
        <v>944</v>
      </c>
      <c r="K326" s="33" t="s">
        <v>518</v>
      </c>
      <c r="L326" s="28" t="s">
        <v>519</v>
      </c>
      <c r="M326" s="28" t="s">
        <v>72</v>
      </c>
      <c r="N326" s="28" t="s">
        <v>85</v>
      </c>
      <c r="O326" s="27" t="s">
        <v>500</v>
      </c>
      <c r="P326" s="27" t="s">
        <v>87</v>
      </c>
      <c r="Q326" s="27"/>
      <c r="R326" s="27" t="s">
        <v>76</v>
      </c>
      <c r="S326" s="203"/>
      <c r="T326" s="205"/>
      <c r="U326" s="205"/>
      <c r="AQ326" s="214"/>
    </row>
    <row r="327" spans="1:43">
      <c r="A327" s="291" t="s">
        <v>1196</v>
      </c>
      <c r="B327" s="27" t="s">
        <v>1201</v>
      </c>
      <c r="C327" s="27">
        <v>32</v>
      </c>
      <c r="D327" s="28" t="s">
        <v>488</v>
      </c>
      <c r="E327" s="28" t="s">
        <v>946</v>
      </c>
      <c r="F327" s="29" t="str">
        <f t="shared" si="21"/>
        <v>TM140132ZS005CC</v>
      </c>
      <c r="G327" s="30" t="str">
        <f t="shared" si="20"/>
        <v>TM140132ZS005CC</v>
      </c>
      <c r="H327" s="31" t="str">
        <f>IFERROR(INDEX(Definitions!$E$4:$F$173,MATCH($C327,Definitions!$E$4:$E$173,0),2),"")</f>
        <v>Burner &amp; Hood System</v>
      </c>
      <c r="I327" s="32" t="s">
        <v>937</v>
      </c>
      <c r="J327" s="28" t="s">
        <v>944</v>
      </c>
      <c r="K327" s="33" t="s">
        <v>518</v>
      </c>
      <c r="L327" s="28" t="s">
        <v>519</v>
      </c>
      <c r="M327" s="28" t="s">
        <v>72</v>
      </c>
      <c r="N327" s="28" t="s">
        <v>85</v>
      </c>
      <c r="O327" s="27" t="s">
        <v>500</v>
      </c>
      <c r="P327" s="27" t="s">
        <v>87</v>
      </c>
      <c r="Q327" s="27"/>
      <c r="R327" s="27" t="s">
        <v>76</v>
      </c>
      <c r="S327" s="203"/>
      <c r="T327" s="205"/>
      <c r="U327" s="205"/>
      <c r="AQ327" s="214"/>
    </row>
    <row r="328" spans="1:43">
      <c r="A328" s="291" t="s">
        <v>1196</v>
      </c>
      <c r="B328" s="27" t="s">
        <v>1201</v>
      </c>
      <c r="C328" s="27">
        <v>32</v>
      </c>
      <c r="D328" s="28" t="s">
        <v>488</v>
      </c>
      <c r="E328" s="28" t="s">
        <v>947</v>
      </c>
      <c r="F328" s="29" t="str">
        <f t="shared" si="21"/>
        <v>TM140132ZS005CO</v>
      </c>
      <c r="G328" s="30" t="str">
        <f t="shared" si="20"/>
        <v>TM140132ZS005CO</v>
      </c>
      <c r="H328" s="31" t="str">
        <f>IFERROR(INDEX(Definitions!$E$4:$F$173,MATCH($C328,Definitions!$E$4:$E$173,0),2),"")</f>
        <v>Burner &amp; Hood System</v>
      </c>
      <c r="I328" s="32" t="s">
        <v>937</v>
      </c>
      <c r="J328" s="28" t="s">
        <v>944</v>
      </c>
      <c r="K328" s="33" t="s">
        <v>518</v>
      </c>
      <c r="L328" s="28" t="s">
        <v>519</v>
      </c>
      <c r="M328" s="28" t="s">
        <v>72</v>
      </c>
      <c r="N328" s="28" t="s">
        <v>85</v>
      </c>
      <c r="O328" s="27" t="s">
        <v>500</v>
      </c>
      <c r="P328" s="27" t="s">
        <v>87</v>
      </c>
      <c r="Q328" s="27"/>
      <c r="R328" s="27" t="s">
        <v>76</v>
      </c>
      <c r="S328" s="203"/>
      <c r="T328" s="205"/>
      <c r="U328" s="205"/>
      <c r="AQ328" s="214"/>
    </row>
    <row r="329" spans="1:43">
      <c r="A329" s="291" t="s">
        <v>1196</v>
      </c>
      <c r="B329" s="27" t="s">
        <v>1201</v>
      </c>
      <c r="C329" s="27">
        <v>32</v>
      </c>
      <c r="D329" s="28" t="s">
        <v>488</v>
      </c>
      <c r="E329" s="28" t="s">
        <v>948</v>
      </c>
      <c r="F329" s="29" t="str">
        <f t="shared" si="21"/>
        <v>TM140132ZS005DC</v>
      </c>
      <c r="G329" s="30" t="str">
        <f t="shared" si="20"/>
        <v>TM140132ZS005DC</v>
      </c>
      <c r="H329" s="31" t="str">
        <f>IFERROR(INDEX(Definitions!$E$4:$F$173,MATCH($C329,Definitions!$E$4:$E$173,0),2),"")</f>
        <v>Burner &amp; Hood System</v>
      </c>
      <c r="I329" s="32" t="s">
        <v>937</v>
      </c>
      <c r="J329" s="28" t="s">
        <v>944</v>
      </c>
      <c r="K329" s="33" t="s">
        <v>518</v>
      </c>
      <c r="L329" s="28" t="s">
        <v>519</v>
      </c>
      <c r="M329" s="28" t="s">
        <v>72</v>
      </c>
      <c r="N329" s="28" t="s">
        <v>85</v>
      </c>
      <c r="O329" s="27" t="s">
        <v>500</v>
      </c>
      <c r="P329" s="27" t="s">
        <v>87</v>
      </c>
      <c r="Q329" s="27"/>
      <c r="R329" s="27" t="s">
        <v>76</v>
      </c>
      <c r="S329" s="203"/>
      <c r="T329" s="205"/>
      <c r="U329" s="205"/>
      <c r="AQ329" s="214"/>
    </row>
    <row r="330" spans="1:43">
      <c r="A330" s="291" t="s">
        <v>1196</v>
      </c>
      <c r="B330" s="27" t="s">
        <v>1201</v>
      </c>
      <c r="C330" s="27">
        <v>32</v>
      </c>
      <c r="D330" s="28" t="s">
        <v>488</v>
      </c>
      <c r="E330" s="28" t="s">
        <v>98</v>
      </c>
      <c r="F330" s="29" t="str">
        <f t="shared" si="21"/>
        <v>TM140132ZS005DO</v>
      </c>
      <c r="G330" s="30" t="str">
        <f t="shared" si="20"/>
        <v>TM140132ZS005DO</v>
      </c>
      <c r="H330" s="31" t="str">
        <f>IFERROR(INDEX(Definitions!$E$4:$F$173,MATCH($C330,Definitions!$E$4:$E$173,0),2),"")</f>
        <v>Burner &amp; Hood System</v>
      </c>
      <c r="I330" s="32" t="s">
        <v>937</v>
      </c>
      <c r="J330" s="28" t="s">
        <v>944</v>
      </c>
      <c r="K330" s="33" t="s">
        <v>518</v>
      </c>
      <c r="L330" s="28" t="s">
        <v>519</v>
      </c>
      <c r="M330" s="28" t="s">
        <v>72</v>
      </c>
      <c r="N330" s="28" t="s">
        <v>85</v>
      </c>
      <c r="O330" s="27" t="s">
        <v>500</v>
      </c>
      <c r="P330" s="27" t="s">
        <v>87</v>
      </c>
      <c r="Q330" s="27"/>
      <c r="R330" s="27" t="s">
        <v>76</v>
      </c>
      <c r="S330" s="203"/>
      <c r="T330" s="205"/>
      <c r="U330" s="205"/>
      <c r="AQ330" s="214"/>
    </row>
    <row r="331" spans="1:43">
      <c r="A331" s="291" t="s">
        <v>1196</v>
      </c>
      <c r="B331" s="27" t="s">
        <v>1201</v>
      </c>
      <c r="C331" s="27">
        <v>32</v>
      </c>
      <c r="D331" s="28" t="s">
        <v>497</v>
      </c>
      <c r="E331" s="28" t="s">
        <v>520</v>
      </c>
      <c r="F331" s="29" t="str">
        <f t="shared" si="21"/>
        <v>TM140132ZS006AC</v>
      </c>
      <c r="G331" s="30" t="str">
        <f t="shared" si="20"/>
        <v>TM140132ZS006AC</v>
      </c>
      <c r="H331" s="31" t="str">
        <f>IFERROR(INDEX(Definitions!$E$4:$F$173,MATCH($C331,Definitions!$E$4:$E$173,0),2),"")</f>
        <v>Burner &amp; Hood System</v>
      </c>
      <c r="I331" s="32" t="s">
        <v>938</v>
      </c>
      <c r="J331" s="28" t="s">
        <v>944</v>
      </c>
      <c r="K331" s="33" t="s">
        <v>518</v>
      </c>
      <c r="L331" s="28" t="s">
        <v>519</v>
      </c>
      <c r="M331" s="28" t="s">
        <v>72</v>
      </c>
      <c r="N331" s="28" t="s">
        <v>85</v>
      </c>
      <c r="O331" s="27" t="s">
        <v>500</v>
      </c>
      <c r="P331" s="27" t="s">
        <v>87</v>
      </c>
      <c r="Q331" s="27"/>
      <c r="R331" s="27" t="s">
        <v>76</v>
      </c>
      <c r="S331" s="203"/>
      <c r="T331" s="205"/>
      <c r="U331" s="205"/>
      <c r="AQ331" s="214"/>
    </row>
    <row r="332" spans="1:43">
      <c r="A332" s="291" t="s">
        <v>1196</v>
      </c>
      <c r="B332" s="27" t="s">
        <v>1201</v>
      </c>
      <c r="C332" s="27">
        <v>32</v>
      </c>
      <c r="D332" s="28" t="s">
        <v>497</v>
      </c>
      <c r="E332" s="28" t="s">
        <v>79</v>
      </c>
      <c r="F332" s="29" t="str">
        <f t="shared" si="21"/>
        <v>TM140132ZS006AO</v>
      </c>
      <c r="G332" s="30" t="str">
        <f t="shared" si="20"/>
        <v>TM140132ZS006AO</v>
      </c>
      <c r="H332" s="31" t="str">
        <f>IFERROR(INDEX(Definitions!$E$4:$F$173,MATCH($C332,Definitions!$E$4:$E$173,0),2),"")</f>
        <v>Burner &amp; Hood System</v>
      </c>
      <c r="I332" s="32" t="s">
        <v>938</v>
      </c>
      <c r="J332" s="28" t="s">
        <v>944</v>
      </c>
      <c r="K332" s="33" t="s">
        <v>518</v>
      </c>
      <c r="L332" s="28" t="s">
        <v>519</v>
      </c>
      <c r="M332" s="28" t="s">
        <v>72</v>
      </c>
      <c r="N332" s="28" t="s">
        <v>85</v>
      </c>
      <c r="O332" s="27" t="s">
        <v>500</v>
      </c>
      <c r="P332" s="27" t="s">
        <v>87</v>
      </c>
      <c r="Q332" s="27"/>
      <c r="R332" s="27" t="s">
        <v>76</v>
      </c>
      <c r="S332" s="203"/>
      <c r="T332" s="205"/>
      <c r="U332" s="205"/>
      <c r="AQ332" s="214"/>
    </row>
    <row r="333" spans="1:43">
      <c r="A333" s="291" t="s">
        <v>1196</v>
      </c>
      <c r="B333" s="27" t="s">
        <v>1201</v>
      </c>
      <c r="C333" s="27">
        <v>32</v>
      </c>
      <c r="D333" s="28" t="s">
        <v>497</v>
      </c>
      <c r="E333" s="28" t="s">
        <v>945</v>
      </c>
      <c r="F333" s="29" t="str">
        <f t="shared" si="21"/>
        <v>TM140132ZS006BC</v>
      </c>
      <c r="G333" s="30" t="str">
        <f t="shared" si="20"/>
        <v>TM140132ZS006BC</v>
      </c>
      <c r="H333" s="31" t="str">
        <f>IFERROR(INDEX(Definitions!$E$4:$F$173,MATCH($C333,Definitions!$E$4:$E$173,0),2),"")</f>
        <v>Burner &amp; Hood System</v>
      </c>
      <c r="I333" s="32" t="s">
        <v>938</v>
      </c>
      <c r="J333" s="28" t="s">
        <v>944</v>
      </c>
      <c r="K333" s="33" t="s">
        <v>518</v>
      </c>
      <c r="L333" s="28" t="s">
        <v>519</v>
      </c>
      <c r="M333" s="28" t="s">
        <v>72</v>
      </c>
      <c r="N333" s="28" t="s">
        <v>85</v>
      </c>
      <c r="O333" s="27" t="s">
        <v>500</v>
      </c>
      <c r="P333" s="27" t="s">
        <v>87</v>
      </c>
      <c r="Q333" s="27"/>
      <c r="R333" s="27" t="s">
        <v>76</v>
      </c>
      <c r="S333" s="203"/>
      <c r="T333" s="205"/>
      <c r="U333" s="205"/>
      <c r="AQ333" s="214"/>
    </row>
    <row r="334" spans="1:43">
      <c r="A334" s="291" t="s">
        <v>1196</v>
      </c>
      <c r="B334" s="27" t="s">
        <v>1201</v>
      </c>
      <c r="C334" s="27">
        <v>32</v>
      </c>
      <c r="D334" s="28" t="s">
        <v>497</v>
      </c>
      <c r="E334" s="28" t="s">
        <v>949</v>
      </c>
      <c r="F334" s="29" t="str">
        <f t="shared" si="21"/>
        <v>TM140132ZS006BO</v>
      </c>
      <c r="G334" s="30" t="str">
        <f t="shared" si="20"/>
        <v>TM140132ZS006BO</v>
      </c>
      <c r="H334" s="31" t="str">
        <f>IFERROR(INDEX(Definitions!$E$4:$F$173,MATCH($C334,Definitions!$E$4:$E$173,0),2),"")</f>
        <v>Burner &amp; Hood System</v>
      </c>
      <c r="I334" s="32" t="s">
        <v>938</v>
      </c>
      <c r="J334" s="28" t="s">
        <v>944</v>
      </c>
      <c r="K334" s="33" t="s">
        <v>518</v>
      </c>
      <c r="L334" s="28" t="s">
        <v>519</v>
      </c>
      <c r="M334" s="28" t="s">
        <v>72</v>
      </c>
      <c r="N334" s="28" t="s">
        <v>85</v>
      </c>
      <c r="O334" s="27" t="s">
        <v>500</v>
      </c>
      <c r="P334" s="27" t="s">
        <v>87</v>
      </c>
      <c r="Q334" s="27"/>
      <c r="R334" s="27" t="s">
        <v>76</v>
      </c>
      <c r="S334" s="203"/>
      <c r="T334" s="205"/>
      <c r="U334" s="205"/>
      <c r="AQ334" s="214"/>
    </row>
    <row r="335" spans="1:43">
      <c r="A335" s="291" t="s">
        <v>1196</v>
      </c>
      <c r="B335" s="27" t="s">
        <v>1201</v>
      </c>
      <c r="C335" s="27">
        <v>32</v>
      </c>
      <c r="D335" s="28" t="s">
        <v>497</v>
      </c>
      <c r="E335" s="28" t="s">
        <v>946</v>
      </c>
      <c r="F335" s="29" t="str">
        <f t="shared" si="21"/>
        <v>TM140132ZS006CC</v>
      </c>
      <c r="G335" s="30" t="str">
        <f t="shared" si="20"/>
        <v>TM140132ZS006CC</v>
      </c>
      <c r="H335" s="31" t="str">
        <f>IFERROR(INDEX(Definitions!$E$4:$F$173,MATCH($C335,Definitions!$E$4:$E$173,0),2),"")</f>
        <v>Burner &amp; Hood System</v>
      </c>
      <c r="I335" s="32" t="s">
        <v>938</v>
      </c>
      <c r="J335" s="28" t="s">
        <v>944</v>
      </c>
      <c r="K335" s="33" t="s">
        <v>518</v>
      </c>
      <c r="L335" s="28" t="s">
        <v>519</v>
      </c>
      <c r="M335" s="28" t="s">
        <v>72</v>
      </c>
      <c r="N335" s="28" t="s">
        <v>85</v>
      </c>
      <c r="O335" s="27" t="s">
        <v>500</v>
      </c>
      <c r="P335" s="27" t="s">
        <v>87</v>
      </c>
      <c r="Q335" s="27"/>
      <c r="R335" s="27" t="s">
        <v>76</v>
      </c>
      <c r="S335" s="203"/>
      <c r="T335" s="205"/>
      <c r="U335" s="205"/>
      <c r="AQ335" s="214"/>
    </row>
    <row r="336" spans="1:43">
      <c r="A336" s="291" t="s">
        <v>1196</v>
      </c>
      <c r="B336" s="27" t="s">
        <v>1201</v>
      </c>
      <c r="C336" s="27">
        <v>32</v>
      </c>
      <c r="D336" s="28" t="s">
        <v>497</v>
      </c>
      <c r="E336" s="28" t="s">
        <v>947</v>
      </c>
      <c r="F336" s="29" t="str">
        <f t="shared" si="21"/>
        <v>TM140132ZS006CO</v>
      </c>
      <c r="G336" s="30" t="str">
        <f t="shared" si="20"/>
        <v>TM140132ZS006CO</v>
      </c>
      <c r="H336" s="31" t="str">
        <f>IFERROR(INDEX(Definitions!$E$4:$F$173,MATCH($C336,Definitions!$E$4:$E$173,0),2),"")</f>
        <v>Burner &amp; Hood System</v>
      </c>
      <c r="I336" s="32" t="s">
        <v>938</v>
      </c>
      <c r="J336" s="28" t="s">
        <v>944</v>
      </c>
      <c r="K336" s="33" t="s">
        <v>518</v>
      </c>
      <c r="L336" s="28" t="s">
        <v>519</v>
      </c>
      <c r="M336" s="28" t="s">
        <v>72</v>
      </c>
      <c r="N336" s="28" t="s">
        <v>85</v>
      </c>
      <c r="O336" s="27" t="s">
        <v>500</v>
      </c>
      <c r="P336" s="27" t="s">
        <v>87</v>
      </c>
      <c r="Q336" s="27"/>
      <c r="R336" s="27" t="s">
        <v>76</v>
      </c>
      <c r="S336" s="203"/>
      <c r="T336" s="213"/>
      <c r="AQ336" s="214"/>
    </row>
    <row r="337" spans="1:43">
      <c r="A337" s="291" t="s">
        <v>1196</v>
      </c>
      <c r="B337" s="27" t="s">
        <v>1201</v>
      </c>
      <c r="C337" s="27">
        <v>32</v>
      </c>
      <c r="D337" s="28" t="s">
        <v>497</v>
      </c>
      <c r="E337" s="28" t="s">
        <v>948</v>
      </c>
      <c r="F337" s="29" t="str">
        <f t="shared" si="21"/>
        <v>TM140132ZS006DC</v>
      </c>
      <c r="G337" s="30" t="str">
        <f t="shared" si="20"/>
        <v>TM140132ZS006DC</v>
      </c>
      <c r="H337" s="31" t="str">
        <f>IFERROR(INDEX(Definitions!$E$4:$F$173,MATCH($C337,Definitions!$E$4:$E$173,0),2),"")</f>
        <v>Burner &amp; Hood System</v>
      </c>
      <c r="I337" s="32" t="s">
        <v>938</v>
      </c>
      <c r="J337" s="28" t="s">
        <v>944</v>
      </c>
      <c r="K337" s="33" t="s">
        <v>518</v>
      </c>
      <c r="L337" s="28" t="s">
        <v>519</v>
      </c>
      <c r="M337" s="28" t="s">
        <v>72</v>
      </c>
      <c r="N337" s="28" t="s">
        <v>85</v>
      </c>
      <c r="O337" s="27" t="s">
        <v>500</v>
      </c>
      <c r="P337" s="27" t="s">
        <v>87</v>
      </c>
      <c r="Q337" s="27"/>
      <c r="R337" s="27" t="s">
        <v>76</v>
      </c>
      <c r="S337" s="203"/>
      <c r="T337" s="213"/>
      <c r="AQ337" s="214"/>
    </row>
    <row r="338" spans="1:43">
      <c r="A338" s="291" t="s">
        <v>1196</v>
      </c>
      <c r="B338" s="27" t="s">
        <v>1201</v>
      </c>
      <c r="C338" s="27">
        <v>32</v>
      </c>
      <c r="D338" s="28" t="s">
        <v>497</v>
      </c>
      <c r="E338" s="28" t="s">
        <v>98</v>
      </c>
      <c r="F338" s="29" t="str">
        <f t="shared" si="21"/>
        <v>TM140132ZS006DO</v>
      </c>
      <c r="G338" s="30" t="str">
        <f t="shared" si="20"/>
        <v>TM140132ZS006DO</v>
      </c>
      <c r="H338" s="31" t="str">
        <f>IFERROR(INDEX(Definitions!$E$4:$F$173,MATCH($C338,Definitions!$E$4:$E$173,0),2),"")</f>
        <v>Burner &amp; Hood System</v>
      </c>
      <c r="I338" s="32" t="s">
        <v>938</v>
      </c>
      <c r="J338" s="28" t="s">
        <v>944</v>
      </c>
      <c r="K338" s="33" t="s">
        <v>518</v>
      </c>
      <c r="L338" s="28" t="s">
        <v>519</v>
      </c>
      <c r="M338" s="28" t="s">
        <v>72</v>
      </c>
      <c r="N338" s="28" t="s">
        <v>85</v>
      </c>
      <c r="O338" s="27" t="s">
        <v>500</v>
      </c>
      <c r="P338" s="27" t="s">
        <v>87</v>
      </c>
      <c r="Q338" s="27"/>
      <c r="R338" s="27" t="s">
        <v>76</v>
      </c>
      <c r="S338" s="203"/>
      <c r="T338" s="213"/>
      <c r="AQ338" s="214"/>
    </row>
    <row r="339" spans="1:43">
      <c r="A339" s="291" t="s">
        <v>1197</v>
      </c>
      <c r="B339" s="27" t="s">
        <v>1201</v>
      </c>
      <c r="C339" s="27">
        <v>35</v>
      </c>
      <c r="D339" s="28" t="s">
        <v>487</v>
      </c>
      <c r="E339" s="28"/>
      <c r="F339" s="29" t="str">
        <f t="shared" ref="F339:F370" si="22">B339&amp;C339&amp;J339&amp;D339</f>
        <v>TM140135TT015</v>
      </c>
      <c r="G339" s="30" t="str">
        <f t="shared" si="20"/>
        <v>TM140135TT015</v>
      </c>
      <c r="H339" s="31" t="str">
        <f>IFERROR(INDEX(Definitions!$E$4:$F$173,MATCH($C339,Definitions!$E$4:$E$173,0),2),"")</f>
        <v>Steam &amp; Condensate</v>
      </c>
      <c r="I339" s="32" t="s">
        <v>527</v>
      </c>
      <c r="J339" s="28" t="s">
        <v>386</v>
      </c>
      <c r="K339" s="33" t="str">
        <f>IFERROR(INDEX(Definitions!$E$4:$F$88,MATCH($J339,Definitions!$E$4:$E$88,0),2),"")</f>
        <v>Temp. Transmitter</v>
      </c>
      <c r="L339" s="28" t="s">
        <v>471</v>
      </c>
      <c r="M339" s="28" t="s">
        <v>72</v>
      </c>
      <c r="N339" s="28" t="s">
        <v>73</v>
      </c>
      <c r="O339" s="27" t="s">
        <v>472</v>
      </c>
      <c r="P339" s="27" t="s">
        <v>87</v>
      </c>
      <c r="Q339" s="179"/>
      <c r="R339" s="27" t="s">
        <v>76</v>
      </c>
      <c r="S339" s="203">
        <v>0</v>
      </c>
      <c r="T339" s="212" t="s">
        <v>832</v>
      </c>
      <c r="U339" s="213" t="s">
        <v>831</v>
      </c>
      <c r="AQ339" s="214"/>
    </row>
    <row r="340" spans="1:43">
      <c r="A340" s="291" t="s">
        <v>1197</v>
      </c>
      <c r="B340" s="27" t="s">
        <v>1201</v>
      </c>
      <c r="C340" s="27">
        <v>35</v>
      </c>
      <c r="D340" s="28" t="s">
        <v>482</v>
      </c>
      <c r="E340" s="28"/>
      <c r="F340" s="29" t="str">
        <f t="shared" si="22"/>
        <v>TM140135PT016</v>
      </c>
      <c r="G340" s="30" t="str">
        <f t="shared" si="20"/>
        <v>TM140135PT016</v>
      </c>
      <c r="H340" s="31" t="str">
        <f>IFERROR(INDEX(Definitions!$E$4:$F$173,MATCH($C340,Definitions!$E$4:$E$173,0),2),"")</f>
        <v>Steam &amp; Condensate</v>
      </c>
      <c r="I340" s="32" t="s">
        <v>528</v>
      </c>
      <c r="J340" s="28" t="s">
        <v>71</v>
      </c>
      <c r="K340" s="33" t="str">
        <f>IFERROR(INDEX(Definitions!$E$4:$F$88,MATCH($J340,Definitions!$E$4:$E$88,0),2),"")</f>
        <v>Pressure Transmitter</v>
      </c>
      <c r="L340" s="28" t="s">
        <v>471</v>
      </c>
      <c r="M340" s="28" t="s">
        <v>72</v>
      </c>
      <c r="N340" s="28" t="s">
        <v>73</v>
      </c>
      <c r="O340" s="27" t="s">
        <v>472</v>
      </c>
      <c r="P340" s="27" t="s">
        <v>87</v>
      </c>
      <c r="Q340" s="179"/>
      <c r="R340" s="27" t="s">
        <v>76</v>
      </c>
      <c r="S340" s="203">
        <v>0</v>
      </c>
      <c r="T340" s="212" t="s">
        <v>833</v>
      </c>
      <c r="U340" s="213" t="s">
        <v>840</v>
      </c>
      <c r="AQ340" s="214"/>
    </row>
    <row r="341" spans="1:43">
      <c r="A341" s="291" t="s">
        <v>1197</v>
      </c>
      <c r="B341" s="27" t="s">
        <v>1201</v>
      </c>
      <c r="C341" s="27">
        <v>35</v>
      </c>
      <c r="D341" s="28" t="s">
        <v>484</v>
      </c>
      <c r="E341" s="28"/>
      <c r="F341" s="29" t="str">
        <f t="shared" si="22"/>
        <v>TM140135FT017</v>
      </c>
      <c r="G341" s="30" t="str">
        <f t="shared" si="20"/>
        <v>TM140135FT017</v>
      </c>
      <c r="H341" s="31" t="str">
        <f>IFERROR(INDEX(Definitions!$E$4:$F$173,MATCH($C341,Definitions!$E$4:$E$173,0),2),"")</f>
        <v>Steam &amp; Condensate</v>
      </c>
      <c r="I341" s="32" t="s">
        <v>529</v>
      </c>
      <c r="J341" s="28" t="s">
        <v>389</v>
      </c>
      <c r="K341" s="33" t="str">
        <f>IFERROR(INDEX(Definitions!$E$4:$F$88,MATCH($J341,Definitions!$E$4:$E$88,0),2),"")</f>
        <v>Flow Transmitter</v>
      </c>
      <c r="L341" s="28" t="s">
        <v>471</v>
      </c>
      <c r="M341" s="28" t="s">
        <v>72</v>
      </c>
      <c r="N341" s="28" t="s">
        <v>73</v>
      </c>
      <c r="O341" s="27" t="s">
        <v>472</v>
      </c>
      <c r="P341" s="27" t="s">
        <v>87</v>
      </c>
      <c r="Q341" s="179"/>
      <c r="R341" s="27" t="s">
        <v>76</v>
      </c>
      <c r="S341" s="203">
        <v>0</v>
      </c>
      <c r="T341" s="212" t="s">
        <v>844</v>
      </c>
      <c r="U341" s="213" t="s">
        <v>843</v>
      </c>
      <c r="AQ341" s="214"/>
    </row>
    <row r="342" spans="1:43">
      <c r="A342" s="291" t="s">
        <v>1197</v>
      </c>
      <c r="B342" s="27" t="s">
        <v>1201</v>
      </c>
      <c r="C342" s="27">
        <v>35</v>
      </c>
      <c r="D342" s="28" t="s">
        <v>434</v>
      </c>
      <c r="E342" s="28"/>
      <c r="F342" s="29" t="str">
        <f t="shared" si="22"/>
        <v>TM140135TT001</v>
      </c>
      <c r="G342" s="30" t="str">
        <f t="shared" si="20"/>
        <v>TM140135TT001</v>
      </c>
      <c r="H342" s="31" t="str">
        <f>IFERROR(INDEX(Definitions!$E$4:$F$173,MATCH($C342,Definitions!$E$4:$E$173,0),2),"")</f>
        <v>Steam &amp; Condensate</v>
      </c>
      <c r="I342" s="32" t="s">
        <v>530</v>
      </c>
      <c r="J342" s="28" t="s">
        <v>386</v>
      </c>
      <c r="K342" s="33" t="str">
        <f>IFERROR(INDEX(Definitions!$E$4:$F$88,MATCH($J342,Definitions!$E$4:$E$88,0),2),"")</f>
        <v>Temp. Transmitter</v>
      </c>
      <c r="L342" s="28" t="s">
        <v>471</v>
      </c>
      <c r="M342" s="28" t="s">
        <v>72</v>
      </c>
      <c r="N342" s="28" t="s">
        <v>73</v>
      </c>
      <c r="O342" s="27" t="s">
        <v>472</v>
      </c>
      <c r="P342" s="27" t="s">
        <v>87</v>
      </c>
      <c r="Q342" s="179"/>
      <c r="R342" s="27" t="s">
        <v>76</v>
      </c>
      <c r="S342" s="203">
        <v>0</v>
      </c>
      <c r="T342" s="212" t="s">
        <v>832</v>
      </c>
      <c r="U342" s="213" t="s">
        <v>831</v>
      </c>
      <c r="AQ342" s="214"/>
    </row>
    <row r="343" spans="1:43">
      <c r="A343" s="291" t="s">
        <v>1197</v>
      </c>
      <c r="B343" s="27" t="s">
        <v>1201</v>
      </c>
      <c r="C343" s="27">
        <v>35</v>
      </c>
      <c r="D343" s="28" t="s">
        <v>447</v>
      </c>
      <c r="E343" s="28"/>
      <c r="F343" s="29" t="str">
        <f t="shared" si="22"/>
        <v>TM140135PT002</v>
      </c>
      <c r="G343" s="30" t="str">
        <f t="shared" ref="G343:G399" si="23">CONCATENATE(B343,C343,J343,D343,E343)</f>
        <v>TM140135PT002</v>
      </c>
      <c r="H343" s="31" t="str">
        <f>IFERROR(INDEX(Definitions!$E$4:$F$173,MATCH($C343,Definitions!$E$4:$E$173,0),2),"")</f>
        <v>Steam &amp; Condensate</v>
      </c>
      <c r="I343" s="32" t="s">
        <v>531</v>
      </c>
      <c r="J343" s="28" t="s">
        <v>71</v>
      </c>
      <c r="K343" s="33" t="str">
        <f>IFERROR(INDEX(Definitions!$E$4:$F$88,MATCH($J343,Definitions!$E$4:$E$88,0),2),"")</f>
        <v>Pressure Transmitter</v>
      </c>
      <c r="L343" s="28" t="s">
        <v>471</v>
      </c>
      <c r="M343" s="28" t="s">
        <v>72</v>
      </c>
      <c r="N343" s="28" t="s">
        <v>73</v>
      </c>
      <c r="O343" s="27" t="s">
        <v>472</v>
      </c>
      <c r="P343" s="27" t="s">
        <v>87</v>
      </c>
      <c r="Q343" s="179"/>
      <c r="R343" s="27" t="s">
        <v>76</v>
      </c>
      <c r="S343" s="203">
        <v>0</v>
      </c>
      <c r="T343" s="212" t="s">
        <v>838</v>
      </c>
      <c r="U343" s="213" t="s">
        <v>840</v>
      </c>
      <c r="AQ343" s="214"/>
    </row>
    <row r="344" spans="1:43">
      <c r="A344" s="291" t="s">
        <v>1197</v>
      </c>
      <c r="B344" s="27" t="s">
        <v>1201</v>
      </c>
      <c r="C344" s="27">
        <v>35</v>
      </c>
      <c r="D344" s="28" t="s">
        <v>462</v>
      </c>
      <c r="E344" s="28"/>
      <c r="F344" s="29" t="str">
        <f t="shared" si="22"/>
        <v>TM140135FT003</v>
      </c>
      <c r="G344" s="30" t="str">
        <f t="shared" si="23"/>
        <v>TM140135FT003</v>
      </c>
      <c r="H344" s="31" t="str">
        <f>IFERROR(INDEX(Definitions!$E$4:$F$173,MATCH($C344,Definitions!$E$4:$E$173,0),2),"")</f>
        <v>Steam &amp; Condensate</v>
      </c>
      <c r="I344" s="32" t="s">
        <v>532</v>
      </c>
      <c r="J344" s="28" t="s">
        <v>389</v>
      </c>
      <c r="K344" s="33" t="str">
        <f>IFERROR(INDEX(Definitions!$E$4:$F$88,MATCH($J344,Definitions!$E$4:$E$88,0),2),"")</f>
        <v>Flow Transmitter</v>
      </c>
      <c r="L344" s="28" t="s">
        <v>471</v>
      </c>
      <c r="M344" s="28" t="s">
        <v>72</v>
      </c>
      <c r="N344" s="28" t="s">
        <v>73</v>
      </c>
      <c r="O344" s="27" t="s">
        <v>472</v>
      </c>
      <c r="P344" s="27" t="s">
        <v>87</v>
      </c>
      <c r="Q344" s="179"/>
      <c r="R344" s="27" t="s">
        <v>76</v>
      </c>
      <c r="S344" s="203">
        <v>0</v>
      </c>
      <c r="T344" s="212" t="s">
        <v>842</v>
      </c>
      <c r="U344" s="213" t="s">
        <v>843</v>
      </c>
      <c r="AQ344" s="214"/>
    </row>
    <row r="345" spans="1:43">
      <c r="A345" s="291" t="s">
        <v>1197</v>
      </c>
      <c r="B345" s="27" t="s">
        <v>1201</v>
      </c>
      <c r="C345" s="27">
        <v>35</v>
      </c>
      <c r="D345" s="28" t="s">
        <v>533</v>
      </c>
      <c r="E345" s="28"/>
      <c r="F345" s="29" t="str">
        <f t="shared" si="22"/>
        <v>TM140135PV004A</v>
      </c>
      <c r="G345" s="30" t="str">
        <f t="shared" si="23"/>
        <v>TM140135PV004A</v>
      </c>
      <c r="H345" s="31" t="str">
        <f>IFERROR(INDEX(Definitions!$E$4:$F$173,MATCH($C345,Definitions!$E$4:$E$173,0),2),"")</f>
        <v>Steam &amp; Condensate</v>
      </c>
      <c r="I345" s="32" t="s">
        <v>534</v>
      </c>
      <c r="J345" s="28" t="s">
        <v>310</v>
      </c>
      <c r="K345" s="33" t="str">
        <f>IFERROR(INDEX(Definitions!$E$4:$F$88,MATCH($J345,Definitions!$E$4:$E$88,0),2),"")</f>
        <v>Pressure valve</v>
      </c>
      <c r="L345" s="28" t="s">
        <v>471</v>
      </c>
      <c r="M345" s="28" t="s">
        <v>72</v>
      </c>
      <c r="N345" s="28" t="s">
        <v>79</v>
      </c>
      <c r="O345" s="27" t="s">
        <v>535</v>
      </c>
      <c r="P345" s="27" t="s">
        <v>87</v>
      </c>
      <c r="Q345" s="179"/>
      <c r="R345" s="27" t="s">
        <v>76</v>
      </c>
      <c r="S345" s="203">
        <v>0</v>
      </c>
      <c r="T345" s="212" t="s">
        <v>847</v>
      </c>
      <c r="U345" s="213" t="s">
        <v>824</v>
      </c>
      <c r="AQ345" s="214"/>
    </row>
    <row r="346" spans="1:43">
      <c r="A346" s="291" t="s">
        <v>1197</v>
      </c>
      <c r="B346" s="27" t="s">
        <v>1201</v>
      </c>
      <c r="C346" s="27">
        <v>35</v>
      </c>
      <c r="D346" s="28" t="s">
        <v>536</v>
      </c>
      <c r="E346" s="28"/>
      <c r="F346" s="29" t="str">
        <f t="shared" si="22"/>
        <v>TM140135PV004B</v>
      </c>
      <c r="G346" s="30" t="str">
        <f t="shared" si="23"/>
        <v>TM140135PV004B</v>
      </c>
      <c r="H346" s="31" t="str">
        <f>IFERROR(INDEX(Definitions!$E$4:$F$173,MATCH($C346,Definitions!$E$4:$E$173,0),2),"")</f>
        <v>Steam &amp; Condensate</v>
      </c>
      <c r="I346" s="32" t="s">
        <v>537</v>
      </c>
      <c r="J346" s="28" t="s">
        <v>310</v>
      </c>
      <c r="K346" s="33" t="str">
        <f>IFERROR(INDEX(Definitions!$E$4:$F$88,MATCH($J346,Definitions!$E$4:$E$88,0),2),"")</f>
        <v>Pressure valve</v>
      </c>
      <c r="L346" s="28" t="s">
        <v>471</v>
      </c>
      <c r="M346" s="28" t="s">
        <v>72</v>
      </c>
      <c r="N346" s="28" t="s">
        <v>79</v>
      </c>
      <c r="O346" s="27" t="s">
        <v>535</v>
      </c>
      <c r="P346" s="27" t="s">
        <v>87</v>
      </c>
      <c r="Q346" s="179"/>
      <c r="R346" s="27" t="s">
        <v>76</v>
      </c>
      <c r="S346" s="203">
        <v>0</v>
      </c>
      <c r="T346" s="212" t="s">
        <v>847</v>
      </c>
      <c r="U346" s="213" t="s">
        <v>824</v>
      </c>
      <c r="AQ346" s="214"/>
    </row>
    <row r="347" spans="1:43">
      <c r="A347" s="291" t="s">
        <v>1197</v>
      </c>
      <c r="B347" s="27" t="s">
        <v>1201</v>
      </c>
      <c r="C347" s="27">
        <v>35</v>
      </c>
      <c r="D347" s="28" t="s">
        <v>454</v>
      </c>
      <c r="E347" s="28"/>
      <c r="F347" s="29" t="str">
        <f t="shared" si="22"/>
        <v>TM140135PT004</v>
      </c>
      <c r="G347" s="30" t="str">
        <f t="shared" si="23"/>
        <v>TM140135PT004</v>
      </c>
      <c r="H347" s="31" t="str">
        <f>IFERROR(INDEX(Definitions!$E$4:$F$173,MATCH($C347,Definitions!$E$4:$E$173,0),2),"")</f>
        <v>Steam &amp; Condensate</v>
      </c>
      <c r="I347" s="32" t="s">
        <v>538</v>
      </c>
      <c r="J347" s="28" t="s">
        <v>71</v>
      </c>
      <c r="K347" s="33" t="str">
        <f>IFERROR(INDEX(Definitions!$E$4:$F$88,MATCH($J347,Definitions!$E$4:$E$88,0),2),"")</f>
        <v>Pressure Transmitter</v>
      </c>
      <c r="L347" s="28" t="s">
        <v>471</v>
      </c>
      <c r="M347" s="28" t="s">
        <v>72</v>
      </c>
      <c r="N347" s="28" t="s">
        <v>73</v>
      </c>
      <c r="O347" s="27" t="s">
        <v>472</v>
      </c>
      <c r="P347" s="27" t="s">
        <v>87</v>
      </c>
      <c r="Q347" s="179"/>
      <c r="R347" s="27" t="s">
        <v>76</v>
      </c>
      <c r="S347" s="203">
        <v>0</v>
      </c>
      <c r="T347" s="212" t="s">
        <v>839</v>
      </c>
      <c r="U347" s="213" t="s">
        <v>840</v>
      </c>
      <c r="AQ347" s="214"/>
    </row>
    <row r="348" spans="1:43">
      <c r="A348" s="291" t="s">
        <v>1197</v>
      </c>
      <c r="B348" s="27" t="s">
        <v>1201</v>
      </c>
      <c r="C348" s="27">
        <v>35</v>
      </c>
      <c r="D348" s="28" t="s">
        <v>488</v>
      </c>
      <c r="E348" s="28"/>
      <c r="F348" s="29" t="str">
        <f t="shared" si="22"/>
        <v>TM140135TV005</v>
      </c>
      <c r="G348" s="30" t="str">
        <f t="shared" si="23"/>
        <v>TM140135TV005</v>
      </c>
      <c r="H348" s="31" t="str">
        <f>IFERROR(INDEX(Definitions!$E$4:$F$173,MATCH($C348,Definitions!$E$4:$E$173,0),2),"")</f>
        <v>Steam &amp; Condensate</v>
      </c>
      <c r="I348" s="32" t="s">
        <v>539</v>
      </c>
      <c r="J348" s="28" t="s">
        <v>540</v>
      </c>
      <c r="K348" s="33" t="s">
        <v>541</v>
      </c>
      <c r="L348" s="28" t="s">
        <v>471</v>
      </c>
      <c r="M348" s="28" t="s">
        <v>72</v>
      </c>
      <c r="N348" s="28" t="s">
        <v>79</v>
      </c>
      <c r="O348" s="27" t="s">
        <v>535</v>
      </c>
      <c r="P348" s="27" t="s">
        <v>87</v>
      </c>
      <c r="Q348" s="179"/>
      <c r="R348" s="27" t="s">
        <v>76</v>
      </c>
      <c r="S348" s="203">
        <v>0</v>
      </c>
      <c r="T348" s="212" t="s">
        <v>847</v>
      </c>
      <c r="U348" s="213" t="s">
        <v>824</v>
      </c>
      <c r="AQ348" s="214"/>
    </row>
    <row r="349" spans="1:43">
      <c r="A349" s="291" t="s">
        <v>1197</v>
      </c>
      <c r="B349" s="27" t="s">
        <v>1201</v>
      </c>
      <c r="C349" s="27">
        <v>35</v>
      </c>
      <c r="D349" s="28" t="s">
        <v>488</v>
      </c>
      <c r="E349" s="28"/>
      <c r="F349" s="29" t="str">
        <f t="shared" si="22"/>
        <v>TM140135TT005</v>
      </c>
      <c r="G349" s="30" t="str">
        <f t="shared" si="23"/>
        <v>TM140135TT005</v>
      </c>
      <c r="H349" s="31" t="str">
        <f>IFERROR(INDEX(Definitions!$E$4:$F$173,MATCH($C349,Definitions!$E$4:$E$173,0),2),"")</f>
        <v>Steam &amp; Condensate</v>
      </c>
      <c r="I349" s="32" t="s">
        <v>542</v>
      </c>
      <c r="J349" s="28" t="s">
        <v>386</v>
      </c>
      <c r="K349" s="33" t="str">
        <f>IFERROR(INDEX(Definitions!$E$4:$F$88,MATCH($J349,Definitions!$E$4:$E$88,0),2),"")</f>
        <v>Temp. Transmitter</v>
      </c>
      <c r="L349" s="28" t="s">
        <v>471</v>
      </c>
      <c r="M349" s="28" t="s">
        <v>72</v>
      </c>
      <c r="N349" s="28" t="s">
        <v>73</v>
      </c>
      <c r="O349" s="27" t="s">
        <v>472</v>
      </c>
      <c r="P349" s="27" t="s">
        <v>87</v>
      </c>
      <c r="Q349" s="179"/>
      <c r="R349" s="27" t="s">
        <v>76</v>
      </c>
      <c r="S349" s="203">
        <v>0</v>
      </c>
      <c r="T349" s="204" t="s">
        <v>830</v>
      </c>
      <c r="U349" s="205" t="s">
        <v>831</v>
      </c>
      <c r="AQ349" s="214"/>
    </row>
    <row r="350" spans="1:43">
      <c r="A350" s="291" t="s">
        <v>1197</v>
      </c>
      <c r="B350" s="27" t="s">
        <v>1201</v>
      </c>
      <c r="C350" s="27">
        <v>35</v>
      </c>
      <c r="D350" s="28" t="s">
        <v>497</v>
      </c>
      <c r="E350" s="28"/>
      <c r="F350" s="29" t="str">
        <f t="shared" si="22"/>
        <v>TM140135PDT006</v>
      </c>
      <c r="G350" s="30" t="str">
        <f t="shared" si="23"/>
        <v>TM140135PDT006</v>
      </c>
      <c r="H350" s="31" t="str">
        <f>IFERROR(INDEX(Definitions!$E$4:$F$173,MATCH($C350,Definitions!$E$4:$E$173,0),2),"")</f>
        <v>Steam &amp; Condensate</v>
      </c>
      <c r="I350" s="32" t="s">
        <v>543</v>
      </c>
      <c r="J350" s="28" t="s">
        <v>544</v>
      </c>
      <c r="K350" s="33" t="s">
        <v>543</v>
      </c>
      <c r="L350" s="28" t="s">
        <v>471</v>
      </c>
      <c r="M350" s="28" t="s">
        <v>72</v>
      </c>
      <c r="N350" s="28" t="s">
        <v>73</v>
      </c>
      <c r="O350" s="27" t="s">
        <v>472</v>
      </c>
      <c r="P350" s="27" t="s">
        <v>87</v>
      </c>
      <c r="Q350" s="179"/>
      <c r="R350" s="27" t="s">
        <v>76</v>
      </c>
      <c r="S350" s="203">
        <v>0</v>
      </c>
      <c r="T350" s="212" t="s">
        <v>841</v>
      </c>
      <c r="U350" s="213" t="s">
        <v>840</v>
      </c>
      <c r="AQ350" s="214"/>
    </row>
    <row r="351" spans="1:43">
      <c r="A351" s="291" t="s">
        <v>1197</v>
      </c>
      <c r="B351" s="27" t="s">
        <v>1201</v>
      </c>
      <c r="C351" s="27">
        <v>35</v>
      </c>
      <c r="D351" s="28" t="s">
        <v>473</v>
      </c>
      <c r="E351" s="28"/>
      <c r="F351" s="29" t="str">
        <f t="shared" si="22"/>
        <v>TM140135FT007</v>
      </c>
      <c r="G351" s="30" t="str">
        <f t="shared" si="23"/>
        <v>TM140135FT007</v>
      </c>
      <c r="H351" s="31" t="str">
        <f>IFERROR(INDEX(Definitions!$E$4:$F$173,MATCH($C351,Definitions!$E$4:$E$173,0),2),"")</f>
        <v>Steam &amp; Condensate</v>
      </c>
      <c r="I351" s="32" t="s">
        <v>545</v>
      </c>
      <c r="J351" s="28" t="s">
        <v>389</v>
      </c>
      <c r="K351" s="33" t="str">
        <f>IFERROR(INDEX(Definitions!$E$4:$F$88,MATCH($J351,Definitions!$E$4:$E$88,0),2),"")</f>
        <v>Flow Transmitter</v>
      </c>
      <c r="L351" s="28" t="s">
        <v>471</v>
      </c>
      <c r="M351" s="28" t="s">
        <v>72</v>
      </c>
      <c r="N351" s="28" t="s">
        <v>73</v>
      </c>
      <c r="O351" s="27" t="s">
        <v>472</v>
      </c>
      <c r="P351" s="27" t="s">
        <v>87</v>
      </c>
      <c r="Q351" s="179"/>
      <c r="R351" s="27" t="s">
        <v>76</v>
      </c>
      <c r="S351" s="203">
        <v>0</v>
      </c>
      <c r="T351" s="212" t="s">
        <v>846</v>
      </c>
      <c r="U351" s="213" t="s">
        <v>845</v>
      </c>
      <c r="AQ351" s="214"/>
    </row>
    <row r="352" spans="1:43">
      <c r="A352" s="291" t="s">
        <v>1197</v>
      </c>
      <c r="B352" s="27" t="s">
        <v>1201</v>
      </c>
      <c r="C352" s="27">
        <v>35</v>
      </c>
      <c r="D352" s="28" t="s">
        <v>546</v>
      </c>
      <c r="E352" s="28"/>
      <c r="F352" s="29" t="str">
        <f t="shared" si="22"/>
        <v>TM140135FV007A</v>
      </c>
      <c r="G352" s="30" t="str">
        <f t="shared" si="23"/>
        <v>TM140135FV007A</v>
      </c>
      <c r="H352" s="31" t="str">
        <f>IFERROR(INDEX(Definitions!$E$4:$F$173,MATCH($C352,Definitions!$E$4:$E$173,0),2),"")</f>
        <v>Steam &amp; Condensate</v>
      </c>
      <c r="I352" s="32" t="s">
        <v>547</v>
      </c>
      <c r="J352" s="28" t="s">
        <v>548</v>
      </c>
      <c r="K352" s="33" t="s">
        <v>549</v>
      </c>
      <c r="L352" s="28" t="s">
        <v>471</v>
      </c>
      <c r="M352" s="28" t="s">
        <v>72</v>
      </c>
      <c r="N352" s="28" t="s">
        <v>79</v>
      </c>
      <c r="O352" s="27" t="s">
        <v>535</v>
      </c>
      <c r="P352" s="27" t="s">
        <v>87</v>
      </c>
      <c r="Q352" s="179"/>
      <c r="R352" s="27" t="s">
        <v>76</v>
      </c>
      <c r="S352" s="203">
        <v>0</v>
      </c>
      <c r="T352" s="212" t="s">
        <v>847</v>
      </c>
      <c r="U352" s="213" t="s">
        <v>824</v>
      </c>
      <c r="AQ352" s="214"/>
    </row>
    <row r="353" spans="1:43">
      <c r="A353" s="291" t="s">
        <v>1197</v>
      </c>
      <c r="B353" s="27" t="s">
        <v>1201</v>
      </c>
      <c r="C353" s="27">
        <v>35</v>
      </c>
      <c r="D353" s="28" t="s">
        <v>550</v>
      </c>
      <c r="E353" s="28"/>
      <c r="F353" s="29" t="str">
        <f t="shared" si="22"/>
        <v>TM140135FV007B</v>
      </c>
      <c r="G353" s="30" t="str">
        <f t="shared" si="23"/>
        <v>TM140135FV007B</v>
      </c>
      <c r="H353" s="31" t="str">
        <f>IFERROR(INDEX(Definitions!$E$4:$F$173,MATCH($C353,Definitions!$E$4:$E$173,0),2),"")</f>
        <v>Steam &amp; Condensate</v>
      </c>
      <c r="I353" s="32" t="s">
        <v>551</v>
      </c>
      <c r="J353" s="28" t="s">
        <v>548</v>
      </c>
      <c r="K353" s="33" t="s">
        <v>549</v>
      </c>
      <c r="L353" s="28" t="s">
        <v>471</v>
      </c>
      <c r="M353" s="28" t="s">
        <v>72</v>
      </c>
      <c r="N353" s="28" t="s">
        <v>79</v>
      </c>
      <c r="O353" s="27" t="s">
        <v>552</v>
      </c>
      <c r="P353" s="27" t="s">
        <v>87</v>
      </c>
      <c r="Q353" s="179"/>
      <c r="R353" s="27" t="s">
        <v>76</v>
      </c>
      <c r="S353" s="203">
        <v>0</v>
      </c>
      <c r="T353" s="212" t="s">
        <v>847</v>
      </c>
      <c r="U353" s="213" t="s">
        <v>824</v>
      </c>
      <c r="AQ353" s="214"/>
    </row>
    <row r="354" spans="1:43">
      <c r="A354" s="291" t="s">
        <v>1197</v>
      </c>
      <c r="B354" s="27" t="s">
        <v>1201</v>
      </c>
      <c r="C354" s="27">
        <v>35</v>
      </c>
      <c r="D354" s="28" t="s">
        <v>475</v>
      </c>
      <c r="E354" s="28"/>
      <c r="F354" s="29" t="str">
        <f t="shared" si="22"/>
        <v>TM140135LT008</v>
      </c>
      <c r="G354" s="30" t="str">
        <f t="shared" si="23"/>
        <v>TM140135LT008</v>
      </c>
      <c r="H354" s="31" t="str">
        <f>IFERROR(INDEX(Definitions!$E$4:$F$173,MATCH($C354,Definitions!$E$4:$E$173,0),2),"")</f>
        <v>Steam &amp; Condensate</v>
      </c>
      <c r="I354" s="32" t="s">
        <v>553</v>
      </c>
      <c r="J354" s="28" t="s">
        <v>554</v>
      </c>
      <c r="K354" s="33" t="s">
        <v>553</v>
      </c>
      <c r="L354" s="28" t="s">
        <v>471</v>
      </c>
      <c r="M354" s="28" t="s">
        <v>72</v>
      </c>
      <c r="N354" s="28" t="s">
        <v>73</v>
      </c>
      <c r="O354" s="27" t="s">
        <v>472</v>
      </c>
      <c r="P354" s="27" t="s">
        <v>87</v>
      </c>
      <c r="Q354" s="179"/>
      <c r="R354" s="27" t="s">
        <v>76</v>
      </c>
      <c r="S354" s="203">
        <v>0</v>
      </c>
      <c r="T354" s="212" t="s">
        <v>847</v>
      </c>
      <c r="U354" s="213" t="s">
        <v>824</v>
      </c>
      <c r="AQ354" s="214"/>
    </row>
    <row r="355" spans="1:43">
      <c r="A355" s="291" t="s">
        <v>1197</v>
      </c>
      <c r="B355" s="27" t="s">
        <v>1201</v>
      </c>
      <c r="C355" s="27">
        <v>35</v>
      </c>
      <c r="D355" s="28" t="s">
        <v>491</v>
      </c>
      <c r="E355" s="28"/>
      <c r="F355" s="29" t="str">
        <f t="shared" si="22"/>
        <v>TM140135HLS009</v>
      </c>
      <c r="G355" s="30" t="str">
        <f t="shared" si="23"/>
        <v>TM140135HLS009</v>
      </c>
      <c r="H355" s="31" t="str">
        <f>IFERROR(INDEX(Definitions!$E$4:$F$173,MATCH($C355,Definitions!$E$4:$E$173,0),2),"")</f>
        <v>Steam &amp; Condensate</v>
      </c>
      <c r="I355" s="32" t="s">
        <v>555</v>
      </c>
      <c r="J355" s="28" t="s">
        <v>556</v>
      </c>
      <c r="K355" s="33" t="s">
        <v>553</v>
      </c>
      <c r="L355" s="28" t="s">
        <v>471</v>
      </c>
      <c r="M355" s="28" t="s">
        <v>72</v>
      </c>
      <c r="N355" s="28" t="s">
        <v>85</v>
      </c>
      <c r="O355" s="27" t="s">
        <v>512</v>
      </c>
      <c r="P355" s="27" t="s">
        <v>87</v>
      </c>
      <c r="Q355" s="27"/>
      <c r="R355" s="27" t="s">
        <v>76</v>
      </c>
      <c r="S355" s="203"/>
      <c r="T355" s="213"/>
      <c r="AQ355" s="214"/>
    </row>
    <row r="356" spans="1:43">
      <c r="A356" s="291" t="s">
        <v>1197</v>
      </c>
      <c r="B356" s="27" t="s">
        <v>1201</v>
      </c>
      <c r="C356" s="27">
        <v>35</v>
      </c>
      <c r="D356" s="28" t="s">
        <v>491</v>
      </c>
      <c r="E356" s="28"/>
      <c r="F356" s="29" t="str">
        <f t="shared" si="22"/>
        <v>TM140135LLS009</v>
      </c>
      <c r="G356" s="30" t="str">
        <f t="shared" si="23"/>
        <v>TM140135LLS009</v>
      </c>
      <c r="H356" s="31" t="str">
        <f>IFERROR(INDEX(Definitions!$E$4:$F$173,MATCH($C356,Definitions!$E$4:$E$173,0),2),"")</f>
        <v>Steam &amp; Condensate</v>
      </c>
      <c r="I356" s="32" t="s">
        <v>557</v>
      </c>
      <c r="J356" s="28" t="s">
        <v>558</v>
      </c>
      <c r="K356" s="33" t="s">
        <v>559</v>
      </c>
      <c r="L356" s="28" t="s">
        <v>471</v>
      </c>
      <c r="M356" s="28" t="s">
        <v>72</v>
      </c>
      <c r="N356" s="28" t="s">
        <v>85</v>
      </c>
      <c r="O356" s="27" t="s">
        <v>512</v>
      </c>
      <c r="P356" s="27" t="s">
        <v>87</v>
      </c>
      <c r="Q356" s="27"/>
      <c r="R356" s="27" t="s">
        <v>76</v>
      </c>
      <c r="S356" s="203"/>
      <c r="T356" s="213"/>
      <c r="AQ356" s="214"/>
    </row>
    <row r="357" spans="1:43">
      <c r="A357" s="291" t="s">
        <v>1197</v>
      </c>
      <c r="B357" s="27" t="s">
        <v>1201</v>
      </c>
      <c r="C357" s="27">
        <v>35</v>
      </c>
      <c r="D357" s="28" t="s">
        <v>475</v>
      </c>
      <c r="E357" s="28"/>
      <c r="F357" s="29" t="str">
        <f t="shared" si="22"/>
        <v>TM140135LV008</v>
      </c>
      <c r="G357" s="30" t="str">
        <f t="shared" si="23"/>
        <v>TM140135LV008</v>
      </c>
      <c r="H357" s="31" t="str">
        <f>IFERROR(INDEX(Definitions!$E$4:$F$173,MATCH($C357,Definitions!$E$4:$E$173,0),2),"")</f>
        <v>Steam &amp; Condensate</v>
      </c>
      <c r="I357" s="32" t="s">
        <v>566</v>
      </c>
      <c r="J357" s="28" t="s">
        <v>567</v>
      </c>
      <c r="K357" s="33" t="s">
        <v>568</v>
      </c>
      <c r="L357" s="28" t="s">
        <v>471</v>
      </c>
      <c r="M357" s="28" t="s">
        <v>72</v>
      </c>
      <c r="N357" s="28" t="s">
        <v>79</v>
      </c>
      <c r="O357" s="27" t="s">
        <v>552</v>
      </c>
      <c r="P357" s="27" t="s">
        <v>87</v>
      </c>
      <c r="Q357" s="179"/>
      <c r="R357" s="27" t="s">
        <v>76</v>
      </c>
      <c r="S357" s="203">
        <v>8</v>
      </c>
      <c r="T357" s="212" t="s">
        <v>847</v>
      </c>
      <c r="U357" s="213" t="s">
        <v>824</v>
      </c>
      <c r="AQ357" s="214"/>
    </row>
    <row r="358" spans="1:43">
      <c r="A358" s="291" t="s">
        <v>1197</v>
      </c>
      <c r="B358" s="27" t="s">
        <v>1201</v>
      </c>
      <c r="C358" s="27">
        <v>35</v>
      </c>
      <c r="D358" s="28" t="s">
        <v>491</v>
      </c>
      <c r="E358" s="28"/>
      <c r="F358" s="29" t="str">
        <f t="shared" si="22"/>
        <v>TM140135SV009</v>
      </c>
      <c r="G358" s="30" t="str">
        <f t="shared" si="23"/>
        <v>TM140135SV009</v>
      </c>
      <c r="H358" s="31" t="str">
        <f>IFERROR(INDEX(Definitions!$E$4:$F$173,MATCH($C358,Definitions!$E$4:$E$173,0),2),"")</f>
        <v>Steam &amp; Condensate</v>
      </c>
      <c r="I358" s="32" t="s">
        <v>569</v>
      </c>
      <c r="J358" s="28" t="s">
        <v>110</v>
      </c>
      <c r="K358" s="33" t="str">
        <f>IFERROR(INDEX(Definitions!$E$4:$F$88,MATCH($J358,Definitions!$E$4:$E$88,0),2),"")</f>
        <v>Solenoid Valve</v>
      </c>
      <c r="L358" s="28" t="s">
        <v>471</v>
      </c>
      <c r="M358" s="28" t="s">
        <v>72</v>
      </c>
      <c r="N358" s="28" t="s">
        <v>98</v>
      </c>
      <c r="O358" s="27" t="s">
        <v>570</v>
      </c>
      <c r="P358" s="27" t="s">
        <v>87</v>
      </c>
      <c r="Q358" s="27"/>
      <c r="R358" s="27" t="s">
        <v>76</v>
      </c>
      <c r="S358" s="203"/>
      <c r="T358" s="213"/>
      <c r="AQ358" s="214"/>
    </row>
    <row r="359" spans="1:43">
      <c r="A359" s="291" t="s">
        <v>1197</v>
      </c>
      <c r="B359" s="27" t="s">
        <v>1201</v>
      </c>
      <c r="C359" s="27">
        <v>35</v>
      </c>
      <c r="D359" s="28" t="s">
        <v>478</v>
      </c>
      <c r="E359" s="28"/>
      <c r="F359" s="29" t="str">
        <f t="shared" si="22"/>
        <v>TM140135TV010</v>
      </c>
      <c r="G359" s="30" t="str">
        <f t="shared" si="23"/>
        <v>TM140135TV010</v>
      </c>
      <c r="H359" s="31" t="str">
        <f>IFERROR(INDEX(Definitions!$E$4:$F$173,MATCH($C359,Definitions!$E$4:$E$173,0),2),"")</f>
        <v>Steam &amp; Condensate</v>
      </c>
      <c r="I359" s="32" t="s">
        <v>571</v>
      </c>
      <c r="J359" s="28" t="s">
        <v>540</v>
      </c>
      <c r="K359" s="33" t="s">
        <v>541</v>
      </c>
      <c r="L359" s="28" t="s">
        <v>471</v>
      </c>
      <c r="M359" s="28" t="s">
        <v>72</v>
      </c>
      <c r="N359" s="28" t="s">
        <v>79</v>
      </c>
      <c r="O359" s="27" t="s">
        <v>572</v>
      </c>
      <c r="P359" s="27" t="s">
        <v>87</v>
      </c>
      <c r="Q359" s="179"/>
      <c r="R359" s="27" t="s">
        <v>76</v>
      </c>
      <c r="S359" s="203">
        <v>0</v>
      </c>
      <c r="T359" s="212" t="s">
        <v>847</v>
      </c>
      <c r="U359" s="213" t="s">
        <v>824</v>
      </c>
      <c r="AQ359" s="214"/>
    </row>
    <row r="360" spans="1:43">
      <c r="A360" s="291" t="s">
        <v>1197</v>
      </c>
      <c r="B360" s="27" t="s">
        <v>1201</v>
      </c>
      <c r="C360" s="27">
        <v>35</v>
      </c>
      <c r="D360" s="28" t="s">
        <v>502</v>
      </c>
      <c r="E360" s="28"/>
      <c r="F360" s="29" t="str">
        <f t="shared" si="22"/>
        <v>TM140135TV011</v>
      </c>
      <c r="G360" s="30" t="str">
        <f t="shared" si="23"/>
        <v>TM140135TV011</v>
      </c>
      <c r="H360" s="31" t="str">
        <f>IFERROR(INDEX(Definitions!$E$4:$F$173,MATCH($C360,Definitions!$E$4:$E$173,0),2),"")</f>
        <v>Steam &amp; Condensate</v>
      </c>
      <c r="I360" s="32" t="s">
        <v>573</v>
      </c>
      <c r="J360" s="28" t="s">
        <v>540</v>
      </c>
      <c r="K360" s="33" t="s">
        <v>541</v>
      </c>
      <c r="L360" s="28" t="s">
        <v>471</v>
      </c>
      <c r="M360" s="28" t="s">
        <v>72</v>
      </c>
      <c r="N360" s="28" t="s">
        <v>79</v>
      </c>
      <c r="O360" s="27" t="s">
        <v>535</v>
      </c>
      <c r="P360" s="27" t="s">
        <v>87</v>
      </c>
      <c r="Q360" s="179"/>
      <c r="R360" s="27" t="s">
        <v>76</v>
      </c>
      <c r="S360" s="203">
        <v>0</v>
      </c>
      <c r="T360" s="212" t="s">
        <v>847</v>
      </c>
      <c r="U360" s="213" t="s">
        <v>824</v>
      </c>
      <c r="AQ360" s="214"/>
    </row>
    <row r="361" spans="1:43">
      <c r="A361" s="291" t="s">
        <v>1197</v>
      </c>
      <c r="B361" s="27" t="s">
        <v>1201</v>
      </c>
      <c r="C361" s="27">
        <v>35</v>
      </c>
      <c r="D361" s="28" t="s">
        <v>492</v>
      </c>
      <c r="E361" s="28"/>
      <c r="F361" s="29" t="str">
        <f t="shared" si="22"/>
        <v>TM140135TV012</v>
      </c>
      <c r="G361" s="30" t="str">
        <f t="shared" si="23"/>
        <v>TM140135TV012</v>
      </c>
      <c r="H361" s="31" t="str">
        <f>IFERROR(INDEX(Definitions!$E$4:$F$173,MATCH($C361,Definitions!$E$4:$E$173,0),2),"")</f>
        <v>Steam &amp; Condensate</v>
      </c>
      <c r="I361" s="32" t="s">
        <v>573</v>
      </c>
      <c r="J361" s="28" t="s">
        <v>540</v>
      </c>
      <c r="K361" s="33" t="s">
        <v>541</v>
      </c>
      <c r="L361" s="28" t="s">
        <v>471</v>
      </c>
      <c r="M361" s="28" t="s">
        <v>72</v>
      </c>
      <c r="N361" s="28" t="s">
        <v>79</v>
      </c>
      <c r="O361" s="27" t="s">
        <v>535</v>
      </c>
      <c r="P361" s="27" t="s">
        <v>87</v>
      </c>
      <c r="Q361" s="179"/>
      <c r="R361" s="27" t="s">
        <v>76</v>
      </c>
      <c r="S361" s="203">
        <v>0</v>
      </c>
      <c r="T361" s="212" t="s">
        <v>847</v>
      </c>
      <c r="U361" s="213" t="s">
        <v>824</v>
      </c>
      <c r="AQ361" s="214"/>
    </row>
    <row r="362" spans="1:43">
      <c r="A362" s="291" t="s">
        <v>1197</v>
      </c>
      <c r="B362" s="27" t="s">
        <v>1201</v>
      </c>
      <c r="C362" s="27">
        <v>35</v>
      </c>
      <c r="D362" s="28" t="s">
        <v>480</v>
      </c>
      <c r="E362" s="28"/>
      <c r="F362" s="29" t="str">
        <f t="shared" si="22"/>
        <v>TM140135LT013</v>
      </c>
      <c r="G362" s="30" t="str">
        <f t="shared" si="23"/>
        <v>TM140135LT013</v>
      </c>
      <c r="H362" s="31" t="str">
        <f>IFERROR(INDEX(Definitions!$E$4:$F$173,MATCH($C362,Definitions!$E$4:$E$173,0),2),"")</f>
        <v>Steam &amp; Condensate</v>
      </c>
      <c r="I362" s="32" t="s">
        <v>553</v>
      </c>
      <c r="J362" s="28" t="s">
        <v>554</v>
      </c>
      <c r="K362" s="33" t="s">
        <v>553</v>
      </c>
      <c r="L362" s="28" t="s">
        <v>471</v>
      </c>
      <c r="M362" s="28" t="s">
        <v>72</v>
      </c>
      <c r="N362" s="28" t="s">
        <v>73</v>
      </c>
      <c r="O362" s="27" t="s">
        <v>472</v>
      </c>
      <c r="P362" s="27" t="s">
        <v>87</v>
      </c>
      <c r="Q362" s="179"/>
      <c r="R362" s="27" t="s">
        <v>76</v>
      </c>
      <c r="S362" s="203">
        <v>0</v>
      </c>
      <c r="T362" s="212" t="s">
        <v>847</v>
      </c>
      <c r="U362" s="213" t="s">
        <v>824</v>
      </c>
      <c r="AQ362" s="214"/>
    </row>
    <row r="363" spans="1:43">
      <c r="A363" s="291" t="s">
        <v>1197</v>
      </c>
      <c r="B363" s="27" t="s">
        <v>1201</v>
      </c>
      <c r="C363" s="27">
        <v>35</v>
      </c>
      <c r="D363" s="28" t="s">
        <v>574</v>
      </c>
      <c r="E363" s="28"/>
      <c r="F363" s="29" t="str">
        <f t="shared" si="22"/>
        <v>TM140135HLS014</v>
      </c>
      <c r="G363" s="30" t="str">
        <f t="shared" si="23"/>
        <v>TM140135HLS014</v>
      </c>
      <c r="H363" s="31" t="str">
        <f>IFERROR(INDEX(Definitions!$E$4:$F$173,MATCH($C363,Definitions!$E$4:$E$173,0),2),"")</f>
        <v>Steam &amp; Condensate</v>
      </c>
      <c r="I363" s="32" t="s">
        <v>575</v>
      </c>
      <c r="J363" s="28" t="s">
        <v>556</v>
      </c>
      <c r="K363" s="33" t="s">
        <v>559</v>
      </c>
      <c r="L363" s="28" t="s">
        <v>471</v>
      </c>
      <c r="M363" s="28" t="s">
        <v>72</v>
      </c>
      <c r="N363" s="28" t="s">
        <v>85</v>
      </c>
      <c r="O363" s="27" t="s">
        <v>512</v>
      </c>
      <c r="P363" s="27" t="s">
        <v>87</v>
      </c>
      <c r="Q363" s="27"/>
      <c r="R363" s="27" t="s">
        <v>76</v>
      </c>
      <c r="S363" s="203"/>
      <c r="T363" s="213"/>
      <c r="AQ363" s="214"/>
    </row>
    <row r="364" spans="1:43">
      <c r="A364" s="291" t="s">
        <v>1197</v>
      </c>
      <c r="B364" s="27" t="s">
        <v>1201</v>
      </c>
      <c r="C364" s="27">
        <v>35</v>
      </c>
      <c r="D364" s="28" t="s">
        <v>574</v>
      </c>
      <c r="E364" s="28"/>
      <c r="F364" s="29" t="str">
        <f t="shared" si="22"/>
        <v>TM140135LLS014</v>
      </c>
      <c r="G364" s="30" t="str">
        <f t="shared" si="23"/>
        <v>TM140135LLS014</v>
      </c>
      <c r="H364" s="31" t="str">
        <f>IFERROR(INDEX(Definitions!$E$4:$F$173,MATCH($C364,Definitions!$E$4:$E$173,0),2),"")</f>
        <v>Steam &amp; Condensate</v>
      </c>
      <c r="I364" s="32" t="s">
        <v>557</v>
      </c>
      <c r="J364" s="28" t="s">
        <v>558</v>
      </c>
      <c r="K364" s="33" t="s">
        <v>559</v>
      </c>
      <c r="L364" s="28" t="s">
        <v>471</v>
      </c>
      <c r="M364" s="28" t="s">
        <v>72</v>
      </c>
      <c r="N364" s="28" t="s">
        <v>85</v>
      </c>
      <c r="O364" s="27" t="s">
        <v>512</v>
      </c>
      <c r="P364" s="27" t="s">
        <v>87</v>
      </c>
      <c r="Q364" s="27"/>
      <c r="R364" s="27" t="s">
        <v>76</v>
      </c>
      <c r="S364" s="203"/>
      <c r="T364" s="213"/>
      <c r="AQ364" s="214"/>
    </row>
    <row r="365" spans="1:43">
      <c r="A365" s="291" t="s">
        <v>1197</v>
      </c>
      <c r="B365" s="27" t="s">
        <v>1201</v>
      </c>
      <c r="C365" s="27">
        <v>35</v>
      </c>
      <c r="D365" s="28" t="s">
        <v>480</v>
      </c>
      <c r="E365" s="28"/>
      <c r="F365" s="29" t="str">
        <f t="shared" si="22"/>
        <v>TM140135LV013</v>
      </c>
      <c r="G365" s="30" t="str">
        <f t="shared" si="23"/>
        <v>TM140135LV013</v>
      </c>
      <c r="H365" s="31" t="str">
        <f>IFERROR(INDEX(Definitions!$E$4:$F$173,MATCH($C365,Definitions!$E$4:$E$173,0),2),"")</f>
        <v>Steam &amp; Condensate</v>
      </c>
      <c r="I365" s="32" t="s">
        <v>577</v>
      </c>
      <c r="J365" s="28" t="s">
        <v>567</v>
      </c>
      <c r="K365" s="33" t="s">
        <v>568</v>
      </c>
      <c r="L365" s="28" t="s">
        <v>471</v>
      </c>
      <c r="M365" s="28" t="s">
        <v>72</v>
      </c>
      <c r="N365" s="28" t="s">
        <v>79</v>
      </c>
      <c r="O365" s="27" t="s">
        <v>552</v>
      </c>
      <c r="P365" s="27" t="s">
        <v>87</v>
      </c>
      <c r="Q365" s="179"/>
      <c r="R365" s="27" t="s">
        <v>76</v>
      </c>
      <c r="S365" s="203">
        <v>8</v>
      </c>
      <c r="T365" s="212" t="s">
        <v>847</v>
      </c>
      <c r="U365" s="213" t="s">
        <v>824</v>
      </c>
      <c r="AQ365" s="214"/>
    </row>
    <row r="366" spans="1:43">
      <c r="A366" s="291" t="s">
        <v>1197</v>
      </c>
      <c r="B366" s="27" t="s">
        <v>1201</v>
      </c>
      <c r="C366" s="27">
        <v>35</v>
      </c>
      <c r="D366" s="28" t="s">
        <v>574</v>
      </c>
      <c r="E366" s="28"/>
      <c r="F366" s="29" t="str">
        <f t="shared" si="22"/>
        <v>TM140135SV014</v>
      </c>
      <c r="G366" s="30" t="str">
        <f t="shared" si="23"/>
        <v>TM140135SV014</v>
      </c>
      <c r="H366" s="31" t="str">
        <f>IFERROR(INDEX(Definitions!$E$4:$F$173,MATCH($C366,Definitions!$E$4:$E$173,0),2),"")</f>
        <v>Steam &amp; Condensate</v>
      </c>
      <c r="I366" s="32" t="s">
        <v>569</v>
      </c>
      <c r="J366" s="28" t="s">
        <v>110</v>
      </c>
      <c r="K366" s="33" t="str">
        <f>IFERROR(INDEX(Definitions!$E$4:$F$88,MATCH($J366,Definitions!$E$4:$E$88,0),2),"")</f>
        <v>Solenoid Valve</v>
      </c>
      <c r="L366" s="28" t="s">
        <v>471</v>
      </c>
      <c r="M366" s="28" t="s">
        <v>72</v>
      </c>
      <c r="N366" s="28" t="s">
        <v>98</v>
      </c>
      <c r="O366" s="27" t="s">
        <v>570</v>
      </c>
      <c r="P366" s="27" t="s">
        <v>87</v>
      </c>
      <c r="Q366" s="27"/>
      <c r="R366" s="27" t="s">
        <v>76</v>
      </c>
      <c r="S366" s="203"/>
      <c r="T366" s="213"/>
      <c r="AQ366" s="214"/>
    </row>
    <row r="367" spans="1:43">
      <c r="A367" s="291" t="s">
        <v>1197</v>
      </c>
      <c r="B367" s="27" t="s">
        <v>1201</v>
      </c>
      <c r="C367" s="27">
        <v>35</v>
      </c>
      <c r="D367" s="28" t="s">
        <v>578</v>
      </c>
      <c r="E367" s="28"/>
      <c r="F367" s="29" t="str">
        <f t="shared" si="22"/>
        <v>TM140135TV020</v>
      </c>
      <c r="G367" s="30" t="str">
        <f t="shared" si="23"/>
        <v>TM140135TV020</v>
      </c>
      <c r="H367" s="31" t="str">
        <f>IFERROR(INDEX(Definitions!$E$4:$F$173,MATCH($C367,Definitions!$E$4:$E$173,0),2),"")</f>
        <v>Steam &amp; Condensate</v>
      </c>
      <c r="I367" s="32" t="s">
        <v>579</v>
      </c>
      <c r="J367" s="28" t="s">
        <v>540</v>
      </c>
      <c r="K367" s="33" t="s">
        <v>541</v>
      </c>
      <c r="L367" s="28" t="s">
        <v>471</v>
      </c>
      <c r="M367" s="28" t="s">
        <v>72</v>
      </c>
      <c r="N367" s="28" t="s">
        <v>79</v>
      </c>
      <c r="O367" s="27" t="s">
        <v>535</v>
      </c>
      <c r="P367" s="27" t="s">
        <v>87</v>
      </c>
      <c r="Q367" s="179"/>
      <c r="R367" s="27" t="s">
        <v>76</v>
      </c>
      <c r="S367" s="203">
        <v>0</v>
      </c>
      <c r="T367" s="212" t="s">
        <v>847</v>
      </c>
      <c r="U367" s="213" t="s">
        <v>824</v>
      </c>
      <c r="AQ367" s="214"/>
    </row>
    <row r="368" spans="1:43">
      <c r="A368" s="291" t="s">
        <v>1197</v>
      </c>
      <c r="B368" s="27" t="s">
        <v>1201</v>
      </c>
      <c r="C368" s="27">
        <v>35</v>
      </c>
      <c r="D368" s="28" t="s">
        <v>578</v>
      </c>
      <c r="E368" s="28"/>
      <c r="F368" s="29" t="str">
        <f t="shared" si="22"/>
        <v>TM140135TT020</v>
      </c>
      <c r="G368" s="30" t="str">
        <f t="shared" si="23"/>
        <v>TM140135TT020</v>
      </c>
      <c r="H368" s="31" t="str">
        <f>IFERROR(INDEX(Definitions!$E$4:$F$173,MATCH($C368,Definitions!$E$4:$E$173,0),2),"")</f>
        <v>Steam &amp; Condensate</v>
      </c>
      <c r="I368" s="32" t="s">
        <v>580</v>
      </c>
      <c r="J368" s="28" t="s">
        <v>386</v>
      </c>
      <c r="K368" s="33" t="str">
        <f>IFERROR(INDEX(Definitions!$E$4:$F$88,MATCH($J368,Definitions!$E$4:$E$88,0),2),"")</f>
        <v>Temp. Transmitter</v>
      </c>
      <c r="L368" s="28" t="s">
        <v>471</v>
      </c>
      <c r="M368" s="28" t="s">
        <v>72</v>
      </c>
      <c r="N368" s="28" t="s">
        <v>73</v>
      </c>
      <c r="O368" s="27" t="s">
        <v>74</v>
      </c>
      <c r="P368" s="27" t="s">
        <v>87</v>
      </c>
      <c r="Q368" s="179"/>
      <c r="R368" s="27" t="s">
        <v>76</v>
      </c>
      <c r="S368" s="203">
        <v>0</v>
      </c>
      <c r="T368" s="212" t="s">
        <v>832</v>
      </c>
      <c r="U368" s="213" t="s">
        <v>831</v>
      </c>
      <c r="AQ368" s="214"/>
    </row>
    <row r="369" spans="1:43">
      <c r="A369" s="291" t="s">
        <v>1198</v>
      </c>
      <c r="B369" s="27" t="s">
        <v>1201</v>
      </c>
      <c r="C369" s="27">
        <v>33</v>
      </c>
      <c r="D369" s="28" t="s">
        <v>454</v>
      </c>
      <c r="E369" s="28"/>
      <c r="F369" s="29" t="str">
        <f t="shared" si="22"/>
        <v>TM140133MT004</v>
      </c>
      <c r="G369" s="30" t="str">
        <f t="shared" si="23"/>
        <v>TM140133MT004</v>
      </c>
      <c r="H369" s="181" t="str">
        <f>IFERROR(INDEX(Definitions!$E$4:$F$173,MATCH($C369,Definitions!$E$4:$E$173,0),2),"")</f>
        <v>Dust Removal &amp; Mist Removal</v>
      </c>
      <c r="I369" s="32" t="s">
        <v>581</v>
      </c>
      <c r="J369" s="28" t="s">
        <v>379</v>
      </c>
      <c r="K369" s="33" t="str">
        <f>IFERROR(INDEX(Definitions!$E$4:$F$88,MATCH($J369,Definitions!$E$4:$E$88,0),2),"")</f>
        <v>Moisture Transmitter</v>
      </c>
      <c r="L369" s="28" t="s">
        <v>471</v>
      </c>
      <c r="M369" s="28" t="s">
        <v>72</v>
      </c>
      <c r="N369" s="28" t="s">
        <v>73</v>
      </c>
      <c r="O369" s="27" t="s">
        <v>74</v>
      </c>
      <c r="P369" s="27" t="s">
        <v>87</v>
      </c>
      <c r="Q369" s="179"/>
      <c r="R369" s="27" t="s">
        <v>76</v>
      </c>
      <c r="S369" s="203">
        <v>0</v>
      </c>
      <c r="T369" s="212" t="s">
        <v>836</v>
      </c>
      <c r="U369" s="213" t="s">
        <v>837</v>
      </c>
      <c r="AQ369" s="214"/>
    </row>
    <row r="370" spans="1:43">
      <c r="A370" s="291" t="s">
        <v>1199</v>
      </c>
      <c r="B370" s="27" t="s">
        <v>1201</v>
      </c>
      <c r="C370" s="27">
        <v>33</v>
      </c>
      <c r="D370" s="28" t="s">
        <v>454</v>
      </c>
      <c r="E370" s="28"/>
      <c r="F370" s="29" t="str">
        <f t="shared" si="22"/>
        <v>TM140133TT004</v>
      </c>
      <c r="G370" s="30" t="str">
        <f t="shared" si="23"/>
        <v>TM140133TT004</v>
      </c>
      <c r="H370" s="181" t="str">
        <f>IFERROR(INDEX(Definitions!$E$4:$F$173,MATCH($C370,Definitions!$E$4:$E$173,0),2),"")</f>
        <v>Dust Removal &amp; Mist Removal</v>
      </c>
      <c r="I370" s="32" t="s">
        <v>582</v>
      </c>
      <c r="J370" s="28" t="s">
        <v>386</v>
      </c>
      <c r="K370" s="33" t="str">
        <f>IFERROR(INDEX(Definitions!$E$4:$F$88,MATCH($J370,Definitions!$E$4:$E$88,0),2),"")</f>
        <v>Temp. Transmitter</v>
      </c>
      <c r="L370" s="28" t="s">
        <v>471</v>
      </c>
      <c r="M370" s="28" t="s">
        <v>72</v>
      </c>
      <c r="N370" s="28" t="s">
        <v>73</v>
      </c>
      <c r="O370" s="27" t="s">
        <v>74</v>
      </c>
      <c r="P370" s="27" t="s">
        <v>87</v>
      </c>
      <c r="Q370" s="179"/>
      <c r="R370" s="27" t="s">
        <v>76</v>
      </c>
      <c r="S370" s="203">
        <v>0</v>
      </c>
      <c r="T370" s="212" t="s">
        <v>847</v>
      </c>
      <c r="U370" s="213" t="s">
        <v>831</v>
      </c>
      <c r="AQ370" s="214"/>
    </row>
    <row r="371" spans="1:43">
      <c r="A371" s="291" t="s">
        <v>1198</v>
      </c>
      <c r="B371" s="27" t="s">
        <v>1201</v>
      </c>
      <c r="C371" s="27">
        <v>33</v>
      </c>
      <c r="D371" s="28" t="s">
        <v>454</v>
      </c>
      <c r="E371" s="28"/>
      <c r="F371" s="29" t="str">
        <f t="shared" ref="F371:F399" si="24">B371&amp;C371&amp;J371&amp;D371</f>
        <v>TM140133FV004</v>
      </c>
      <c r="G371" s="30" t="str">
        <f t="shared" si="23"/>
        <v>TM140133FV004</v>
      </c>
      <c r="H371" s="181" t="str">
        <f>IFERROR(INDEX(Definitions!$E$4:$F$173,MATCH($C371,Definitions!$E$4:$E$173,0),2),"")</f>
        <v>Dust Removal &amp; Mist Removal</v>
      </c>
      <c r="I371" s="32" t="s">
        <v>583</v>
      </c>
      <c r="J371" s="28" t="s">
        <v>548</v>
      </c>
      <c r="K371" s="33" t="s">
        <v>584</v>
      </c>
      <c r="L371" s="28" t="s">
        <v>471</v>
      </c>
      <c r="M371" s="28" t="s">
        <v>72</v>
      </c>
      <c r="N371" s="28" t="s">
        <v>79</v>
      </c>
      <c r="O371" s="27" t="s">
        <v>535</v>
      </c>
      <c r="P371" s="27" t="s">
        <v>87</v>
      </c>
      <c r="Q371" s="179"/>
      <c r="R371" s="27" t="s">
        <v>76</v>
      </c>
      <c r="S371" s="203">
        <v>0</v>
      </c>
      <c r="T371" s="212" t="s">
        <v>847</v>
      </c>
      <c r="U371" s="213" t="s">
        <v>824</v>
      </c>
      <c r="AQ371" s="214"/>
    </row>
    <row r="372" spans="1:43">
      <c r="A372" s="291" t="s">
        <v>1198</v>
      </c>
      <c r="B372" s="27" t="s">
        <v>1201</v>
      </c>
      <c r="C372" s="27">
        <v>33</v>
      </c>
      <c r="D372" s="28" t="s">
        <v>488</v>
      </c>
      <c r="E372" s="28"/>
      <c r="F372" s="29" t="str">
        <f t="shared" si="24"/>
        <v>TM140133MT005</v>
      </c>
      <c r="G372" s="30" t="str">
        <f t="shared" si="23"/>
        <v>TM140133MT005</v>
      </c>
      <c r="H372" s="181" t="str">
        <f>IFERROR(INDEX(Definitions!$E$4:$F$173,MATCH($C372,Definitions!$E$4:$E$173,0),2),"")</f>
        <v>Dust Removal &amp; Mist Removal</v>
      </c>
      <c r="I372" s="32" t="s">
        <v>581</v>
      </c>
      <c r="J372" s="28" t="s">
        <v>379</v>
      </c>
      <c r="K372" s="33" t="str">
        <f>IFERROR(INDEX(Definitions!$E$4:$F$88,MATCH($J372,Definitions!$E$4:$E$88,0),2),"")</f>
        <v>Moisture Transmitter</v>
      </c>
      <c r="L372" s="28" t="s">
        <v>471</v>
      </c>
      <c r="M372" s="28" t="s">
        <v>72</v>
      </c>
      <c r="N372" s="28" t="s">
        <v>73</v>
      </c>
      <c r="O372" s="27" t="s">
        <v>74</v>
      </c>
      <c r="P372" s="27" t="s">
        <v>87</v>
      </c>
      <c r="Q372" s="179"/>
      <c r="R372" s="27" t="s">
        <v>76</v>
      </c>
      <c r="S372" s="203">
        <v>0</v>
      </c>
      <c r="T372" s="212" t="s">
        <v>836</v>
      </c>
      <c r="U372" s="213" t="s">
        <v>837</v>
      </c>
      <c r="AQ372" s="214"/>
    </row>
    <row r="373" spans="1:43">
      <c r="A373" s="291" t="s">
        <v>1198</v>
      </c>
      <c r="B373" s="27" t="s">
        <v>1201</v>
      </c>
      <c r="C373" s="27">
        <v>33</v>
      </c>
      <c r="D373" s="28" t="s">
        <v>488</v>
      </c>
      <c r="E373" s="28"/>
      <c r="F373" s="29" t="str">
        <f t="shared" si="24"/>
        <v>TM140133TT005</v>
      </c>
      <c r="G373" s="30" t="str">
        <f t="shared" si="23"/>
        <v>TM140133TT005</v>
      </c>
      <c r="H373" s="181" t="str">
        <f>IFERROR(INDEX(Definitions!$E$4:$F$173,MATCH($C373,Definitions!$E$4:$E$173,0),2),"")</f>
        <v>Dust Removal &amp; Mist Removal</v>
      </c>
      <c r="I373" s="32" t="s">
        <v>582</v>
      </c>
      <c r="J373" s="28" t="s">
        <v>386</v>
      </c>
      <c r="K373" s="33" t="str">
        <f>IFERROR(INDEX(Definitions!$E$4:$F$88,MATCH($J373,Definitions!$E$4:$E$88,0),2),"")</f>
        <v>Temp. Transmitter</v>
      </c>
      <c r="L373" s="28" t="s">
        <v>471</v>
      </c>
      <c r="M373" s="28" t="s">
        <v>72</v>
      </c>
      <c r="N373" s="28" t="s">
        <v>73</v>
      </c>
      <c r="O373" s="27" t="s">
        <v>74</v>
      </c>
      <c r="P373" s="27" t="s">
        <v>87</v>
      </c>
      <c r="Q373" s="179"/>
      <c r="R373" s="27" t="s">
        <v>76</v>
      </c>
      <c r="S373" s="203">
        <v>0</v>
      </c>
      <c r="T373" s="212" t="s">
        <v>847</v>
      </c>
      <c r="U373" s="213" t="s">
        <v>831</v>
      </c>
      <c r="AQ373" s="214"/>
    </row>
    <row r="374" spans="1:43">
      <c r="A374" s="291" t="s">
        <v>1198</v>
      </c>
      <c r="B374" s="27" t="s">
        <v>1201</v>
      </c>
      <c r="C374" s="27">
        <v>33</v>
      </c>
      <c r="D374" s="28" t="s">
        <v>488</v>
      </c>
      <c r="E374" s="28"/>
      <c r="F374" s="29" t="str">
        <f t="shared" si="24"/>
        <v>TM140133FV005</v>
      </c>
      <c r="G374" s="30" t="str">
        <f t="shared" si="23"/>
        <v>TM140133FV005</v>
      </c>
      <c r="H374" s="181" t="str">
        <f>IFERROR(INDEX(Definitions!$E$4:$F$173,MATCH($C374,Definitions!$E$4:$E$173,0),2),"")</f>
        <v>Dust Removal &amp; Mist Removal</v>
      </c>
      <c r="I374" s="32" t="s">
        <v>583</v>
      </c>
      <c r="J374" s="28" t="s">
        <v>548</v>
      </c>
      <c r="K374" s="33" t="s">
        <v>584</v>
      </c>
      <c r="L374" s="28" t="s">
        <v>471</v>
      </c>
      <c r="M374" s="28" t="s">
        <v>72</v>
      </c>
      <c r="N374" s="28" t="s">
        <v>79</v>
      </c>
      <c r="O374" s="27" t="s">
        <v>535</v>
      </c>
      <c r="P374" s="27" t="s">
        <v>87</v>
      </c>
      <c r="Q374" s="179"/>
      <c r="R374" s="27" t="s">
        <v>76</v>
      </c>
      <c r="S374" s="203">
        <v>0</v>
      </c>
      <c r="T374" s="212" t="s">
        <v>847</v>
      </c>
      <c r="U374" s="213" t="s">
        <v>824</v>
      </c>
      <c r="AQ374" s="214"/>
    </row>
    <row r="375" spans="1:43">
      <c r="A375" s="291" t="s">
        <v>1198</v>
      </c>
      <c r="B375" s="27" t="s">
        <v>1201</v>
      </c>
      <c r="C375" s="27">
        <v>33</v>
      </c>
      <c r="D375" s="28" t="s">
        <v>497</v>
      </c>
      <c r="E375" s="28"/>
      <c r="F375" s="29" t="str">
        <f t="shared" si="24"/>
        <v>TM140133MT006</v>
      </c>
      <c r="G375" s="30" t="str">
        <f t="shared" si="23"/>
        <v>TM140133MT006</v>
      </c>
      <c r="H375" s="181" t="str">
        <f>IFERROR(INDEX(Definitions!$E$4:$F$173,MATCH($C375,Definitions!$E$4:$E$173,0),2),"")</f>
        <v>Dust Removal &amp; Mist Removal</v>
      </c>
      <c r="I375" s="32" t="s">
        <v>581</v>
      </c>
      <c r="J375" s="28" t="s">
        <v>379</v>
      </c>
      <c r="K375" s="33" t="str">
        <f>IFERROR(INDEX(Definitions!$E$4:$F$88,MATCH($J375,Definitions!$E$4:$E$88,0),2),"")</f>
        <v>Moisture Transmitter</v>
      </c>
      <c r="L375" s="28" t="s">
        <v>471</v>
      </c>
      <c r="M375" s="28" t="s">
        <v>72</v>
      </c>
      <c r="N375" s="28" t="s">
        <v>73</v>
      </c>
      <c r="O375" s="27" t="s">
        <v>74</v>
      </c>
      <c r="P375" s="27" t="s">
        <v>87</v>
      </c>
      <c r="Q375" s="179"/>
      <c r="R375" s="27" t="s">
        <v>76</v>
      </c>
      <c r="S375" s="203">
        <v>0</v>
      </c>
      <c r="T375" s="212" t="s">
        <v>836</v>
      </c>
      <c r="U375" s="213" t="s">
        <v>837</v>
      </c>
      <c r="AQ375" s="214"/>
    </row>
    <row r="376" spans="1:43">
      <c r="A376" s="291" t="s">
        <v>1198</v>
      </c>
      <c r="B376" s="27" t="s">
        <v>1201</v>
      </c>
      <c r="C376" s="27">
        <v>33</v>
      </c>
      <c r="D376" s="28" t="s">
        <v>497</v>
      </c>
      <c r="E376" s="28"/>
      <c r="F376" s="29" t="str">
        <f t="shared" si="24"/>
        <v>TM140133TT006</v>
      </c>
      <c r="G376" s="30" t="str">
        <f t="shared" si="23"/>
        <v>TM140133TT006</v>
      </c>
      <c r="H376" s="181" t="str">
        <f>IFERROR(INDEX(Definitions!$E$4:$F$173,MATCH($C376,Definitions!$E$4:$E$173,0),2),"")</f>
        <v>Dust Removal &amp; Mist Removal</v>
      </c>
      <c r="I376" s="32" t="s">
        <v>582</v>
      </c>
      <c r="J376" s="28" t="s">
        <v>386</v>
      </c>
      <c r="K376" s="33" t="str">
        <f>IFERROR(INDEX(Definitions!$E$4:$F$88,MATCH($J376,Definitions!$E$4:$E$88,0),2),"")</f>
        <v>Temp. Transmitter</v>
      </c>
      <c r="L376" s="28" t="s">
        <v>471</v>
      </c>
      <c r="M376" s="28" t="s">
        <v>72</v>
      </c>
      <c r="N376" s="28" t="s">
        <v>73</v>
      </c>
      <c r="O376" s="27" t="s">
        <v>74</v>
      </c>
      <c r="P376" s="27" t="s">
        <v>87</v>
      </c>
      <c r="Q376" s="179"/>
      <c r="R376" s="27" t="s">
        <v>76</v>
      </c>
      <c r="S376" s="203">
        <v>0</v>
      </c>
      <c r="T376" s="212" t="s">
        <v>847</v>
      </c>
      <c r="U376" s="213" t="s">
        <v>831</v>
      </c>
      <c r="AQ376" s="214"/>
    </row>
    <row r="377" spans="1:43">
      <c r="A377" s="291" t="s">
        <v>1198</v>
      </c>
      <c r="B377" s="27" t="s">
        <v>1201</v>
      </c>
      <c r="C377" s="27">
        <v>33</v>
      </c>
      <c r="D377" s="28" t="s">
        <v>497</v>
      </c>
      <c r="E377" s="28"/>
      <c r="F377" s="29" t="str">
        <f t="shared" si="24"/>
        <v>TM140133FV006</v>
      </c>
      <c r="G377" s="30" t="str">
        <f t="shared" si="23"/>
        <v>TM140133FV006</v>
      </c>
      <c r="H377" s="181" t="str">
        <f>IFERROR(INDEX(Definitions!$E$4:$F$173,MATCH($C377,Definitions!$E$4:$E$173,0),2),"")</f>
        <v>Dust Removal &amp; Mist Removal</v>
      </c>
      <c r="I377" s="32" t="s">
        <v>583</v>
      </c>
      <c r="J377" s="28" t="s">
        <v>548</v>
      </c>
      <c r="K377" s="33" t="s">
        <v>584</v>
      </c>
      <c r="L377" s="28" t="s">
        <v>471</v>
      </c>
      <c r="M377" s="28" t="s">
        <v>72</v>
      </c>
      <c r="N377" s="28" t="s">
        <v>79</v>
      </c>
      <c r="O377" s="27" t="s">
        <v>535</v>
      </c>
      <c r="P377" s="27" t="s">
        <v>87</v>
      </c>
      <c r="Q377" s="179"/>
      <c r="R377" s="27" t="s">
        <v>76</v>
      </c>
      <c r="S377" s="203">
        <v>0</v>
      </c>
      <c r="T377" s="212" t="s">
        <v>847</v>
      </c>
      <c r="U377" s="213" t="s">
        <v>824</v>
      </c>
      <c r="AQ377" s="214"/>
    </row>
    <row r="378" spans="1:43">
      <c r="A378" s="291" t="s">
        <v>1198</v>
      </c>
      <c r="B378" s="27" t="s">
        <v>1201</v>
      </c>
      <c r="C378" s="27">
        <v>33</v>
      </c>
      <c r="D378" s="28" t="s">
        <v>473</v>
      </c>
      <c r="E378" s="28"/>
      <c r="F378" s="29" t="str">
        <f t="shared" si="24"/>
        <v>TM140133MT007</v>
      </c>
      <c r="G378" s="30" t="str">
        <f t="shared" si="23"/>
        <v>TM140133MT007</v>
      </c>
      <c r="H378" s="181" t="str">
        <f>IFERROR(INDEX(Definitions!$E$4:$F$173,MATCH($C378,Definitions!$E$4:$E$173,0),2),"")</f>
        <v>Dust Removal &amp; Mist Removal</v>
      </c>
      <c r="I378" s="32" t="s">
        <v>581</v>
      </c>
      <c r="J378" s="28" t="s">
        <v>379</v>
      </c>
      <c r="K378" s="33" t="str">
        <f>IFERROR(INDEX(Definitions!$E$4:$F$88,MATCH($J378,Definitions!$E$4:$E$88,0),2),"")</f>
        <v>Moisture Transmitter</v>
      </c>
      <c r="L378" s="28" t="s">
        <v>471</v>
      </c>
      <c r="M378" s="28" t="s">
        <v>72</v>
      </c>
      <c r="N378" s="28" t="s">
        <v>73</v>
      </c>
      <c r="O378" s="27" t="s">
        <v>74</v>
      </c>
      <c r="P378" s="27" t="s">
        <v>87</v>
      </c>
      <c r="Q378" s="179"/>
      <c r="R378" s="27" t="s">
        <v>76</v>
      </c>
      <c r="S378" s="203">
        <v>0</v>
      </c>
      <c r="T378" s="212" t="s">
        <v>836</v>
      </c>
      <c r="U378" s="213" t="s">
        <v>837</v>
      </c>
      <c r="AQ378" s="214"/>
    </row>
    <row r="379" spans="1:43">
      <c r="A379" s="291" t="s">
        <v>1198</v>
      </c>
      <c r="B379" s="27" t="s">
        <v>1201</v>
      </c>
      <c r="C379" s="27">
        <v>33</v>
      </c>
      <c r="D379" s="28" t="s">
        <v>473</v>
      </c>
      <c r="E379" s="28"/>
      <c r="F379" s="29" t="str">
        <f t="shared" si="24"/>
        <v>TM140133TT007</v>
      </c>
      <c r="G379" s="30" t="str">
        <f t="shared" si="23"/>
        <v>TM140133TT007</v>
      </c>
      <c r="H379" s="181" t="str">
        <f>IFERROR(INDEX(Definitions!$E$4:$F$173,MATCH($C379,Definitions!$E$4:$E$173,0),2),"")</f>
        <v>Dust Removal &amp; Mist Removal</v>
      </c>
      <c r="I379" s="32" t="s">
        <v>582</v>
      </c>
      <c r="J379" s="28" t="s">
        <v>386</v>
      </c>
      <c r="K379" s="33" t="str">
        <f>IFERROR(INDEX(Definitions!$E$4:$F$88,MATCH($J379,Definitions!$E$4:$E$88,0),2),"")</f>
        <v>Temp. Transmitter</v>
      </c>
      <c r="L379" s="28" t="s">
        <v>471</v>
      </c>
      <c r="M379" s="28" t="s">
        <v>72</v>
      </c>
      <c r="N379" s="28" t="s">
        <v>73</v>
      </c>
      <c r="O379" s="27" t="s">
        <v>74</v>
      </c>
      <c r="P379" s="27" t="s">
        <v>87</v>
      </c>
      <c r="Q379" s="179"/>
      <c r="R379" s="27" t="s">
        <v>76</v>
      </c>
      <c r="S379" s="203">
        <v>0</v>
      </c>
      <c r="T379" s="212" t="s">
        <v>847</v>
      </c>
      <c r="U379" s="213" t="s">
        <v>831</v>
      </c>
      <c r="AQ379" s="214"/>
    </row>
    <row r="380" spans="1:43">
      <c r="A380" s="291" t="s">
        <v>1198</v>
      </c>
      <c r="B380" s="27" t="s">
        <v>1201</v>
      </c>
      <c r="C380" s="27">
        <v>33</v>
      </c>
      <c r="D380" s="28" t="s">
        <v>473</v>
      </c>
      <c r="E380" s="28"/>
      <c r="F380" s="29" t="str">
        <f t="shared" si="24"/>
        <v>TM140133FV007</v>
      </c>
      <c r="G380" s="30" t="str">
        <f t="shared" si="23"/>
        <v>TM140133FV007</v>
      </c>
      <c r="H380" s="181" t="str">
        <f>IFERROR(INDEX(Definitions!$E$4:$F$173,MATCH($C380,Definitions!$E$4:$E$173,0),2),"")</f>
        <v>Dust Removal &amp; Mist Removal</v>
      </c>
      <c r="I380" s="32" t="s">
        <v>583</v>
      </c>
      <c r="J380" s="28" t="s">
        <v>548</v>
      </c>
      <c r="K380" s="33" t="s">
        <v>584</v>
      </c>
      <c r="L380" s="28" t="s">
        <v>471</v>
      </c>
      <c r="M380" s="28" t="s">
        <v>72</v>
      </c>
      <c r="N380" s="28" t="s">
        <v>79</v>
      </c>
      <c r="O380" s="27" t="s">
        <v>535</v>
      </c>
      <c r="P380" s="27" t="s">
        <v>87</v>
      </c>
      <c r="Q380" s="179"/>
      <c r="R380" s="27" t="s">
        <v>76</v>
      </c>
      <c r="S380" s="203">
        <v>0</v>
      </c>
      <c r="T380" s="212" t="s">
        <v>847</v>
      </c>
      <c r="U380" s="213" t="s">
        <v>824</v>
      </c>
      <c r="AQ380" s="214"/>
    </row>
    <row r="381" spans="1:43">
      <c r="A381" s="291" t="s">
        <v>1198</v>
      </c>
      <c r="B381" s="27" t="s">
        <v>1201</v>
      </c>
      <c r="C381" s="27">
        <v>33</v>
      </c>
      <c r="D381" s="28" t="s">
        <v>475</v>
      </c>
      <c r="E381" s="28"/>
      <c r="F381" s="29" t="str">
        <f t="shared" si="24"/>
        <v>TM140133MT008</v>
      </c>
      <c r="G381" s="30" t="str">
        <f t="shared" si="23"/>
        <v>TM140133MT008</v>
      </c>
      <c r="H381" s="181" t="str">
        <f>IFERROR(INDEX(Definitions!$E$4:$F$173,MATCH($C381,Definitions!$E$4:$E$173,0),2),"")</f>
        <v>Dust Removal &amp; Mist Removal</v>
      </c>
      <c r="I381" s="32" t="s">
        <v>581</v>
      </c>
      <c r="J381" s="28" t="s">
        <v>379</v>
      </c>
      <c r="K381" s="33" t="str">
        <f>IFERROR(INDEX(Definitions!$E$4:$F$88,MATCH($J381,Definitions!$E$4:$E$88,0),2),"")</f>
        <v>Moisture Transmitter</v>
      </c>
      <c r="L381" s="28" t="s">
        <v>471</v>
      </c>
      <c r="M381" s="28" t="s">
        <v>72</v>
      </c>
      <c r="N381" s="28" t="s">
        <v>73</v>
      </c>
      <c r="O381" s="27" t="s">
        <v>74</v>
      </c>
      <c r="P381" s="27" t="s">
        <v>87</v>
      </c>
      <c r="Q381" s="179"/>
      <c r="R381" s="27" t="s">
        <v>76</v>
      </c>
      <c r="S381" s="203">
        <v>0</v>
      </c>
      <c r="T381" s="212" t="s">
        <v>836</v>
      </c>
      <c r="U381" s="213" t="s">
        <v>837</v>
      </c>
      <c r="AQ381" s="214"/>
    </row>
    <row r="382" spans="1:43">
      <c r="A382" s="291" t="s">
        <v>1198</v>
      </c>
      <c r="B382" s="27" t="s">
        <v>1201</v>
      </c>
      <c r="C382" s="27">
        <v>33</v>
      </c>
      <c r="D382" s="28" t="s">
        <v>475</v>
      </c>
      <c r="E382" s="28"/>
      <c r="F382" s="29" t="str">
        <f t="shared" si="24"/>
        <v>TM140133TT008</v>
      </c>
      <c r="G382" s="30" t="str">
        <f t="shared" si="23"/>
        <v>TM140133TT008</v>
      </c>
      <c r="H382" s="181" t="str">
        <f>IFERROR(INDEX(Definitions!$E$4:$F$173,MATCH($C382,Definitions!$E$4:$E$173,0),2),"")</f>
        <v>Dust Removal &amp; Mist Removal</v>
      </c>
      <c r="I382" s="32" t="s">
        <v>582</v>
      </c>
      <c r="J382" s="28" t="s">
        <v>386</v>
      </c>
      <c r="K382" s="33" t="str">
        <f>IFERROR(INDEX(Definitions!$E$4:$F$88,MATCH($J382,Definitions!$E$4:$E$88,0),2),"")</f>
        <v>Temp. Transmitter</v>
      </c>
      <c r="L382" s="28" t="s">
        <v>471</v>
      </c>
      <c r="M382" s="28" t="s">
        <v>72</v>
      </c>
      <c r="N382" s="28" t="s">
        <v>73</v>
      </c>
      <c r="O382" s="27" t="s">
        <v>74</v>
      </c>
      <c r="P382" s="27" t="s">
        <v>87</v>
      </c>
      <c r="Q382" s="179"/>
      <c r="R382" s="27" t="s">
        <v>76</v>
      </c>
      <c r="S382" s="203">
        <v>0</v>
      </c>
      <c r="T382" s="212" t="s">
        <v>847</v>
      </c>
      <c r="U382" s="213" t="s">
        <v>831</v>
      </c>
      <c r="AQ382" s="214"/>
    </row>
    <row r="383" spans="1:43">
      <c r="A383" s="291" t="s">
        <v>1198</v>
      </c>
      <c r="B383" s="27" t="s">
        <v>1201</v>
      </c>
      <c r="C383" s="27">
        <v>33</v>
      </c>
      <c r="D383" s="28" t="s">
        <v>475</v>
      </c>
      <c r="E383" s="28"/>
      <c r="F383" s="29" t="str">
        <f t="shared" si="24"/>
        <v>TM140133FV008</v>
      </c>
      <c r="G383" s="30" t="str">
        <f t="shared" si="23"/>
        <v>TM140133FV008</v>
      </c>
      <c r="H383" s="181" t="str">
        <f>IFERROR(INDEX(Definitions!$E$4:$F$173,MATCH($C383,Definitions!$E$4:$E$173,0),2),"")</f>
        <v>Dust Removal &amp; Mist Removal</v>
      </c>
      <c r="I383" s="32" t="s">
        <v>583</v>
      </c>
      <c r="J383" s="28" t="s">
        <v>548</v>
      </c>
      <c r="K383" s="33" t="s">
        <v>584</v>
      </c>
      <c r="L383" s="28" t="s">
        <v>471</v>
      </c>
      <c r="M383" s="28" t="s">
        <v>72</v>
      </c>
      <c r="N383" s="28" t="s">
        <v>79</v>
      </c>
      <c r="O383" s="27" t="s">
        <v>535</v>
      </c>
      <c r="P383" s="27" t="s">
        <v>87</v>
      </c>
      <c r="Q383" s="179"/>
      <c r="R383" s="27" t="s">
        <v>76</v>
      </c>
      <c r="S383" s="203">
        <v>0</v>
      </c>
      <c r="T383" s="212" t="s">
        <v>847</v>
      </c>
      <c r="U383" s="213" t="s">
        <v>824</v>
      </c>
      <c r="AQ383" s="214"/>
    </row>
    <row r="384" spans="1:43">
      <c r="A384" s="291" t="s">
        <v>1199</v>
      </c>
      <c r="B384" s="27" t="s">
        <v>1201</v>
      </c>
      <c r="C384" s="27">
        <v>33</v>
      </c>
      <c r="D384" s="28">
        <v>40</v>
      </c>
      <c r="E384" s="28"/>
      <c r="F384" s="29" t="str">
        <f>B384&amp;C384&amp;J384&amp;D384</f>
        <v>TM140133MT40</v>
      </c>
      <c r="G384" s="30" t="str">
        <f>CONCATENATE(B384,C384,J384,D384,E384)</f>
        <v>TM140133MT40</v>
      </c>
      <c r="H384" s="181" t="str">
        <f>IFERROR(INDEX(Definitions!$E$4:$F$173,MATCH($C384,Definitions!$E$4:$E$173,0),2),"")</f>
        <v>Dust Removal &amp; Mist Removal</v>
      </c>
      <c r="I384" s="32" t="s">
        <v>581</v>
      </c>
      <c r="J384" s="28" t="s">
        <v>379</v>
      </c>
      <c r="K384" s="33" t="str">
        <f>IFERROR(INDEX(Definitions!$E$4:$F$88,MATCH($J384,Definitions!$E$4:$E$88,0),2),"")</f>
        <v>Moisture Transmitter</v>
      </c>
      <c r="L384" s="28" t="s">
        <v>471</v>
      </c>
      <c r="M384" s="28" t="s">
        <v>72</v>
      </c>
      <c r="N384" s="28" t="s">
        <v>73</v>
      </c>
      <c r="O384" s="27" t="s">
        <v>74</v>
      </c>
      <c r="P384" s="27" t="s">
        <v>87</v>
      </c>
      <c r="Q384" s="179"/>
      <c r="R384" s="27" t="s">
        <v>76</v>
      </c>
      <c r="S384" s="203">
        <v>0</v>
      </c>
      <c r="T384" s="212" t="s">
        <v>836</v>
      </c>
      <c r="U384" s="213" t="s">
        <v>837</v>
      </c>
      <c r="AQ384" s="214"/>
    </row>
    <row r="385" spans="1:43">
      <c r="A385" s="291" t="s">
        <v>1199</v>
      </c>
      <c r="B385" s="27" t="s">
        <v>1201</v>
      </c>
      <c r="C385" s="27">
        <v>33</v>
      </c>
      <c r="D385" s="28">
        <v>40</v>
      </c>
      <c r="E385" s="28"/>
      <c r="F385" s="29" t="str">
        <f>B385&amp;C385&amp;J385&amp;D385</f>
        <v>TM140133TT40</v>
      </c>
      <c r="G385" s="30" t="str">
        <f>CONCATENATE(B385,C385,J385,D385,E385)</f>
        <v>TM140133TT40</v>
      </c>
      <c r="H385" s="181" t="str">
        <f>IFERROR(INDEX(Definitions!$E$4:$F$173,MATCH($C385,Definitions!$E$4:$E$173,0),2),"")</f>
        <v>Dust Removal &amp; Mist Removal</v>
      </c>
      <c r="I385" s="32" t="s">
        <v>582</v>
      </c>
      <c r="J385" s="28" t="s">
        <v>386</v>
      </c>
      <c r="K385" s="33" t="str">
        <f>IFERROR(INDEX(Definitions!$E$4:$F$88,MATCH($J385,Definitions!$E$4:$E$88,0),2),"")</f>
        <v>Temp. Transmitter</v>
      </c>
      <c r="L385" s="28" t="s">
        <v>471</v>
      </c>
      <c r="M385" s="28" t="s">
        <v>72</v>
      </c>
      <c r="N385" s="28" t="s">
        <v>73</v>
      </c>
      <c r="O385" s="27" t="s">
        <v>74</v>
      </c>
      <c r="P385" s="27" t="s">
        <v>87</v>
      </c>
      <c r="Q385" s="179"/>
      <c r="R385" s="27" t="s">
        <v>76</v>
      </c>
      <c r="S385" s="203">
        <v>0</v>
      </c>
      <c r="T385" s="212" t="s">
        <v>847</v>
      </c>
      <c r="U385" s="213" t="s">
        <v>831</v>
      </c>
      <c r="AQ385" s="214"/>
    </row>
    <row r="386" spans="1:43">
      <c r="A386" s="291" t="s">
        <v>1199</v>
      </c>
      <c r="B386" s="27" t="s">
        <v>1201</v>
      </c>
      <c r="C386" s="27">
        <v>33</v>
      </c>
      <c r="D386" s="28">
        <v>40</v>
      </c>
      <c r="E386" s="28"/>
      <c r="F386" s="29" t="str">
        <f>B386&amp;C386&amp;J386&amp;D386</f>
        <v>TM140133FV40</v>
      </c>
      <c r="G386" s="30" t="str">
        <f>CONCATENATE(B386,C386,J386,D386,E386)</f>
        <v>TM140133FV40</v>
      </c>
      <c r="H386" s="181" t="str">
        <f>IFERROR(INDEX(Definitions!$E$4:$F$173,MATCH($C386,Definitions!$E$4:$E$173,0),2),"")</f>
        <v>Dust Removal &amp; Mist Removal</v>
      </c>
      <c r="I386" s="32" t="s">
        <v>583</v>
      </c>
      <c r="J386" s="28" t="s">
        <v>548</v>
      </c>
      <c r="K386" s="33" t="s">
        <v>584</v>
      </c>
      <c r="L386" s="28" t="s">
        <v>471</v>
      </c>
      <c r="M386" s="28" t="s">
        <v>72</v>
      </c>
      <c r="N386" s="28" t="s">
        <v>79</v>
      </c>
      <c r="O386" s="27" t="s">
        <v>535</v>
      </c>
      <c r="P386" s="27" t="s">
        <v>87</v>
      </c>
      <c r="Q386" s="179"/>
      <c r="R386" s="27" t="s">
        <v>76</v>
      </c>
      <c r="S386" s="203">
        <v>0</v>
      </c>
      <c r="T386" s="212" t="s">
        <v>847</v>
      </c>
      <c r="U386" s="213" t="s">
        <v>824</v>
      </c>
      <c r="AQ386" s="214"/>
    </row>
    <row r="387" spans="1:43">
      <c r="A387" s="291" t="s">
        <v>1198</v>
      </c>
      <c r="B387" s="27" t="s">
        <v>1201</v>
      </c>
      <c r="C387" s="27">
        <v>33</v>
      </c>
      <c r="D387" s="28" t="s">
        <v>491</v>
      </c>
      <c r="E387" s="28"/>
      <c r="F387" s="29" t="str">
        <f t="shared" si="24"/>
        <v>TM140133SV009</v>
      </c>
      <c r="G387" s="30" t="str">
        <f t="shared" si="23"/>
        <v>TM140133SV009</v>
      </c>
      <c r="H387" s="181" t="str">
        <f>IFERROR(INDEX(Definitions!$E$4:$F$173,MATCH($C387,Definitions!$E$4:$E$173,0),2),"")</f>
        <v>Dust Removal &amp; Mist Removal</v>
      </c>
      <c r="I387" s="32" t="s">
        <v>585</v>
      </c>
      <c r="J387" s="28" t="s">
        <v>110</v>
      </c>
      <c r="K387" s="33" t="str">
        <f>IFERROR(INDEX(Definitions!$E$4:$F$88,MATCH($J387,Definitions!$E$4:$E$88,0),2),"")</f>
        <v>Solenoid Valve</v>
      </c>
      <c r="L387" s="28" t="s">
        <v>471</v>
      </c>
      <c r="M387" s="28" t="s">
        <v>72</v>
      </c>
      <c r="N387" s="28" t="s">
        <v>98</v>
      </c>
      <c r="O387" s="27" t="s">
        <v>586</v>
      </c>
      <c r="P387" s="27" t="s">
        <v>87</v>
      </c>
      <c r="Q387" s="27"/>
      <c r="R387" s="27" t="s">
        <v>76</v>
      </c>
      <c r="S387" s="203"/>
      <c r="T387" s="213"/>
      <c r="AQ387" s="214"/>
    </row>
    <row r="388" spans="1:43">
      <c r="A388" s="291" t="s">
        <v>1198</v>
      </c>
      <c r="B388" s="27" t="s">
        <v>1201</v>
      </c>
      <c r="C388" s="27">
        <v>33</v>
      </c>
      <c r="D388" s="28" t="s">
        <v>491</v>
      </c>
      <c r="E388" s="28"/>
      <c r="F388" s="29" t="str">
        <f t="shared" si="24"/>
        <v>TM140133ZSC009</v>
      </c>
      <c r="G388" s="30" t="str">
        <f t="shared" si="23"/>
        <v>TM140133ZSC009</v>
      </c>
      <c r="H388" s="181" t="str">
        <f>IFERROR(INDEX(Definitions!$E$4:$F$173,MATCH($C388,Definitions!$E$4:$E$173,0),2),"")</f>
        <v>Dust Removal &amp; Mist Removal</v>
      </c>
      <c r="I388" s="32" t="s">
        <v>587</v>
      </c>
      <c r="J388" s="28" t="s">
        <v>801</v>
      </c>
      <c r="K388" s="33" t="s">
        <v>518</v>
      </c>
      <c r="L388" s="28" t="s">
        <v>519</v>
      </c>
      <c r="M388" s="28" t="s">
        <v>72</v>
      </c>
      <c r="N388" s="28" t="s">
        <v>85</v>
      </c>
      <c r="O388" s="27" t="s">
        <v>500</v>
      </c>
      <c r="P388" s="27" t="s">
        <v>87</v>
      </c>
      <c r="Q388" s="27"/>
      <c r="R388" s="27" t="s">
        <v>76</v>
      </c>
      <c r="S388" s="203"/>
      <c r="T388" s="213"/>
      <c r="AQ388" s="214"/>
    </row>
    <row r="389" spans="1:43">
      <c r="A389" s="291" t="s">
        <v>1198</v>
      </c>
      <c r="B389" s="27" t="s">
        <v>1201</v>
      </c>
      <c r="C389" s="27">
        <v>33</v>
      </c>
      <c r="D389" s="28" t="s">
        <v>491</v>
      </c>
      <c r="E389" s="28"/>
      <c r="F389" s="29" t="str">
        <f t="shared" si="24"/>
        <v>TM140133ZSO009</v>
      </c>
      <c r="G389" s="30" t="str">
        <f t="shared" si="23"/>
        <v>TM140133ZSO009</v>
      </c>
      <c r="H389" s="181" t="str">
        <f>IFERROR(INDEX(Definitions!$E$4:$F$173,MATCH($C389,Definitions!$E$4:$E$173,0),2),"")</f>
        <v>Dust Removal &amp; Mist Removal</v>
      </c>
      <c r="I389" s="32" t="s">
        <v>587</v>
      </c>
      <c r="J389" s="28" t="s">
        <v>800</v>
      </c>
      <c r="K389" s="33" t="s">
        <v>518</v>
      </c>
      <c r="L389" s="28" t="s">
        <v>519</v>
      </c>
      <c r="M389" s="28" t="s">
        <v>72</v>
      </c>
      <c r="N389" s="28" t="s">
        <v>85</v>
      </c>
      <c r="O389" s="27" t="s">
        <v>500</v>
      </c>
      <c r="P389" s="27" t="s">
        <v>87</v>
      </c>
      <c r="Q389" s="27"/>
      <c r="R389" s="27" t="s">
        <v>76</v>
      </c>
      <c r="S389" s="203"/>
      <c r="T389" s="213"/>
      <c r="AQ389" s="214"/>
    </row>
    <row r="390" spans="1:43" ht="15" customHeight="1">
      <c r="A390" s="291" t="s">
        <v>1198</v>
      </c>
      <c r="B390" s="27" t="s">
        <v>1201</v>
      </c>
      <c r="C390" s="27">
        <v>33</v>
      </c>
      <c r="D390" s="202" t="s">
        <v>813</v>
      </c>
      <c r="E390" s="28"/>
      <c r="F390" s="29" t="str">
        <f t="shared" si="24"/>
        <v>TM140133SV030</v>
      </c>
      <c r="G390" s="30" t="str">
        <f t="shared" si="23"/>
        <v>TM140133SV030</v>
      </c>
      <c r="H390" s="181" t="str">
        <f>IFERROR(INDEX(Definitions!$E$4:$F$173,MATCH($C390,Definitions!$E$4:$E$173,0),2),"")</f>
        <v>Dust Removal &amp; Mist Removal</v>
      </c>
      <c r="I390" s="32" t="s">
        <v>585</v>
      </c>
      <c r="J390" s="28" t="s">
        <v>110</v>
      </c>
      <c r="K390" s="33" t="str">
        <f>IFERROR(INDEX(Definitions!$E$4:$F$88,MATCH($J390,Definitions!$E$4:$E$88,0),2),"")</f>
        <v>Solenoid Valve</v>
      </c>
      <c r="L390" s="28" t="s">
        <v>471</v>
      </c>
      <c r="M390" s="28" t="s">
        <v>72</v>
      </c>
      <c r="N390" s="28" t="s">
        <v>98</v>
      </c>
      <c r="O390" s="27" t="s">
        <v>586</v>
      </c>
      <c r="P390" s="27" t="s">
        <v>87</v>
      </c>
      <c r="Q390" s="27"/>
      <c r="R390" s="27" t="s">
        <v>76</v>
      </c>
      <c r="S390" s="203"/>
      <c r="T390" s="213"/>
      <c r="AQ390" s="214"/>
    </row>
    <row r="391" spans="1:43">
      <c r="A391" s="291" t="s">
        <v>1198</v>
      </c>
      <c r="B391" s="27" t="s">
        <v>1201</v>
      </c>
      <c r="C391" s="27">
        <v>33</v>
      </c>
      <c r="D391" s="202" t="s">
        <v>813</v>
      </c>
      <c r="E391" s="28"/>
      <c r="F391" s="29" t="str">
        <f t="shared" si="24"/>
        <v>TM140133ZSC030</v>
      </c>
      <c r="G391" s="30" t="str">
        <f t="shared" si="23"/>
        <v>TM140133ZSC030</v>
      </c>
      <c r="H391" s="181" t="str">
        <f>IFERROR(INDEX(Definitions!$E$4:$F$173,MATCH($C391,Definitions!$E$4:$E$173,0),2),"")</f>
        <v>Dust Removal &amp; Mist Removal</v>
      </c>
      <c r="I391" s="32" t="s">
        <v>587</v>
      </c>
      <c r="J391" s="28" t="s">
        <v>801</v>
      </c>
      <c r="K391" s="33" t="s">
        <v>518</v>
      </c>
      <c r="L391" s="28" t="s">
        <v>519</v>
      </c>
      <c r="M391" s="28" t="s">
        <v>72</v>
      </c>
      <c r="N391" s="28" t="s">
        <v>85</v>
      </c>
      <c r="O391" s="27" t="s">
        <v>500</v>
      </c>
      <c r="P391" s="27" t="s">
        <v>87</v>
      </c>
      <c r="Q391" s="27"/>
      <c r="R391" s="27" t="s">
        <v>76</v>
      </c>
      <c r="S391" s="203"/>
      <c r="T391" s="213"/>
      <c r="AQ391" s="214"/>
    </row>
    <row r="392" spans="1:43">
      <c r="A392" s="291" t="s">
        <v>1198</v>
      </c>
      <c r="B392" s="27" t="s">
        <v>1201</v>
      </c>
      <c r="C392" s="27">
        <v>33</v>
      </c>
      <c r="D392" s="202" t="s">
        <v>813</v>
      </c>
      <c r="E392" s="28"/>
      <c r="F392" s="29" t="str">
        <f t="shared" si="24"/>
        <v>TM140133ZSO030</v>
      </c>
      <c r="G392" s="30" t="str">
        <f t="shared" si="23"/>
        <v>TM140133ZSO030</v>
      </c>
      <c r="H392" s="181" t="str">
        <f>IFERROR(INDEX(Definitions!$E$4:$F$173,MATCH($C392,Definitions!$E$4:$E$173,0),2),"")</f>
        <v>Dust Removal &amp; Mist Removal</v>
      </c>
      <c r="I392" s="32" t="s">
        <v>587</v>
      </c>
      <c r="J392" s="28" t="s">
        <v>800</v>
      </c>
      <c r="K392" s="33" t="s">
        <v>518</v>
      </c>
      <c r="L392" s="28" t="s">
        <v>519</v>
      </c>
      <c r="M392" s="28" t="s">
        <v>72</v>
      </c>
      <c r="N392" s="28" t="s">
        <v>85</v>
      </c>
      <c r="O392" s="27" t="s">
        <v>500</v>
      </c>
      <c r="P392" s="27" t="s">
        <v>87</v>
      </c>
      <c r="Q392" s="27"/>
      <c r="R392" s="27" t="s">
        <v>76</v>
      </c>
      <c r="S392" s="203"/>
      <c r="T392" s="213"/>
      <c r="AQ392" s="214"/>
    </row>
    <row r="393" spans="1:43">
      <c r="A393" s="291" t="s">
        <v>1198</v>
      </c>
      <c r="B393" s="27" t="s">
        <v>1201</v>
      </c>
      <c r="C393" s="27">
        <v>33</v>
      </c>
      <c r="D393" s="202" t="s">
        <v>813</v>
      </c>
      <c r="E393" s="28"/>
      <c r="F393" s="29" t="str">
        <f t="shared" si="24"/>
        <v>TM140133XS030</v>
      </c>
      <c r="G393" s="30" t="str">
        <f t="shared" si="23"/>
        <v>TM140133XS030</v>
      </c>
      <c r="H393" s="181" t="str">
        <f>IFERROR(INDEX(Definitions!$E$4:$F$173,MATCH($C393,Definitions!$E$4:$E$173,0),2),"")</f>
        <v>Dust Removal &amp; Mist Removal</v>
      </c>
      <c r="I393" s="32" t="s">
        <v>588</v>
      </c>
      <c r="J393" s="28" t="s">
        <v>589</v>
      </c>
      <c r="K393" s="33" t="s">
        <v>590</v>
      </c>
      <c r="L393" s="28" t="s">
        <v>471</v>
      </c>
      <c r="M393" s="28" t="s">
        <v>72</v>
      </c>
      <c r="N393" s="28" t="s">
        <v>85</v>
      </c>
      <c r="O393" s="27" t="s">
        <v>436</v>
      </c>
      <c r="P393" s="27" t="s">
        <v>87</v>
      </c>
      <c r="Q393" s="27"/>
      <c r="R393" s="27" t="s">
        <v>76</v>
      </c>
      <c r="S393" s="203"/>
      <c r="T393" s="213"/>
      <c r="AQ393" s="214"/>
    </row>
    <row r="394" spans="1:43">
      <c r="A394" s="291" t="s">
        <v>1198</v>
      </c>
      <c r="B394" s="27" t="s">
        <v>1201</v>
      </c>
      <c r="C394" s="27">
        <v>33</v>
      </c>
      <c r="D394" s="28" t="s">
        <v>462</v>
      </c>
      <c r="E394" s="28"/>
      <c r="F394" s="29" t="str">
        <f t="shared" si="24"/>
        <v>TM140133LT003</v>
      </c>
      <c r="G394" s="30" t="str">
        <f t="shared" si="23"/>
        <v>TM140133LT003</v>
      </c>
      <c r="H394" s="181" t="str">
        <f>IFERROR(INDEX(Definitions!$E$4:$F$173,MATCH($C394,Definitions!$E$4:$E$173,0),2),"")</f>
        <v>Dust Removal &amp; Mist Removal</v>
      </c>
      <c r="I394" s="32" t="s">
        <v>597</v>
      </c>
      <c r="J394" s="28" t="s">
        <v>554</v>
      </c>
      <c r="K394" s="33" t="s">
        <v>598</v>
      </c>
      <c r="L394" s="28" t="s">
        <v>471</v>
      </c>
      <c r="M394" s="28" t="s">
        <v>72</v>
      </c>
      <c r="N394" s="28" t="s">
        <v>73</v>
      </c>
      <c r="O394" s="27" t="s">
        <v>444</v>
      </c>
      <c r="P394" s="27" t="s">
        <v>87</v>
      </c>
      <c r="Q394" s="179"/>
      <c r="R394" s="27" t="s">
        <v>76</v>
      </c>
      <c r="S394" s="203">
        <v>0</v>
      </c>
      <c r="T394" s="212" t="s">
        <v>847</v>
      </c>
      <c r="U394" s="213" t="s">
        <v>824</v>
      </c>
      <c r="AQ394" s="214"/>
    </row>
    <row r="395" spans="1:43">
      <c r="A395" s="291" t="s">
        <v>1198</v>
      </c>
      <c r="B395" s="27" t="s">
        <v>1201</v>
      </c>
      <c r="C395" s="27">
        <v>33</v>
      </c>
      <c r="D395" s="28" t="s">
        <v>462</v>
      </c>
      <c r="E395" s="28"/>
      <c r="F395" s="29" t="str">
        <f t="shared" si="24"/>
        <v>TM140133LV003</v>
      </c>
      <c r="G395" s="30" t="str">
        <f t="shared" si="23"/>
        <v>TM140133LV003</v>
      </c>
      <c r="H395" s="181" t="str">
        <f>IFERROR(INDEX(Definitions!$E$4:$F$173,MATCH($C395,Definitions!$E$4:$E$173,0),2),"")</f>
        <v>Dust Removal &amp; Mist Removal</v>
      </c>
      <c r="I395" s="32" t="s">
        <v>599</v>
      </c>
      <c r="J395" s="28" t="s">
        <v>567</v>
      </c>
      <c r="K395" s="33" t="s">
        <v>584</v>
      </c>
      <c r="L395" s="28" t="s">
        <v>471</v>
      </c>
      <c r="M395" s="28" t="s">
        <v>72</v>
      </c>
      <c r="N395" s="28" t="s">
        <v>79</v>
      </c>
      <c r="O395" s="27" t="s">
        <v>535</v>
      </c>
      <c r="P395" s="27" t="s">
        <v>87</v>
      </c>
      <c r="Q395" s="179"/>
      <c r="R395" s="27" t="s">
        <v>76</v>
      </c>
      <c r="S395" s="203">
        <v>0</v>
      </c>
      <c r="T395" s="212" t="s">
        <v>847</v>
      </c>
      <c r="U395" s="213" t="s">
        <v>824</v>
      </c>
      <c r="AQ395" s="214"/>
    </row>
    <row r="396" spans="1:43">
      <c r="A396" s="291" t="s">
        <v>1200</v>
      </c>
      <c r="B396" s="27" t="s">
        <v>1201</v>
      </c>
      <c r="C396" s="27">
        <v>33</v>
      </c>
      <c r="D396" s="28" t="s">
        <v>447</v>
      </c>
      <c r="E396" s="28"/>
      <c r="F396" s="29" t="str">
        <f t="shared" si="24"/>
        <v>TM140133PS002</v>
      </c>
      <c r="G396" s="30" t="str">
        <f t="shared" si="23"/>
        <v>TM140133PS002</v>
      </c>
      <c r="H396" s="181" t="str">
        <f>IFERROR(INDEX(Definitions!$E$4:$F$173,MATCH($C396,Definitions!$E$4:$E$173,0),2),"")</f>
        <v>Dust Removal &amp; Mist Removal</v>
      </c>
      <c r="I396" s="32" t="s">
        <v>600</v>
      </c>
      <c r="J396" s="28" t="s">
        <v>112</v>
      </c>
      <c r="K396" s="33" t="s">
        <v>490</v>
      </c>
      <c r="L396" s="28" t="s">
        <v>471</v>
      </c>
      <c r="M396" s="28" t="s">
        <v>72</v>
      </c>
      <c r="N396" s="28" t="s">
        <v>85</v>
      </c>
      <c r="O396" s="27" t="s">
        <v>601</v>
      </c>
      <c r="P396" s="27" t="s">
        <v>87</v>
      </c>
      <c r="Q396" s="27"/>
      <c r="R396" s="27" t="s">
        <v>76</v>
      </c>
      <c r="S396" s="203"/>
      <c r="T396" s="213"/>
      <c r="AQ396" s="214"/>
    </row>
    <row r="397" spans="1:43">
      <c r="A397" s="291" t="s">
        <v>1200</v>
      </c>
      <c r="B397" s="27" t="s">
        <v>1201</v>
      </c>
      <c r="C397" s="27">
        <v>33</v>
      </c>
      <c r="D397" s="28" t="s">
        <v>447</v>
      </c>
      <c r="E397" s="28"/>
      <c r="F397" s="29" t="str">
        <f t="shared" si="24"/>
        <v>TM140133SV002</v>
      </c>
      <c r="G397" s="30" t="str">
        <f t="shared" si="23"/>
        <v>TM140133SV002</v>
      </c>
      <c r="H397" s="181" t="str">
        <f>IFERROR(INDEX(Definitions!$E$4:$F$173,MATCH($C397,Definitions!$E$4:$E$173,0),2),"")</f>
        <v>Dust Removal &amp; Mist Removal</v>
      </c>
      <c r="I397" s="32" t="s">
        <v>602</v>
      </c>
      <c r="J397" s="28" t="s">
        <v>110</v>
      </c>
      <c r="K397" s="33" t="str">
        <f>IFERROR(INDEX(Definitions!$E$4:$F$88,MATCH($J397,Definitions!$E$4:$E$88,0),2),"")</f>
        <v>Solenoid Valve</v>
      </c>
      <c r="L397" s="28" t="s">
        <v>471</v>
      </c>
      <c r="M397" s="28" t="s">
        <v>72</v>
      </c>
      <c r="N397" s="28" t="s">
        <v>98</v>
      </c>
      <c r="O397" s="27" t="s">
        <v>603</v>
      </c>
      <c r="P397" s="27" t="s">
        <v>87</v>
      </c>
      <c r="Q397" s="27"/>
      <c r="R397" s="27" t="s">
        <v>76</v>
      </c>
      <c r="S397" s="203"/>
      <c r="T397" s="213"/>
      <c r="AQ397" s="214"/>
    </row>
    <row r="398" spans="1:43">
      <c r="A398" s="291" t="s">
        <v>1200</v>
      </c>
      <c r="B398" s="27" t="s">
        <v>1201</v>
      </c>
      <c r="C398" s="27">
        <v>33</v>
      </c>
      <c r="D398" s="28" t="s">
        <v>447</v>
      </c>
      <c r="E398" s="28"/>
      <c r="F398" s="29" t="str">
        <f t="shared" si="24"/>
        <v>TM140133ZSC002</v>
      </c>
      <c r="G398" s="30" t="str">
        <f t="shared" si="23"/>
        <v>TM140133ZSC002</v>
      </c>
      <c r="H398" s="181" t="str">
        <f>IFERROR(INDEX(Definitions!$E$4:$F$173,MATCH($C398,Definitions!$E$4:$E$173,0),2),"")</f>
        <v>Dust Removal &amp; Mist Removal</v>
      </c>
      <c r="I398" s="32" t="s">
        <v>604</v>
      </c>
      <c r="J398" s="28" t="s">
        <v>801</v>
      </c>
      <c r="K398" s="33" t="s">
        <v>518</v>
      </c>
      <c r="L398" s="28" t="s">
        <v>519</v>
      </c>
      <c r="M398" s="28" t="s">
        <v>72</v>
      </c>
      <c r="N398" s="28" t="s">
        <v>85</v>
      </c>
      <c r="O398" s="27" t="s">
        <v>500</v>
      </c>
      <c r="P398" s="27" t="s">
        <v>87</v>
      </c>
      <c r="Q398" s="27"/>
      <c r="R398" s="27" t="s">
        <v>76</v>
      </c>
      <c r="S398" s="203"/>
      <c r="T398" s="213"/>
      <c r="AQ398" s="214"/>
    </row>
    <row r="399" spans="1:43">
      <c r="A399" s="291" t="s">
        <v>1200</v>
      </c>
      <c r="B399" s="27" t="s">
        <v>1201</v>
      </c>
      <c r="C399" s="27">
        <v>33</v>
      </c>
      <c r="D399" s="28" t="s">
        <v>447</v>
      </c>
      <c r="E399" s="28"/>
      <c r="F399" s="29" t="str">
        <f t="shared" si="24"/>
        <v>TM140133ZSO002</v>
      </c>
      <c r="G399" s="30" t="str">
        <f t="shared" si="23"/>
        <v>TM140133ZSO002</v>
      </c>
      <c r="H399" s="181" t="str">
        <f>IFERROR(INDEX(Definitions!$E$4:$F$173,MATCH($C399,Definitions!$E$4:$E$173,0),2),"")</f>
        <v>Dust Removal &amp; Mist Removal</v>
      </c>
      <c r="I399" s="32" t="s">
        <v>605</v>
      </c>
      <c r="J399" s="28" t="s">
        <v>800</v>
      </c>
      <c r="K399" s="33" t="s">
        <v>518</v>
      </c>
      <c r="L399" s="28" t="s">
        <v>519</v>
      </c>
      <c r="M399" s="28" t="s">
        <v>72</v>
      </c>
      <c r="N399" s="28" t="s">
        <v>85</v>
      </c>
      <c r="O399" s="27" t="s">
        <v>500</v>
      </c>
      <c r="P399" s="27" t="s">
        <v>87</v>
      </c>
      <c r="Q399" s="27"/>
      <c r="R399" s="27" t="s">
        <v>76</v>
      </c>
      <c r="S399" s="203"/>
      <c r="T399" s="213"/>
      <c r="AQ399" s="214"/>
    </row>
    <row r="400" spans="1:43">
      <c r="A400" s="291" t="s">
        <v>1200</v>
      </c>
      <c r="B400" s="27" t="s">
        <v>1201</v>
      </c>
      <c r="C400" s="27">
        <v>33</v>
      </c>
      <c r="D400" s="28" t="s">
        <v>478</v>
      </c>
      <c r="E400" s="28"/>
      <c r="F400" s="29" t="str">
        <f t="shared" ref="F400:F407" si="25">B400&amp;C400&amp;J400&amp;D400</f>
        <v>TM140133ZSO010</v>
      </c>
      <c r="G400" s="30" t="str">
        <f t="shared" ref="G400:G407" si="26">CONCATENATE(B400,C400,J400,D400,E400)</f>
        <v>TM140133ZSO010</v>
      </c>
      <c r="H400" s="181" t="str">
        <f>IFERROR(INDEX(Definitions!$E$4:$F$173,MATCH($C400,Definitions!$E$4:$E$173,0),2),"")</f>
        <v>Dust Removal &amp; Mist Removal</v>
      </c>
      <c r="I400" s="32" t="s">
        <v>587</v>
      </c>
      <c r="J400" s="28" t="s">
        <v>800</v>
      </c>
      <c r="K400" s="33" t="s">
        <v>518</v>
      </c>
      <c r="L400" s="28" t="s">
        <v>519</v>
      </c>
      <c r="M400" s="28" t="s">
        <v>72</v>
      </c>
      <c r="N400" s="28" t="s">
        <v>85</v>
      </c>
      <c r="O400" s="27" t="s">
        <v>500</v>
      </c>
      <c r="P400" s="27" t="s">
        <v>87</v>
      </c>
      <c r="Q400" s="27"/>
      <c r="R400" s="27" t="s">
        <v>76</v>
      </c>
      <c r="S400" s="203"/>
      <c r="T400" s="213"/>
      <c r="AQ400" s="214"/>
    </row>
    <row r="401" spans="1:43">
      <c r="A401" s="291" t="s">
        <v>1200</v>
      </c>
      <c r="B401" s="27" t="s">
        <v>1201</v>
      </c>
      <c r="C401" s="27">
        <v>33</v>
      </c>
      <c r="D401" s="28" t="s">
        <v>478</v>
      </c>
      <c r="E401" s="28"/>
      <c r="F401" s="29" t="str">
        <f t="shared" si="25"/>
        <v>TM140133ZSC010</v>
      </c>
      <c r="G401" s="30" t="str">
        <f t="shared" si="26"/>
        <v>TM140133ZSC010</v>
      </c>
      <c r="H401" s="181" t="str">
        <f>IFERROR(INDEX(Definitions!$E$4:$F$173,MATCH($C401,Definitions!$E$4:$E$173,0),2),"")</f>
        <v>Dust Removal &amp; Mist Removal</v>
      </c>
      <c r="I401" s="32" t="s">
        <v>587</v>
      </c>
      <c r="J401" s="28" t="s">
        <v>801</v>
      </c>
      <c r="K401" s="33" t="s">
        <v>518</v>
      </c>
      <c r="L401" s="28" t="s">
        <v>519</v>
      </c>
      <c r="M401" s="28" t="s">
        <v>72</v>
      </c>
      <c r="N401" s="28" t="s">
        <v>85</v>
      </c>
      <c r="O401" s="27" t="s">
        <v>500</v>
      </c>
      <c r="P401" s="27" t="s">
        <v>87</v>
      </c>
      <c r="Q401" s="27"/>
      <c r="R401" s="27" t="s">
        <v>76</v>
      </c>
      <c r="S401" s="203"/>
      <c r="T401" s="213"/>
      <c r="AQ401" s="214"/>
    </row>
    <row r="402" spans="1:43" ht="15" customHeight="1">
      <c r="A402" s="291" t="s">
        <v>1200</v>
      </c>
      <c r="B402" s="27" t="s">
        <v>1201</v>
      </c>
      <c r="C402" s="27">
        <v>33</v>
      </c>
      <c r="D402" s="202" t="s">
        <v>502</v>
      </c>
      <c r="E402" s="28"/>
      <c r="F402" s="29" t="str">
        <f t="shared" si="25"/>
        <v>TM140133ZSO011</v>
      </c>
      <c r="G402" s="30" t="str">
        <f t="shared" si="26"/>
        <v>TM140133ZSO011</v>
      </c>
      <c r="H402" s="181" t="str">
        <f>IFERROR(INDEX(Definitions!$E$4:$F$173,MATCH($C402,Definitions!$E$4:$E$173,0),2),"")</f>
        <v>Dust Removal &amp; Mist Removal</v>
      </c>
      <c r="I402" s="32" t="s">
        <v>587</v>
      </c>
      <c r="J402" s="28" t="s">
        <v>800</v>
      </c>
      <c r="K402" s="33" t="s">
        <v>518</v>
      </c>
      <c r="L402" s="28" t="s">
        <v>519</v>
      </c>
      <c r="M402" s="28" t="s">
        <v>72</v>
      </c>
      <c r="N402" s="28" t="s">
        <v>85</v>
      </c>
      <c r="O402" s="27" t="s">
        <v>500</v>
      </c>
      <c r="P402" s="27" t="s">
        <v>87</v>
      </c>
      <c r="Q402" s="27"/>
      <c r="R402" s="27" t="s">
        <v>76</v>
      </c>
      <c r="S402" s="203"/>
      <c r="T402" s="213"/>
      <c r="AQ402" s="214"/>
    </row>
    <row r="403" spans="1:43">
      <c r="A403" s="291" t="s">
        <v>1200</v>
      </c>
      <c r="B403" s="27" t="s">
        <v>1201</v>
      </c>
      <c r="C403" s="27">
        <v>33</v>
      </c>
      <c r="D403" s="202" t="s">
        <v>502</v>
      </c>
      <c r="E403" s="28"/>
      <c r="F403" s="29" t="str">
        <f t="shared" si="25"/>
        <v>TM140133ZSC011</v>
      </c>
      <c r="G403" s="30" t="str">
        <f t="shared" si="26"/>
        <v>TM140133ZSC011</v>
      </c>
      <c r="H403" s="181" t="str">
        <f>IFERROR(INDEX(Definitions!$E$4:$F$173,MATCH($C403,Definitions!$E$4:$E$173,0),2),"")</f>
        <v>Dust Removal &amp; Mist Removal</v>
      </c>
      <c r="I403" s="32" t="s">
        <v>587</v>
      </c>
      <c r="J403" s="28" t="s">
        <v>801</v>
      </c>
      <c r="K403" s="33" t="s">
        <v>518</v>
      </c>
      <c r="L403" s="28" t="s">
        <v>519</v>
      </c>
      <c r="M403" s="28" t="s">
        <v>72</v>
      </c>
      <c r="N403" s="28" t="s">
        <v>85</v>
      </c>
      <c r="O403" s="27" t="s">
        <v>500</v>
      </c>
      <c r="P403" s="27" t="s">
        <v>87</v>
      </c>
      <c r="Q403" s="27"/>
      <c r="R403" s="27" t="s">
        <v>76</v>
      </c>
      <c r="S403" s="203"/>
      <c r="T403" s="213"/>
      <c r="AQ403" s="214"/>
    </row>
    <row r="404" spans="1:43">
      <c r="A404" s="291" t="s">
        <v>1200</v>
      </c>
      <c r="B404" s="27" t="s">
        <v>1201</v>
      </c>
      <c r="C404" s="27">
        <v>33</v>
      </c>
      <c r="D404" s="202" t="s">
        <v>578</v>
      </c>
      <c r="E404" s="28"/>
      <c r="F404" s="29" t="str">
        <f t="shared" si="25"/>
        <v>TM140133ZSO020</v>
      </c>
      <c r="G404" s="30" t="str">
        <f t="shared" si="26"/>
        <v>TM140133ZSO020</v>
      </c>
      <c r="H404" s="181" t="str">
        <f>IFERROR(INDEX(Definitions!$E$4:$F$173,MATCH($C404,Definitions!$E$4:$E$173,0),2),"")</f>
        <v>Dust Removal &amp; Mist Removal</v>
      </c>
      <c r="I404" s="32" t="s">
        <v>587</v>
      </c>
      <c r="J404" s="28" t="s">
        <v>800</v>
      </c>
      <c r="K404" s="33" t="s">
        <v>518</v>
      </c>
      <c r="L404" s="28" t="s">
        <v>519</v>
      </c>
      <c r="M404" s="28" t="s">
        <v>72</v>
      </c>
      <c r="N404" s="28" t="s">
        <v>85</v>
      </c>
      <c r="O404" s="27" t="s">
        <v>500</v>
      </c>
      <c r="P404" s="27" t="s">
        <v>87</v>
      </c>
      <c r="Q404" s="27"/>
      <c r="R404" s="27" t="s">
        <v>76</v>
      </c>
      <c r="S404" s="203"/>
      <c r="T404" s="213"/>
      <c r="AQ404" s="214"/>
    </row>
    <row r="405" spans="1:43">
      <c r="A405" s="291" t="s">
        <v>1200</v>
      </c>
      <c r="B405" s="27" t="s">
        <v>1201</v>
      </c>
      <c r="C405" s="27">
        <v>33</v>
      </c>
      <c r="D405" s="202" t="s">
        <v>578</v>
      </c>
      <c r="E405" s="28"/>
      <c r="F405" s="29" t="str">
        <f t="shared" si="25"/>
        <v>TM140133ZSC020</v>
      </c>
      <c r="G405" s="30" t="str">
        <f t="shared" si="26"/>
        <v>TM140133ZSC020</v>
      </c>
      <c r="H405" s="181" t="str">
        <f>IFERROR(INDEX(Definitions!$E$4:$F$173,MATCH($C405,Definitions!$E$4:$E$173,0),2),"")</f>
        <v>Dust Removal &amp; Mist Removal</v>
      </c>
      <c r="I405" s="32" t="s">
        <v>587</v>
      </c>
      <c r="J405" s="28" t="s">
        <v>801</v>
      </c>
      <c r="K405" s="33" t="s">
        <v>518</v>
      </c>
      <c r="L405" s="28" t="s">
        <v>519</v>
      </c>
      <c r="M405" s="28" t="s">
        <v>72</v>
      </c>
      <c r="N405" s="28" t="s">
        <v>85</v>
      </c>
      <c r="O405" s="27" t="s">
        <v>500</v>
      </c>
      <c r="P405" s="27" t="s">
        <v>87</v>
      </c>
      <c r="Q405" s="27"/>
      <c r="R405" s="27" t="s">
        <v>76</v>
      </c>
      <c r="S405" s="203"/>
      <c r="T405" s="213"/>
      <c r="AQ405" s="214"/>
    </row>
    <row r="406" spans="1:43">
      <c r="A406" s="291" t="s">
        <v>1200</v>
      </c>
      <c r="B406" s="27" t="s">
        <v>1201</v>
      </c>
      <c r="C406" s="27">
        <v>33</v>
      </c>
      <c r="D406" s="28" t="s">
        <v>939</v>
      </c>
      <c r="E406" s="28"/>
      <c r="F406" s="29" t="str">
        <f t="shared" si="25"/>
        <v>TM140133ZSO021</v>
      </c>
      <c r="G406" s="30" t="str">
        <f t="shared" si="26"/>
        <v>TM140133ZSO021</v>
      </c>
      <c r="H406" s="181" t="str">
        <f>IFERROR(INDEX(Definitions!$E$4:$F$173,MATCH($C406,Definitions!$E$4:$E$173,0),2),"")</f>
        <v>Dust Removal &amp; Mist Removal</v>
      </c>
      <c r="I406" s="32" t="s">
        <v>587</v>
      </c>
      <c r="J406" s="28" t="s">
        <v>800</v>
      </c>
      <c r="K406" s="33" t="s">
        <v>518</v>
      </c>
      <c r="L406" s="28" t="s">
        <v>519</v>
      </c>
      <c r="M406" s="28" t="s">
        <v>72</v>
      </c>
      <c r="N406" s="28" t="s">
        <v>85</v>
      </c>
      <c r="O406" s="27" t="s">
        <v>500</v>
      </c>
      <c r="P406" s="27" t="s">
        <v>87</v>
      </c>
      <c r="Q406" s="179"/>
      <c r="R406" s="27" t="s">
        <v>76</v>
      </c>
      <c r="S406" s="203"/>
      <c r="AQ406" s="214"/>
    </row>
    <row r="407" spans="1:43">
      <c r="A407" s="291" t="s">
        <v>1200</v>
      </c>
      <c r="B407" s="27" t="s">
        <v>1201</v>
      </c>
      <c r="C407" s="27">
        <v>33</v>
      </c>
      <c r="D407" s="28" t="s">
        <v>939</v>
      </c>
      <c r="E407" s="28"/>
      <c r="F407" s="29" t="str">
        <f t="shared" si="25"/>
        <v>TM140133ZSC021</v>
      </c>
      <c r="G407" s="30" t="str">
        <f t="shared" si="26"/>
        <v>TM140133ZSC021</v>
      </c>
      <c r="H407" s="181" t="str">
        <f>IFERROR(INDEX(Definitions!$E$4:$F$173,MATCH($C407,Definitions!$E$4:$E$173,0),2),"")</f>
        <v>Dust Removal &amp; Mist Removal</v>
      </c>
      <c r="I407" s="32" t="s">
        <v>587</v>
      </c>
      <c r="J407" s="28" t="s">
        <v>801</v>
      </c>
      <c r="K407" s="33" t="s">
        <v>518</v>
      </c>
      <c r="L407" s="28" t="s">
        <v>519</v>
      </c>
      <c r="M407" s="28" t="s">
        <v>72</v>
      </c>
      <c r="N407" s="28" t="s">
        <v>85</v>
      </c>
      <c r="O407" s="27" t="s">
        <v>500</v>
      </c>
      <c r="P407" s="27" t="s">
        <v>87</v>
      </c>
      <c r="Q407" s="179"/>
      <c r="R407" s="27" t="s">
        <v>76</v>
      </c>
      <c r="S407" s="203"/>
      <c r="AQ407" s="214"/>
    </row>
    <row r="408" spans="1:43">
      <c r="H408" s="207"/>
      <c r="I408" s="207"/>
    </row>
    <row r="409" spans="1:43">
      <c r="H409" s="207"/>
      <c r="I409" s="207"/>
    </row>
    <row r="410" spans="1:43">
      <c r="H410" s="207"/>
      <c r="I410" s="207"/>
    </row>
    <row r="411" spans="1:43">
      <c r="I411" s="190"/>
    </row>
  </sheetData>
  <autoFilter ref="A9:AQ407" xr:uid="{00000000-0009-0000-0000-000001000000}"/>
  <mergeCells count="36">
    <mergeCell ref="L7:L8"/>
    <mergeCell ref="M7:M8"/>
    <mergeCell ref="N7:N8"/>
    <mergeCell ref="O7:Q7"/>
    <mergeCell ref="R7:R8"/>
    <mergeCell ref="AQ7:AQ8"/>
    <mergeCell ref="AC7:AC8"/>
    <mergeCell ref="AD7:AD8"/>
    <mergeCell ref="AE7:AE8"/>
    <mergeCell ref="AF7:AF8"/>
    <mergeCell ref="AG7:AG8"/>
    <mergeCell ref="AH7:AI7"/>
    <mergeCell ref="AJ7:AL7"/>
    <mergeCell ref="AM7:AN7"/>
    <mergeCell ref="AO7:AO8"/>
    <mergeCell ref="S7:S8"/>
    <mergeCell ref="T7:T8"/>
    <mergeCell ref="U7:U8"/>
    <mergeCell ref="V7:AB7"/>
    <mergeCell ref="Q6:R6"/>
    <mergeCell ref="A7:A8"/>
    <mergeCell ref="B7:C8"/>
    <mergeCell ref="D7:D8"/>
    <mergeCell ref="E7:E8"/>
    <mergeCell ref="F7:F8"/>
    <mergeCell ref="G7:G8"/>
    <mergeCell ref="I7:I8"/>
    <mergeCell ref="J7:J8"/>
    <mergeCell ref="K7:K8"/>
    <mergeCell ref="B1:F1"/>
    <mergeCell ref="H7:H8"/>
    <mergeCell ref="S1:AQ1"/>
    <mergeCell ref="S2:AQ2"/>
    <mergeCell ref="B3:F3"/>
    <mergeCell ref="Q4:R4"/>
    <mergeCell ref="Q5:R5"/>
  </mergeCells>
  <phoneticPr fontId="14" type="noConversion"/>
  <conditionalFormatting sqref="F387:F399 F223:F258 F1:F66 F128 F130:F150 F195:F201 F203:F214 F220:F221 F180:F193 F68:F115 F117:F126 F303:F308 F311:F312 F315:F383 F260:F262 F264 F266 F275:F276 F278 F290:F300 F268:F271 F273 F408:F65536 F152:F178">
    <cfRule type="duplicateValues" dxfId="56" priority="82"/>
  </conditionalFormatting>
  <conditionalFormatting sqref="G387:G399 G223:G258 G1:G66 G128 G130:G150 G195:G201 G203:G214 G220:G221 G180:G193 G303:G308 G311:G312 G315:G383 G260:G262 G264 G266 G268:G271 G275:G276 G278 G288:G300 G273 G408:G65536 G68:G126 G152:G178">
    <cfRule type="duplicateValues" dxfId="55" priority="81"/>
  </conditionalFormatting>
  <conditionalFormatting sqref="F222">
    <cfRule type="duplicateValues" dxfId="54" priority="78"/>
  </conditionalFormatting>
  <conditionalFormatting sqref="G222">
    <cfRule type="duplicateValues" dxfId="53" priority="77"/>
  </conditionalFormatting>
  <conditionalFormatting sqref="F67">
    <cfRule type="duplicateValues" dxfId="52" priority="74"/>
  </conditionalFormatting>
  <conditionalFormatting sqref="G67">
    <cfRule type="duplicateValues" dxfId="51" priority="73"/>
  </conditionalFormatting>
  <conditionalFormatting sqref="F127">
    <cfRule type="duplicateValues" dxfId="50" priority="70"/>
  </conditionalFormatting>
  <conditionalFormatting sqref="F129">
    <cfRule type="duplicateValues" dxfId="49" priority="68"/>
  </conditionalFormatting>
  <conditionalFormatting sqref="G129">
    <cfRule type="duplicateValues" dxfId="48" priority="65"/>
  </conditionalFormatting>
  <conditionalFormatting sqref="G127">
    <cfRule type="duplicateValues" dxfId="47" priority="63"/>
  </conditionalFormatting>
  <conditionalFormatting sqref="F194">
    <cfRule type="duplicateValues" dxfId="46" priority="62"/>
  </conditionalFormatting>
  <conditionalFormatting sqref="G194">
    <cfRule type="duplicateValues" dxfId="45" priority="61"/>
  </conditionalFormatting>
  <conditionalFormatting sqref="F202">
    <cfRule type="duplicateValues" dxfId="44" priority="60"/>
  </conditionalFormatting>
  <conditionalFormatting sqref="G202">
    <cfRule type="duplicateValues" dxfId="43" priority="59"/>
  </conditionalFormatting>
  <conditionalFormatting sqref="F215:F219">
    <cfRule type="duplicateValues" dxfId="42" priority="58"/>
  </conditionalFormatting>
  <conditionalFormatting sqref="G215:G219">
    <cfRule type="duplicateValues" dxfId="41" priority="57"/>
  </conditionalFormatting>
  <conditionalFormatting sqref="F179">
    <cfRule type="duplicateValues" dxfId="40" priority="54"/>
  </conditionalFormatting>
  <conditionalFormatting sqref="G179">
    <cfRule type="duplicateValues" dxfId="39" priority="53"/>
  </conditionalFormatting>
  <conditionalFormatting sqref="H7:H9">
    <cfRule type="duplicateValues" dxfId="38" priority="51"/>
  </conditionalFormatting>
  <conditionalFormatting sqref="F301">
    <cfRule type="duplicateValues" dxfId="37" priority="48"/>
  </conditionalFormatting>
  <conditionalFormatting sqref="G301">
    <cfRule type="duplicateValues" dxfId="36" priority="47"/>
  </conditionalFormatting>
  <conditionalFormatting sqref="F302">
    <cfRule type="duplicateValues" dxfId="35" priority="46"/>
  </conditionalFormatting>
  <conditionalFormatting sqref="G302">
    <cfRule type="duplicateValues" dxfId="34" priority="45"/>
  </conditionalFormatting>
  <conditionalFormatting sqref="F384:F386">
    <cfRule type="duplicateValues" dxfId="33" priority="44"/>
  </conditionalFormatting>
  <conditionalFormatting sqref="G384:G386">
    <cfRule type="duplicateValues" dxfId="32" priority="43"/>
  </conditionalFormatting>
  <conditionalFormatting sqref="F309:F310">
    <cfRule type="duplicateValues" dxfId="31" priority="42"/>
  </conditionalFormatting>
  <conditionalFormatting sqref="G309:G310">
    <cfRule type="duplicateValues" dxfId="30" priority="41"/>
  </conditionalFormatting>
  <conditionalFormatting sqref="F313:F314">
    <cfRule type="duplicateValues" dxfId="29" priority="40"/>
  </conditionalFormatting>
  <conditionalFormatting sqref="G313:G314">
    <cfRule type="duplicateValues" dxfId="28" priority="39"/>
  </conditionalFormatting>
  <conditionalFormatting sqref="F259">
    <cfRule type="duplicateValues" dxfId="27" priority="38"/>
  </conditionalFormatting>
  <conditionalFormatting sqref="G259">
    <cfRule type="duplicateValues" dxfId="26" priority="37"/>
  </conditionalFormatting>
  <conditionalFormatting sqref="F263">
    <cfRule type="duplicateValues" dxfId="25" priority="34"/>
  </conditionalFormatting>
  <conditionalFormatting sqref="G263">
    <cfRule type="duplicateValues" dxfId="24" priority="33"/>
  </conditionalFormatting>
  <conditionalFormatting sqref="F265">
    <cfRule type="duplicateValues" dxfId="23" priority="30"/>
  </conditionalFormatting>
  <conditionalFormatting sqref="G265">
    <cfRule type="duplicateValues" dxfId="22" priority="29"/>
  </conditionalFormatting>
  <conditionalFormatting sqref="F267">
    <cfRule type="duplicateValues" dxfId="21" priority="28"/>
  </conditionalFormatting>
  <conditionalFormatting sqref="G267">
    <cfRule type="duplicateValues" dxfId="20" priority="27"/>
  </conditionalFormatting>
  <conditionalFormatting sqref="F274">
    <cfRule type="duplicateValues" dxfId="19" priority="24"/>
  </conditionalFormatting>
  <conditionalFormatting sqref="G274">
    <cfRule type="duplicateValues" dxfId="18" priority="23"/>
  </conditionalFormatting>
  <conditionalFormatting sqref="F277">
    <cfRule type="duplicateValues" dxfId="17" priority="22"/>
  </conditionalFormatting>
  <conditionalFormatting sqref="G277">
    <cfRule type="duplicateValues" dxfId="16" priority="21"/>
  </conditionalFormatting>
  <conditionalFormatting sqref="F279:F282">
    <cfRule type="duplicateValues" dxfId="15" priority="20"/>
  </conditionalFormatting>
  <conditionalFormatting sqref="G279:G282">
    <cfRule type="duplicateValues" dxfId="14" priority="19"/>
  </conditionalFormatting>
  <conditionalFormatting sqref="F283:F289">
    <cfRule type="duplicateValues" dxfId="13" priority="12"/>
  </conditionalFormatting>
  <conditionalFormatting sqref="G283:G287">
    <cfRule type="duplicateValues" dxfId="12" priority="11"/>
  </conditionalFormatting>
  <conditionalFormatting sqref="F272">
    <cfRule type="duplicateValues" dxfId="11" priority="10"/>
  </conditionalFormatting>
  <conditionalFormatting sqref="G272">
    <cfRule type="duplicateValues" dxfId="10" priority="9"/>
  </conditionalFormatting>
  <conditionalFormatting sqref="F400:F407">
    <cfRule type="duplicateValues" dxfId="9" priority="8"/>
  </conditionalFormatting>
  <conditionalFormatting sqref="G400:G407">
    <cfRule type="duplicateValues" dxfId="8" priority="7"/>
  </conditionalFormatting>
  <conditionalFormatting sqref="F116">
    <cfRule type="duplicateValues" dxfId="7" priority="5"/>
  </conditionalFormatting>
  <conditionalFormatting sqref="F151">
    <cfRule type="duplicateValues" dxfId="6" priority="2"/>
  </conditionalFormatting>
  <conditionalFormatting sqref="G151">
    <cfRule type="duplicateValues" dxfId="5" priority="1"/>
  </conditionalFormatting>
  <printOptions horizontalCentered="1"/>
  <pageMargins left="0.120138888888889" right="0" top="0.25" bottom="0.25" header="0.51180555555555496" footer="0.51180555555555496"/>
  <pageSetup paperSize="8" firstPageNumber="0" orientation="landscape" useFirstPageNumber="1" horizontalDpi="300" verticalDpi="300" r:id="rId1"/>
  <colBreaks count="1" manualBreakCount="1">
    <brk id="4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J55"/>
  <sheetViews>
    <sheetView zoomScale="85" zoomScaleNormal="85" workbookViewId="0">
      <selection activeCell="F2" sqref="F1:F1048576"/>
    </sheetView>
  </sheetViews>
  <sheetFormatPr defaultColWidth="8.7109375" defaultRowHeight="15" outlineLevelCol="1"/>
  <cols>
    <col min="1" max="1" width="28.140625" style="190" bestFit="1" customWidth="1"/>
    <col min="2" max="2" width="7.42578125" style="214" bestFit="1" customWidth="1"/>
    <col min="3" max="3" width="5.140625" style="214" customWidth="1"/>
    <col min="4" max="4" width="13.42578125" style="189" bestFit="1" customWidth="1"/>
    <col min="5" max="5" width="10.7109375" style="189" bestFit="1" customWidth="1"/>
    <col min="6" max="6" width="17.85546875" style="216" bestFit="1" customWidth="1"/>
    <col min="7" max="7" width="16.5703125" style="216" bestFit="1" customWidth="1"/>
    <col min="8" max="8" width="18.140625" style="318" customWidth="1"/>
    <col min="9" max="9" width="58" style="214" bestFit="1" customWidth="1"/>
    <col min="10" max="10" width="14.28515625" style="207" bestFit="1" customWidth="1"/>
    <col min="11" max="11" width="21.42578125" style="214" bestFit="1" customWidth="1"/>
    <col min="12" max="12" width="16.140625" style="207" bestFit="1" customWidth="1"/>
    <col min="13" max="13" width="12" style="207" bestFit="1" customWidth="1"/>
    <col min="14" max="14" width="12.28515625" style="207" bestFit="1" customWidth="1"/>
    <col min="15" max="15" width="13.42578125" style="207" bestFit="1" customWidth="1"/>
    <col min="16" max="16" width="8.42578125" style="207" bestFit="1" customWidth="1"/>
    <col min="17" max="17" width="5.28515625" style="207" bestFit="1" customWidth="1"/>
    <col min="18" max="18" width="11.42578125" style="207" bestFit="1" customWidth="1"/>
    <col min="19" max="19" width="10.7109375" style="213" bestFit="1" customWidth="1"/>
    <col min="20" max="20" width="17.7109375" style="212" bestFit="1" customWidth="1"/>
    <col min="21" max="21" width="13.42578125" style="213" bestFit="1" customWidth="1"/>
    <col min="22" max="22" width="3.5703125" style="207" bestFit="1" customWidth="1"/>
    <col min="23" max="23" width="2.7109375" style="207" bestFit="1" customWidth="1"/>
    <col min="24" max="24" width="11" style="207" bestFit="1" customWidth="1"/>
    <col min="25" max="25" width="4.85546875" style="207" customWidth="1"/>
    <col min="26" max="26" width="2.28515625" style="207" bestFit="1" customWidth="1"/>
    <col min="27" max="27" width="3.5703125" style="207" bestFit="1" customWidth="1"/>
    <col min="28" max="28" width="4.85546875" style="207" bestFit="1" customWidth="1"/>
    <col min="29" max="30" width="13.28515625" style="207" bestFit="1" customWidth="1"/>
    <col min="31" max="32" width="17.85546875" style="207" bestFit="1" customWidth="1"/>
    <col min="33" max="33" width="13.28515625" style="207" bestFit="1" customWidth="1"/>
    <col min="34" max="34" width="12.28515625" style="189" bestFit="1" customWidth="1" outlineLevel="1"/>
    <col min="35" max="35" width="3.140625" style="189" bestFit="1" customWidth="1" outlineLevel="1"/>
    <col min="36" max="36" width="13.85546875" style="189" bestFit="1" customWidth="1" outlineLevel="1"/>
    <col min="37" max="37" width="10.7109375" style="189" bestFit="1" customWidth="1" outlineLevel="1"/>
    <col min="38" max="38" width="11.5703125" style="189" bestFit="1" customWidth="1" outlineLevel="1"/>
    <col min="39" max="39" width="11.42578125" style="189" bestFit="1" customWidth="1" outlineLevel="1"/>
    <col min="40" max="40" width="3.140625" style="189" bestFit="1" customWidth="1" outlineLevel="1"/>
    <col min="41" max="41" width="9.42578125" style="189" bestFit="1" customWidth="1"/>
    <col min="42" max="42" width="11.5703125" style="189" bestFit="1" customWidth="1"/>
    <col min="43" max="43" width="28.42578125" style="217" bestFit="1" customWidth="1"/>
    <col min="44" max="16384" width="8.7109375" style="189"/>
  </cols>
  <sheetData>
    <row r="1" spans="1:62" s="298" customFormat="1" ht="14.1" customHeight="1">
      <c r="A1" s="297" t="s">
        <v>0</v>
      </c>
      <c r="B1" s="342"/>
      <c r="C1" s="342"/>
      <c r="D1" s="342"/>
      <c r="E1" s="342"/>
      <c r="F1" s="342"/>
      <c r="G1" s="40" t="s">
        <v>1</v>
      </c>
      <c r="H1" s="41"/>
      <c r="I1" s="42"/>
      <c r="J1" s="43"/>
      <c r="K1" s="44" t="s">
        <v>2</v>
      </c>
      <c r="L1" s="45" t="s">
        <v>775</v>
      </c>
      <c r="M1" s="46"/>
      <c r="N1" s="46"/>
      <c r="O1" s="46"/>
      <c r="P1" s="46"/>
      <c r="Q1" s="46"/>
      <c r="R1" s="46"/>
      <c r="S1" s="352" t="s">
        <v>3</v>
      </c>
      <c r="T1" s="352"/>
      <c r="U1" s="352"/>
      <c r="V1" s="352"/>
      <c r="W1" s="352"/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  <c r="AK1" s="352"/>
      <c r="AL1" s="352"/>
      <c r="AM1" s="352"/>
      <c r="AN1" s="352"/>
      <c r="AO1" s="352"/>
      <c r="AP1" s="352"/>
      <c r="AQ1" s="352"/>
      <c r="AR1" s="319"/>
      <c r="AS1" s="319"/>
      <c r="AT1" s="319"/>
      <c r="AU1" s="319"/>
      <c r="AV1" s="319"/>
      <c r="AW1" s="319"/>
      <c r="AX1" s="319"/>
      <c r="AY1" s="319"/>
      <c r="AZ1" s="319"/>
      <c r="BA1" s="319"/>
      <c r="BB1" s="319"/>
      <c r="BC1" s="319"/>
      <c r="BD1" s="319"/>
      <c r="BE1" s="319"/>
      <c r="BF1" s="319"/>
      <c r="BG1" s="319"/>
      <c r="BH1" s="319"/>
      <c r="BI1" s="319"/>
      <c r="BJ1" s="320"/>
    </row>
    <row r="2" spans="1:62" s="298" customFormat="1" ht="14.1" customHeight="1">
      <c r="A2" s="299"/>
      <c r="B2" s="300"/>
      <c r="C2" s="300"/>
      <c r="D2" s="300"/>
      <c r="E2" s="300"/>
      <c r="F2" s="52"/>
      <c r="G2" s="301"/>
      <c r="H2" s="300"/>
      <c r="I2" s="54" t="s">
        <v>4</v>
      </c>
      <c r="J2" s="302"/>
      <c r="K2" s="56" t="s">
        <v>5</v>
      </c>
      <c r="L2" s="57" t="s">
        <v>6</v>
      </c>
      <c r="M2" s="58"/>
      <c r="N2" s="58"/>
      <c r="O2" s="58"/>
      <c r="P2" s="58"/>
      <c r="Q2" s="58"/>
      <c r="R2" s="58"/>
      <c r="S2" s="353"/>
      <c r="T2" s="353"/>
      <c r="U2" s="353"/>
      <c r="V2" s="353"/>
      <c r="W2" s="353"/>
      <c r="X2" s="353"/>
      <c r="Y2" s="353"/>
      <c r="Z2" s="353"/>
      <c r="AA2" s="353"/>
      <c r="AB2" s="353"/>
      <c r="AC2" s="353"/>
      <c r="AD2" s="353"/>
      <c r="AE2" s="353"/>
      <c r="AF2" s="353"/>
      <c r="AG2" s="353"/>
      <c r="AH2" s="353"/>
      <c r="AI2" s="353"/>
      <c r="AJ2" s="353"/>
      <c r="AK2" s="353"/>
      <c r="AL2" s="353"/>
      <c r="AM2" s="353"/>
      <c r="AN2" s="353"/>
      <c r="AO2" s="353"/>
      <c r="AP2" s="353"/>
      <c r="AQ2" s="353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20"/>
    </row>
    <row r="3" spans="1:62" s="298" customFormat="1" ht="14.1" customHeight="1">
      <c r="A3" s="303"/>
      <c r="B3" s="337"/>
      <c r="C3" s="337"/>
      <c r="D3" s="337"/>
      <c r="E3" s="337"/>
      <c r="F3" s="337"/>
      <c r="G3" s="60"/>
      <c r="H3" s="61"/>
      <c r="I3" s="62"/>
      <c r="J3" s="63"/>
      <c r="K3" s="56" t="s">
        <v>7</v>
      </c>
      <c r="L3" s="57" t="s">
        <v>1001</v>
      </c>
      <c r="M3" s="64"/>
      <c r="N3" s="64"/>
      <c r="O3" s="64"/>
      <c r="P3" s="64"/>
      <c r="Q3" s="64"/>
      <c r="R3" s="64"/>
      <c r="S3" s="65"/>
      <c r="T3" s="66" t="s">
        <v>8</v>
      </c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304"/>
      <c r="AH3" s="304"/>
      <c r="AI3" s="304"/>
      <c r="AJ3" s="304"/>
      <c r="AK3" s="66"/>
      <c r="AL3" s="305"/>
      <c r="AM3" s="66"/>
      <c r="AN3" s="66"/>
      <c r="AO3" s="66"/>
      <c r="AP3" s="66"/>
      <c r="AQ3" s="184"/>
      <c r="AR3" s="319"/>
      <c r="AS3" s="319"/>
      <c r="AT3" s="319"/>
      <c r="AU3" s="319"/>
      <c r="AV3" s="319"/>
      <c r="AW3" s="319"/>
      <c r="AX3" s="319"/>
      <c r="AY3" s="319"/>
      <c r="AZ3" s="319"/>
      <c r="BA3" s="319"/>
      <c r="BB3" s="319"/>
      <c r="BC3" s="319"/>
      <c r="BD3" s="319"/>
      <c r="BE3" s="319"/>
      <c r="BF3" s="319"/>
      <c r="BG3" s="319"/>
      <c r="BH3" s="319"/>
      <c r="BI3" s="319"/>
      <c r="BJ3" s="306"/>
    </row>
    <row r="4" spans="1:62" s="298" customFormat="1" ht="14.1" customHeight="1">
      <c r="A4" s="307" t="s">
        <v>9</v>
      </c>
      <c r="B4" s="308"/>
      <c r="C4" s="308"/>
      <c r="D4" s="308"/>
      <c r="E4" s="308"/>
      <c r="F4" s="73"/>
      <c r="G4" s="309" t="s">
        <v>10</v>
      </c>
      <c r="H4" s="310"/>
      <c r="I4" s="76"/>
      <c r="J4" s="76"/>
      <c r="K4" s="77" t="s">
        <v>11</v>
      </c>
      <c r="L4" s="78" t="s">
        <v>1117</v>
      </c>
      <c r="M4" s="79"/>
      <c r="N4" s="79"/>
      <c r="O4" s="80"/>
      <c r="P4" s="81" t="s">
        <v>13</v>
      </c>
      <c r="Q4" s="338"/>
      <c r="R4" s="338"/>
      <c r="S4" s="82"/>
      <c r="T4" s="311" t="s">
        <v>15</v>
      </c>
      <c r="U4" s="311"/>
      <c r="V4" s="311"/>
      <c r="W4" s="311"/>
      <c r="X4" s="311" t="s">
        <v>16</v>
      </c>
      <c r="Y4" s="311"/>
      <c r="Z4" s="311"/>
      <c r="AA4" s="311"/>
      <c r="AB4" s="311"/>
      <c r="AC4" s="312"/>
      <c r="AD4" s="312"/>
      <c r="AE4" s="312"/>
      <c r="AF4" s="312"/>
      <c r="AG4" s="311"/>
      <c r="AH4" s="311"/>
      <c r="AI4" s="311"/>
      <c r="AJ4" s="311"/>
      <c r="AK4" s="312"/>
      <c r="AL4" s="306"/>
      <c r="AM4" s="312"/>
      <c r="AN4" s="312"/>
      <c r="AO4" s="312"/>
      <c r="AP4" s="312"/>
      <c r="AQ4" s="185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319"/>
      <c r="BG4" s="306"/>
      <c r="BH4" s="311"/>
      <c r="BI4" s="306"/>
      <c r="BJ4" s="306"/>
    </row>
    <row r="5" spans="1:62" s="298" customFormat="1" ht="14.1" customHeight="1">
      <c r="A5" s="299"/>
      <c r="B5" s="313"/>
      <c r="C5" s="313"/>
      <c r="D5" s="314"/>
      <c r="E5" s="314"/>
      <c r="F5" s="73"/>
      <c r="G5" s="309"/>
      <c r="H5" s="310"/>
      <c r="I5" s="88" t="s">
        <v>4</v>
      </c>
      <c r="J5" s="76"/>
      <c r="K5" s="77" t="s">
        <v>17</v>
      </c>
      <c r="L5" s="89" t="s">
        <v>1118</v>
      </c>
      <c r="M5" s="79"/>
      <c r="N5" s="79"/>
      <c r="O5" s="80"/>
      <c r="P5" s="81" t="s">
        <v>18</v>
      </c>
      <c r="Q5" s="338"/>
      <c r="R5" s="338"/>
      <c r="S5" s="82"/>
      <c r="T5" s="312" t="s">
        <v>19</v>
      </c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1"/>
      <c r="AH5" s="311"/>
      <c r="AI5" s="311"/>
      <c r="AJ5" s="311"/>
      <c r="AK5" s="312"/>
      <c r="AL5" s="306"/>
      <c r="AM5" s="312"/>
      <c r="AN5" s="312"/>
      <c r="AO5" s="312"/>
      <c r="AP5" s="312"/>
      <c r="AQ5" s="185"/>
      <c r="AR5" s="319"/>
      <c r="AS5" s="319"/>
      <c r="AT5" s="319"/>
      <c r="AU5" s="319"/>
      <c r="AV5" s="319"/>
      <c r="AW5" s="319"/>
      <c r="AX5" s="319"/>
      <c r="AY5" s="319"/>
      <c r="AZ5" s="319"/>
      <c r="BA5" s="319"/>
      <c r="BB5" s="319"/>
      <c r="BC5" s="319"/>
      <c r="BD5" s="319"/>
      <c r="BE5" s="319"/>
      <c r="BF5" s="319"/>
      <c r="BG5" s="306"/>
      <c r="BH5" s="311"/>
      <c r="BI5" s="306"/>
      <c r="BJ5" s="306"/>
    </row>
    <row r="6" spans="1:62" s="298" customFormat="1" ht="14.1" customHeight="1" thickBot="1">
      <c r="A6" s="315"/>
      <c r="B6" s="91"/>
      <c r="C6" s="91"/>
      <c r="D6" s="91"/>
      <c r="E6" s="91"/>
      <c r="F6" s="92"/>
      <c r="G6" s="93"/>
      <c r="H6" s="94"/>
      <c r="I6" s="95"/>
      <c r="J6" s="94"/>
      <c r="K6" s="187" t="s">
        <v>20</v>
      </c>
      <c r="L6" s="96" t="s">
        <v>1119</v>
      </c>
      <c r="M6" s="97"/>
      <c r="N6" s="97"/>
      <c r="O6" s="98"/>
      <c r="P6" s="99" t="s">
        <v>21</v>
      </c>
      <c r="Q6" s="348"/>
      <c r="R6" s="348"/>
      <c r="S6" s="100"/>
      <c r="T6" s="101" t="s">
        <v>22</v>
      </c>
      <c r="U6" s="101"/>
      <c r="V6" s="101"/>
      <c r="W6" s="101"/>
      <c r="X6" s="101"/>
      <c r="Y6" s="101"/>
      <c r="Z6" s="101"/>
      <c r="AA6" s="101"/>
      <c r="AB6" s="101"/>
      <c r="AC6" s="316"/>
      <c r="AD6" s="101"/>
      <c r="AE6" s="316"/>
      <c r="AF6" s="101"/>
      <c r="AG6" s="316"/>
      <c r="AH6" s="316"/>
      <c r="AI6" s="316"/>
      <c r="AJ6" s="316"/>
      <c r="AK6" s="316"/>
      <c r="AL6" s="316"/>
      <c r="AM6" s="316"/>
      <c r="AN6" s="316"/>
      <c r="AO6" s="101"/>
      <c r="AP6" s="101"/>
      <c r="AQ6" s="188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19"/>
      <c r="BG6" s="306"/>
      <c r="BH6" s="311"/>
      <c r="BI6" s="306"/>
      <c r="BJ6" s="306"/>
    </row>
    <row r="7" spans="1:62" ht="15.75" thickBot="1">
      <c r="A7" s="343" t="s">
        <v>23</v>
      </c>
      <c r="B7" s="340" t="s">
        <v>24</v>
      </c>
      <c r="C7" s="340"/>
      <c r="D7" s="340" t="s">
        <v>25</v>
      </c>
      <c r="E7" s="340" t="s">
        <v>26</v>
      </c>
      <c r="F7" s="339" t="s">
        <v>27</v>
      </c>
      <c r="G7" s="339" t="s">
        <v>28</v>
      </c>
      <c r="H7" s="351" t="s">
        <v>29</v>
      </c>
      <c r="I7" s="340" t="s">
        <v>30</v>
      </c>
      <c r="J7" s="340" t="s">
        <v>31</v>
      </c>
      <c r="K7" s="340" t="s">
        <v>32</v>
      </c>
      <c r="L7" s="340" t="s">
        <v>33</v>
      </c>
      <c r="M7" s="340" t="s">
        <v>34</v>
      </c>
      <c r="N7" s="340" t="s">
        <v>35</v>
      </c>
      <c r="O7" s="340" t="s">
        <v>36</v>
      </c>
      <c r="P7" s="340"/>
      <c r="Q7" s="340"/>
      <c r="R7" s="340" t="s">
        <v>37</v>
      </c>
      <c r="S7" s="345" t="s">
        <v>38</v>
      </c>
      <c r="T7" s="346" t="s">
        <v>39</v>
      </c>
      <c r="U7" s="345" t="s">
        <v>40</v>
      </c>
      <c r="V7" s="347" t="s">
        <v>41</v>
      </c>
      <c r="W7" s="347"/>
      <c r="X7" s="347"/>
      <c r="Y7" s="347"/>
      <c r="Z7" s="347"/>
      <c r="AA7" s="347"/>
      <c r="AB7" s="347"/>
      <c r="AC7" s="340" t="s">
        <v>42</v>
      </c>
      <c r="AD7" s="340" t="s">
        <v>43</v>
      </c>
      <c r="AE7" s="340" t="s">
        <v>44</v>
      </c>
      <c r="AF7" s="340" t="s">
        <v>45</v>
      </c>
      <c r="AG7" s="340" t="s">
        <v>46</v>
      </c>
      <c r="AH7" s="350" t="s">
        <v>47</v>
      </c>
      <c r="AI7" s="350"/>
      <c r="AJ7" s="347" t="s">
        <v>48</v>
      </c>
      <c r="AK7" s="347"/>
      <c r="AL7" s="347"/>
      <c r="AM7" s="350" t="s">
        <v>49</v>
      </c>
      <c r="AN7" s="350"/>
      <c r="AO7" s="340" t="s">
        <v>50</v>
      </c>
      <c r="AP7" s="104" t="s">
        <v>51</v>
      </c>
      <c r="AQ7" s="349" t="s">
        <v>52</v>
      </c>
    </row>
    <row r="8" spans="1:62" s="190" customFormat="1" ht="15.75" thickBot="1">
      <c r="A8" s="343"/>
      <c r="B8" s="340"/>
      <c r="C8" s="340"/>
      <c r="D8" s="340"/>
      <c r="E8" s="340"/>
      <c r="F8" s="339"/>
      <c r="G8" s="339"/>
      <c r="H8" s="351"/>
      <c r="I8" s="351"/>
      <c r="J8" s="351"/>
      <c r="K8" s="351"/>
      <c r="L8" s="351"/>
      <c r="M8" s="351"/>
      <c r="N8" s="351"/>
      <c r="O8" s="105" t="s">
        <v>53</v>
      </c>
      <c r="P8" s="105" t="s">
        <v>54</v>
      </c>
      <c r="Q8" s="105" t="s">
        <v>55</v>
      </c>
      <c r="R8" s="340"/>
      <c r="S8" s="345"/>
      <c r="T8" s="346"/>
      <c r="U8" s="345"/>
      <c r="V8" s="105" t="s">
        <v>56</v>
      </c>
      <c r="W8" s="105" t="s">
        <v>57</v>
      </c>
      <c r="X8" s="105" t="s">
        <v>58</v>
      </c>
      <c r="Y8" s="105" t="s">
        <v>59</v>
      </c>
      <c r="Z8" s="105" t="s">
        <v>60</v>
      </c>
      <c r="AA8" s="105" t="s">
        <v>61</v>
      </c>
      <c r="AB8" s="105" t="s">
        <v>62</v>
      </c>
      <c r="AC8" s="340"/>
      <c r="AD8" s="340"/>
      <c r="AE8" s="340"/>
      <c r="AF8" s="340"/>
      <c r="AG8" s="340"/>
      <c r="AH8" s="106" t="s">
        <v>63</v>
      </c>
      <c r="AI8" s="107" t="s">
        <v>64</v>
      </c>
      <c r="AJ8" s="108" t="s">
        <v>65</v>
      </c>
      <c r="AK8" s="109" t="s">
        <v>66</v>
      </c>
      <c r="AL8" s="107" t="s">
        <v>67</v>
      </c>
      <c r="AM8" s="106" t="s">
        <v>68</v>
      </c>
      <c r="AN8" s="107" t="s">
        <v>64</v>
      </c>
      <c r="AO8" s="340"/>
      <c r="AP8" s="110" t="s">
        <v>69</v>
      </c>
      <c r="AQ8" s="349"/>
    </row>
    <row r="9" spans="1:62" ht="13.5" customHeight="1">
      <c r="A9" s="191"/>
      <c r="B9" s="192"/>
      <c r="C9" s="192"/>
      <c r="D9" s="192"/>
      <c r="E9" s="192"/>
      <c r="F9" s="193"/>
      <c r="G9" s="194"/>
      <c r="H9" s="351"/>
      <c r="I9" s="192"/>
      <c r="J9" s="195"/>
      <c r="K9" s="192"/>
      <c r="L9" s="195"/>
      <c r="M9" s="195"/>
      <c r="N9" s="195"/>
      <c r="O9" s="195"/>
      <c r="P9" s="195"/>
      <c r="Q9" s="195"/>
      <c r="R9" s="195"/>
      <c r="S9" s="196"/>
      <c r="T9" s="197"/>
      <c r="U9" s="196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8"/>
      <c r="AI9" s="218"/>
      <c r="AJ9" s="219"/>
      <c r="AK9" s="220"/>
      <c r="AL9" s="218"/>
      <c r="AM9" s="198"/>
      <c r="AN9" s="218"/>
      <c r="AO9" s="192"/>
      <c r="AP9" s="198"/>
      <c r="AQ9" s="199"/>
    </row>
    <row r="10" spans="1:62" s="129" customFormat="1" ht="14.45" customHeight="1">
      <c r="A10" s="293" t="s">
        <v>1107</v>
      </c>
      <c r="B10" s="27" t="s">
        <v>850</v>
      </c>
      <c r="C10" s="27">
        <v>31</v>
      </c>
      <c r="D10" s="27">
        <v>501</v>
      </c>
      <c r="E10" s="27" t="s">
        <v>90</v>
      </c>
      <c r="F10" s="29" t="str">
        <f t="shared" ref="F10:F55" si="0">CONCATENATE(B10,C10,"-",J10,"-",D10,E10)</f>
        <v>TM140231-HS-501A</v>
      </c>
      <c r="G10" s="231" t="str">
        <f t="shared" ref="G10:G55" si="1">CONCATENATE(B10,C10,J10,D10,E10)</f>
        <v>TM140231HS501A</v>
      </c>
      <c r="H10" s="31" t="str">
        <f>IFERROR(INDEX([1]Definitions!$E$4:$F$172,MATCH($C10,[1]Definitions!$E$4:$E$172,0),2),"")</f>
        <v>Dry End</v>
      </c>
      <c r="I10" s="222" t="s">
        <v>1055</v>
      </c>
      <c r="J10" s="27" t="s">
        <v>92</v>
      </c>
      <c r="K10" s="33" t="str">
        <f>IFERROR(INDEX(Definitions!$E$4:$F$88,MATCH($J10,Definitions!$E$4:$E$88,0),2),"")</f>
        <v>Push button</v>
      </c>
      <c r="L10" s="28" t="s">
        <v>1056</v>
      </c>
      <c r="M10" s="27" t="s">
        <v>1047</v>
      </c>
      <c r="N10" s="27" t="s">
        <v>85</v>
      </c>
      <c r="O10" s="27" t="s">
        <v>384</v>
      </c>
      <c r="P10" s="27" t="s">
        <v>87</v>
      </c>
      <c r="Q10" s="27"/>
      <c r="R10" s="27"/>
      <c r="S10" s="179"/>
      <c r="T10" s="232"/>
      <c r="U10" s="179"/>
      <c r="V10" s="28"/>
      <c r="W10" s="28"/>
      <c r="X10" s="28"/>
      <c r="Y10" s="28"/>
      <c r="Z10" s="28"/>
      <c r="AA10" s="28"/>
      <c r="AB10" s="28"/>
      <c r="AC10" s="28"/>
      <c r="AD10" s="28"/>
      <c r="AE10" s="27"/>
      <c r="AF10" s="27"/>
      <c r="AG10" s="27"/>
      <c r="AH10" s="127"/>
      <c r="AI10" s="233"/>
      <c r="AJ10" s="234"/>
      <c r="AK10" s="235"/>
      <c r="AL10" s="236"/>
      <c r="AM10" s="127"/>
      <c r="AN10" s="233"/>
      <c r="AO10" s="27"/>
      <c r="AP10" s="127"/>
      <c r="AQ10" s="223"/>
    </row>
    <row r="11" spans="1:62" s="129" customFormat="1" ht="14.45" customHeight="1">
      <c r="A11" s="293" t="s">
        <v>1107</v>
      </c>
      <c r="B11" s="27" t="s">
        <v>850</v>
      </c>
      <c r="C11" s="27">
        <v>31</v>
      </c>
      <c r="D11" s="27">
        <v>501</v>
      </c>
      <c r="E11" s="28" t="s">
        <v>12</v>
      </c>
      <c r="F11" s="29" t="str">
        <f t="shared" si="0"/>
        <v>TM140231-HS-501B</v>
      </c>
      <c r="G11" s="30" t="str">
        <f t="shared" si="1"/>
        <v>TM140231HS501B</v>
      </c>
      <c r="H11" s="31" t="str">
        <f>IFERROR(INDEX([1]Definitions!$E$4:$F$172,MATCH($C11,[1]Definitions!$E$4:$E$172,0),2),"")</f>
        <v>Dry End</v>
      </c>
      <c r="I11" s="222" t="s">
        <v>1057</v>
      </c>
      <c r="J11" s="28" t="s">
        <v>92</v>
      </c>
      <c r="K11" s="33" t="str">
        <f>IFERROR(INDEX(Definitions!$E$4:$F$88,MATCH($J11,Definitions!$E$4:$E$88,0),2),"")</f>
        <v>Push button</v>
      </c>
      <c r="L11" s="28" t="s">
        <v>1056</v>
      </c>
      <c r="M11" s="27" t="s">
        <v>1047</v>
      </c>
      <c r="N11" s="28" t="s">
        <v>85</v>
      </c>
      <c r="O11" s="27" t="s">
        <v>384</v>
      </c>
      <c r="P11" s="27" t="s">
        <v>87</v>
      </c>
      <c r="Q11" s="27"/>
      <c r="R11" s="27"/>
      <c r="S11" s="178"/>
      <c r="T11" s="200"/>
      <c r="U11" s="17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123"/>
      <c r="AI11" s="124"/>
      <c r="AJ11" s="125"/>
      <c r="AK11" s="126"/>
      <c r="AL11" s="124"/>
      <c r="AM11" s="127"/>
      <c r="AN11" s="124"/>
      <c r="AO11" s="28"/>
      <c r="AP11" s="127"/>
      <c r="AQ11" s="128"/>
    </row>
    <row r="12" spans="1:62" s="129" customFormat="1" ht="14.45" customHeight="1">
      <c r="A12" s="293" t="s">
        <v>1107</v>
      </c>
      <c r="B12" s="27" t="s">
        <v>850</v>
      </c>
      <c r="C12" s="27">
        <v>31</v>
      </c>
      <c r="D12" s="27">
        <v>501</v>
      </c>
      <c r="E12" s="28" t="s">
        <v>90</v>
      </c>
      <c r="F12" s="29" t="str">
        <f t="shared" si="0"/>
        <v>TM140231-HSS-501A</v>
      </c>
      <c r="G12" s="122" t="str">
        <f t="shared" si="1"/>
        <v>TM140231HSS501A</v>
      </c>
      <c r="H12" s="31" t="str">
        <f>IFERROR(INDEX([1]Definitions!$E$4:$F$172,MATCH($C10,[1]Definitions!$E$4:$E$172,0),2),"")</f>
        <v>Dry End</v>
      </c>
      <c r="I12" s="32" t="s">
        <v>1058</v>
      </c>
      <c r="J12" s="28" t="s">
        <v>1059</v>
      </c>
      <c r="K12" s="33" t="str">
        <f>IFERROR(INDEX(Definitions!$E$4:$F$88,MATCH($J12,Definitions!$E$4:$E$88,0),2),"")</f>
        <v>Emergency mushroom button</v>
      </c>
      <c r="L12" s="28" t="s">
        <v>1056</v>
      </c>
      <c r="M12" s="28" t="s">
        <v>1047</v>
      </c>
      <c r="N12" s="28" t="s">
        <v>85</v>
      </c>
      <c r="O12" s="27" t="s">
        <v>384</v>
      </c>
      <c r="P12" s="27" t="s">
        <v>87</v>
      </c>
      <c r="Q12" s="27"/>
      <c r="R12" s="27"/>
      <c r="S12" s="178"/>
      <c r="T12" s="200"/>
      <c r="U12" s="17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123"/>
      <c r="AI12" s="124"/>
      <c r="AJ12" s="125"/>
      <c r="AK12" s="126"/>
      <c r="AL12" s="124"/>
      <c r="AM12" s="127"/>
      <c r="AN12" s="124"/>
      <c r="AO12" s="28"/>
      <c r="AP12" s="127"/>
      <c r="AQ12" s="128"/>
    </row>
    <row r="13" spans="1:62" s="129" customFormat="1" ht="14.45" customHeight="1">
      <c r="A13" s="293" t="s">
        <v>1107</v>
      </c>
      <c r="B13" s="27" t="s">
        <v>850</v>
      </c>
      <c r="C13" s="27">
        <v>31</v>
      </c>
      <c r="D13" s="27">
        <v>501</v>
      </c>
      <c r="E13" s="28" t="s">
        <v>12</v>
      </c>
      <c r="F13" s="29" t="str">
        <f t="shared" si="0"/>
        <v>TM140231-HSS-501B</v>
      </c>
      <c r="G13" s="122" t="str">
        <f t="shared" si="1"/>
        <v>TM140231HSS501B</v>
      </c>
      <c r="H13" s="31" t="str">
        <f>IFERROR(INDEX([1]Definitions!$E$4:$F$172,MATCH($C11,[1]Definitions!$E$4:$E$172,0),2),"")</f>
        <v>Dry End</v>
      </c>
      <c r="I13" s="32" t="s">
        <v>1060</v>
      </c>
      <c r="J13" s="28" t="s">
        <v>1059</v>
      </c>
      <c r="K13" s="33" t="str">
        <f>IFERROR(INDEX(Definitions!$E$4:$F$88,MATCH($J13,Definitions!$E$4:$E$88,0),2),"")</f>
        <v>Emergency mushroom button</v>
      </c>
      <c r="L13" s="28" t="s">
        <v>1056</v>
      </c>
      <c r="M13" s="28" t="s">
        <v>1047</v>
      </c>
      <c r="N13" s="28" t="s">
        <v>85</v>
      </c>
      <c r="O13" s="27" t="s">
        <v>384</v>
      </c>
      <c r="P13" s="27" t="s">
        <v>87</v>
      </c>
      <c r="Q13" s="27"/>
      <c r="R13" s="27"/>
      <c r="S13" s="178"/>
      <c r="T13" s="200"/>
      <c r="U13" s="17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123"/>
      <c r="AI13" s="124"/>
      <c r="AJ13" s="125"/>
      <c r="AK13" s="126"/>
      <c r="AL13" s="124"/>
      <c r="AM13" s="127"/>
      <c r="AN13" s="124"/>
      <c r="AO13" s="28"/>
      <c r="AP13" s="127"/>
      <c r="AQ13" s="128"/>
    </row>
    <row r="14" spans="1:62" s="129" customFormat="1" ht="14.45" customHeight="1">
      <c r="A14" s="293" t="s">
        <v>1107</v>
      </c>
      <c r="B14" s="27" t="s">
        <v>850</v>
      </c>
      <c r="C14" s="27">
        <v>31</v>
      </c>
      <c r="D14" s="27">
        <v>501</v>
      </c>
      <c r="E14" s="28" t="s">
        <v>90</v>
      </c>
      <c r="F14" s="29" t="str">
        <f t="shared" si="0"/>
        <v>TM140231-CX-501A</v>
      </c>
      <c r="G14" s="30" t="str">
        <f t="shared" si="1"/>
        <v>TM140231CX501A</v>
      </c>
      <c r="H14" s="31" t="str">
        <f>IFERROR(INDEX([1]Definitions!$E$4:$F$172,MATCH($C14,[1]Definitions!$E$4:$E$172,0),2),"")</f>
        <v>Dry End</v>
      </c>
      <c r="I14" s="32" t="s">
        <v>1061</v>
      </c>
      <c r="J14" s="28" t="s">
        <v>1062</v>
      </c>
      <c r="K14" s="33" t="str">
        <f>IFERROR(INDEX(Definitions!$E$4:$F$88,MATCH($J14,Definitions!$E$4:$E$88,0),2),"")</f>
        <v>Control relay contact</v>
      </c>
      <c r="L14" s="28" t="s">
        <v>1063</v>
      </c>
      <c r="M14" s="27" t="s">
        <v>1047</v>
      </c>
      <c r="N14" s="28" t="s">
        <v>85</v>
      </c>
      <c r="O14" s="27" t="s">
        <v>1064</v>
      </c>
      <c r="P14" s="27" t="s">
        <v>87</v>
      </c>
      <c r="Q14" s="27"/>
      <c r="R14" s="27"/>
      <c r="S14" s="178"/>
      <c r="T14" s="200"/>
      <c r="U14" s="17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123"/>
      <c r="AI14" s="124"/>
      <c r="AJ14" s="125"/>
      <c r="AK14" s="126"/>
      <c r="AL14" s="124"/>
      <c r="AM14" s="127"/>
      <c r="AN14" s="124"/>
      <c r="AO14" s="28"/>
      <c r="AP14" s="127"/>
      <c r="AQ14" s="128"/>
    </row>
    <row r="15" spans="1:62" s="129" customFormat="1" ht="14.45" customHeight="1">
      <c r="A15" s="293" t="s">
        <v>1107</v>
      </c>
      <c r="B15" s="27" t="s">
        <v>850</v>
      </c>
      <c r="C15" s="27">
        <v>31</v>
      </c>
      <c r="D15" s="27">
        <v>501</v>
      </c>
      <c r="E15" s="28" t="s">
        <v>12</v>
      </c>
      <c r="F15" s="29" t="str">
        <f t="shared" si="0"/>
        <v>TM140231-CX-501B</v>
      </c>
      <c r="G15" s="30" t="str">
        <f t="shared" si="1"/>
        <v>TM140231CX501B</v>
      </c>
      <c r="H15" s="31" t="str">
        <f>IFERROR(INDEX([1]Definitions!$E$4:$F$172,MATCH($C15,[1]Definitions!$E$4:$E$172,0),2),"")</f>
        <v>Dry End</v>
      </c>
      <c r="I15" s="32" t="s">
        <v>1065</v>
      </c>
      <c r="J15" s="28" t="s">
        <v>1062</v>
      </c>
      <c r="K15" s="33" t="str">
        <f>IFERROR(INDEX(Definitions!$E$4:$F$88,MATCH($J15,Definitions!$E$4:$E$88,0),2),"")</f>
        <v>Control relay contact</v>
      </c>
      <c r="L15" s="28" t="s">
        <v>1063</v>
      </c>
      <c r="M15" s="27" t="s">
        <v>1047</v>
      </c>
      <c r="N15" s="28" t="s">
        <v>85</v>
      </c>
      <c r="O15" s="27" t="s">
        <v>1064</v>
      </c>
      <c r="P15" s="27" t="s">
        <v>87</v>
      </c>
      <c r="Q15" s="27"/>
      <c r="R15" s="27"/>
      <c r="S15" s="178"/>
      <c r="T15" s="178"/>
      <c r="U15" s="17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123"/>
      <c r="AI15" s="124"/>
      <c r="AJ15" s="125"/>
      <c r="AK15" s="126"/>
      <c r="AL15" s="124"/>
      <c r="AM15" s="127"/>
      <c r="AN15" s="124"/>
      <c r="AO15" s="28"/>
      <c r="AP15" s="127"/>
      <c r="AQ15" s="128"/>
    </row>
    <row r="16" spans="1:62" s="129" customFormat="1" ht="14.45" customHeight="1">
      <c r="A16" s="293" t="s">
        <v>1107</v>
      </c>
      <c r="B16" s="27" t="s">
        <v>850</v>
      </c>
      <c r="C16" s="27">
        <v>31</v>
      </c>
      <c r="D16" s="27">
        <v>501</v>
      </c>
      <c r="E16" s="28"/>
      <c r="F16" s="29" t="str">
        <f t="shared" si="0"/>
        <v>TM140231-CR-501</v>
      </c>
      <c r="G16" s="30" t="str">
        <f t="shared" si="1"/>
        <v>TM140231CR501</v>
      </c>
      <c r="H16" s="31" t="str">
        <f>IFERROR(INDEX([1]Definitions!$E$4:$F$172,MATCH($C16,[1]Definitions!$E$4:$E$172,0),2),"")</f>
        <v>Dry End</v>
      </c>
      <c r="I16" s="32" t="s">
        <v>1066</v>
      </c>
      <c r="J16" s="28" t="s">
        <v>1067</v>
      </c>
      <c r="K16" s="33" t="str">
        <f>IFERROR(INDEX(Definitions!$E$4:$F$88,MATCH($J16,Definitions!$E$4:$E$88,0),2),"")</f>
        <v>Control relay</v>
      </c>
      <c r="L16" s="28" t="s">
        <v>1063</v>
      </c>
      <c r="M16" s="27" t="s">
        <v>1047</v>
      </c>
      <c r="N16" s="28" t="s">
        <v>98</v>
      </c>
      <c r="O16" s="27" t="s">
        <v>384</v>
      </c>
      <c r="P16" s="27" t="s">
        <v>87</v>
      </c>
      <c r="Q16" s="27"/>
      <c r="R16" s="27"/>
      <c r="S16" s="178"/>
      <c r="T16" s="178"/>
      <c r="U16" s="17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123"/>
      <c r="AI16" s="124"/>
      <c r="AJ16" s="125"/>
      <c r="AK16" s="126"/>
      <c r="AL16" s="124"/>
      <c r="AM16" s="127"/>
      <c r="AN16" s="124"/>
      <c r="AO16" s="28"/>
      <c r="AP16" s="127"/>
      <c r="AQ16" s="128"/>
    </row>
    <row r="17" spans="1:43" s="129" customFormat="1" ht="14.45" customHeight="1">
      <c r="A17" s="293" t="s">
        <v>1107</v>
      </c>
      <c r="B17" s="27" t="s">
        <v>850</v>
      </c>
      <c r="C17" s="27">
        <v>31</v>
      </c>
      <c r="D17" s="27">
        <v>501</v>
      </c>
      <c r="E17" s="28"/>
      <c r="F17" s="29" t="str">
        <f t="shared" si="0"/>
        <v>TM140231-CX-501</v>
      </c>
      <c r="G17" s="30" t="str">
        <f t="shared" si="1"/>
        <v>TM140231CX501</v>
      </c>
      <c r="H17" s="31" t="str">
        <f>IFERROR(INDEX([1]Definitions!$E$4:$F$172,MATCH($C17,[1]Definitions!$E$4:$E$172,0),2),"")</f>
        <v>Dry End</v>
      </c>
      <c r="I17" s="32" t="s">
        <v>1068</v>
      </c>
      <c r="J17" s="28" t="s">
        <v>1062</v>
      </c>
      <c r="K17" s="33" t="str">
        <f>IFERROR(INDEX(Definitions!$E$4:$F$88,MATCH($J17,Definitions!$E$4:$E$88,0),2),"")</f>
        <v>Control relay contact</v>
      </c>
      <c r="L17" s="28" t="s">
        <v>1063</v>
      </c>
      <c r="M17" s="27" t="s">
        <v>1047</v>
      </c>
      <c r="N17" s="28" t="s">
        <v>85</v>
      </c>
      <c r="O17" s="27" t="s">
        <v>86</v>
      </c>
      <c r="P17" s="27" t="s">
        <v>87</v>
      </c>
      <c r="Q17" s="27"/>
      <c r="R17" s="27"/>
      <c r="S17" s="178"/>
      <c r="T17" s="178"/>
      <c r="U17" s="17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123"/>
      <c r="AI17" s="124"/>
      <c r="AJ17" s="125"/>
      <c r="AK17" s="126"/>
      <c r="AL17" s="124"/>
      <c r="AM17" s="127"/>
      <c r="AN17" s="124"/>
      <c r="AO17" s="28"/>
      <c r="AP17" s="127"/>
      <c r="AQ17" s="128"/>
    </row>
    <row r="18" spans="1:43" s="129" customFormat="1" ht="14.45" customHeight="1">
      <c r="A18" s="293" t="s">
        <v>1107</v>
      </c>
      <c r="B18" s="27" t="s">
        <v>850</v>
      </c>
      <c r="C18" s="27">
        <v>31</v>
      </c>
      <c r="D18" s="27">
        <v>501</v>
      </c>
      <c r="E18" s="28" t="s">
        <v>90</v>
      </c>
      <c r="F18" s="29" t="str">
        <f t="shared" si="0"/>
        <v>TM140231-XL-501A</v>
      </c>
      <c r="G18" s="30" t="str">
        <f t="shared" si="1"/>
        <v>TM140231XL501A</v>
      </c>
      <c r="H18" s="31" t="s">
        <v>608</v>
      </c>
      <c r="I18" s="222" t="s">
        <v>1069</v>
      </c>
      <c r="J18" s="27" t="s">
        <v>97</v>
      </c>
      <c r="K18" s="33" t="str">
        <f>IFERROR(INDEX(Definitions!$E$4:$F$88,MATCH($J18,Definitions!$E$4:$E$88,0),2),"")</f>
        <v>Lamp</v>
      </c>
      <c r="L18" s="28" t="s">
        <v>1070</v>
      </c>
      <c r="M18" s="27" t="s">
        <v>1047</v>
      </c>
      <c r="N18" s="27" t="s">
        <v>98</v>
      </c>
      <c r="O18" s="27" t="s">
        <v>384</v>
      </c>
      <c r="P18" s="27" t="s">
        <v>87</v>
      </c>
      <c r="Q18" s="27"/>
      <c r="R18" s="27"/>
      <c r="S18" s="178"/>
      <c r="T18" s="178"/>
      <c r="U18" s="17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123"/>
      <c r="AI18" s="124"/>
      <c r="AJ18" s="125"/>
      <c r="AK18" s="126"/>
      <c r="AL18" s="124"/>
      <c r="AM18" s="127"/>
      <c r="AN18" s="124"/>
      <c r="AO18" s="28"/>
      <c r="AP18" s="127"/>
      <c r="AQ18" s="128"/>
    </row>
    <row r="19" spans="1:43" s="129" customFormat="1" ht="14.45" customHeight="1">
      <c r="A19" s="293" t="s">
        <v>1107</v>
      </c>
      <c r="B19" s="27" t="s">
        <v>850</v>
      </c>
      <c r="C19" s="27">
        <v>31</v>
      </c>
      <c r="D19" s="27">
        <v>501</v>
      </c>
      <c r="E19" s="28" t="s">
        <v>12</v>
      </c>
      <c r="F19" s="29" t="str">
        <f t="shared" si="0"/>
        <v>TM140231-XL-501B</v>
      </c>
      <c r="G19" s="30" t="str">
        <f t="shared" si="1"/>
        <v>TM140231XL501B</v>
      </c>
      <c r="H19" s="31" t="s">
        <v>608</v>
      </c>
      <c r="I19" s="32" t="s">
        <v>1071</v>
      </c>
      <c r="J19" s="28" t="s">
        <v>97</v>
      </c>
      <c r="K19" s="33" t="str">
        <f>IFERROR(INDEX(Definitions!$E$4:$F$88,MATCH($J19,Definitions!$E$4:$E$88,0),2),"")</f>
        <v>Lamp</v>
      </c>
      <c r="L19" s="28" t="s">
        <v>1070</v>
      </c>
      <c r="M19" s="27" t="s">
        <v>1047</v>
      </c>
      <c r="N19" s="28" t="s">
        <v>98</v>
      </c>
      <c r="O19" s="27" t="s">
        <v>384</v>
      </c>
      <c r="P19" s="27" t="s">
        <v>87</v>
      </c>
      <c r="Q19" s="27"/>
      <c r="R19" s="27"/>
      <c r="S19" s="178"/>
      <c r="T19" s="178"/>
      <c r="U19" s="17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123"/>
      <c r="AI19" s="124"/>
      <c r="AJ19" s="125"/>
      <c r="AK19" s="126"/>
      <c r="AL19" s="124"/>
      <c r="AM19" s="127"/>
      <c r="AN19" s="124"/>
      <c r="AO19" s="28"/>
      <c r="AP19" s="127"/>
      <c r="AQ19" s="128"/>
    </row>
    <row r="20" spans="1:43" s="129" customFormat="1" ht="14.45" customHeight="1">
      <c r="A20" s="293" t="s">
        <v>1108</v>
      </c>
      <c r="B20" s="27" t="s">
        <v>850</v>
      </c>
      <c r="C20" s="27">
        <v>31</v>
      </c>
      <c r="D20" s="27">
        <v>502</v>
      </c>
      <c r="E20" s="28" t="s">
        <v>90</v>
      </c>
      <c r="F20" s="29" t="str">
        <f t="shared" si="0"/>
        <v>TM140231-HS-502A</v>
      </c>
      <c r="G20" s="30" t="str">
        <f t="shared" si="1"/>
        <v>TM140231HS502A</v>
      </c>
      <c r="H20" s="31" t="str">
        <f>IFERROR(INDEX([1]Definitions!$E$4:$F$172,MATCH($C20,[1]Definitions!$E$4:$E$172,0),2),"")</f>
        <v>Dry End</v>
      </c>
      <c r="I20" s="32" t="s">
        <v>1072</v>
      </c>
      <c r="J20" s="28" t="s">
        <v>92</v>
      </c>
      <c r="K20" s="33" t="str">
        <f>IFERROR(INDEX(Definitions!$E$4:$F$88,MATCH($J20,Definitions!$E$4:$E$88,0),2),"")</f>
        <v>Push button</v>
      </c>
      <c r="L20" s="28" t="s">
        <v>1073</v>
      </c>
      <c r="M20" s="27" t="s">
        <v>1047</v>
      </c>
      <c r="N20" s="28" t="s">
        <v>85</v>
      </c>
      <c r="O20" s="27" t="s">
        <v>384</v>
      </c>
      <c r="P20" s="27" t="s">
        <v>87</v>
      </c>
      <c r="Q20" s="27"/>
      <c r="R20" s="27"/>
      <c r="S20" s="178"/>
      <c r="T20" s="178"/>
      <c r="U20" s="17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123"/>
      <c r="AI20" s="124"/>
      <c r="AJ20" s="125"/>
      <c r="AK20" s="126"/>
      <c r="AL20" s="124"/>
      <c r="AM20" s="127"/>
      <c r="AN20" s="124"/>
      <c r="AO20" s="28"/>
      <c r="AP20" s="127"/>
      <c r="AQ20" s="128"/>
    </row>
    <row r="21" spans="1:43" s="129" customFormat="1" ht="14.45" customHeight="1">
      <c r="A21" s="293" t="s">
        <v>1108</v>
      </c>
      <c r="B21" s="27" t="s">
        <v>850</v>
      </c>
      <c r="C21" s="27">
        <v>31</v>
      </c>
      <c r="D21" s="27">
        <v>502</v>
      </c>
      <c r="E21" s="28" t="s">
        <v>12</v>
      </c>
      <c r="F21" s="29" t="str">
        <f t="shared" si="0"/>
        <v>TM140231-HS-502B</v>
      </c>
      <c r="G21" s="30" t="str">
        <f t="shared" si="1"/>
        <v>TM140231HS502B</v>
      </c>
      <c r="H21" s="31" t="str">
        <f>IFERROR(INDEX([1]Definitions!$E$4:$F$172,MATCH($C21,[1]Definitions!$E$4:$E$172,0),2),"")</f>
        <v>Dry End</v>
      </c>
      <c r="I21" s="32" t="s">
        <v>1074</v>
      </c>
      <c r="J21" s="28" t="s">
        <v>92</v>
      </c>
      <c r="K21" s="33" t="str">
        <f>IFERROR(INDEX(Definitions!$E$4:$F$88,MATCH($J21,Definitions!$E$4:$E$88,0),2),"")</f>
        <v>Push button</v>
      </c>
      <c r="L21" s="28" t="s">
        <v>1073</v>
      </c>
      <c r="M21" s="27" t="s">
        <v>1047</v>
      </c>
      <c r="N21" s="28" t="s">
        <v>85</v>
      </c>
      <c r="O21" s="27" t="s">
        <v>384</v>
      </c>
      <c r="P21" s="27" t="s">
        <v>87</v>
      </c>
      <c r="Q21" s="27"/>
      <c r="R21" s="27"/>
      <c r="S21" s="178"/>
      <c r="T21" s="178"/>
      <c r="U21" s="17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123"/>
      <c r="AI21" s="124"/>
      <c r="AJ21" s="125"/>
      <c r="AK21" s="126"/>
      <c r="AL21" s="124"/>
      <c r="AM21" s="127"/>
      <c r="AN21" s="124"/>
      <c r="AO21" s="28"/>
      <c r="AP21" s="127"/>
      <c r="AQ21" s="128"/>
    </row>
    <row r="22" spans="1:43" s="129" customFormat="1" ht="14.45" customHeight="1">
      <c r="A22" s="293" t="s">
        <v>1108</v>
      </c>
      <c r="B22" s="27" t="s">
        <v>850</v>
      </c>
      <c r="C22" s="27">
        <v>31</v>
      </c>
      <c r="D22" s="27">
        <v>502</v>
      </c>
      <c r="E22" s="28" t="s">
        <v>90</v>
      </c>
      <c r="F22" s="29" t="str">
        <f t="shared" si="0"/>
        <v>TM140231-CX-502A</v>
      </c>
      <c r="G22" s="30" t="str">
        <f t="shared" si="1"/>
        <v>TM140231CX502A</v>
      </c>
      <c r="H22" s="31" t="str">
        <f>IFERROR(INDEX([1]Definitions!$E$4:$F$172,MATCH($C22,[1]Definitions!$E$4:$E$172,0),2),"")</f>
        <v>Dry End</v>
      </c>
      <c r="I22" s="32" t="s">
        <v>1075</v>
      </c>
      <c r="J22" s="28" t="s">
        <v>1062</v>
      </c>
      <c r="K22" s="33" t="str">
        <f>IFERROR(INDEX(Definitions!$E$4:$F$88,MATCH($J22,Definitions!$E$4:$E$88,0),2),"")</f>
        <v>Control relay contact</v>
      </c>
      <c r="L22" s="28" t="s">
        <v>1076</v>
      </c>
      <c r="M22" s="27" t="s">
        <v>1047</v>
      </c>
      <c r="N22" s="28" t="s">
        <v>85</v>
      </c>
      <c r="O22" s="27" t="s">
        <v>1064</v>
      </c>
      <c r="P22" s="27" t="s">
        <v>87</v>
      </c>
      <c r="Q22" s="27"/>
      <c r="R22" s="27"/>
      <c r="S22" s="178"/>
      <c r="T22" s="178"/>
      <c r="U22" s="17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123"/>
      <c r="AI22" s="124"/>
      <c r="AJ22" s="125"/>
      <c r="AK22" s="126"/>
      <c r="AL22" s="124"/>
      <c r="AM22" s="127"/>
      <c r="AN22" s="124"/>
      <c r="AO22" s="28"/>
      <c r="AP22" s="127"/>
      <c r="AQ22" s="128"/>
    </row>
    <row r="23" spans="1:43" s="129" customFormat="1" ht="14.45" customHeight="1">
      <c r="A23" s="293" t="s">
        <v>1108</v>
      </c>
      <c r="B23" s="27" t="s">
        <v>850</v>
      </c>
      <c r="C23" s="27">
        <v>31</v>
      </c>
      <c r="D23" s="27">
        <v>502</v>
      </c>
      <c r="E23" s="28" t="s">
        <v>12</v>
      </c>
      <c r="F23" s="29" t="str">
        <f t="shared" si="0"/>
        <v>TM140231-CX-502B</v>
      </c>
      <c r="G23" s="30" t="str">
        <f t="shared" si="1"/>
        <v>TM140231CX502B</v>
      </c>
      <c r="H23" s="31" t="str">
        <f>IFERROR(INDEX([1]Definitions!$E$4:$F$172,MATCH($C23,[1]Definitions!$E$4:$E$172,0),2),"")</f>
        <v>Dry End</v>
      </c>
      <c r="I23" s="32" t="s">
        <v>1077</v>
      </c>
      <c r="J23" s="28" t="s">
        <v>1062</v>
      </c>
      <c r="K23" s="33" t="str">
        <f>IFERROR(INDEX(Definitions!$E$4:$F$88,MATCH($J23,Definitions!$E$4:$E$88,0),2),"")</f>
        <v>Control relay contact</v>
      </c>
      <c r="L23" s="28" t="s">
        <v>1076</v>
      </c>
      <c r="M23" s="27" t="s">
        <v>1047</v>
      </c>
      <c r="N23" s="28" t="s">
        <v>85</v>
      </c>
      <c r="O23" s="27" t="s">
        <v>1064</v>
      </c>
      <c r="P23" s="27" t="s">
        <v>87</v>
      </c>
      <c r="Q23" s="27"/>
      <c r="R23" s="27"/>
      <c r="S23" s="178"/>
      <c r="T23" s="178"/>
      <c r="U23" s="17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123"/>
      <c r="AI23" s="124"/>
      <c r="AJ23" s="125"/>
      <c r="AK23" s="126"/>
      <c r="AL23" s="124"/>
      <c r="AM23" s="127"/>
      <c r="AN23" s="124"/>
      <c r="AO23" s="28"/>
      <c r="AP23" s="127"/>
      <c r="AQ23" s="128"/>
    </row>
    <row r="24" spans="1:43" s="129" customFormat="1" ht="14.45" customHeight="1">
      <c r="A24" s="293" t="s">
        <v>1108</v>
      </c>
      <c r="B24" s="27" t="s">
        <v>850</v>
      </c>
      <c r="C24" s="27">
        <v>31</v>
      </c>
      <c r="D24" s="27">
        <v>502</v>
      </c>
      <c r="E24" s="28"/>
      <c r="F24" s="29" t="str">
        <f t="shared" si="0"/>
        <v>TM140231-CR-502</v>
      </c>
      <c r="G24" s="30" t="str">
        <f t="shared" si="1"/>
        <v>TM140231CR502</v>
      </c>
      <c r="H24" s="31" t="str">
        <f>IFERROR(INDEX([1]Definitions!$E$4:$F$172,MATCH($C24,[1]Definitions!$E$4:$E$172,0),2),"")</f>
        <v>Dry End</v>
      </c>
      <c r="I24" s="32" t="s">
        <v>1078</v>
      </c>
      <c r="J24" s="28" t="s">
        <v>1067</v>
      </c>
      <c r="K24" s="33" t="str">
        <f>IFERROR(INDEX(Definitions!$E$4:$F$88,MATCH($J24,Definitions!$E$4:$E$88,0),2),"")</f>
        <v>Control relay</v>
      </c>
      <c r="L24" s="28" t="s">
        <v>1076</v>
      </c>
      <c r="M24" s="27" t="s">
        <v>1047</v>
      </c>
      <c r="N24" s="28" t="s">
        <v>98</v>
      </c>
      <c r="O24" s="27" t="s">
        <v>384</v>
      </c>
      <c r="P24" s="27" t="s">
        <v>87</v>
      </c>
      <c r="Q24" s="27"/>
      <c r="R24" s="27"/>
      <c r="S24" s="178"/>
      <c r="T24" s="178"/>
      <c r="U24" s="17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123"/>
      <c r="AI24" s="124"/>
      <c r="AJ24" s="125"/>
      <c r="AK24" s="126"/>
      <c r="AL24" s="124"/>
      <c r="AM24" s="127"/>
      <c r="AN24" s="124"/>
      <c r="AO24" s="28"/>
      <c r="AP24" s="127"/>
      <c r="AQ24" s="128"/>
    </row>
    <row r="25" spans="1:43" s="129" customFormat="1" ht="14.45" customHeight="1">
      <c r="A25" s="293" t="s">
        <v>1108</v>
      </c>
      <c r="B25" s="27" t="s">
        <v>850</v>
      </c>
      <c r="C25" s="27">
        <v>31</v>
      </c>
      <c r="D25" s="27">
        <v>502</v>
      </c>
      <c r="E25" s="28"/>
      <c r="F25" s="29" t="str">
        <f t="shared" si="0"/>
        <v>TM140231-CX-502</v>
      </c>
      <c r="G25" s="30" t="str">
        <f t="shared" si="1"/>
        <v>TM140231CX502</v>
      </c>
      <c r="H25" s="31" t="str">
        <f>IFERROR(INDEX([1]Definitions!$E$4:$F$172,MATCH($C25,[1]Definitions!$E$4:$E$172,0),2),"")</f>
        <v>Dry End</v>
      </c>
      <c r="I25" s="32" t="s">
        <v>1079</v>
      </c>
      <c r="J25" s="28" t="s">
        <v>1062</v>
      </c>
      <c r="K25" s="33" t="str">
        <f>IFERROR(INDEX(Definitions!$E$4:$F$88,MATCH($J25,Definitions!$E$4:$E$88,0),2),"")</f>
        <v>Control relay contact</v>
      </c>
      <c r="L25" s="28" t="s">
        <v>1076</v>
      </c>
      <c r="M25" s="27" t="s">
        <v>1047</v>
      </c>
      <c r="N25" s="28" t="s">
        <v>85</v>
      </c>
      <c r="O25" s="27" t="s">
        <v>86</v>
      </c>
      <c r="P25" s="27" t="s">
        <v>87</v>
      </c>
      <c r="Q25" s="27"/>
      <c r="R25" s="27"/>
      <c r="S25" s="178"/>
      <c r="T25" s="178"/>
      <c r="U25" s="17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123"/>
      <c r="AI25" s="124"/>
      <c r="AJ25" s="125"/>
      <c r="AK25" s="126"/>
      <c r="AL25" s="124"/>
      <c r="AM25" s="127"/>
      <c r="AN25" s="124"/>
      <c r="AO25" s="28"/>
      <c r="AP25" s="127"/>
      <c r="AQ25" s="128"/>
    </row>
    <row r="26" spans="1:43" s="129" customFormat="1" ht="14.45" customHeight="1">
      <c r="A26" s="293" t="s">
        <v>1108</v>
      </c>
      <c r="B26" s="27" t="s">
        <v>850</v>
      </c>
      <c r="C26" s="27">
        <v>31</v>
      </c>
      <c r="D26" s="27">
        <v>502</v>
      </c>
      <c r="E26" s="28" t="s">
        <v>90</v>
      </c>
      <c r="F26" s="29" t="str">
        <f t="shared" si="0"/>
        <v>TM140231-XL-502A</v>
      </c>
      <c r="G26" s="30" t="str">
        <f t="shared" si="1"/>
        <v>TM140231XL502A</v>
      </c>
      <c r="H26" s="31" t="s">
        <v>608</v>
      </c>
      <c r="I26" s="32" t="s">
        <v>1080</v>
      </c>
      <c r="J26" s="28" t="s">
        <v>97</v>
      </c>
      <c r="K26" s="33" t="str">
        <f>IFERROR(INDEX(Definitions!$E$4:$F$88,MATCH($J26,Definitions!$E$4:$E$88,0),2),"")</f>
        <v>Lamp</v>
      </c>
      <c r="L26" s="28" t="s">
        <v>1081</v>
      </c>
      <c r="M26" s="27" t="s">
        <v>1047</v>
      </c>
      <c r="N26" s="28" t="s">
        <v>98</v>
      </c>
      <c r="O26" s="27" t="s">
        <v>384</v>
      </c>
      <c r="P26" s="27" t="s">
        <v>87</v>
      </c>
      <c r="Q26" s="27"/>
      <c r="R26" s="27"/>
      <c r="S26" s="178"/>
      <c r="T26" s="178"/>
      <c r="U26" s="17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123"/>
      <c r="AI26" s="124"/>
      <c r="AJ26" s="125"/>
      <c r="AK26" s="126"/>
      <c r="AL26" s="124"/>
      <c r="AM26" s="127"/>
      <c r="AN26" s="124"/>
      <c r="AO26" s="28"/>
      <c r="AP26" s="127"/>
      <c r="AQ26" s="128"/>
    </row>
    <row r="27" spans="1:43" s="129" customFormat="1" ht="14.45" customHeight="1">
      <c r="A27" s="293" t="s">
        <v>1108</v>
      </c>
      <c r="B27" s="27" t="s">
        <v>850</v>
      </c>
      <c r="C27" s="27">
        <v>31</v>
      </c>
      <c r="D27" s="27">
        <v>502</v>
      </c>
      <c r="E27" s="28" t="s">
        <v>12</v>
      </c>
      <c r="F27" s="29" t="str">
        <f t="shared" si="0"/>
        <v>TM140231-XL-502B</v>
      </c>
      <c r="G27" s="30" t="str">
        <f t="shared" si="1"/>
        <v>TM140231XL502B</v>
      </c>
      <c r="H27" s="31" t="s">
        <v>608</v>
      </c>
      <c r="I27" s="32" t="s">
        <v>1082</v>
      </c>
      <c r="J27" s="28" t="s">
        <v>97</v>
      </c>
      <c r="K27" s="33" t="str">
        <f>IFERROR(INDEX(Definitions!$E$4:$F$88,MATCH($J27,Definitions!$E$4:$E$88,0),2),"")</f>
        <v>Lamp</v>
      </c>
      <c r="L27" s="28" t="s">
        <v>1081</v>
      </c>
      <c r="M27" s="27" t="s">
        <v>1047</v>
      </c>
      <c r="N27" s="28" t="s">
        <v>98</v>
      </c>
      <c r="O27" s="27" t="s">
        <v>384</v>
      </c>
      <c r="P27" s="27" t="s">
        <v>87</v>
      </c>
      <c r="Q27" s="27"/>
      <c r="R27" s="27"/>
      <c r="S27" s="178"/>
      <c r="T27" s="178"/>
      <c r="U27" s="17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123"/>
      <c r="AI27" s="124"/>
      <c r="AJ27" s="125"/>
      <c r="AK27" s="126"/>
      <c r="AL27" s="124"/>
      <c r="AM27" s="127"/>
      <c r="AN27" s="124"/>
      <c r="AO27" s="28"/>
      <c r="AP27" s="127"/>
      <c r="AQ27" s="128"/>
    </row>
    <row r="28" spans="1:43" s="129" customFormat="1" ht="14.45" customHeight="1">
      <c r="A28" s="293" t="s">
        <v>1109</v>
      </c>
      <c r="B28" s="27" t="s">
        <v>850</v>
      </c>
      <c r="C28" s="27">
        <v>31</v>
      </c>
      <c r="D28" s="27">
        <v>503</v>
      </c>
      <c r="E28" s="28" t="s">
        <v>90</v>
      </c>
      <c r="F28" s="29" t="str">
        <f t="shared" si="0"/>
        <v>TM140231-HS-503A</v>
      </c>
      <c r="G28" s="30" t="str">
        <f t="shared" si="1"/>
        <v>TM140231HS503A</v>
      </c>
      <c r="H28" s="31" t="str">
        <f>IFERROR(INDEX([1]Definitions!$E$4:$F$172,MATCH($C28,[1]Definitions!$E$4:$E$172,0),2),"")</f>
        <v>Dry End</v>
      </c>
      <c r="I28" s="32" t="s">
        <v>1083</v>
      </c>
      <c r="J28" s="28" t="s">
        <v>92</v>
      </c>
      <c r="K28" s="33" t="str">
        <f>IFERROR(INDEX(Definitions!$E$4:$F$88,MATCH($J28,Definitions!$E$4:$E$88,0),2),"")</f>
        <v>Push button</v>
      </c>
      <c r="L28" s="28" t="s">
        <v>1084</v>
      </c>
      <c r="M28" s="27" t="s">
        <v>1047</v>
      </c>
      <c r="N28" s="28" t="s">
        <v>85</v>
      </c>
      <c r="O28" s="27" t="s">
        <v>384</v>
      </c>
      <c r="P28" s="27" t="s">
        <v>87</v>
      </c>
      <c r="Q28" s="27"/>
      <c r="R28" s="27"/>
      <c r="S28" s="178"/>
      <c r="T28" s="178"/>
      <c r="U28" s="17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123"/>
      <c r="AI28" s="124"/>
      <c r="AJ28" s="125"/>
      <c r="AK28" s="126"/>
      <c r="AL28" s="124"/>
      <c r="AM28" s="127"/>
      <c r="AN28" s="124"/>
      <c r="AO28" s="28"/>
      <c r="AP28" s="127"/>
      <c r="AQ28" s="128"/>
    </row>
    <row r="29" spans="1:43" s="129" customFormat="1" ht="14.45" customHeight="1">
      <c r="A29" s="293" t="s">
        <v>1109</v>
      </c>
      <c r="B29" s="27" t="s">
        <v>850</v>
      </c>
      <c r="C29" s="27">
        <v>31</v>
      </c>
      <c r="D29" s="27">
        <v>503</v>
      </c>
      <c r="E29" s="28" t="s">
        <v>12</v>
      </c>
      <c r="F29" s="29" t="str">
        <f t="shared" si="0"/>
        <v>TM140231-HS-503B</v>
      </c>
      <c r="G29" s="30" t="str">
        <f t="shared" si="1"/>
        <v>TM140231HS503B</v>
      </c>
      <c r="H29" s="31" t="str">
        <f>IFERROR(INDEX([1]Definitions!$E$4:$F$172,MATCH($C29,[1]Definitions!$E$4:$E$172,0),2),"")</f>
        <v>Dry End</v>
      </c>
      <c r="I29" s="32" t="s">
        <v>1085</v>
      </c>
      <c r="J29" s="28" t="s">
        <v>92</v>
      </c>
      <c r="K29" s="33" t="str">
        <f>IFERROR(INDEX(Definitions!$E$4:$F$88,MATCH($J29,Definitions!$E$4:$E$88,0),2),"")</f>
        <v>Push button</v>
      </c>
      <c r="L29" s="28" t="s">
        <v>1084</v>
      </c>
      <c r="M29" s="27" t="s">
        <v>1047</v>
      </c>
      <c r="N29" s="28" t="s">
        <v>85</v>
      </c>
      <c r="O29" s="27" t="s">
        <v>384</v>
      </c>
      <c r="P29" s="27" t="s">
        <v>87</v>
      </c>
      <c r="Q29" s="27"/>
      <c r="R29" s="27"/>
      <c r="S29" s="178"/>
      <c r="T29" s="178"/>
      <c r="U29" s="17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123"/>
      <c r="AI29" s="124"/>
      <c r="AJ29" s="125"/>
      <c r="AK29" s="126"/>
      <c r="AL29" s="124"/>
      <c r="AM29" s="127"/>
      <c r="AN29" s="124"/>
      <c r="AO29" s="28"/>
      <c r="AP29" s="127"/>
      <c r="AQ29" s="128"/>
    </row>
    <row r="30" spans="1:43" s="129" customFormat="1" ht="14.45" customHeight="1">
      <c r="A30" s="293" t="s">
        <v>1109</v>
      </c>
      <c r="B30" s="27" t="s">
        <v>850</v>
      </c>
      <c r="C30" s="27">
        <v>31</v>
      </c>
      <c r="D30" s="27">
        <v>503</v>
      </c>
      <c r="E30" s="28" t="s">
        <v>90</v>
      </c>
      <c r="F30" s="29" t="str">
        <f t="shared" si="0"/>
        <v>TM140231-CX-503A</v>
      </c>
      <c r="G30" s="30" t="str">
        <f t="shared" si="1"/>
        <v>TM140231CX503A</v>
      </c>
      <c r="H30" s="31" t="str">
        <f>IFERROR(INDEX([1]Definitions!$E$4:$F$172,MATCH($C30,[1]Definitions!$E$4:$E$172,0),2),"")</f>
        <v>Dry End</v>
      </c>
      <c r="I30" s="32" t="s">
        <v>1086</v>
      </c>
      <c r="J30" s="28" t="s">
        <v>1062</v>
      </c>
      <c r="K30" s="33" t="str">
        <f>IFERROR(INDEX(Definitions!$E$4:$F$88,MATCH($J30,Definitions!$E$4:$E$88,0),2),"")</f>
        <v>Control relay contact</v>
      </c>
      <c r="L30" s="28" t="s">
        <v>1087</v>
      </c>
      <c r="M30" s="27" t="s">
        <v>1047</v>
      </c>
      <c r="N30" s="28" t="s">
        <v>85</v>
      </c>
      <c r="O30" s="27" t="s">
        <v>1064</v>
      </c>
      <c r="P30" s="27" t="s">
        <v>87</v>
      </c>
      <c r="Q30" s="27"/>
      <c r="R30" s="27"/>
      <c r="S30" s="178"/>
      <c r="T30" s="178"/>
      <c r="U30" s="17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123"/>
      <c r="AI30" s="124"/>
      <c r="AJ30" s="125"/>
      <c r="AK30" s="126"/>
      <c r="AL30" s="124"/>
      <c r="AM30" s="127"/>
      <c r="AN30" s="124"/>
      <c r="AO30" s="28"/>
      <c r="AP30" s="127"/>
      <c r="AQ30" s="128"/>
    </row>
    <row r="31" spans="1:43" s="129" customFormat="1" ht="14.45" customHeight="1">
      <c r="A31" s="293" t="s">
        <v>1109</v>
      </c>
      <c r="B31" s="27" t="s">
        <v>850</v>
      </c>
      <c r="C31" s="27">
        <v>31</v>
      </c>
      <c r="D31" s="27">
        <v>503</v>
      </c>
      <c r="E31" s="28" t="s">
        <v>12</v>
      </c>
      <c r="F31" s="29" t="str">
        <f t="shared" si="0"/>
        <v>TM140231-CX-503B</v>
      </c>
      <c r="G31" s="30" t="str">
        <f t="shared" si="1"/>
        <v>TM140231CX503B</v>
      </c>
      <c r="H31" s="31" t="str">
        <f>IFERROR(INDEX([1]Definitions!$E$4:$F$172,MATCH($C31,[1]Definitions!$E$4:$E$172,0),2),"")</f>
        <v>Dry End</v>
      </c>
      <c r="I31" s="32" t="s">
        <v>1088</v>
      </c>
      <c r="J31" s="28" t="s">
        <v>1062</v>
      </c>
      <c r="K31" s="33" t="str">
        <f>IFERROR(INDEX(Definitions!$E$4:$F$88,MATCH($J31,Definitions!$E$4:$E$88,0),2),"")</f>
        <v>Control relay contact</v>
      </c>
      <c r="L31" s="28" t="s">
        <v>1087</v>
      </c>
      <c r="M31" s="27" t="s">
        <v>1047</v>
      </c>
      <c r="N31" s="28" t="s">
        <v>85</v>
      </c>
      <c r="O31" s="27" t="s">
        <v>1064</v>
      </c>
      <c r="P31" s="27" t="s">
        <v>87</v>
      </c>
      <c r="Q31" s="27"/>
      <c r="R31" s="27"/>
      <c r="S31" s="178"/>
      <c r="T31" s="178"/>
      <c r="U31" s="17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123"/>
      <c r="AI31" s="124"/>
      <c r="AJ31" s="125"/>
      <c r="AK31" s="126"/>
      <c r="AL31" s="124"/>
      <c r="AM31" s="127"/>
      <c r="AN31" s="124"/>
      <c r="AO31" s="28"/>
      <c r="AP31" s="127"/>
      <c r="AQ31" s="128"/>
    </row>
    <row r="32" spans="1:43" s="129" customFormat="1" ht="14.45" customHeight="1">
      <c r="A32" s="293" t="s">
        <v>1109</v>
      </c>
      <c r="B32" s="27" t="s">
        <v>850</v>
      </c>
      <c r="C32" s="27">
        <v>31</v>
      </c>
      <c r="D32" s="27">
        <v>503</v>
      </c>
      <c r="E32" s="28"/>
      <c r="F32" s="29" t="str">
        <f t="shared" si="0"/>
        <v>TM140231-CR-503</v>
      </c>
      <c r="G32" s="30" t="str">
        <f t="shared" si="1"/>
        <v>TM140231CR503</v>
      </c>
      <c r="H32" s="31" t="str">
        <f>IFERROR(INDEX([1]Definitions!$E$4:$F$172,MATCH($C32,[1]Definitions!$E$4:$E$172,0),2),"")</f>
        <v>Dry End</v>
      </c>
      <c r="I32" s="32" t="s">
        <v>1089</v>
      </c>
      <c r="J32" s="28" t="s">
        <v>1067</v>
      </c>
      <c r="K32" s="33" t="str">
        <f>IFERROR(INDEX(Definitions!$E$4:$F$88,MATCH($J32,Definitions!$E$4:$E$88,0),2),"")</f>
        <v>Control relay</v>
      </c>
      <c r="L32" s="28" t="s">
        <v>1087</v>
      </c>
      <c r="M32" s="27" t="s">
        <v>1047</v>
      </c>
      <c r="N32" s="28" t="s">
        <v>98</v>
      </c>
      <c r="O32" s="27" t="s">
        <v>384</v>
      </c>
      <c r="P32" s="27" t="s">
        <v>87</v>
      </c>
      <c r="Q32" s="27"/>
      <c r="R32" s="27"/>
      <c r="S32" s="178"/>
      <c r="T32" s="178"/>
      <c r="U32" s="17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123"/>
      <c r="AI32" s="124"/>
      <c r="AJ32" s="125"/>
      <c r="AK32" s="126"/>
      <c r="AL32" s="124"/>
      <c r="AM32" s="127"/>
      <c r="AN32" s="124"/>
      <c r="AO32" s="28"/>
      <c r="AP32" s="127"/>
      <c r="AQ32" s="128"/>
    </row>
    <row r="33" spans="1:43" s="317" customFormat="1" ht="14.45" customHeight="1">
      <c r="A33" s="293" t="s">
        <v>1109</v>
      </c>
      <c r="B33" s="27" t="s">
        <v>850</v>
      </c>
      <c r="C33" s="27">
        <v>31</v>
      </c>
      <c r="D33" s="27">
        <v>503</v>
      </c>
      <c r="E33" s="28"/>
      <c r="F33" s="29" t="str">
        <f t="shared" si="0"/>
        <v>TM140231-CX-503</v>
      </c>
      <c r="G33" s="30" t="str">
        <f t="shared" si="1"/>
        <v>TM140231CX503</v>
      </c>
      <c r="H33" s="31" t="str">
        <f>IFERROR(INDEX([1]Definitions!$E$4:$F$172,MATCH($C33,[1]Definitions!$E$4:$E$172,0),2),"")</f>
        <v>Dry End</v>
      </c>
      <c r="I33" s="32" t="s">
        <v>1090</v>
      </c>
      <c r="J33" s="28" t="s">
        <v>1062</v>
      </c>
      <c r="K33" s="33" t="str">
        <f>IFERROR(INDEX(Definitions!$E$4:$F$88,MATCH($J33,Definitions!$E$4:$E$88,0),2),"")</f>
        <v>Control relay contact</v>
      </c>
      <c r="L33" s="28" t="s">
        <v>1087</v>
      </c>
      <c r="M33" s="27" t="s">
        <v>1047</v>
      </c>
      <c r="N33" s="28" t="s">
        <v>85</v>
      </c>
      <c r="O33" s="27" t="s">
        <v>86</v>
      </c>
      <c r="P33" s="27" t="s">
        <v>87</v>
      </c>
      <c r="Q33" s="27"/>
      <c r="R33" s="27"/>
      <c r="S33" s="178"/>
      <c r="T33" s="178"/>
      <c r="U33" s="17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123"/>
      <c r="AI33" s="124"/>
      <c r="AJ33" s="125"/>
      <c r="AK33" s="126"/>
      <c r="AL33" s="124"/>
      <c r="AM33" s="127"/>
      <c r="AN33" s="124"/>
      <c r="AO33" s="28"/>
      <c r="AP33" s="127"/>
      <c r="AQ33" s="128"/>
    </row>
    <row r="34" spans="1:43" s="129" customFormat="1" ht="14.45" customHeight="1">
      <c r="A34" s="293" t="s">
        <v>1109</v>
      </c>
      <c r="B34" s="27" t="s">
        <v>850</v>
      </c>
      <c r="C34" s="27">
        <v>31</v>
      </c>
      <c r="D34" s="27">
        <v>503</v>
      </c>
      <c r="E34" s="28" t="s">
        <v>90</v>
      </c>
      <c r="F34" s="29" t="str">
        <f t="shared" si="0"/>
        <v>TM140231-XL-503A</v>
      </c>
      <c r="G34" s="30" t="str">
        <f t="shared" si="1"/>
        <v>TM140231XL503A</v>
      </c>
      <c r="H34" s="31" t="s">
        <v>608</v>
      </c>
      <c r="I34" s="32" t="s">
        <v>1091</v>
      </c>
      <c r="J34" s="28" t="s">
        <v>97</v>
      </c>
      <c r="K34" s="33" t="str">
        <f>IFERROR(INDEX(Definitions!$E$4:$F$88,MATCH($J34,Definitions!$E$4:$E$88,0),2),"")</f>
        <v>Lamp</v>
      </c>
      <c r="L34" s="28" t="s">
        <v>1092</v>
      </c>
      <c r="M34" s="27" t="s">
        <v>1047</v>
      </c>
      <c r="N34" s="28" t="s">
        <v>98</v>
      </c>
      <c r="O34" s="27" t="s">
        <v>384</v>
      </c>
      <c r="P34" s="27" t="s">
        <v>87</v>
      </c>
      <c r="Q34" s="27"/>
      <c r="R34" s="27"/>
      <c r="S34" s="178"/>
      <c r="T34" s="178"/>
      <c r="U34" s="17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123"/>
      <c r="AI34" s="124"/>
      <c r="AJ34" s="125"/>
      <c r="AK34" s="126"/>
      <c r="AL34" s="124"/>
      <c r="AM34" s="127"/>
      <c r="AN34" s="124"/>
      <c r="AO34" s="28"/>
      <c r="AP34" s="127"/>
      <c r="AQ34" s="128"/>
    </row>
    <row r="35" spans="1:43" s="129" customFormat="1" ht="14.45" customHeight="1">
      <c r="A35" s="293" t="s">
        <v>1109</v>
      </c>
      <c r="B35" s="27" t="s">
        <v>850</v>
      </c>
      <c r="C35" s="27">
        <v>31</v>
      </c>
      <c r="D35" s="27">
        <v>503</v>
      </c>
      <c r="E35" s="28" t="s">
        <v>12</v>
      </c>
      <c r="F35" s="29" t="str">
        <f t="shared" si="0"/>
        <v>TM140231-XL-503B</v>
      </c>
      <c r="G35" s="30" t="str">
        <f t="shared" si="1"/>
        <v>TM140231XL503B</v>
      </c>
      <c r="H35" s="31" t="s">
        <v>608</v>
      </c>
      <c r="I35" s="32" t="s">
        <v>1093</v>
      </c>
      <c r="J35" s="28" t="s">
        <v>97</v>
      </c>
      <c r="K35" s="33" t="str">
        <f>IFERROR(INDEX(Definitions!$E$4:$F$88,MATCH($J35,Definitions!$E$4:$E$88,0),2),"")</f>
        <v>Lamp</v>
      </c>
      <c r="L35" s="28" t="s">
        <v>1092</v>
      </c>
      <c r="M35" s="27" t="s">
        <v>1047</v>
      </c>
      <c r="N35" s="28" t="s">
        <v>98</v>
      </c>
      <c r="O35" s="27" t="s">
        <v>384</v>
      </c>
      <c r="P35" s="27" t="s">
        <v>87</v>
      </c>
      <c r="Q35" s="27"/>
      <c r="R35" s="27"/>
      <c r="S35" s="178"/>
      <c r="T35" s="178"/>
      <c r="U35" s="17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123"/>
      <c r="AI35" s="124"/>
      <c r="AJ35" s="125"/>
      <c r="AK35" s="126"/>
      <c r="AL35" s="124"/>
      <c r="AM35" s="127"/>
      <c r="AN35" s="124"/>
      <c r="AO35" s="28"/>
      <c r="AP35" s="127"/>
      <c r="AQ35" s="128"/>
    </row>
    <row r="36" spans="1:43" s="129" customFormat="1" ht="14.45" customHeight="1">
      <c r="A36" s="293" t="s">
        <v>1112</v>
      </c>
      <c r="B36" s="27" t="s">
        <v>850</v>
      </c>
      <c r="C36" s="27">
        <v>31</v>
      </c>
      <c r="D36" s="27">
        <v>505</v>
      </c>
      <c r="E36" s="28" t="s">
        <v>90</v>
      </c>
      <c r="F36" s="29" t="str">
        <f t="shared" si="0"/>
        <v>TM140231-GSE-505A</v>
      </c>
      <c r="G36" s="30" t="str">
        <f t="shared" si="1"/>
        <v>TM140231GSE505A</v>
      </c>
      <c r="H36" s="31" t="s">
        <v>608</v>
      </c>
      <c r="I36" s="32" t="s">
        <v>1094</v>
      </c>
      <c r="J36" s="28" t="s">
        <v>1044</v>
      </c>
      <c r="K36" s="33" t="str">
        <f>IFERROR(INDEX(Definitions!$E$4:$F$88,MATCH($J36,Definitions!$E$4:$E$88,0),2),"")</f>
        <v>Safety Limit Switch Element</v>
      </c>
      <c r="L36" s="28" t="s">
        <v>909</v>
      </c>
      <c r="M36" s="27" t="s">
        <v>1047</v>
      </c>
      <c r="N36" s="28" t="s">
        <v>85</v>
      </c>
      <c r="O36" s="27" t="s">
        <v>808</v>
      </c>
      <c r="P36" s="27" t="s">
        <v>87</v>
      </c>
      <c r="Q36" s="27"/>
      <c r="R36" s="27"/>
      <c r="S36" s="178"/>
      <c r="T36" s="178"/>
      <c r="U36" s="17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123"/>
      <c r="AI36" s="124"/>
      <c r="AJ36" s="125"/>
      <c r="AK36" s="126"/>
      <c r="AL36" s="124"/>
      <c r="AM36" s="127"/>
      <c r="AN36" s="124"/>
      <c r="AO36" s="28"/>
      <c r="AP36" s="127"/>
      <c r="AQ36" s="128"/>
    </row>
    <row r="37" spans="1:43" s="317" customFormat="1" ht="14.45" customHeight="1">
      <c r="A37" s="293" t="s">
        <v>1112</v>
      </c>
      <c r="B37" s="27" t="s">
        <v>850</v>
      </c>
      <c r="C37" s="27">
        <v>31</v>
      </c>
      <c r="D37" s="27">
        <v>505</v>
      </c>
      <c r="E37" s="28" t="s">
        <v>12</v>
      </c>
      <c r="F37" s="29" t="str">
        <f t="shared" si="0"/>
        <v>TM140231-GSE-505B</v>
      </c>
      <c r="G37" s="30" t="str">
        <f t="shared" si="1"/>
        <v>TM140231GSE505B</v>
      </c>
      <c r="H37" s="31" t="s">
        <v>608</v>
      </c>
      <c r="I37" s="32" t="s">
        <v>1095</v>
      </c>
      <c r="J37" s="28" t="s">
        <v>1044</v>
      </c>
      <c r="K37" s="33" t="str">
        <f>IFERROR(INDEX(Definitions!$E$4:$F$88,MATCH($J37,Definitions!$E$4:$E$88,0),2),"")</f>
        <v>Safety Limit Switch Element</v>
      </c>
      <c r="L37" s="28" t="s">
        <v>911</v>
      </c>
      <c r="M37" s="27" t="s">
        <v>1047</v>
      </c>
      <c r="N37" s="28" t="s">
        <v>85</v>
      </c>
      <c r="O37" s="27" t="s">
        <v>808</v>
      </c>
      <c r="P37" s="27" t="s">
        <v>87</v>
      </c>
      <c r="Q37" s="27"/>
      <c r="R37" s="27"/>
      <c r="S37" s="178"/>
      <c r="T37" s="200"/>
      <c r="U37" s="17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123"/>
      <c r="AI37" s="124"/>
      <c r="AJ37" s="125"/>
      <c r="AK37" s="126"/>
      <c r="AL37" s="124"/>
      <c r="AM37" s="127"/>
      <c r="AN37" s="124"/>
      <c r="AO37" s="28"/>
      <c r="AP37" s="127"/>
      <c r="AQ37" s="128"/>
    </row>
    <row r="38" spans="1:43" s="129" customFormat="1" ht="14.45" customHeight="1">
      <c r="A38" s="293" t="s">
        <v>1110</v>
      </c>
      <c r="B38" s="27" t="s">
        <v>850</v>
      </c>
      <c r="C38" s="27">
        <v>31</v>
      </c>
      <c r="D38" s="27">
        <v>543</v>
      </c>
      <c r="E38" s="28" t="s">
        <v>90</v>
      </c>
      <c r="F38" s="29" t="str">
        <f t="shared" si="0"/>
        <v>TM140231-ESV-543A</v>
      </c>
      <c r="G38" s="30" t="str">
        <f t="shared" si="1"/>
        <v>TM140231ESV543A</v>
      </c>
      <c r="H38" s="31" t="str">
        <f>IFERROR(INDEX([1]Definitions!$E$4:$F$172,MATCH($C38,[1]Definitions!$E$4:$E$172,0),2),"")</f>
        <v>Dry End</v>
      </c>
      <c r="I38" s="32" t="s">
        <v>1096</v>
      </c>
      <c r="J38" s="28" t="s">
        <v>1043</v>
      </c>
      <c r="K38" s="33" t="str">
        <f>IFERROR(INDEX(Definitions!$E$4:$F$88,MATCH($J38,Definitions!$E$4:$E$88,0),2),"")</f>
        <v>Safety  Solenoid Valve</v>
      </c>
      <c r="L38" s="27" t="s">
        <v>851</v>
      </c>
      <c r="M38" s="27" t="s">
        <v>1047</v>
      </c>
      <c r="N38" s="28" t="s">
        <v>98</v>
      </c>
      <c r="O38" s="27" t="s">
        <v>384</v>
      </c>
      <c r="P38" s="27" t="s">
        <v>87</v>
      </c>
      <c r="Q38" s="27"/>
      <c r="R38" s="27"/>
      <c r="S38" s="178"/>
      <c r="T38" s="178"/>
      <c r="U38" s="17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123"/>
      <c r="AI38" s="124"/>
      <c r="AJ38" s="125"/>
      <c r="AK38" s="126"/>
      <c r="AL38" s="124"/>
      <c r="AM38" s="127"/>
      <c r="AN38" s="124"/>
      <c r="AO38" s="28"/>
      <c r="AP38" s="127"/>
      <c r="AQ38" s="128"/>
    </row>
    <row r="39" spans="1:43" s="129" customFormat="1" ht="14.45" customHeight="1">
      <c r="A39" s="293" t="s">
        <v>1110</v>
      </c>
      <c r="B39" s="27" t="s">
        <v>850</v>
      </c>
      <c r="C39" s="27">
        <v>31</v>
      </c>
      <c r="D39" s="27">
        <v>543</v>
      </c>
      <c r="E39" s="28" t="s">
        <v>12</v>
      </c>
      <c r="F39" s="29" t="str">
        <f t="shared" si="0"/>
        <v>TM140231-ESV-543B</v>
      </c>
      <c r="G39" s="30" t="str">
        <f t="shared" si="1"/>
        <v>TM140231ESV543B</v>
      </c>
      <c r="H39" s="31" t="str">
        <f>IFERROR(INDEX([1]Definitions!$E$4:$F$172,MATCH($C39,[1]Definitions!$E$4:$E$172,0),2),"")</f>
        <v>Dry End</v>
      </c>
      <c r="I39" s="32" t="s">
        <v>1096</v>
      </c>
      <c r="J39" s="28" t="s">
        <v>1043</v>
      </c>
      <c r="K39" s="33" t="str">
        <f>IFERROR(INDEX(Definitions!$E$4:$F$88,MATCH($J39,Definitions!$E$4:$E$88,0),2),"")</f>
        <v>Safety  Solenoid Valve</v>
      </c>
      <c r="L39" s="27" t="s">
        <v>851</v>
      </c>
      <c r="M39" s="27" t="s">
        <v>1047</v>
      </c>
      <c r="N39" s="28" t="s">
        <v>98</v>
      </c>
      <c r="O39" s="27" t="s">
        <v>384</v>
      </c>
      <c r="P39" s="27" t="s">
        <v>87</v>
      </c>
      <c r="Q39" s="27"/>
      <c r="R39" s="27"/>
      <c r="S39" s="178"/>
      <c r="T39" s="178"/>
      <c r="U39" s="17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123"/>
      <c r="AI39" s="124"/>
      <c r="AJ39" s="125"/>
      <c r="AK39" s="126"/>
      <c r="AL39" s="124"/>
      <c r="AM39" s="127"/>
      <c r="AN39" s="124"/>
      <c r="AO39" s="28"/>
      <c r="AP39" s="127"/>
      <c r="AQ39" s="128"/>
    </row>
    <row r="40" spans="1:43" s="129" customFormat="1" ht="14.45" customHeight="1">
      <c r="A40" s="293" t="s">
        <v>1110</v>
      </c>
      <c r="B40" s="27" t="s">
        <v>850</v>
      </c>
      <c r="C40" s="27">
        <v>31</v>
      </c>
      <c r="D40" s="27">
        <v>543</v>
      </c>
      <c r="E40" s="28"/>
      <c r="F40" s="29" t="str">
        <f t="shared" si="0"/>
        <v>TM140231-GSE-543</v>
      </c>
      <c r="G40" s="30" t="str">
        <f t="shared" si="1"/>
        <v>TM140231GSE543</v>
      </c>
      <c r="H40" s="31" t="str">
        <f>IFERROR(INDEX([1]Definitions!$E$4:$F$172,MATCH($C40,[1]Definitions!$E$4:$E$172,0),2),"")</f>
        <v>Dry End</v>
      </c>
      <c r="I40" s="32" t="s">
        <v>1097</v>
      </c>
      <c r="J40" s="28" t="s">
        <v>1044</v>
      </c>
      <c r="K40" s="33" t="str">
        <f>IFERROR(INDEX(Definitions!$E$4:$F$88,MATCH($J40,Definitions!$E$4:$E$88,0),2),"")</f>
        <v>Safety Limit Switch Element</v>
      </c>
      <c r="L40" s="27" t="s">
        <v>851</v>
      </c>
      <c r="M40" s="27" t="s">
        <v>1047</v>
      </c>
      <c r="N40" s="28" t="s">
        <v>85</v>
      </c>
      <c r="O40" s="27" t="s">
        <v>808</v>
      </c>
      <c r="P40" s="27" t="s">
        <v>87</v>
      </c>
      <c r="Q40" s="27"/>
      <c r="R40" s="27"/>
      <c r="S40" s="178"/>
      <c r="T40" s="178"/>
      <c r="U40" s="17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123"/>
      <c r="AI40" s="124"/>
      <c r="AJ40" s="125"/>
      <c r="AK40" s="126"/>
      <c r="AL40" s="124"/>
      <c r="AM40" s="127"/>
      <c r="AN40" s="124"/>
      <c r="AO40" s="28"/>
      <c r="AP40" s="127"/>
      <c r="AQ40" s="128"/>
    </row>
    <row r="41" spans="1:43" s="129" customFormat="1" ht="14.45" customHeight="1">
      <c r="A41" s="293" t="s">
        <v>1113</v>
      </c>
      <c r="B41" s="27" t="s">
        <v>850</v>
      </c>
      <c r="C41" s="27">
        <v>31</v>
      </c>
      <c r="D41" s="27">
        <v>555</v>
      </c>
      <c r="E41" s="28"/>
      <c r="F41" s="29" t="str">
        <f t="shared" si="0"/>
        <v>TM140231-CR-555</v>
      </c>
      <c r="G41" s="122" t="str">
        <f t="shared" si="1"/>
        <v>TM140231CR555</v>
      </c>
      <c r="H41" s="31" t="s">
        <v>608</v>
      </c>
      <c r="I41" s="32" t="s">
        <v>1098</v>
      </c>
      <c r="J41" s="28" t="s">
        <v>1067</v>
      </c>
      <c r="K41" s="33" t="str">
        <f>IFERROR(INDEX(Definitions!$E$4:$F$88,MATCH($J41,Definitions!$E$4:$E$88,0),2),"")</f>
        <v>Control relay</v>
      </c>
      <c r="L41" s="28" t="s">
        <v>1099</v>
      </c>
      <c r="M41" s="27" t="s">
        <v>1047</v>
      </c>
      <c r="N41" s="28" t="s">
        <v>98</v>
      </c>
      <c r="O41" s="27" t="s">
        <v>384</v>
      </c>
      <c r="P41" s="27" t="s">
        <v>87</v>
      </c>
      <c r="Q41" s="27"/>
      <c r="R41" s="27"/>
      <c r="S41" s="178"/>
      <c r="T41" s="178"/>
      <c r="U41" s="17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123"/>
      <c r="AI41" s="124"/>
      <c r="AJ41" s="125"/>
      <c r="AK41" s="126"/>
      <c r="AL41" s="124"/>
      <c r="AM41" s="127"/>
      <c r="AN41" s="124"/>
      <c r="AO41" s="28"/>
      <c r="AP41" s="127"/>
      <c r="AQ41" s="128" t="s">
        <v>1100</v>
      </c>
    </row>
    <row r="42" spans="1:43" s="129" customFormat="1" ht="14.45" customHeight="1">
      <c r="A42" s="293" t="s">
        <v>1110</v>
      </c>
      <c r="B42" s="27" t="s">
        <v>850</v>
      </c>
      <c r="C42" s="27">
        <v>31</v>
      </c>
      <c r="D42" s="28">
        <v>560</v>
      </c>
      <c r="E42" s="28" t="s">
        <v>90</v>
      </c>
      <c r="F42" s="29" t="str">
        <f t="shared" si="0"/>
        <v>TM140231-ESV-560A</v>
      </c>
      <c r="G42" s="122" t="str">
        <f t="shared" si="1"/>
        <v>TM140231ESV560A</v>
      </c>
      <c r="H42" s="31" t="str">
        <f>IFERROR(INDEX([1]Definitions!$E$4:$F$172,MATCH($C42,[1]Definitions!$E$4:$E$172,0),2),"")</f>
        <v>Dry End</v>
      </c>
      <c r="I42" s="32" t="s">
        <v>1101</v>
      </c>
      <c r="J42" s="28" t="s">
        <v>1043</v>
      </c>
      <c r="K42" s="33" t="str">
        <f>IFERROR(INDEX(Definitions!$E$4:$F$88,MATCH($J42,Definitions!$E$4:$E$88,0),2),"")</f>
        <v>Safety  Solenoid Valve</v>
      </c>
      <c r="L42" s="28" t="s">
        <v>851</v>
      </c>
      <c r="M42" s="27" t="s">
        <v>1047</v>
      </c>
      <c r="N42" s="28" t="s">
        <v>98</v>
      </c>
      <c r="O42" s="27" t="s">
        <v>384</v>
      </c>
      <c r="P42" s="27" t="s">
        <v>87</v>
      </c>
      <c r="Q42" s="27"/>
      <c r="R42" s="27"/>
      <c r="S42" s="178"/>
      <c r="T42" s="178"/>
      <c r="U42" s="17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123"/>
      <c r="AI42" s="124"/>
      <c r="AJ42" s="125"/>
      <c r="AK42" s="126"/>
      <c r="AL42" s="124"/>
      <c r="AM42" s="127"/>
      <c r="AN42" s="124"/>
      <c r="AO42" s="28"/>
      <c r="AP42" s="127"/>
      <c r="AQ42" s="128"/>
    </row>
    <row r="43" spans="1:43" s="129" customFormat="1" ht="14.45" customHeight="1">
      <c r="A43" s="293" t="s">
        <v>1110</v>
      </c>
      <c r="B43" s="27" t="s">
        <v>850</v>
      </c>
      <c r="C43" s="27">
        <v>31</v>
      </c>
      <c r="D43" s="28">
        <v>560</v>
      </c>
      <c r="E43" s="28" t="s">
        <v>12</v>
      </c>
      <c r="F43" s="29" t="str">
        <f t="shared" si="0"/>
        <v>TM140231-ESV-560B</v>
      </c>
      <c r="G43" s="122" t="str">
        <f t="shared" si="1"/>
        <v>TM140231ESV560B</v>
      </c>
      <c r="H43" s="31" t="str">
        <f>IFERROR(INDEX([1]Definitions!$E$4:$F$172,MATCH($C43,[1]Definitions!$E$4:$E$172,0),2),"")</f>
        <v>Dry End</v>
      </c>
      <c r="I43" s="32" t="s">
        <v>1101</v>
      </c>
      <c r="J43" s="28" t="s">
        <v>1043</v>
      </c>
      <c r="K43" s="33" t="str">
        <f>IFERROR(INDEX(Definitions!$E$4:$F$88,MATCH($J43,Definitions!$E$4:$E$88,0),2),"")</f>
        <v>Safety  Solenoid Valve</v>
      </c>
      <c r="L43" s="27" t="s">
        <v>851</v>
      </c>
      <c r="M43" s="27" t="s">
        <v>1047</v>
      </c>
      <c r="N43" s="28" t="s">
        <v>98</v>
      </c>
      <c r="O43" s="27" t="s">
        <v>384</v>
      </c>
      <c r="P43" s="27" t="s">
        <v>87</v>
      </c>
      <c r="Q43" s="27"/>
      <c r="R43" s="27"/>
      <c r="S43" s="178"/>
      <c r="T43" s="178"/>
      <c r="U43" s="17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123"/>
      <c r="AI43" s="124"/>
      <c r="AJ43" s="125"/>
      <c r="AK43" s="126"/>
      <c r="AL43" s="124"/>
      <c r="AM43" s="127"/>
      <c r="AN43" s="124"/>
      <c r="AO43" s="28"/>
      <c r="AP43" s="127"/>
      <c r="AQ43" s="128"/>
    </row>
    <row r="44" spans="1:43" s="129" customFormat="1" ht="14.45" customHeight="1">
      <c r="A44" s="293" t="s">
        <v>1110</v>
      </c>
      <c r="B44" s="27" t="s">
        <v>850</v>
      </c>
      <c r="C44" s="27">
        <v>31</v>
      </c>
      <c r="D44" s="28">
        <v>560</v>
      </c>
      <c r="E44" s="28"/>
      <c r="F44" s="29" t="str">
        <f t="shared" si="0"/>
        <v>TM140231-GSE-560</v>
      </c>
      <c r="G44" s="122" t="str">
        <f t="shared" si="1"/>
        <v>TM140231GSE560</v>
      </c>
      <c r="H44" s="31" t="str">
        <f>IFERROR(INDEX([1]Definitions!$E$4:$F$172,MATCH($C44,[1]Definitions!$E$4:$E$172,0),2),"")</f>
        <v>Dry End</v>
      </c>
      <c r="I44" s="32" t="s">
        <v>1102</v>
      </c>
      <c r="J44" s="28" t="s">
        <v>1044</v>
      </c>
      <c r="K44" s="33" t="str">
        <f>IFERROR(INDEX(Definitions!$E$4:$F$88,MATCH($J44,Definitions!$E$4:$E$88,0),2),"")</f>
        <v>Safety Limit Switch Element</v>
      </c>
      <c r="L44" s="27" t="s">
        <v>851</v>
      </c>
      <c r="M44" s="27" t="s">
        <v>1047</v>
      </c>
      <c r="N44" s="28" t="s">
        <v>85</v>
      </c>
      <c r="O44" s="27" t="s">
        <v>808</v>
      </c>
      <c r="P44" s="27" t="s">
        <v>87</v>
      </c>
      <c r="Q44" s="27"/>
      <c r="R44" s="27"/>
      <c r="S44" s="178"/>
      <c r="T44" s="178"/>
      <c r="U44" s="17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123"/>
      <c r="AI44" s="124"/>
      <c r="AJ44" s="125"/>
      <c r="AK44" s="126"/>
      <c r="AL44" s="124"/>
      <c r="AM44" s="127"/>
      <c r="AN44" s="124"/>
      <c r="AO44" s="28"/>
      <c r="AP44" s="127"/>
      <c r="AQ44" s="128"/>
    </row>
    <row r="45" spans="1:43" s="129" customFormat="1" ht="14.45" customHeight="1">
      <c r="A45" s="293" t="s">
        <v>1049</v>
      </c>
      <c r="B45" s="27" t="s">
        <v>850</v>
      </c>
      <c r="C45" s="27">
        <v>34</v>
      </c>
      <c r="D45" s="28">
        <v>645</v>
      </c>
      <c r="E45" s="28" t="s">
        <v>90</v>
      </c>
      <c r="F45" s="29" t="str">
        <f t="shared" si="0"/>
        <v>TM140234-ESV-645A</v>
      </c>
      <c r="G45" s="122" t="str">
        <f t="shared" si="1"/>
        <v>TM140234ESV645A</v>
      </c>
      <c r="H45" s="31" t="s">
        <v>608</v>
      </c>
      <c r="I45" s="32" t="s">
        <v>1039</v>
      </c>
      <c r="J45" s="28" t="s">
        <v>1043</v>
      </c>
      <c r="K45" s="33" t="str">
        <f>IFERROR(INDEX(Definitions!$E$4:$F$88,MATCH($J45,Definitions!$E$4:$E$88,0),2),"")</f>
        <v>Safety  Solenoid Valve</v>
      </c>
      <c r="L45" s="27" t="s">
        <v>1103</v>
      </c>
      <c r="M45" s="27" t="s">
        <v>1047</v>
      </c>
      <c r="N45" s="28" t="s">
        <v>98</v>
      </c>
      <c r="O45" s="27" t="s">
        <v>384</v>
      </c>
      <c r="P45" s="27" t="s">
        <v>87</v>
      </c>
      <c r="Q45" s="27"/>
      <c r="R45" s="27"/>
      <c r="S45" s="178"/>
      <c r="T45" s="200"/>
      <c r="U45" s="17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123"/>
      <c r="AI45" s="124"/>
      <c r="AJ45" s="125"/>
      <c r="AK45" s="126"/>
      <c r="AL45" s="124"/>
      <c r="AM45" s="127"/>
      <c r="AN45" s="124"/>
      <c r="AO45" s="28"/>
      <c r="AP45" s="127"/>
      <c r="AQ45" s="128"/>
    </row>
    <row r="46" spans="1:43" s="129" customFormat="1" ht="14.45" customHeight="1">
      <c r="A46" s="293" t="s">
        <v>1049</v>
      </c>
      <c r="B46" s="27" t="s">
        <v>850</v>
      </c>
      <c r="C46" s="27">
        <v>34</v>
      </c>
      <c r="D46" s="28">
        <v>645</v>
      </c>
      <c r="E46" s="28" t="s">
        <v>12</v>
      </c>
      <c r="F46" s="29" t="str">
        <f t="shared" si="0"/>
        <v>TM140234-ESV-645B</v>
      </c>
      <c r="G46" s="122" t="str">
        <f t="shared" si="1"/>
        <v>TM140234ESV645B</v>
      </c>
      <c r="H46" s="31" t="s">
        <v>608</v>
      </c>
      <c r="I46" s="32" t="s">
        <v>1040</v>
      </c>
      <c r="J46" s="28" t="s">
        <v>1043</v>
      </c>
      <c r="K46" s="33" t="str">
        <f>IFERROR(INDEX(Definitions!$E$4:$F$88,MATCH($J46,Definitions!$E$4:$E$88,0),2),"")</f>
        <v>Safety  Solenoid Valve</v>
      </c>
      <c r="L46" s="28" t="s">
        <v>1103</v>
      </c>
      <c r="M46" s="27" t="s">
        <v>1047</v>
      </c>
      <c r="N46" s="28" t="s">
        <v>98</v>
      </c>
      <c r="O46" s="27" t="s">
        <v>384</v>
      </c>
      <c r="P46" s="27" t="s">
        <v>87</v>
      </c>
      <c r="Q46" s="27"/>
      <c r="R46" s="27"/>
      <c r="S46" s="178"/>
      <c r="T46" s="200"/>
      <c r="U46" s="17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123"/>
      <c r="AI46" s="124"/>
      <c r="AJ46" s="125"/>
      <c r="AK46" s="126"/>
      <c r="AL46" s="124"/>
      <c r="AM46" s="127"/>
      <c r="AN46" s="124"/>
      <c r="AO46" s="28"/>
      <c r="AP46" s="127"/>
      <c r="AQ46" s="128"/>
    </row>
    <row r="47" spans="1:43" s="129" customFormat="1" ht="14.45" customHeight="1">
      <c r="A47" s="293" t="s">
        <v>1049</v>
      </c>
      <c r="B47" s="27" t="s">
        <v>850</v>
      </c>
      <c r="C47" s="27">
        <v>34</v>
      </c>
      <c r="D47" s="28">
        <v>645</v>
      </c>
      <c r="E47" s="28" t="s">
        <v>90</v>
      </c>
      <c r="F47" s="29" t="str">
        <f t="shared" si="0"/>
        <v>TM140234-GSE-645A</v>
      </c>
      <c r="G47" s="122" t="str">
        <f t="shared" si="1"/>
        <v>TM140234GSE645A</v>
      </c>
      <c r="H47" s="31" t="s">
        <v>608</v>
      </c>
      <c r="I47" s="32" t="s">
        <v>1041</v>
      </c>
      <c r="J47" s="28" t="s">
        <v>1044</v>
      </c>
      <c r="K47" s="33" t="str">
        <f>IFERROR(INDEX(Definitions!$E$4:$F$88,MATCH($J47,Definitions!$E$4:$E$88,0),2),"")</f>
        <v>Safety Limit Switch Element</v>
      </c>
      <c r="L47" s="28" t="s">
        <v>1103</v>
      </c>
      <c r="M47" s="27" t="s">
        <v>1047</v>
      </c>
      <c r="N47" s="28" t="s">
        <v>85</v>
      </c>
      <c r="O47" s="27" t="s">
        <v>808</v>
      </c>
      <c r="P47" s="27" t="s">
        <v>87</v>
      </c>
      <c r="Q47" s="27"/>
      <c r="R47" s="27"/>
      <c r="S47" s="178"/>
      <c r="T47" s="200"/>
      <c r="U47" s="17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123"/>
      <c r="AI47" s="124"/>
      <c r="AJ47" s="125"/>
      <c r="AK47" s="126"/>
      <c r="AL47" s="124"/>
      <c r="AM47" s="127"/>
      <c r="AN47" s="124"/>
      <c r="AO47" s="28"/>
      <c r="AP47" s="127"/>
      <c r="AQ47" s="128"/>
    </row>
    <row r="48" spans="1:43" s="129" customFormat="1" ht="14.45" customHeight="1">
      <c r="A48" s="293" t="s">
        <v>1049</v>
      </c>
      <c r="B48" s="27" t="s">
        <v>850</v>
      </c>
      <c r="C48" s="27">
        <v>34</v>
      </c>
      <c r="D48" s="28">
        <v>645</v>
      </c>
      <c r="E48" s="28" t="s">
        <v>12</v>
      </c>
      <c r="F48" s="29" t="str">
        <f t="shared" si="0"/>
        <v>TM140234-GSE-645B</v>
      </c>
      <c r="G48" s="122" t="str">
        <f t="shared" si="1"/>
        <v>TM140234GSE645B</v>
      </c>
      <c r="H48" s="31" t="s">
        <v>608</v>
      </c>
      <c r="I48" s="32" t="s">
        <v>1042</v>
      </c>
      <c r="J48" s="28" t="s">
        <v>1044</v>
      </c>
      <c r="K48" s="33" t="str">
        <f>IFERROR(INDEX(Definitions!$E$4:$F$88,MATCH($J48,Definitions!$E$4:$E$88,0),2),"")</f>
        <v>Safety Limit Switch Element</v>
      </c>
      <c r="L48" s="28" t="s">
        <v>1103</v>
      </c>
      <c r="M48" s="27" t="s">
        <v>1047</v>
      </c>
      <c r="N48" s="28" t="s">
        <v>85</v>
      </c>
      <c r="O48" s="27" t="s">
        <v>808</v>
      </c>
      <c r="P48" s="27" t="s">
        <v>87</v>
      </c>
      <c r="Q48" s="27"/>
      <c r="R48" s="27"/>
      <c r="S48" s="178"/>
      <c r="T48" s="200"/>
      <c r="U48" s="17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123"/>
      <c r="AI48" s="124"/>
      <c r="AJ48" s="125"/>
      <c r="AK48" s="126"/>
      <c r="AL48" s="124"/>
      <c r="AM48" s="127"/>
      <c r="AN48" s="124"/>
      <c r="AO48" s="28"/>
      <c r="AP48" s="127"/>
      <c r="AQ48" s="128"/>
    </row>
    <row r="49" spans="1:43" s="129" customFormat="1" ht="14.45" customHeight="1">
      <c r="A49" s="293" t="s">
        <v>1111</v>
      </c>
      <c r="B49" s="27" t="s">
        <v>850</v>
      </c>
      <c r="C49" s="27">
        <v>31</v>
      </c>
      <c r="D49" s="28">
        <v>643</v>
      </c>
      <c r="E49" s="28"/>
      <c r="F49" s="29" t="str">
        <f t="shared" si="0"/>
        <v>TM140231-GSE-643</v>
      </c>
      <c r="G49" s="122" t="str">
        <f t="shared" si="1"/>
        <v>TM140231GSE643</v>
      </c>
      <c r="H49" s="31" t="str">
        <f>IFERROR(INDEX([1]Definitions!$E$4:$F$172,MATCH($C49,[1]Definitions!$E$4:$E$172,0),2),"")</f>
        <v>Dry End</v>
      </c>
      <c r="I49" s="32" t="s">
        <v>1104</v>
      </c>
      <c r="J49" s="28" t="s">
        <v>1044</v>
      </c>
      <c r="K49" s="33" t="str">
        <f>IFERROR(INDEX(Definitions!$E$4:$F$88,MATCH($J49,Definitions!$E$4:$E$88,0),2),"")</f>
        <v>Safety Limit Switch Element</v>
      </c>
      <c r="L49" s="28" t="s">
        <v>912</v>
      </c>
      <c r="M49" s="27" t="s">
        <v>1047</v>
      </c>
      <c r="N49" s="28" t="s">
        <v>85</v>
      </c>
      <c r="O49" s="27" t="s">
        <v>808</v>
      </c>
      <c r="P49" s="27" t="s">
        <v>87</v>
      </c>
      <c r="Q49" s="27"/>
      <c r="R49" s="27"/>
      <c r="S49" s="178"/>
      <c r="T49" s="178"/>
      <c r="U49" s="17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123"/>
      <c r="AI49" s="124"/>
      <c r="AJ49" s="125"/>
      <c r="AK49" s="126"/>
      <c r="AL49" s="124"/>
      <c r="AM49" s="127"/>
      <c r="AN49" s="124"/>
      <c r="AO49" s="28"/>
      <c r="AP49" s="127"/>
      <c r="AQ49" s="128"/>
    </row>
    <row r="50" spans="1:43" s="129" customFormat="1" ht="14.45" customHeight="1">
      <c r="A50" s="293" t="s">
        <v>1112</v>
      </c>
      <c r="B50" s="27" t="s">
        <v>850</v>
      </c>
      <c r="C50" s="27">
        <v>31</v>
      </c>
      <c r="D50" s="27">
        <v>648</v>
      </c>
      <c r="E50" s="28" t="s">
        <v>90</v>
      </c>
      <c r="F50" s="29" t="str">
        <f t="shared" si="0"/>
        <v>TM140231-GSE-648A</v>
      </c>
      <c r="G50" s="30" t="str">
        <f t="shared" si="1"/>
        <v>TM140231GSE648A</v>
      </c>
      <c r="H50" s="31" t="s">
        <v>608</v>
      </c>
      <c r="I50" s="32" t="s">
        <v>316</v>
      </c>
      <c r="J50" s="28" t="s">
        <v>1044</v>
      </c>
      <c r="K50" s="33" t="str">
        <f>IFERROR(INDEX(Definitions!$E$4:$F$88,MATCH($J50,Definitions!$E$4:$E$88,0),2),"")</f>
        <v>Safety Limit Switch Element</v>
      </c>
      <c r="L50" s="28" t="s">
        <v>909</v>
      </c>
      <c r="M50" s="27" t="s">
        <v>1047</v>
      </c>
      <c r="N50" s="28" t="s">
        <v>85</v>
      </c>
      <c r="O50" s="27" t="s">
        <v>808</v>
      </c>
      <c r="P50" s="27" t="s">
        <v>87</v>
      </c>
      <c r="Q50" s="27"/>
      <c r="R50" s="27"/>
      <c r="S50" s="178"/>
      <c r="T50" s="200"/>
      <c r="U50" s="17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123"/>
      <c r="AI50" s="124"/>
      <c r="AJ50" s="125"/>
      <c r="AK50" s="126"/>
      <c r="AL50" s="124"/>
      <c r="AM50" s="127"/>
      <c r="AN50" s="124"/>
      <c r="AO50" s="28"/>
      <c r="AP50" s="127"/>
      <c r="AQ50" s="128"/>
    </row>
    <row r="51" spans="1:43" s="129" customFormat="1" ht="14.45" customHeight="1">
      <c r="A51" s="293" t="s">
        <v>1112</v>
      </c>
      <c r="B51" s="27" t="s">
        <v>850</v>
      </c>
      <c r="C51" s="27">
        <v>31</v>
      </c>
      <c r="D51" s="27">
        <v>648</v>
      </c>
      <c r="E51" s="28" t="s">
        <v>12</v>
      </c>
      <c r="F51" s="29" t="str">
        <f t="shared" si="0"/>
        <v>TM140231-GSE-648B</v>
      </c>
      <c r="G51" s="30" t="str">
        <f t="shared" si="1"/>
        <v>TM140231GSE648B</v>
      </c>
      <c r="H51" s="31" t="s">
        <v>608</v>
      </c>
      <c r="I51" s="32" t="s">
        <v>317</v>
      </c>
      <c r="J51" s="28" t="s">
        <v>1044</v>
      </c>
      <c r="K51" s="33" t="str">
        <f>IFERROR(INDEX(Definitions!$E$4:$F$88,MATCH($J51,Definitions!$E$4:$E$88,0),2),"")</f>
        <v>Safety Limit Switch Element</v>
      </c>
      <c r="L51" s="28" t="s">
        <v>911</v>
      </c>
      <c r="M51" s="27" t="s">
        <v>1047</v>
      </c>
      <c r="N51" s="28" t="s">
        <v>85</v>
      </c>
      <c r="O51" s="27" t="s">
        <v>808</v>
      </c>
      <c r="P51" s="27" t="s">
        <v>87</v>
      </c>
      <c r="Q51" s="27"/>
      <c r="R51" s="27"/>
      <c r="S51" s="178"/>
      <c r="T51" s="200"/>
      <c r="U51" s="17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123"/>
      <c r="AI51" s="124"/>
      <c r="AJ51" s="125"/>
      <c r="AK51" s="126"/>
      <c r="AL51" s="124"/>
      <c r="AM51" s="127"/>
      <c r="AN51" s="124"/>
      <c r="AO51" s="28"/>
      <c r="AP51" s="127"/>
      <c r="AQ51" s="128"/>
    </row>
    <row r="52" spans="1:43" s="129" customFormat="1" ht="14.45" customHeight="1">
      <c r="A52" s="293" t="s">
        <v>1111</v>
      </c>
      <c r="B52" s="27" t="s">
        <v>850</v>
      </c>
      <c r="C52" s="27">
        <v>31</v>
      </c>
      <c r="D52" s="27">
        <v>654</v>
      </c>
      <c r="E52" s="28" t="s">
        <v>90</v>
      </c>
      <c r="F52" s="29" t="str">
        <f t="shared" si="0"/>
        <v>TM140231-GSE-654A</v>
      </c>
      <c r="G52" s="30" t="str">
        <f t="shared" si="1"/>
        <v>TM140231GSE654A</v>
      </c>
      <c r="H52" s="31" t="str">
        <f>IFERROR(INDEX([1]Definitions!$E$4:$F$172,MATCH($C52,[1]Definitions!$E$4:$E$172,0),2),"")</f>
        <v>Dry End</v>
      </c>
      <c r="I52" s="32" t="s">
        <v>1105</v>
      </c>
      <c r="J52" s="28" t="s">
        <v>1044</v>
      </c>
      <c r="K52" s="33" t="str">
        <f>IFERROR(INDEX(Definitions!$E$4:$F$88,MATCH($J52,Definitions!$E$4:$E$88,0),2),"")</f>
        <v>Safety Limit Switch Element</v>
      </c>
      <c r="L52" s="28" t="s">
        <v>908</v>
      </c>
      <c r="M52" s="27" t="s">
        <v>1047</v>
      </c>
      <c r="N52" s="28" t="s">
        <v>85</v>
      </c>
      <c r="O52" s="27" t="s">
        <v>808</v>
      </c>
      <c r="P52" s="27" t="s">
        <v>87</v>
      </c>
      <c r="Q52" s="27"/>
      <c r="R52" s="27"/>
      <c r="S52" s="178"/>
      <c r="T52" s="178"/>
      <c r="U52" s="17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123"/>
      <c r="AI52" s="124"/>
      <c r="AJ52" s="125"/>
      <c r="AK52" s="126"/>
      <c r="AL52" s="124"/>
      <c r="AM52" s="127"/>
      <c r="AN52" s="124"/>
      <c r="AO52" s="28"/>
      <c r="AP52" s="127"/>
      <c r="AQ52" s="128"/>
    </row>
    <row r="53" spans="1:43" s="129" customFormat="1" ht="14.45" customHeight="1">
      <c r="A53" s="293" t="s">
        <v>1111</v>
      </c>
      <c r="B53" s="27" t="s">
        <v>850</v>
      </c>
      <c r="C53" s="27">
        <v>31</v>
      </c>
      <c r="D53" s="27">
        <v>654</v>
      </c>
      <c r="E53" s="28" t="s">
        <v>12</v>
      </c>
      <c r="F53" s="29" t="str">
        <f t="shared" si="0"/>
        <v>TM140231-GSE-654B</v>
      </c>
      <c r="G53" s="30" t="str">
        <f t="shared" si="1"/>
        <v>TM140231GSE654B</v>
      </c>
      <c r="H53" s="31" t="str">
        <f>IFERROR(INDEX([1]Definitions!$E$4:$F$172,MATCH($C53,[1]Definitions!$E$4:$E$172,0),2),"")</f>
        <v>Dry End</v>
      </c>
      <c r="I53" s="32" t="s">
        <v>1106</v>
      </c>
      <c r="J53" s="28" t="s">
        <v>1044</v>
      </c>
      <c r="K53" s="33" t="str">
        <f>IFERROR(INDEX(Definitions!$E$4:$F$88,MATCH($J53,Definitions!$E$4:$E$88,0),2),"")</f>
        <v>Safety Limit Switch Element</v>
      </c>
      <c r="L53" s="28" t="s">
        <v>910</v>
      </c>
      <c r="M53" s="27" t="s">
        <v>1047</v>
      </c>
      <c r="N53" s="28" t="s">
        <v>85</v>
      </c>
      <c r="O53" s="27" t="s">
        <v>808</v>
      </c>
      <c r="P53" s="27" t="s">
        <v>87</v>
      </c>
      <c r="Q53" s="27"/>
      <c r="R53" s="27"/>
      <c r="S53" s="178"/>
      <c r="T53" s="178"/>
      <c r="U53" s="17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123"/>
      <c r="AI53" s="124"/>
      <c r="AJ53" s="125"/>
      <c r="AK53" s="126"/>
      <c r="AL53" s="124"/>
      <c r="AM53" s="127"/>
      <c r="AN53" s="124"/>
      <c r="AO53" s="28"/>
      <c r="AP53" s="127"/>
      <c r="AQ53" s="128"/>
    </row>
    <row r="54" spans="1:43" s="129" customFormat="1" ht="14.45" customHeight="1">
      <c r="A54" s="293" t="s">
        <v>1111</v>
      </c>
      <c r="B54" s="27" t="s">
        <v>850</v>
      </c>
      <c r="C54" s="27">
        <v>31</v>
      </c>
      <c r="D54" s="27">
        <v>677</v>
      </c>
      <c r="E54" s="28" t="s">
        <v>94</v>
      </c>
      <c r="F54" s="29" t="str">
        <f t="shared" si="0"/>
        <v>TM140231-GSE-677C</v>
      </c>
      <c r="G54" s="30" t="str">
        <f t="shared" si="1"/>
        <v>TM140231GSE677C</v>
      </c>
      <c r="H54" s="31" t="str">
        <f>IFERROR(INDEX([1]Definitions!$E$4:$F$172,MATCH($C54,[1]Definitions!$E$4:$E$172,0),2),"")</f>
        <v>Dry End</v>
      </c>
      <c r="I54" s="32" t="s">
        <v>326</v>
      </c>
      <c r="J54" s="28" t="s">
        <v>1044</v>
      </c>
      <c r="K54" s="33" t="str">
        <f>IFERROR(INDEX(Definitions!$E$4:$F$88,MATCH($J54,Definitions!$E$4:$E$88,0),2),"")</f>
        <v>Safety Limit Switch Element</v>
      </c>
      <c r="L54" s="28" t="s">
        <v>908</v>
      </c>
      <c r="M54" s="27" t="s">
        <v>1047</v>
      </c>
      <c r="N54" s="28" t="s">
        <v>85</v>
      </c>
      <c r="O54" s="27" t="s">
        <v>808</v>
      </c>
      <c r="P54" s="27" t="s">
        <v>87</v>
      </c>
      <c r="Q54" s="27"/>
      <c r="R54" s="27"/>
      <c r="S54" s="178"/>
      <c r="T54" s="178"/>
      <c r="U54" s="17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123"/>
      <c r="AI54" s="124"/>
      <c r="AJ54" s="125"/>
      <c r="AK54" s="126"/>
      <c r="AL54" s="124"/>
      <c r="AM54" s="127"/>
      <c r="AN54" s="124"/>
      <c r="AO54" s="28"/>
      <c r="AP54" s="127"/>
      <c r="AQ54" s="128"/>
    </row>
    <row r="55" spans="1:43" s="129" customFormat="1" ht="14.45" customHeight="1">
      <c r="A55" s="293" t="s">
        <v>1111</v>
      </c>
      <c r="B55" s="27" t="s">
        <v>850</v>
      </c>
      <c r="C55" s="27">
        <v>31</v>
      </c>
      <c r="D55" s="27">
        <v>677</v>
      </c>
      <c r="E55" s="28" t="s">
        <v>118</v>
      </c>
      <c r="F55" s="29" t="str">
        <f t="shared" si="0"/>
        <v>TM140231-GSE-677D</v>
      </c>
      <c r="G55" s="30" t="str">
        <f t="shared" si="1"/>
        <v>TM140231GSE677D</v>
      </c>
      <c r="H55" s="31" t="str">
        <f>IFERROR(INDEX([1]Definitions!$E$4:$F$172,MATCH($C55,[1]Definitions!$E$4:$E$172,0),2),"")</f>
        <v>Dry End</v>
      </c>
      <c r="I55" s="32" t="s">
        <v>327</v>
      </c>
      <c r="J55" s="28" t="s">
        <v>1044</v>
      </c>
      <c r="K55" s="33" t="str">
        <f>IFERROR(INDEX(Definitions!$E$4:$F$88,MATCH($J55,Definitions!$E$4:$E$88,0),2),"")</f>
        <v>Safety Limit Switch Element</v>
      </c>
      <c r="L55" s="28" t="s">
        <v>910</v>
      </c>
      <c r="M55" s="28" t="s">
        <v>1047</v>
      </c>
      <c r="N55" s="28" t="s">
        <v>85</v>
      </c>
      <c r="O55" s="27" t="s">
        <v>808</v>
      </c>
      <c r="P55" s="27" t="s">
        <v>87</v>
      </c>
      <c r="Q55" s="27"/>
      <c r="R55" s="27"/>
      <c r="S55" s="178"/>
      <c r="T55" s="178"/>
      <c r="U55" s="17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123"/>
      <c r="AI55" s="124"/>
      <c r="AJ55" s="125"/>
      <c r="AK55" s="126"/>
      <c r="AL55" s="124"/>
      <c r="AM55" s="127"/>
      <c r="AN55" s="124"/>
      <c r="AO55" s="28"/>
      <c r="AP55" s="127"/>
      <c r="AQ55" s="128"/>
    </row>
  </sheetData>
  <autoFilter ref="A7:AZ55" xr:uid="{00000000-0009-0000-0000-000002000000}">
    <filterColumn colId="1" showButton="0"/>
    <filterColumn colId="14" showButton="0"/>
    <filterColumn colId="15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33" showButton="0"/>
    <filterColumn colId="35" showButton="0"/>
    <filterColumn colId="36" showButton="0"/>
    <filterColumn colId="38" showButton="0"/>
  </autoFilter>
  <mergeCells count="36">
    <mergeCell ref="I7:I8"/>
    <mergeCell ref="Q5:R5"/>
    <mergeCell ref="B1:F1"/>
    <mergeCell ref="S1:AQ1"/>
    <mergeCell ref="S2:AQ2"/>
    <mergeCell ref="B3:F3"/>
    <mergeCell ref="Q4:R4"/>
    <mergeCell ref="U7:U8"/>
    <mergeCell ref="V7:AB7"/>
    <mergeCell ref="Q6:R6"/>
    <mergeCell ref="G7:G8"/>
    <mergeCell ref="H7:H9"/>
    <mergeCell ref="AC7:AC8"/>
    <mergeCell ref="J7:J8"/>
    <mergeCell ref="K7:K8"/>
    <mergeCell ref="L7:L8"/>
    <mergeCell ref="A7:A8"/>
    <mergeCell ref="B7:C8"/>
    <mergeCell ref="D7:D8"/>
    <mergeCell ref="E7:E8"/>
    <mergeCell ref="F7:F8"/>
    <mergeCell ref="M7:M8"/>
    <mergeCell ref="N7:N8"/>
    <mergeCell ref="O7:Q7"/>
    <mergeCell ref="R7:R8"/>
    <mergeCell ref="S7:S8"/>
    <mergeCell ref="T7:T8"/>
    <mergeCell ref="AM7:AN7"/>
    <mergeCell ref="AO7:AO8"/>
    <mergeCell ref="AQ7:AQ8"/>
    <mergeCell ref="AD7:AD8"/>
    <mergeCell ref="AE7:AE8"/>
    <mergeCell ref="AF7:AF8"/>
    <mergeCell ref="AG7:AG8"/>
    <mergeCell ref="AH7:AI7"/>
    <mergeCell ref="AJ7:AL7"/>
  </mergeCells>
  <conditionalFormatting sqref="G41">
    <cfRule type="duplicateValues" dxfId="4" priority="3"/>
  </conditionalFormatting>
  <conditionalFormatting sqref="F1:F11 F14:F65536">
    <cfRule type="duplicateValues" dxfId="3" priority="4"/>
  </conditionalFormatting>
  <conditionalFormatting sqref="G42:G65536 G1:G11 G14:G40">
    <cfRule type="duplicateValues" dxfId="2" priority="5"/>
  </conditionalFormatting>
  <conditionalFormatting sqref="F12:F13">
    <cfRule type="duplicateValues" dxfId="1" priority="1"/>
  </conditionalFormatting>
  <conditionalFormatting sqref="G12:G13">
    <cfRule type="duplicateValues" dxfId="0" priority="2"/>
  </conditionalFormatting>
  <printOptions horizontalCentered="1"/>
  <pageMargins left="0.120138888888889" right="0" top="0.25" bottom="0.25" header="0.51180555555555496" footer="0.51180555555555496"/>
  <pageSetup paperSize="8" firstPageNumber="0" orientation="landscape" useFirstPageNumber="1" horizontalDpi="300" verticalDpi="300" r:id="rId1"/>
  <colBreaks count="1" manualBreakCount="1">
    <brk id="4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70"/>
  <sheetViews>
    <sheetView topLeftCell="A64" zoomScale="115" zoomScaleNormal="115" workbookViewId="0">
      <selection activeCell="N118" sqref="N118"/>
    </sheetView>
  </sheetViews>
  <sheetFormatPr defaultColWidth="8.7109375" defaultRowHeight="15" outlineLevelCol="1"/>
  <cols>
    <col min="1" max="1" width="27.28515625" style="148" bestFit="1" customWidth="1"/>
    <col min="2" max="2" width="8.42578125" style="147" customWidth="1"/>
    <col min="3" max="3" width="9" style="147" customWidth="1"/>
    <col min="4" max="5" width="9" style="149" customWidth="1"/>
    <col min="6" max="6" width="14.5703125" style="176" bestFit="1" customWidth="1"/>
    <col min="7" max="8" width="28" style="150" bestFit="1" customWidth="1"/>
    <col min="9" max="9" width="40.85546875" style="148" hidden="1" customWidth="1"/>
    <col min="10" max="10" width="17" style="148" customWidth="1"/>
    <col min="11" max="11" width="57.5703125" style="147" bestFit="1" customWidth="1"/>
    <col min="12" max="12" width="8.5703125" style="146" customWidth="1"/>
    <col min="13" max="13" width="15.5703125" style="147" customWidth="1"/>
    <col min="14" max="14" width="14.28515625" style="146" customWidth="1"/>
    <col min="15" max="15" width="7.5703125" style="146" customWidth="1"/>
    <col min="16" max="16" width="7.85546875" style="146" customWidth="1"/>
    <col min="17" max="17" width="11.28515625" style="146" customWidth="1"/>
    <col min="18" max="18" width="13.140625" style="146" customWidth="1"/>
    <col min="19" max="19" width="7" style="146" customWidth="1"/>
    <col min="20" max="20" width="10.7109375" style="146" customWidth="1"/>
    <col min="21" max="21" width="6.140625" style="146" customWidth="1"/>
    <col min="22" max="22" width="5.7109375" style="146" customWidth="1"/>
    <col min="23" max="23" width="8.85546875" style="146" customWidth="1"/>
    <col min="24" max="24" width="5.42578125" style="146" customWidth="1"/>
    <col min="25" max="25" width="5.140625" style="146" customWidth="1"/>
    <col min="26" max="26" width="4.5703125" style="146" customWidth="1"/>
    <col min="27" max="27" width="4.85546875" style="146" customWidth="1"/>
    <col min="28" max="28" width="4.5703125" style="146" customWidth="1"/>
    <col min="29" max="29" width="5" style="146" customWidth="1"/>
    <col min="30" max="30" width="6.42578125" style="146" customWidth="1"/>
    <col min="31" max="31" width="12.85546875" style="146" customWidth="1"/>
    <col min="32" max="32" width="11.28515625" style="146" customWidth="1"/>
    <col min="33" max="34" width="13.28515625" style="146" customWidth="1"/>
    <col min="35" max="35" width="8.7109375" style="146" customWidth="1"/>
    <col min="36" max="36" width="18.42578125" style="38" hidden="1" customWidth="1" outlineLevel="1"/>
    <col min="37" max="37" width="9.140625" style="38" hidden="1" customWidth="1" outlineLevel="1"/>
    <col min="38" max="38" width="16.42578125" style="38" hidden="1" customWidth="1" outlineLevel="1"/>
    <col min="39" max="41" width="15" style="38" hidden="1" customWidth="1" outlineLevel="1"/>
    <col min="42" max="42" width="7.42578125" style="38" hidden="1" customWidth="1" outlineLevel="1"/>
    <col min="43" max="43" width="5.140625" style="38" customWidth="1" collapsed="1"/>
    <col min="44" max="44" width="7.140625" style="38" customWidth="1"/>
    <col min="45" max="45" width="16.140625" style="147" customWidth="1"/>
    <col min="46" max="16384" width="8.7109375" style="38"/>
  </cols>
  <sheetData>
    <row r="1" spans="1:64" s="49" customFormat="1" ht="14.1" customHeight="1">
      <c r="A1" s="39" t="s">
        <v>0</v>
      </c>
      <c r="B1" s="342"/>
      <c r="C1" s="342"/>
      <c r="D1" s="342"/>
      <c r="E1" s="342"/>
      <c r="F1" s="342"/>
      <c r="G1" s="342"/>
      <c r="H1" s="40" t="s">
        <v>1</v>
      </c>
      <c r="I1" s="41"/>
      <c r="J1" s="41"/>
      <c r="K1" s="42"/>
      <c r="L1" s="43"/>
      <c r="M1" s="44" t="s">
        <v>2</v>
      </c>
      <c r="N1" s="45" t="s">
        <v>775</v>
      </c>
      <c r="O1" s="46"/>
      <c r="P1" s="46"/>
      <c r="Q1" s="46"/>
      <c r="R1" s="46"/>
      <c r="S1" s="46"/>
      <c r="T1" s="46"/>
      <c r="U1" s="335" t="s">
        <v>3</v>
      </c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5"/>
      <c r="AP1" s="335"/>
      <c r="AQ1" s="335"/>
      <c r="AR1" s="335"/>
      <c r="AS1" s="335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8"/>
    </row>
    <row r="2" spans="1:64" s="49" customFormat="1" ht="14.1" customHeight="1">
      <c r="A2" s="50"/>
      <c r="B2" s="51"/>
      <c r="C2" s="51"/>
      <c r="D2" s="51"/>
      <c r="E2" s="51"/>
      <c r="F2" s="51"/>
      <c r="G2" s="52"/>
      <c r="H2" s="53"/>
      <c r="I2" s="51"/>
      <c r="J2" s="51"/>
      <c r="K2" s="54"/>
      <c r="L2" s="55"/>
      <c r="M2" s="56" t="s">
        <v>5</v>
      </c>
      <c r="N2" s="57" t="s">
        <v>6</v>
      </c>
      <c r="O2" s="58"/>
      <c r="P2" s="58"/>
      <c r="Q2" s="58"/>
      <c r="R2" s="58"/>
      <c r="S2" s="58"/>
      <c r="T2" s="58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  <c r="AR2" s="336"/>
      <c r="AS2" s="336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8"/>
    </row>
    <row r="3" spans="1:64" s="49" customFormat="1" ht="14.1" customHeight="1">
      <c r="A3" s="59"/>
      <c r="B3" s="337"/>
      <c r="C3" s="337"/>
      <c r="D3" s="337"/>
      <c r="E3" s="337"/>
      <c r="F3" s="337"/>
      <c r="G3" s="337"/>
      <c r="H3" s="60"/>
      <c r="I3" s="61"/>
      <c r="J3" s="61"/>
      <c r="K3" s="62"/>
      <c r="L3" s="63"/>
      <c r="M3" s="56" t="s">
        <v>7</v>
      </c>
      <c r="N3" s="57" t="s">
        <v>1001</v>
      </c>
      <c r="O3" s="64"/>
      <c r="P3" s="64"/>
      <c r="Q3" s="64"/>
      <c r="R3" s="64"/>
      <c r="S3" s="64"/>
      <c r="T3" s="64"/>
      <c r="U3" s="65"/>
      <c r="V3" s="66" t="s">
        <v>8</v>
      </c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67"/>
      <c r="AK3" s="67"/>
      <c r="AL3" s="67"/>
      <c r="AM3" s="66"/>
      <c r="AN3" s="68"/>
      <c r="AO3" s="66"/>
      <c r="AP3" s="66"/>
      <c r="AQ3" s="66"/>
      <c r="AR3" s="66"/>
      <c r="AS3" s="69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70"/>
    </row>
    <row r="4" spans="1:64" s="49" customFormat="1" ht="14.1" customHeight="1">
      <c r="A4" s="71" t="s">
        <v>9</v>
      </c>
      <c r="B4" s="72"/>
      <c r="C4" s="72"/>
      <c r="D4" s="72"/>
      <c r="E4" s="72"/>
      <c r="F4" s="174"/>
      <c r="G4" s="73"/>
      <c r="H4" s="74" t="s">
        <v>10</v>
      </c>
      <c r="I4" s="75"/>
      <c r="J4" s="75"/>
      <c r="K4" s="76"/>
      <c r="L4" s="76"/>
      <c r="M4" s="77" t="s">
        <v>11</v>
      </c>
      <c r="N4" s="78" t="s">
        <v>1117</v>
      </c>
      <c r="O4" s="79"/>
      <c r="P4" s="79"/>
      <c r="Q4" s="80"/>
      <c r="R4" s="81" t="s">
        <v>13</v>
      </c>
      <c r="S4" s="338" t="s">
        <v>14</v>
      </c>
      <c r="T4" s="338"/>
      <c r="U4" s="82"/>
      <c r="V4" s="83" t="s">
        <v>15</v>
      </c>
      <c r="W4" s="83"/>
      <c r="X4" s="83"/>
      <c r="Y4" s="83"/>
      <c r="Z4" s="83" t="s">
        <v>16</v>
      </c>
      <c r="AA4" s="83"/>
      <c r="AB4" s="83"/>
      <c r="AC4" s="83"/>
      <c r="AD4" s="83"/>
      <c r="AE4" s="84"/>
      <c r="AF4" s="84"/>
      <c r="AG4" s="84"/>
      <c r="AH4" s="84"/>
      <c r="AI4" s="83"/>
      <c r="AJ4" s="83"/>
      <c r="AK4" s="83"/>
      <c r="AL4" s="83"/>
      <c r="AM4" s="84"/>
      <c r="AN4" s="70"/>
      <c r="AO4" s="84"/>
      <c r="AP4" s="84"/>
      <c r="AQ4" s="84"/>
      <c r="AR4" s="84"/>
      <c r="AS4" s="85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70"/>
      <c r="BJ4" s="83"/>
      <c r="BK4" s="70"/>
      <c r="BL4" s="70"/>
    </row>
    <row r="5" spans="1:64" s="49" customFormat="1" ht="14.1" customHeight="1">
      <c r="A5" s="50"/>
      <c r="B5" s="86"/>
      <c r="C5" s="86"/>
      <c r="D5" s="87"/>
      <c r="E5" s="87"/>
      <c r="F5" s="75"/>
      <c r="G5" s="73"/>
      <c r="H5" s="74"/>
      <c r="I5" s="75"/>
      <c r="J5" s="75"/>
      <c r="K5" s="88"/>
      <c r="L5" s="76"/>
      <c r="M5" s="77" t="s">
        <v>17</v>
      </c>
      <c r="N5" s="89" t="s">
        <v>1118</v>
      </c>
      <c r="O5" s="79"/>
      <c r="P5" s="79"/>
      <c r="Q5" s="80"/>
      <c r="R5" s="81" t="s">
        <v>18</v>
      </c>
      <c r="S5" s="338"/>
      <c r="T5" s="338"/>
      <c r="U5" s="82"/>
      <c r="V5" s="84" t="s">
        <v>19</v>
      </c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3"/>
      <c r="AJ5" s="83"/>
      <c r="AK5" s="83"/>
      <c r="AL5" s="83"/>
      <c r="AM5" s="84"/>
      <c r="AN5" s="70"/>
      <c r="AO5" s="84"/>
      <c r="AP5" s="84"/>
      <c r="AQ5" s="84"/>
      <c r="AR5" s="84"/>
      <c r="AS5" s="85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70"/>
      <c r="BJ5" s="83"/>
      <c r="BK5" s="70"/>
      <c r="BL5" s="70"/>
    </row>
    <row r="6" spans="1:64" s="49" customFormat="1" ht="14.1" customHeight="1" thickBot="1">
      <c r="A6" s="90"/>
      <c r="B6" s="91"/>
      <c r="C6" s="91"/>
      <c r="D6" s="91"/>
      <c r="E6" s="91"/>
      <c r="F6" s="94"/>
      <c r="G6" s="92"/>
      <c r="H6" s="93"/>
      <c r="I6" s="94"/>
      <c r="J6" s="94"/>
      <c r="K6" s="95"/>
      <c r="L6" s="94"/>
      <c r="M6" s="99" t="s">
        <v>20</v>
      </c>
      <c r="N6" s="96" t="s">
        <v>1119</v>
      </c>
      <c r="O6" s="97"/>
      <c r="P6" s="97"/>
      <c r="Q6" s="98"/>
      <c r="R6" s="99" t="s">
        <v>21</v>
      </c>
      <c r="S6" s="348"/>
      <c r="T6" s="348"/>
      <c r="U6" s="100"/>
      <c r="V6" s="101" t="s">
        <v>22</v>
      </c>
      <c r="W6" s="101"/>
      <c r="X6" s="101"/>
      <c r="Y6" s="101"/>
      <c r="Z6" s="101"/>
      <c r="AA6" s="101"/>
      <c r="AB6" s="101"/>
      <c r="AC6" s="101"/>
      <c r="AD6" s="101"/>
      <c r="AE6" s="102"/>
      <c r="AF6" s="101"/>
      <c r="AG6" s="102"/>
      <c r="AH6" s="101"/>
      <c r="AI6" s="102"/>
      <c r="AJ6" s="102"/>
      <c r="AK6" s="102"/>
      <c r="AL6" s="102"/>
      <c r="AM6" s="102"/>
      <c r="AN6" s="102"/>
      <c r="AO6" s="102"/>
      <c r="AP6" s="102"/>
      <c r="AQ6" s="101"/>
      <c r="AR6" s="101"/>
      <c r="AS6" s="103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70"/>
      <c r="BJ6" s="83"/>
      <c r="BK6" s="70"/>
      <c r="BL6" s="70"/>
    </row>
    <row r="7" spans="1:64" ht="15.75" thickBot="1">
      <c r="A7" s="358" t="s">
        <v>23</v>
      </c>
      <c r="B7" s="340" t="s">
        <v>24</v>
      </c>
      <c r="C7" s="340"/>
      <c r="D7" s="340" t="s">
        <v>25</v>
      </c>
      <c r="E7" s="354" t="s">
        <v>26</v>
      </c>
      <c r="F7" s="355"/>
      <c r="G7" s="339" t="s">
        <v>789</v>
      </c>
      <c r="H7" s="339" t="s">
        <v>28</v>
      </c>
      <c r="I7" s="343" t="s">
        <v>811</v>
      </c>
      <c r="J7" s="343" t="s">
        <v>29</v>
      </c>
      <c r="K7" s="340" t="s">
        <v>30</v>
      </c>
      <c r="L7" s="340" t="s">
        <v>31</v>
      </c>
      <c r="M7" s="340" t="s">
        <v>32</v>
      </c>
      <c r="N7" s="340" t="s">
        <v>33</v>
      </c>
      <c r="O7" s="340" t="s">
        <v>34</v>
      </c>
      <c r="P7" s="340" t="s">
        <v>35</v>
      </c>
      <c r="Q7" s="340" t="s">
        <v>36</v>
      </c>
      <c r="R7" s="340"/>
      <c r="S7" s="340"/>
      <c r="T7" s="340" t="s">
        <v>37</v>
      </c>
      <c r="U7" s="340" t="s">
        <v>38</v>
      </c>
      <c r="V7" s="340" t="s">
        <v>39</v>
      </c>
      <c r="W7" s="340" t="s">
        <v>40</v>
      </c>
      <c r="X7" s="347" t="s">
        <v>41</v>
      </c>
      <c r="Y7" s="347"/>
      <c r="Z7" s="347"/>
      <c r="AA7" s="347"/>
      <c r="AB7" s="347"/>
      <c r="AC7" s="347"/>
      <c r="AD7" s="347"/>
      <c r="AE7" s="340" t="s">
        <v>42</v>
      </c>
      <c r="AF7" s="340" t="s">
        <v>43</v>
      </c>
      <c r="AG7" s="340" t="s">
        <v>44</v>
      </c>
      <c r="AH7" s="340" t="s">
        <v>45</v>
      </c>
      <c r="AI7" s="340" t="s">
        <v>46</v>
      </c>
      <c r="AJ7" s="350" t="s">
        <v>47</v>
      </c>
      <c r="AK7" s="350"/>
      <c r="AL7" s="347" t="s">
        <v>48</v>
      </c>
      <c r="AM7" s="347"/>
      <c r="AN7" s="347"/>
      <c r="AO7" s="350" t="s">
        <v>49</v>
      </c>
      <c r="AP7" s="350"/>
      <c r="AQ7" s="340" t="s">
        <v>50</v>
      </c>
      <c r="AR7" s="104" t="s">
        <v>51</v>
      </c>
      <c r="AS7" s="349" t="s">
        <v>52</v>
      </c>
    </row>
    <row r="8" spans="1:64" s="111" customFormat="1" ht="15.75" thickBot="1">
      <c r="A8" s="358"/>
      <c r="B8" s="340"/>
      <c r="C8" s="340"/>
      <c r="D8" s="340"/>
      <c r="E8" s="356"/>
      <c r="F8" s="357"/>
      <c r="G8" s="339"/>
      <c r="H8" s="339"/>
      <c r="I8" s="343"/>
      <c r="J8" s="343"/>
      <c r="K8" s="340"/>
      <c r="L8" s="340"/>
      <c r="M8" s="340"/>
      <c r="N8" s="340"/>
      <c r="O8" s="340"/>
      <c r="P8" s="340"/>
      <c r="Q8" s="105" t="s">
        <v>53</v>
      </c>
      <c r="R8" s="105" t="s">
        <v>54</v>
      </c>
      <c r="S8" s="105" t="s">
        <v>55</v>
      </c>
      <c r="T8" s="340"/>
      <c r="U8" s="340"/>
      <c r="V8" s="340"/>
      <c r="W8" s="340"/>
      <c r="X8" s="105" t="s">
        <v>56</v>
      </c>
      <c r="Y8" s="105" t="s">
        <v>57</v>
      </c>
      <c r="Z8" s="105" t="s">
        <v>58</v>
      </c>
      <c r="AA8" s="105" t="s">
        <v>59</v>
      </c>
      <c r="AB8" s="105" t="s">
        <v>60</v>
      </c>
      <c r="AC8" s="105" t="s">
        <v>61</v>
      </c>
      <c r="AD8" s="105" t="s">
        <v>62</v>
      </c>
      <c r="AE8" s="340"/>
      <c r="AF8" s="340"/>
      <c r="AG8" s="340"/>
      <c r="AH8" s="340"/>
      <c r="AI8" s="340"/>
      <c r="AJ8" s="106" t="s">
        <v>63</v>
      </c>
      <c r="AK8" s="107" t="s">
        <v>64</v>
      </c>
      <c r="AL8" s="108" t="s">
        <v>65</v>
      </c>
      <c r="AM8" s="109" t="s">
        <v>66</v>
      </c>
      <c r="AN8" s="107" t="s">
        <v>67</v>
      </c>
      <c r="AO8" s="106" t="s">
        <v>68</v>
      </c>
      <c r="AP8" s="107" t="s">
        <v>64</v>
      </c>
      <c r="AQ8" s="340"/>
      <c r="AR8" s="110" t="s">
        <v>69</v>
      </c>
      <c r="AS8" s="349"/>
    </row>
    <row r="9" spans="1:64" ht="13.5" customHeight="1">
      <c r="A9" s="112"/>
      <c r="B9" s="113"/>
      <c r="C9" s="113"/>
      <c r="D9" s="113"/>
      <c r="E9" s="113"/>
      <c r="F9" s="175"/>
      <c r="G9" s="114"/>
      <c r="H9" s="115"/>
      <c r="I9" s="116"/>
      <c r="J9" s="343"/>
      <c r="K9" s="113"/>
      <c r="L9" s="116"/>
      <c r="M9" s="113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7"/>
      <c r="AK9" s="118"/>
      <c r="AL9" s="119"/>
      <c r="AM9" s="120"/>
      <c r="AN9" s="118"/>
      <c r="AO9" s="117"/>
      <c r="AP9" s="118"/>
      <c r="AQ9" s="113"/>
      <c r="AR9" s="117"/>
      <c r="AS9" s="121"/>
    </row>
    <row r="10" spans="1:64" s="129" customFormat="1" ht="14.45" customHeight="1">
      <c r="A10" s="26"/>
      <c r="B10" s="27" t="s">
        <v>850</v>
      </c>
      <c r="C10" s="27">
        <v>30</v>
      </c>
      <c r="D10" s="28">
        <v>665</v>
      </c>
      <c r="E10" s="28"/>
      <c r="F10" s="28" t="s">
        <v>778</v>
      </c>
      <c r="G10" s="29" t="s">
        <v>852</v>
      </c>
      <c r="H10" s="122" t="str">
        <f t="shared" ref="H10:H63" si="0">CONCATENATE(B10,C10,L10,D10,E10,"_",F10)</f>
        <v>TM140230M665_STRF</v>
      </c>
      <c r="I10" s="27"/>
      <c r="J10" s="151" t="str">
        <f>IFERROR(INDEX(Definitions!$E$4:$F$173,MATCH($C10,Definitions!$E$4:$E$173,0),2),"")</f>
        <v>Wet End</v>
      </c>
      <c r="K10" s="32" t="s">
        <v>100</v>
      </c>
      <c r="L10" s="28" t="s">
        <v>101</v>
      </c>
      <c r="M10" s="33" t="str">
        <f>IFERROR(INDEX(Definitions!$E$4:$F$88,MATCH($F10,Definitions!$E$4:$E$88,0),2),"")</f>
        <v>Start forward signal</v>
      </c>
      <c r="N10" s="28" t="s">
        <v>102</v>
      </c>
      <c r="O10" s="28" t="s">
        <v>72</v>
      </c>
      <c r="P10" s="28" t="s">
        <v>98</v>
      </c>
      <c r="Q10" s="27" t="s">
        <v>436</v>
      </c>
      <c r="R10" s="27" t="s">
        <v>103</v>
      </c>
      <c r="S10" s="27"/>
      <c r="T10" s="27" t="s">
        <v>76</v>
      </c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123"/>
      <c r="AK10" s="124"/>
      <c r="AL10" s="125"/>
      <c r="AM10" s="126"/>
      <c r="AN10" s="124"/>
      <c r="AO10" s="127"/>
      <c r="AP10" s="124"/>
      <c r="AQ10" s="28"/>
      <c r="AR10" s="127"/>
      <c r="AS10" s="128"/>
    </row>
    <row r="11" spans="1:64" s="129" customFormat="1" ht="14.45" customHeight="1">
      <c r="A11" s="26"/>
      <c r="B11" s="27" t="s">
        <v>850</v>
      </c>
      <c r="C11" s="27">
        <v>30</v>
      </c>
      <c r="D11" s="28">
        <v>665</v>
      </c>
      <c r="E11" s="28"/>
      <c r="F11" s="28" t="s">
        <v>779</v>
      </c>
      <c r="G11" s="29" t="s">
        <v>852</v>
      </c>
      <c r="H11" s="122" t="str">
        <f t="shared" si="0"/>
        <v>TM140230M665_STRR</v>
      </c>
      <c r="I11" s="177"/>
      <c r="J11" s="31" t="str">
        <f>IFERROR(INDEX(Definitions!$E$4:$F$173,MATCH($C11,Definitions!$E$4:$E$173,0),2),"")</f>
        <v>Wet End</v>
      </c>
      <c r="K11" s="32" t="s">
        <v>104</v>
      </c>
      <c r="L11" s="28" t="s">
        <v>101</v>
      </c>
      <c r="M11" s="33" t="str">
        <f>IFERROR(INDEX(Definitions!$E$4:$F$88,MATCH($F11,Definitions!$E$4:$E$88,0),2),"")</f>
        <v>Start reverse signal</v>
      </c>
      <c r="N11" s="28" t="s">
        <v>102</v>
      </c>
      <c r="O11" s="28" t="s">
        <v>72</v>
      </c>
      <c r="P11" s="28" t="s">
        <v>98</v>
      </c>
      <c r="Q11" s="27" t="s">
        <v>436</v>
      </c>
      <c r="R11" s="27" t="s">
        <v>103</v>
      </c>
      <c r="S11" s="27"/>
      <c r="T11" s="27" t="s">
        <v>76</v>
      </c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123"/>
      <c r="AK11" s="124"/>
      <c r="AL11" s="125"/>
      <c r="AM11" s="126"/>
      <c r="AN11" s="124"/>
      <c r="AO11" s="127"/>
      <c r="AP11" s="124"/>
      <c r="AQ11" s="28"/>
      <c r="AR11" s="127"/>
      <c r="AS11" s="128"/>
    </row>
    <row r="12" spans="1:64" s="129" customFormat="1" ht="14.45" customHeight="1">
      <c r="A12" s="26"/>
      <c r="B12" s="27" t="s">
        <v>850</v>
      </c>
      <c r="C12" s="27">
        <v>30</v>
      </c>
      <c r="D12" s="28">
        <v>665</v>
      </c>
      <c r="E12" s="28"/>
      <c r="F12" s="28" t="s">
        <v>780</v>
      </c>
      <c r="G12" s="29" t="s">
        <v>852</v>
      </c>
      <c r="H12" s="122" t="str">
        <f t="shared" si="0"/>
        <v>TM140230M665_RY</v>
      </c>
      <c r="I12" s="177"/>
      <c r="J12" s="31" t="str">
        <f>IFERROR(INDEX(Definitions!$E$4:$F$173,MATCH($C12,Definitions!$E$4:$E$173,0),2),"")</f>
        <v>Wet End</v>
      </c>
      <c r="K12" s="32" t="s">
        <v>106</v>
      </c>
      <c r="L12" s="28" t="s">
        <v>101</v>
      </c>
      <c r="M12" s="33" t="str">
        <f>IFERROR(INDEX(Definitions!$E$4:$F$88,MATCH($F12,Definitions!$E$4:$E$88,0),2),"")</f>
        <v>Ready signal</v>
      </c>
      <c r="N12" s="28" t="s">
        <v>102</v>
      </c>
      <c r="O12" s="28" t="s">
        <v>72</v>
      </c>
      <c r="P12" s="28" t="s">
        <v>85</v>
      </c>
      <c r="Q12" s="27" t="s">
        <v>436</v>
      </c>
      <c r="R12" s="27" t="s">
        <v>103</v>
      </c>
      <c r="S12" s="27"/>
      <c r="T12" s="27" t="s">
        <v>76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123"/>
      <c r="AK12" s="124"/>
      <c r="AL12" s="125"/>
      <c r="AM12" s="126"/>
      <c r="AN12" s="124"/>
      <c r="AO12" s="127"/>
      <c r="AP12" s="124"/>
      <c r="AQ12" s="28"/>
      <c r="AR12" s="127"/>
      <c r="AS12" s="128"/>
    </row>
    <row r="13" spans="1:64" s="129" customFormat="1" ht="14.45" customHeight="1">
      <c r="A13" s="26"/>
      <c r="B13" s="27" t="s">
        <v>850</v>
      </c>
      <c r="C13" s="27">
        <v>30</v>
      </c>
      <c r="D13" s="28">
        <v>665</v>
      </c>
      <c r="E13" s="28"/>
      <c r="F13" s="28" t="s">
        <v>781</v>
      </c>
      <c r="G13" s="29" t="s">
        <v>852</v>
      </c>
      <c r="H13" s="122" t="str">
        <f t="shared" si="0"/>
        <v>TM140230M665_FWDR</v>
      </c>
      <c r="I13" s="177"/>
      <c r="J13" s="31" t="str">
        <f>IFERROR(INDEX(Definitions!$E$4:$F$173,MATCH($C13,Definitions!$E$4:$E$173,0),2),"")</f>
        <v>Wet End</v>
      </c>
      <c r="K13" s="32" t="s">
        <v>107</v>
      </c>
      <c r="L13" s="28" t="s">
        <v>101</v>
      </c>
      <c r="M13" s="33" t="str">
        <f>IFERROR(INDEX(Definitions!$E$4:$F$88,MATCH($F13,Definitions!$E$4:$E$88,0),2),"")</f>
        <v>Run feedback forward signal</v>
      </c>
      <c r="N13" s="28" t="s">
        <v>102</v>
      </c>
      <c r="O13" s="28" t="s">
        <v>72</v>
      </c>
      <c r="P13" s="28" t="s">
        <v>85</v>
      </c>
      <c r="Q13" s="27" t="s">
        <v>436</v>
      </c>
      <c r="R13" s="27" t="s">
        <v>103</v>
      </c>
      <c r="S13" s="27"/>
      <c r="T13" s="27" t="s">
        <v>76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123"/>
      <c r="AK13" s="124"/>
      <c r="AL13" s="125"/>
      <c r="AM13" s="126"/>
      <c r="AN13" s="124"/>
      <c r="AO13" s="127"/>
      <c r="AP13" s="124"/>
      <c r="AQ13" s="28"/>
      <c r="AR13" s="127"/>
      <c r="AS13" s="128"/>
    </row>
    <row r="14" spans="1:64" s="129" customFormat="1" ht="14.45" customHeight="1">
      <c r="A14" s="26"/>
      <c r="B14" s="27" t="s">
        <v>850</v>
      </c>
      <c r="C14" s="27">
        <v>30</v>
      </c>
      <c r="D14" s="28">
        <v>665</v>
      </c>
      <c r="E14" s="28"/>
      <c r="F14" s="28" t="s">
        <v>782</v>
      </c>
      <c r="G14" s="29" t="s">
        <v>852</v>
      </c>
      <c r="H14" s="122" t="str">
        <f t="shared" si="0"/>
        <v>TM140230M665_REVR</v>
      </c>
      <c r="I14" s="177"/>
      <c r="J14" s="31" t="str">
        <f>IFERROR(INDEX(Definitions!$E$4:$F$173,MATCH($C14,Definitions!$E$4:$E$173,0),2),"")</f>
        <v>Wet End</v>
      </c>
      <c r="K14" s="32" t="s">
        <v>108</v>
      </c>
      <c r="L14" s="28" t="s">
        <v>101</v>
      </c>
      <c r="M14" s="33" t="str">
        <f>IFERROR(INDEX(Definitions!$E$4:$F$88,MATCH($F14,Definitions!$E$4:$E$88,0),2),"")</f>
        <v>Run feedback reverse signal</v>
      </c>
      <c r="N14" s="28" t="s">
        <v>102</v>
      </c>
      <c r="O14" s="28" t="s">
        <v>72</v>
      </c>
      <c r="P14" s="28" t="s">
        <v>85</v>
      </c>
      <c r="Q14" s="27" t="s">
        <v>436</v>
      </c>
      <c r="R14" s="27" t="s">
        <v>103</v>
      </c>
      <c r="S14" s="27"/>
      <c r="T14" s="27" t="s">
        <v>76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123"/>
      <c r="AK14" s="124"/>
      <c r="AL14" s="125"/>
      <c r="AM14" s="126"/>
      <c r="AN14" s="124"/>
      <c r="AO14" s="127"/>
      <c r="AP14" s="124"/>
      <c r="AQ14" s="28"/>
      <c r="AR14" s="127"/>
      <c r="AS14" s="128"/>
    </row>
    <row r="15" spans="1:64" s="129" customFormat="1" ht="14.45" customHeight="1">
      <c r="A15" s="26"/>
      <c r="B15" s="27" t="s">
        <v>850</v>
      </c>
      <c r="C15" s="27">
        <v>30</v>
      </c>
      <c r="D15" s="28">
        <v>423</v>
      </c>
      <c r="E15" s="28"/>
      <c r="F15" s="28" t="s">
        <v>783</v>
      </c>
      <c r="G15" s="29" t="s">
        <v>853</v>
      </c>
      <c r="H15" s="122" t="str">
        <f t="shared" si="0"/>
        <v>TM140230M423_STR</v>
      </c>
      <c r="I15" s="177"/>
      <c r="J15" s="31" t="str">
        <f>IFERROR(INDEX(Definitions!$E$4:$F$173,MATCH($C15,Definitions!$E$4:$E$173,0),2),"")</f>
        <v>Wet End</v>
      </c>
      <c r="K15" s="32" t="s">
        <v>120</v>
      </c>
      <c r="L15" s="28" t="s">
        <v>101</v>
      </c>
      <c r="M15" s="33" t="str">
        <f>IFERROR(INDEX(Definitions!$E$4:$F$88,MATCH($F15,Definitions!$E$4:$E$88,0),2),"")</f>
        <v>Start/Stop signal</v>
      </c>
      <c r="N15" s="28" t="s">
        <v>102</v>
      </c>
      <c r="O15" s="28" t="s">
        <v>72</v>
      </c>
      <c r="P15" s="28" t="s">
        <v>98</v>
      </c>
      <c r="Q15" s="27" t="s">
        <v>436</v>
      </c>
      <c r="R15" s="27" t="s">
        <v>103</v>
      </c>
      <c r="S15" s="27"/>
      <c r="T15" s="27" t="s">
        <v>76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123"/>
      <c r="AK15" s="124"/>
      <c r="AL15" s="125"/>
      <c r="AM15" s="126"/>
      <c r="AN15" s="124"/>
      <c r="AO15" s="127"/>
      <c r="AP15" s="124"/>
      <c r="AQ15" s="28"/>
      <c r="AR15" s="127"/>
      <c r="AS15" s="128"/>
    </row>
    <row r="16" spans="1:64" s="129" customFormat="1" ht="14.45" customHeight="1">
      <c r="A16" s="26"/>
      <c r="B16" s="27" t="s">
        <v>850</v>
      </c>
      <c r="C16" s="27">
        <v>30</v>
      </c>
      <c r="D16" s="28">
        <v>423</v>
      </c>
      <c r="E16" s="28"/>
      <c r="F16" s="28" t="s">
        <v>780</v>
      </c>
      <c r="G16" s="29" t="s">
        <v>853</v>
      </c>
      <c r="H16" s="122" t="str">
        <f t="shared" si="0"/>
        <v>TM140230M423_RY</v>
      </c>
      <c r="I16" s="177"/>
      <c r="J16" s="31" t="str">
        <f>IFERROR(INDEX(Definitions!$E$4:$F$173,MATCH($C16,Definitions!$E$4:$E$173,0),2),"")</f>
        <v>Wet End</v>
      </c>
      <c r="K16" s="32" t="s">
        <v>121</v>
      </c>
      <c r="L16" s="28" t="s">
        <v>101</v>
      </c>
      <c r="M16" s="33" t="str">
        <f>IFERROR(INDEX(Definitions!$E$4:$F$88,MATCH($F16,Definitions!$E$4:$E$88,0),2),"")</f>
        <v>Ready signal</v>
      </c>
      <c r="N16" s="28" t="s">
        <v>102</v>
      </c>
      <c r="O16" s="28" t="s">
        <v>72</v>
      </c>
      <c r="P16" s="28" t="s">
        <v>85</v>
      </c>
      <c r="Q16" s="27" t="s">
        <v>436</v>
      </c>
      <c r="R16" s="27" t="s">
        <v>103</v>
      </c>
      <c r="S16" s="27"/>
      <c r="T16" s="27" t="s">
        <v>76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123"/>
      <c r="AK16" s="124"/>
      <c r="AL16" s="125"/>
      <c r="AM16" s="126"/>
      <c r="AN16" s="124"/>
      <c r="AO16" s="127"/>
      <c r="AP16" s="124"/>
      <c r="AQ16" s="28"/>
      <c r="AR16" s="127"/>
      <c r="AS16" s="128"/>
    </row>
    <row r="17" spans="1:45" s="129" customFormat="1" ht="14.45" customHeight="1">
      <c r="A17" s="26"/>
      <c r="B17" s="27" t="s">
        <v>850</v>
      </c>
      <c r="C17" s="27">
        <v>30</v>
      </c>
      <c r="D17" s="28">
        <v>423</v>
      </c>
      <c r="E17" s="28"/>
      <c r="F17" s="28" t="s">
        <v>784</v>
      </c>
      <c r="G17" s="29" t="s">
        <v>853</v>
      </c>
      <c r="H17" s="122" t="str">
        <f t="shared" si="0"/>
        <v>TM140230M423_RF</v>
      </c>
      <c r="I17" s="177"/>
      <c r="J17" s="31" t="str">
        <f>IFERROR(INDEX(Definitions!$E$4:$F$173,MATCH($C17,Definitions!$E$4:$E$173,0),2),"")</f>
        <v>Wet End</v>
      </c>
      <c r="K17" s="32" t="s">
        <v>123</v>
      </c>
      <c r="L17" s="28" t="s">
        <v>101</v>
      </c>
      <c r="M17" s="33" t="str">
        <f>IFERROR(INDEX(Definitions!$E$4:$F$88,MATCH($F17,Definitions!$E$4:$E$88,0),2),"")</f>
        <v>Run feedback signal</v>
      </c>
      <c r="N17" s="28" t="s">
        <v>102</v>
      </c>
      <c r="O17" s="28" t="s">
        <v>72</v>
      </c>
      <c r="P17" s="28" t="s">
        <v>85</v>
      </c>
      <c r="Q17" s="27" t="s">
        <v>436</v>
      </c>
      <c r="R17" s="27" t="s">
        <v>103</v>
      </c>
      <c r="S17" s="27"/>
      <c r="T17" s="27" t="s">
        <v>76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123"/>
      <c r="AK17" s="124"/>
      <c r="AL17" s="125"/>
      <c r="AM17" s="126"/>
      <c r="AN17" s="124"/>
      <c r="AO17" s="127"/>
      <c r="AP17" s="124"/>
      <c r="AQ17" s="28"/>
      <c r="AR17" s="127"/>
      <c r="AS17" s="128"/>
    </row>
    <row r="18" spans="1:45" s="129" customFormat="1" ht="14.45" customHeight="1">
      <c r="A18" s="26"/>
      <c r="B18" s="27" t="s">
        <v>850</v>
      </c>
      <c r="C18" s="27">
        <v>30</v>
      </c>
      <c r="D18" s="28">
        <v>424</v>
      </c>
      <c r="E18" s="28"/>
      <c r="F18" s="28" t="s">
        <v>783</v>
      </c>
      <c r="G18" s="29" t="s">
        <v>854</v>
      </c>
      <c r="H18" s="122" t="str">
        <f t="shared" si="0"/>
        <v>TM140230M424_STR</v>
      </c>
      <c r="I18" s="177"/>
      <c r="J18" s="31" t="str">
        <f>IFERROR(INDEX(Definitions!$E$4:$F$173,MATCH($C18,Definitions!$E$4:$E$173,0),2),"")</f>
        <v>Wet End</v>
      </c>
      <c r="K18" s="32" t="s">
        <v>124</v>
      </c>
      <c r="L18" s="28" t="s">
        <v>101</v>
      </c>
      <c r="M18" s="33" t="str">
        <f>IFERROR(INDEX(Definitions!$E$4:$F$88,MATCH($F18,Definitions!$E$4:$E$88,0),2),"")</f>
        <v>Start/Stop signal</v>
      </c>
      <c r="N18" s="28" t="s">
        <v>102</v>
      </c>
      <c r="O18" s="28" t="s">
        <v>72</v>
      </c>
      <c r="P18" s="28" t="s">
        <v>98</v>
      </c>
      <c r="Q18" s="27" t="s">
        <v>436</v>
      </c>
      <c r="R18" s="27" t="s">
        <v>103</v>
      </c>
      <c r="S18" s="27"/>
      <c r="T18" s="27" t="s">
        <v>76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123"/>
      <c r="AK18" s="124"/>
      <c r="AL18" s="125"/>
      <c r="AM18" s="126"/>
      <c r="AN18" s="124"/>
      <c r="AO18" s="127"/>
      <c r="AP18" s="124"/>
      <c r="AQ18" s="28"/>
      <c r="AR18" s="127"/>
      <c r="AS18" s="128"/>
    </row>
    <row r="19" spans="1:45" s="129" customFormat="1" ht="14.45" customHeight="1">
      <c r="A19" s="26"/>
      <c r="B19" s="27" t="s">
        <v>850</v>
      </c>
      <c r="C19" s="27">
        <v>30</v>
      </c>
      <c r="D19" s="28">
        <v>424</v>
      </c>
      <c r="E19" s="28"/>
      <c r="F19" s="28" t="s">
        <v>780</v>
      </c>
      <c r="G19" s="29" t="s">
        <v>854</v>
      </c>
      <c r="H19" s="122" t="str">
        <f t="shared" si="0"/>
        <v>TM140230M424_RY</v>
      </c>
      <c r="I19" s="177"/>
      <c r="J19" s="31" t="str">
        <f>IFERROR(INDEX(Definitions!$E$4:$F$173,MATCH($C19,Definitions!$E$4:$E$173,0),2),"")</f>
        <v>Wet End</v>
      </c>
      <c r="K19" s="32" t="s">
        <v>125</v>
      </c>
      <c r="L19" s="28" t="s">
        <v>101</v>
      </c>
      <c r="M19" s="33" t="str">
        <f>IFERROR(INDEX(Definitions!$E$4:$F$88,MATCH($F19,Definitions!$E$4:$E$88,0),2),"")</f>
        <v>Ready signal</v>
      </c>
      <c r="N19" s="28" t="s">
        <v>102</v>
      </c>
      <c r="O19" s="28" t="s">
        <v>72</v>
      </c>
      <c r="P19" s="28" t="s">
        <v>85</v>
      </c>
      <c r="Q19" s="27" t="s">
        <v>436</v>
      </c>
      <c r="R19" s="27" t="s">
        <v>103</v>
      </c>
      <c r="S19" s="27"/>
      <c r="T19" s="27" t="s">
        <v>76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123"/>
      <c r="AK19" s="124"/>
      <c r="AL19" s="125"/>
      <c r="AM19" s="126"/>
      <c r="AN19" s="124"/>
      <c r="AO19" s="127"/>
      <c r="AP19" s="124"/>
      <c r="AQ19" s="28"/>
      <c r="AR19" s="127"/>
      <c r="AS19" s="128"/>
    </row>
    <row r="20" spans="1:45" s="129" customFormat="1" ht="14.45" customHeight="1">
      <c r="A20" s="26"/>
      <c r="B20" s="27" t="s">
        <v>850</v>
      </c>
      <c r="C20" s="27">
        <v>30</v>
      </c>
      <c r="D20" s="28">
        <v>424</v>
      </c>
      <c r="E20" s="28"/>
      <c r="F20" s="28" t="s">
        <v>784</v>
      </c>
      <c r="G20" s="29" t="s">
        <v>854</v>
      </c>
      <c r="H20" s="122" t="str">
        <f t="shared" si="0"/>
        <v>TM140230M424_RF</v>
      </c>
      <c r="I20" s="177"/>
      <c r="J20" s="31" t="str">
        <f>IFERROR(INDEX(Definitions!$E$4:$F$173,MATCH($C20,Definitions!$E$4:$E$173,0),2),"")</f>
        <v>Wet End</v>
      </c>
      <c r="K20" s="32" t="s">
        <v>126</v>
      </c>
      <c r="L20" s="28" t="s">
        <v>101</v>
      </c>
      <c r="M20" s="33" t="str">
        <f>IFERROR(INDEX(Definitions!$E$4:$F$88,MATCH($F20,Definitions!$E$4:$E$88,0),2),"")</f>
        <v>Run feedback signal</v>
      </c>
      <c r="N20" s="28" t="s">
        <v>102</v>
      </c>
      <c r="O20" s="28" t="s">
        <v>72</v>
      </c>
      <c r="P20" s="28" t="s">
        <v>85</v>
      </c>
      <c r="Q20" s="27" t="s">
        <v>436</v>
      </c>
      <c r="R20" s="27" t="s">
        <v>103</v>
      </c>
      <c r="S20" s="27"/>
      <c r="T20" s="27" t="s">
        <v>76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123"/>
      <c r="AK20" s="124"/>
      <c r="AL20" s="125"/>
      <c r="AM20" s="126"/>
      <c r="AN20" s="124"/>
      <c r="AO20" s="127"/>
      <c r="AP20" s="124"/>
      <c r="AQ20" s="28"/>
      <c r="AR20" s="127"/>
      <c r="AS20" s="128"/>
    </row>
    <row r="21" spans="1:45" s="129" customFormat="1" ht="14.45" customHeight="1">
      <c r="A21" s="26"/>
      <c r="B21" s="27" t="s">
        <v>850</v>
      </c>
      <c r="C21" s="27">
        <v>30</v>
      </c>
      <c r="D21" s="28">
        <v>425</v>
      </c>
      <c r="E21" s="28"/>
      <c r="F21" s="28" t="s">
        <v>783</v>
      </c>
      <c r="G21" s="29" t="s">
        <v>855</v>
      </c>
      <c r="H21" s="122" t="str">
        <f t="shared" si="0"/>
        <v>TM140230M425_STR</v>
      </c>
      <c r="I21" s="177"/>
      <c r="J21" s="31" t="str">
        <f>IFERROR(INDEX(Definitions!$E$4:$F$173,MATCH($C21,Definitions!$E$4:$E$173,0),2),"")</f>
        <v>Wet End</v>
      </c>
      <c r="K21" s="32" t="s">
        <v>127</v>
      </c>
      <c r="L21" s="28" t="s">
        <v>101</v>
      </c>
      <c r="M21" s="33" t="str">
        <f>IFERROR(INDEX(Definitions!$E$4:$F$88,MATCH($F21,Definitions!$E$4:$E$88,0),2),"")</f>
        <v>Start/Stop signal</v>
      </c>
      <c r="N21" s="28" t="s">
        <v>102</v>
      </c>
      <c r="O21" s="28" t="s">
        <v>72</v>
      </c>
      <c r="P21" s="28" t="s">
        <v>98</v>
      </c>
      <c r="Q21" s="27" t="s">
        <v>436</v>
      </c>
      <c r="R21" s="27" t="s">
        <v>103</v>
      </c>
      <c r="S21" s="27"/>
      <c r="T21" s="27" t="s">
        <v>76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123"/>
      <c r="AK21" s="124"/>
      <c r="AL21" s="125"/>
      <c r="AM21" s="126"/>
      <c r="AN21" s="124"/>
      <c r="AO21" s="127"/>
      <c r="AP21" s="124"/>
      <c r="AQ21" s="28"/>
      <c r="AR21" s="127"/>
      <c r="AS21" s="128"/>
    </row>
    <row r="22" spans="1:45" s="129" customFormat="1" ht="14.45" customHeight="1">
      <c r="A22" s="26"/>
      <c r="B22" s="27" t="s">
        <v>850</v>
      </c>
      <c r="C22" s="27">
        <v>30</v>
      </c>
      <c r="D22" s="28">
        <v>425</v>
      </c>
      <c r="E22" s="28"/>
      <c r="F22" s="28" t="s">
        <v>780</v>
      </c>
      <c r="G22" s="29" t="s">
        <v>855</v>
      </c>
      <c r="H22" s="122" t="str">
        <f t="shared" si="0"/>
        <v>TM140230M425_RY</v>
      </c>
      <c r="I22" s="177"/>
      <c r="J22" s="31" t="str">
        <f>IFERROR(INDEX(Definitions!$E$4:$F$173,MATCH($C22,Definitions!$E$4:$E$173,0),2),"")</f>
        <v>Wet End</v>
      </c>
      <c r="K22" s="32" t="s">
        <v>128</v>
      </c>
      <c r="L22" s="28" t="s">
        <v>101</v>
      </c>
      <c r="M22" s="33" t="str">
        <f>IFERROR(INDEX(Definitions!$E$4:$F$88,MATCH($F22,Definitions!$E$4:$E$88,0),2),"")</f>
        <v>Ready signal</v>
      </c>
      <c r="N22" s="28" t="s">
        <v>102</v>
      </c>
      <c r="O22" s="28" t="s">
        <v>72</v>
      </c>
      <c r="P22" s="28" t="s">
        <v>85</v>
      </c>
      <c r="Q22" s="27" t="s">
        <v>436</v>
      </c>
      <c r="R22" s="27" t="s">
        <v>103</v>
      </c>
      <c r="S22" s="27"/>
      <c r="T22" s="27" t="s">
        <v>76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123"/>
      <c r="AK22" s="124"/>
      <c r="AL22" s="125"/>
      <c r="AM22" s="126"/>
      <c r="AN22" s="124"/>
      <c r="AO22" s="127"/>
      <c r="AP22" s="124"/>
      <c r="AQ22" s="28"/>
      <c r="AR22" s="127"/>
      <c r="AS22" s="128"/>
    </row>
    <row r="23" spans="1:45" s="129" customFormat="1" ht="14.45" customHeight="1">
      <c r="A23" s="26"/>
      <c r="B23" s="27" t="s">
        <v>850</v>
      </c>
      <c r="C23" s="27">
        <v>30</v>
      </c>
      <c r="D23" s="28">
        <v>425</v>
      </c>
      <c r="E23" s="28"/>
      <c r="F23" s="28" t="s">
        <v>784</v>
      </c>
      <c r="G23" s="29" t="s">
        <v>855</v>
      </c>
      <c r="H23" s="122" t="str">
        <f t="shared" si="0"/>
        <v>TM140230M425_RF</v>
      </c>
      <c r="I23" s="177"/>
      <c r="J23" s="31" t="str">
        <f>IFERROR(INDEX(Definitions!$E$4:$F$173,MATCH($C23,Definitions!$E$4:$E$173,0),2),"")</f>
        <v>Wet End</v>
      </c>
      <c r="K23" s="32" t="s">
        <v>129</v>
      </c>
      <c r="L23" s="28" t="s">
        <v>101</v>
      </c>
      <c r="M23" s="33" t="str">
        <f>IFERROR(INDEX(Definitions!$E$4:$F$88,MATCH($F23,Definitions!$E$4:$E$88,0),2),"")</f>
        <v>Run feedback signal</v>
      </c>
      <c r="N23" s="28" t="s">
        <v>102</v>
      </c>
      <c r="O23" s="28" t="s">
        <v>72</v>
      </c>
      <c r="P23" s="28" t="s">
        <v>85</v>
      </c>
      <c r="Q23" s="27" t="s">
        <v>436</v>
      </c>
      <c r="R23" s="27" t="s">
        <v>103</v>
      </c>
      <c r="S23" s="27"/>
      <c r="T23" s="27" t="s">
        <v>76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123"/>
      <c r="AK23" s="124"/>
      <c r="AL23" s="125"/>
      <c r="AM23" s="126"/>
      <c r="AN23" s="124"/>
      <c r="AO23" s="127"/>
      <c r="AP23" s="124"/>
      <c r="AQ23" s="28"/>
      <c r="AR23" s="127"/>
      <c r="AS23" s="128"/>
    </row>
    <row r="24" spans="1:45" s="129" customFormat="1" ht="14.45" customHeight="1">
      <c r="A24" s="26"/>
      <c r="B24" s="27" t="s">
        <v>850</v>
      </c>
      <c r="C24" s="27">
        <v>30</v>
      </c>
      <c r="D24" s="28">
        <v>426</v>
      </c>
      <c r="E24" s="28"/>
      <c r="F24" s="28" t="s">
        <v>783</v>
      </c>
      <c r="G24" s="29" t="s">
        <v>856</v>
      </c>
      <c r="H24" s="122" t="str">
        <f t="shared" si="0"/>
        <v>TM140230M426_STR</v>
      </c>
      <c r="I24" s="177"/>
      <c r="J24" s="31" t="str">
        <f>IFERROR(INDEX(Definitions!$E$4:$F$173,MATCH($C24,Definitions!$E$4:$E$173,0),2),"")</f>
        <v>Wet End</v>
      </c>
      <c r="K24" s="32" t="s">
        <v>130</v>
      </c>
      <c r="L24" s="28" t="s">
        <v>101</v>
      </c>
      <c r="M24" s="33" t="str">
        <f>IFERROR(INDEX(Definitions!$E$4:$F$88,MATCH($F24,Definitions!$E$4:$E$88,0),2),"")</f>
        <v>Start/Stop signal</v>
      </c>
      <c r="N24" s="28" t="s">
        <v>102</v>
      </c>
      <c r="O24" s="28" t="s">
        <v>72</v>
      </c>
      <c r="P24" s="28" t="s">
        <v>98</v>
      </c>
      <c r="Q24" s="27" t="s">
        <v>436</v>
      </c>
      <c r="R24" s="27" t="s">
        <v>103</v>
      </c>
      <c r="S24" s="27"/>
      <c r="T24" s="27" t="s">
        <v>76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123"/>
      <c r="AK24" s="124"/>
      <c r="AL24" s="125"/>
      <c r="AM24" s="126"/>
      <c r="AN24" s="124"/>
      <c r="AO24" s="127"/>
      <c r="AP24" s="124"/>
      <c r="AQ24" s="28"/>
      <c r="AR24" s="127"/>
      <c r="AS24" s="128"/>
    </row>
    <row r="25" spans="1:45" s="129" customFormat="1" ht="14.45" customHeight="1">
      <c r="A25" s="26"/>
      <c r="B25" s="27" t="s">
        <v>850</v>
      </c>
      <c r="C25" s="27">
        <v>30</v>
      </c>
      <c r="D25" s="28">
        <v>426</v>
      </c>
      <c r="E25" s="28"/>
      <c r="F25" s="28" t="s">
        <v>780</v>
      </c>
      <c r="G25" s="29" t="s">
        <v>856</v>
      </c>
      <c r="H25" s="122" t="str">
        <f t="shared" si="0"/>
        <v>TM140230M426_RY</v>
      </c>
      <c r="I25" s="177"/>
      <c r="J25" s="31" t="str">
        <f>IFERROR(INDEX(Definitions!$E$4:$F$173,MATCH($C25,Definitions!$E$4:$E$173,0),2),"")</f>
        <v>Wet End</v>
      </c>
      <c r="K25" s="32" t="s">
        <v>131</v>
      </c>
      <c r="L25" s="28" t="s">
        <v>101</v>
      </c>
      <c r="M25" s="33" t="str">
        <f>IFERROR(INDEX(Definitions!$E$4:$F$88,MATCH($F25,Definitions!$E$4:$E$88,0),2),"")</f>
        <v>Ready signal</v>
      </c>
      <c r="N25" s="28" t="s">
        <v>102</v>
      </c>
      <c r="O25" s="28" t="s">
        <v>72</v>
      </c>
      <c r="P25" s="28" t="s">
        <v>85</v>
      </c>
      <c r="Q25" s="27" t="s">
        <v>436</v>
      </c>
      <c r="R25" s="27" t="s">
        <v>103</v>
      </c>
      <c r="S25" s="27"/>
      <c r="T25" s="27" t="s">
        <v>76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123"/>
      <c r="AK25" s="124"/>
      <c r="AL25" s="125"/>
      <c r="AM25" s="126"/>
      <c r="AN25" s="124"/>
      <c r="AO25" s="127"/>
      <c r="AP25" s="124"/>
      <c r="AQ25" s="28"/>
      <c r="AR25" s="127"/>
      <c r="AS25" s="128"/>
    </row>
    <row r="26" spans="1:45" s="129" customFormat="1" ht="14.45" customHeight="1">
      <c r="A26" s="26"/>
      <c r="B26" s="27" t="s">
        <v>850</v>
      </c>
      <c r="C26" s="27">
        <v>30</v>
      </c>
      <c r="D26" s="28">
        <v>426</v>
      </c>
      <c r="E26" s="28"/>
      <c r="F26" s="28" t="s">
        <v>784</v>
      </c>
      <c r="G26" s="29" t="s">
        <v>856</v>
      </c>
      <c r="H26" s="122" t="str">
        <f t="shared" si="0"/>
        <v>TM140230M426_RF</v>
      </c>
      <c r="I26" s="177"/>
      <c r="J26" s="31" t="str">
        <f>IFERROR(INDEX(Definitions!$E$4:$F$173,MATCH($C26,Definitions!$E$4:$E$173,0),2),"")</f>
        <v>Wet End</v>
      </c>
      <c r="K26" s="32" t="s">
        <v>132</v>
      </c>
      <c r="L26" s="28" t="s">
        <v>101</v>
      </c>
      <c r="M26" s="33" t="str">
        <f>IFERROR(INDEX(Definitions!$E$4:$F$88,MATCH($F26,Definitions!$E$4:$E$88,0),2),"")</f>
        <v>Run feedback signal</v>
      </c>
      <c r="N26" s="28" t="s">
        <v>102</v>
      </c>
      <c r="O26" s="28" t="s">
        <v>72</v>
      </c>
      <c r="P26" s="28" t="s">
        <v>85</v>
      </c>
      <c r="Q26" s="27" t="s">
        <v>436</v>
      </c>
      <c r="R26" s="27" t="s">
        <v>103</v>
      </c>
      <c r="S26" s="27"/>
      <c r="T26" s="27" t="s">
        <v>76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123"/>
      <c r="AK26" s="124"/>
      <c r="AL26" s="125"/>
      <c r="AM26" s="126"/>
      <c r="AN26" s="124"/>
      <c r="AO26" s="127"/>
      <c r="AP26" s="124"/>
      <c r="AQ26" s="28"/>
      <c r="AR26" s="127"/>
      <c r="AS26" s="128"/>
    </row>
    <row r="27" spans="1:45" s="129" customFormat="1" ht="14.45" customHeight="1">
      <c r="A27" s="26"/>
      <c r="B27" s="27" t="s">
        <v>850</v>
      </c>
      <c r="C27" s="27">
        <v>30</v>
      </c>
      <c r="D27" s="28">
        <v>455</v>
      </c>
      <c r="E27" s="28"/>
      <c r="F27" s="28" t="s">
        <v>778</v>
      </c>
      <c r="G27" s="29" t="s">
        <v>857</v>
      </c>
      <c r="H27" s="122" t="str">
        <f t="shared" si="0"/>
        <v>TM140230M455_STRF</v>
      </c>
      <c r="I27" s="177"/>
      <c r="J27" s="31" t="str">
        <f>IFERROR(INDEX(Definitions!$E$4:$F$173,MATCH($C27,Definitions!$E$4:$E$173,0),2),"")</f>
        <v>Wet End</v>
      </c>
      <c r="K27" s="32" t="s">
        <v>139</v>
      </c>
      <c r="L27" s="28" t="s">
        <v>101</v>
      </c>
      <c r="M27" s="33" t="str">
        <f>IFERROR(INDEX(Definitions!$E$4:$F$88,MATCH($F27,Definitions!$E$4:$E$88,0),2),"")</f>
        <v>Start forward signal</v>
      </c>
      <c r="N27" s="28" t="s">
        <v>102</v>
      </c>
      <c r="O27" s="28" t="s">
        <v>72</v>
      </c>
      <c r="P27" s="28" t="s">
        <v>98</v>
      </c>
      <c r="Q27" s="27" t="s">
        <v>436</v>
      </c>
      <c r="R27" s="27" t="s">
        <v>103</v>
      </c>
      <c r="S27" s="27"/>
      <c r="T27" s="27" t="s">
        <v>76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123"/>
      <c r="AK27" s="124"/>
      <c r="AL27" s="125"/>
      <c r="AM27" s="126"/>
      <c r="AN27" s="124"/>
      <c r="AO27" s="127"/>
      <c r="AP27" s="124"/>
      <c r="AQ27" s="28"/>
      <c r="AR27" s="127"/>
      <c r="AS27" s="128"/>
    </row>
    <row r="28" spans="1:45" s="129" customFormat="1" ht="14.45" customHeight="1">
      <c r="A28" s="26"/>
      <c r="B28" s="27" t="s">
        <v>850</v>
      </c>
      <c r="C28" s="27">
        <v>30</v>
      </c>
      <c r="D28" s="28">
        <v>455</v>
      </c>
      <c r="E28" s="28"/>
      <c r="F28" s="28" t="s">
        <v>779</v>
      </c>
      <c r="G28" s="29" t="s">
        <v>857</v>
      </c>
      <c r="H28" s="122" t="str">
        <f t="shared" si="0"/>
        <v>TM140230M455_STRR</v>
      </c>
      <c r="I28" s="177"/>
      <c r="J28" s="31" t="str">
        <f>IFERROR(INDEX(Definitions!$E$4:$F$173,MATCH($C28,Definitions!$E$4:$E$173,0),2),"")</f>
        <v>Wet End</v>
      </c>
      <c r="K28" s="32" t="s">
        <v>140</v>
      </c>
      <c r="L28" s="28" t="s">
        <v>101</v>
      </c>
      <c r="M28" s="33" t="str">
        <f>IFERROR(INDEX(Definitions!$E$4:$F$88,MATCH($F28,Definitions!$E$4:$E$88,0),2),"")</f>
        <v>Start reverse signal</v>
      </c>
      <c r="N28" s="28" t="s">
        <v>102</v>
      </c>
      <c r="O28" s="28" t="s">
        <v>72</v>
      </c>
      <c r="P28" s="28" t="s">
        <v>98</v>
      </c>
      <c r="Q28" s="27" t="s">
        <v>436</v>
      </c>
      <c r="R28" s="27" t="s">
        <v>103</v>
      </c>
      <c r="S28" s="27"/>
      <c r="T28" s="27" t="s">
        <v>76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123"/>
      <c r="AK28" s="124"/>
      <c r="AL28" s="125"/>
      <c r="AM28" s="126"/>
      <c r="AN28" s="124"/>
      <c r="AO28" s="127"/>
      <c r="AP28" s="124"/>
      <c r="AQ28" s="28"/>
      <c r="AR28" s="127"/>
      <c r="AS28" s="128"/>
    </row>
    <row r="29" spans="1:45" s="129" customFormat="1" ht="14.45" customHeight="1">
      <c r="A29" s="26"/>
      <c r="B29" s="27" t="s">
        <v>850</v>
      </c>
      <c r="C29" s="27">
        <v>30</v>
      </c>
      <c r="D29" s="28">
        <v>455</v>
      </c>
      <c r="E29" s="28"/>
      <c r="F29" s="28" t="s">
        <v>780</v>
      </c>
      <c r="G29" s="29" t="s">
        <v>857</v>
      </c>
      <c r="H29" s="122" t="str">
        <f t="shared" si="0"/>
        <v>TM140230M455_RY</v>
      </c>
      <c r="I29" s="177"/>
      <c r="J29" s="31" t="str">
        <f>IFERROR(INDEX(Definitions!$E$4:$F$173,MATCH($C29,Definitions!$E$4:$E$173,0),2),"")</f>
        <v>Wet End</v>
      </c>
      <c r="K29" s="32" t="s">
        <v>141</v>
      </c>
      <c r="L29" s="28" t="s">
        <v>101</v>
      </c>
      <c r="M29" s="33" t="str">
        <f>IFERROR(INDEX(Definitions!$E$4:$F$88,MATCH($F29,Definitions!$E$4:$E$88,0),2),"")</f>
        <v>Ready signal</v>
      </c>
      <c r="N29" s="28" t="s">
        <v>102</v>
      </c>
      <c r="O29" s="28" t="s">
        <v>72</v>
      </c>
      <c r="P29" s="28" t="s">
        <v>85</v>
      </c>
      <c r="Q29" s="27" t="s">
        <v>436</v>
      </c>
      <c r="R29" s="27" t="s">
        <v>103</v>
      </c>
      <c r="S29" s="27"/>
      <c r="T29" s="27" t="s">
        <v>76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123"/>
      <c r="AK29" s="124"/>
      <c r="AL29" s="125"/>
      <c r="AM29" s="126"/>
      <c r="AN29" s="124"/>
      <c r="AO29" s="127"/>
      <c r="AP29" s="124"/>
      <c r="AQ29" s="28"/>
      <c r="AR29" s="127"/>
      <c r="AS29" s="128"/>
    </row>
    <row r="30" spans="1:45" s="129" customFormat="1" ht="14.45" customHeight="1">
      <c r="A30" s="26"/>
      <c r="B30" s="27" t="s">
        <v>850</v>
      </c>
      <c r="C30" s="27">
        <v>30</v>
      </c>
      <c r="D30" s="28">
        <v>455</v>
      </c>
      <c r="E30" s="28"/>
      <c r="F30" s="28" t="s">
        <v>781</v>
      </c>
      <c r="G30" s="29" t="s">
        <v>857</v>
      </c>
      <c r="H30" s="122" t="str">
        <f t="shared" si="0"/>
        <v>TM140230M455_FWDR</v>
      </c>
      <c r="I30" s="177"/>
      <c r="J30" s="31" t="str">
        <f>IFERROR(INDEX(Definitions!$E$4:$F$173,MATCH($C30,Definitions!$E$4:$E$173,0),2),"")</f>
        <v>Wet End</v>
      </c>
      <c r="K30" s="32" t="s">
        <v>142</v>
      </c>
      <c r="L30" s="28" t="s">
        <v>101</v>
      </c>
      <c r="M30" s="33" t="str">
        <f>IFERROR(INDEX(Definitions!$E$4:$F$88,MATCH($F30,Definitions!$E$4:$E$88,0),2),"")</f>
        <v>Run feedback forward signal</v>
      </c>
      <c r="N30" s="28" t="s">
        <v>102</v>
      </c>
      <c r="O30" s="28" t="s">
        <v>72</v>
      </c>
      <c r="P30" s="28" t="s">
        <v>85</v>
      </c>
      <c r="Q30" s="27" t="s">
        <v>436</v>
      </c>
      <c r="R30" s="27" t="s">
        <v>103</v>
      </c>
      <c r="S30" s="27"/>
      <c r="T30" s="27" t="s">
        <v>76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123"/>
      <c r="AK30" s="124"/>
      <c r="AL30" s="125"/>
      <c r="AM30" s="126"/>
      <c r="AN30" s="124"/>
      <c r="AO30" s="127"/>
      <c r="AP30" s="124"/>
      <c r="AQ30" s="28"/>
      <c r="AR30" s="127"/>
      <c r="AS30" s="128"/>
    </row>
    <row r="31" spans="1:45" s="129" customFormat="1" ht="14.45" customHeight="1">
      <c r="A31" s="26"/>
      <c r="B31" s="27" t="s">
        <v>850</v>
      </c>
      <c r="C31" s="27">
        <v>30</v>
      </c>
      <c r="D31" s="28">
        <v>455</v>
      </c>
      <c r="E31" s="28"/>
      <c r="F31" s="28" t="s">
        <v>782</v>
      </c>
      <c r="G31" s="29" t="s">
        <v>857</v>
      </c>
      <c r="H31" s="122" t="str">
        <f t="shared" si="0"/>
        <v>TM140230M455_REVR</v>
      </c>
      <c r="I31" s="177"/>
      <c r="J31" s="31" t="str">
        <f>IFERROR(INDEX(Definitions!$E$4:$F$173,MATCH($C31,Definitions!$E$4:$E$173,0),2),"")</f>
        <v>Wet End</v>
      </c>
      <c r="K31" s="32" t="s">
        <v>143</v>
      </c>
      <c r="L31" s="28" t="s">
        <v>101</v>
      </c>
      <c r="M31" s="33" t="str">
        <f>IFERROR(INDEX(Definitions!$E$4:$F$88,MATCH($F31,Definitions!$E$4:$E$88,0),2),"")</f>
        <v>Run feedback reverse signal</v>
      </c>
      <c r="N31" s="28" t="s">
        <v>102</v>
      </c>
      <c r="O31" s="28" t="s">
        <v>72</v>
      </c>
      <c r="P31" s="28" t="s">
        <v>85</v>
      </c>
      <c r="Q31" s="27" t="s">
        <v>436</v>
      </c>
      <c r="R31" s="27" t="s">
        <v>103</v>
      </c>
      <c r="S31" s="27"/>
      <c r="T31" s="27" t="s">
        <v>76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123"/>
      <c r="AK31" s="124"/>
      <c r="AL31" s="125"/>
      <c r="AM31" s="126"/>
      <c r="AN31" s="124"/>
      <c r="AO31" s="127"/>
      <c r="AP31" s="124"/>
      <c r="AQ31" s="28"/>
      <c r="AR31" s="127"/>
      <c r="AS31" s="128"/>
    </row>
    <row r="32" spans="1:45" s="129" customFormat="1" ht="14.45" customHeight="1">
      <c r="A32" s="26"/>
      <c r="B32" s="27" t="s">
        <v>850</v>
      </c>
      <c r="C32" s="27">
        <v>30</v>
      </c>
      <c r="D32" s="28">
        <v>463</v>
      </c>
      <c r="E32" s="28"/>
      <c r="F32" s="28" t="s">
        <v>778</v>
      </c>
      <c r="G32" s="29" t="s">
        <v>858</v>
      </c>
      <c r="H32" s="122" t="str">
        <f t="shared" si="0"/>
        <v>TM140230M463_STRF</v>
      </c>
      <c r="I32" s="177"/>
      <c r="J32" s="31" t="str">
        <f>IFERROR(INDEX(Definitions!$E$4:$F$173,MATCH($C32,Definitions!$E$4:$E$173,0),2),"")</f>
        <v>Wet End</v>
      </c>
      <c r="K32" s="32" t="s">
        <v>159</v>
      </c>
      <c r="L32" s="28" t="s">
        <v>101</v>
      </c>
      <c r="M32" s="33" t="str">
        <f>IFERROR(INDEX(Definitions!$E$4:$F$88,MATCH($F32,Definitions!$E$4:$E$88,0),2),"")</f>
        <v>Start forward signal</v>
      </c>
      <c r="N32" s="28" t="s">
        <v>102</v>
      </c>
      <c r="O32" s="28" t="s">
        <v>72</v>
      </c>
      <c r="P32" s="28" t="s">
        <v>98</v>
      </c>
      <c r="Q32" s="27" t="s">
        <v>436</v>
      </c>
      <c r="R32" s="27" t="s">
        <v>103</v>
      </c>
      <c r="S32" s="27"/>
      <c r="T32" s="27" t="s">
        <v>76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123"/>
      <c r="AK32" s="124"/>
      <c r="AL32" s="125"/>
      <c r="AM32" s="126"/>
      <c r="AN32" s="124"/>
      <c r="AO32" s="127"/>
      <c r="AP32" s="124"/>
      <c r="AQ32" s="28"/>
      <c r="AR32" s="127"/>
      <c r="AS32" s="128"/>
    </row>
    <row r="33" spans="1:45" s="129" customFormat="1" ht="14.45" customHeight="1">
      <c r="A33" s="26"/>
      <c r="B33" s="27" t="s">
        <v>850</v>
      </c>
      <c r="C33" s="27">
        <v>30</v>
      </c>
      <c r="D33" s="28">
        <v>463</v>
      </c>
      <c r="E33" s="28"/>
      <c r="F33" s="28" t="s">
        <v>779</v>
      </c>
      <c r="G33" s="29" t="s">
        <v>858</v>
      </c>
      <c r="H33" s="122" t="str">
        <f t="shared" si="0"/>
        <v>TM140230M463_STRR</v>
      </c>
      <c r="I33" s="177"/>
      <c r="J33" s="31" t="str">
        <f>IFERROR(INDEX(Definitions!$E$4:$F$173,MATCH($C33,Definitions!$E$4:$E$173,0),2),"")</f>
        <v>Wet End</v>
      </c>
      <c r="K33" s="32" t="s">
        <v>160</v>
      </c>
      <c r="L33" s="28" t="s">
        <v>101</v>
      </c>
      <c r="M33" s="33" t="str">
        <f>IFERROR(INDEX(Definitions!$E$4:$F$88,MATCH($F33,Definitions!$E$4:$E$88,0),2),"")</f>
        <v>Start reverse signal</v>
      </c>
      <c r="N33" s="28" t="s">
        <v>102</v>
      </c>
      <c r="O33" s="28" t="s">
        <v>72</v>
      </c>
      <c r="P33" s="28" t="s">
        <v>98</v>
      </c>
      <c r="Q33" s="27" t="s">
        <v>436</v>
      </c>
      <c r="R33" s="27" t="s">
        <v>103</v>
      </c>
      <c r="S33" s="27"/>
      <c r="T33" s="27" t="s">
        <v>76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123"/>
      <c r="AK33" s="124"/>
      <c r="AL33" s="125"/>
      <c r="AM33" s="126"/>
      <c r="AN33" s="124"/>
      <c r="AO33" s="127"/>
      <c r="AP33" s="124"/>
      <c r="AQ33" s="28"/>
      <c r="AR33" s="127"/>
      <c r="AS33" s="128"/>
    </row>
    <row r="34" spans="1:45" s="129" customFormat="1" ht="14.45" customHeight="1">
      <c r="A34" s="26"/>
      <c r="B34" s="27" t="s">
        <v>850</v>
      </c>
      <c r="C34" s="27">
        <v>30</v>
      </c>
      <c r="D34" s="28">
        <v>463</v>
      </c>
      <c r="E34" s="28"/>
      <c r="F34" s="28" t="s">
        <v>780</v>
      </c>
      <c r="G34" s="29" t="s">
        <v>858</v>
      </c>
      <c r="H34" s="122" t="str">
        <f t="shared" si="0"/>
        <v>TM140230M463_RY</v>
      </c>
      <c r="I34" s="177"/>
      <c r="J34" s="31" t="str">
        <f>IFERROR(INDEX(Definitions!$E$4:$F$173,MATCH($C34,Definitions!$E$4:$E$173,0),2),"")</f>
        <v>Wet End</v>
      </c>
      <c r="K34" s="32" t="s">
        <v>161</v>
      </c>
      <c r="L34" s="28" t="s">
        <v>101</v>
      </c>
      <c r="M34" s="33" t="str">
        <f>IFERROR(INDEX(Definitions!$E$4:$F$88,MATCH($F34,Definitions!$E$4:$E$88,0),2),"")</f>
        <v>Ready signal</v>
      </c>
      <c r="N34" s="28" t="s">
        <v>102</v>
      </c>
      <c r="O34" s="28" t="s">
        <v>72</v>
      </c>
      <c r="P34" s="28" t="s">
        <v>85</v>
      </c>
      <c r="Q34" s="27" t="s">
        <v>436</v>
      </c>
      <c r="R34" s="27" t="s">
        <v>103</v>
      </c>
      <c r="S34" s="27"/>
      <c r="T34" s="27" t="s">
        <v>76</v>
      </c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123"/>
      <c r="AK34" s="124"/>
      <c r="AL34" s="125"/>
      <c r="AM34" s="126"/>
      <c r="AN34" s="124"/>
      <c r="AO34" s="127"/>
      <c r="AP34" s="124"/>
      <c r="AQ34" s="28"/>
      <c r="AR34" s="127"/>
      <c r="AS34" s="128"/>
    </row>
    <row r="35" spans="1:45" s="129" customFormat="1" ht="14.45" customHeight="1">
      <c r="A35" s="26"/>
      <c r="B35" s="27" t="s">
        <v>850</v>
      </c>
      <c r="C35" s="27">
        <v>30</v>
      </c>
      <c r="D35" s="28">
        <v>463</v>
      </c>
      <c r="E35" s="28"/>
      <c r="F35" s="28" t="s">
        <v>781</v>
      </c>
      <c r="G35" s="29" t="s">
        <v>858</v>
      </c>
      <c r="H35" s="122" t="str">
        <f t="shared" si="0"/>
        <v>TM140230M463_FWDR</v>
      </c>
      <c r="I35" s="177"/>
      <c r="J35" s="31" t="str">
        <f>IFERROR(INDEX(Definitions!$E$4:$F$173,MATCH($C35,Definitions!$E$4:$E$173,0),2),"")</f>
        <v>Wet End</v>
      </c>
      <c r="K35" s="32" t="s">
        <v>162</v>
      </c>
      <c r="L35" s="28" t="s">
        <v>101</v>
      </c>
      <c r="M35" s="33" t="str">
        <f>IFERROR(INDEX(Definitions!$E$4:$F$88,MATCH($F35,Definitions!$E$4:$E$88,0),2),"")</f>
        <v>Run feedback forward signal</v>
      </c>
      <c r="N35" s="28" t="s">
        <v>102</v>
      </c>
      <c r="O35" s="28" t="s">
        <v>72</v>
      </c>
      <c r="P35" s="28" t="s">
        <v>85</v>
      </c>
      <c r="Q35" s="27" t="s">
        <v>436</v>
      </c>
      <c r="R35" s="27" t="s">
        <v>103</v>
      </c>
      <c r="S35" s="27"/>
      <c r="T35" s="27" t="s">
        <v>76</v>
      </c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123"/>
      <c r="AK35" s="124"/>
      <c r="AL35" s="125"/>
      <c r="AM35" s="126"/>
      <c r="AN35" s="124"/>
      <c r="AO35" s="127"/>
      <c r="AP35" s="124"/>
      <c r="AQ35" s="28"/>
      <c r="AR35" s="127"/>
      <c r="AS35" s="128"/>
    </row>
    <row r="36" spans="1:45" s="129" customFormat="1" ht="14.45" customHeight="1">
      <c r="A36" s="26"/>
      <c r="B36" s="27" t="s">
        <v>850</v>
      </c>
      <c r="C36" s="27">
        <v>30</v>
      </c>
      <c r="D36" s="28">
        <v>463</v>
      </c>
      <c r="E36" s="28"/>
      <c r="F36" s="28" t="s">
        <v>782</v>
      </c>
      <c r="G36" s="29" t="s">
        <v>858</v>
      </c>
      <c r="H36" s="122" t="str">
        <f t="shared" si="0"/>
        <v>TM140230M463_REVR</v>
      </c>
      <c r="I36" s="177"/>
      <c r="J36" s="31" t="str">
        <f>IFERROR(INDEX(Definitions!$E$4:$F$173,MATCH($C36,Definitions!$E$4:$E$173,0),2),"")</f>
        <v>Wet End</v>
      </c>
      <c r="K36" s="32" t="s">
        <v>163</v>
      </c>
      <c r="L36" s="28" t="s">
        <v>101</v>
      </c>
      <c r="M36" s="33" t="str">
        <f>IFERROR(INDEX(Definitions!$E$4:$F$88,MATCH($F36,Definitions!$E$4:$E$88,0),2),"")</f>
        <v>Run feedback reverse signal</v>
      </c>
      <c r="N36" s="28" t="s">
        <v>102</v>
      </c>
      <c r="O36" s="28" t="s">
        <v>72</v>
      </c>
      <c r="P36" s="28" t="s">
        <v>85</v>
      </c>
      <c r="Q36" s="27" t="s">
        <v>436</v>
      </c>
      <c r="R36" s="27" t="s">
        <v>103</v>
      </c>
      <c r="S36" s="27"/>
      <c r="T36" s="27" t="s">
        <v>76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123"/>
      <c r="AK36" s="124"/>
      <c r="AL36" s="125"/>
      <c r="AM36" s="126"/>
      <c r="AN36" s="124"/>
      <c r="AO36" s="127"/>
      <c r="AP36" s="124"/>
      <c r="AQ36" s="28"/>
      <c r="AR36" s="127"/>
      <c r="AS36" s="128"/>
    </row>
    <row r="37" spans="1:45" s="129" customFormat="1" ht="14.45" customHeight="1">
      <c r="A37" s="26"/>
      <c r="B37" s="27" t="s">
        <v>850</v>
      </c>
      <c r="C37" s="27">
        <v>30</v>
      </c>
      <c r="D37" s="28">
        <v>334</v>
      </c>
      <c r="E37" s="28" t="s">
        <v>90</v>
      </c>
      <c r="F37" s="28" t="s">
        <v>783</v>
      </c>
      <c r="G37" s="29" t="s">
        <v>859</v>
      </c>
      <c r="H37" s="122" t="str">
        <f t="shared" si="0"/>
        <v>TM140230M334A_STR</v>
      </c>
      <c r="I37" s="177"/>
      <c r="J37" s="31" t="str">
        <f>IFERROR(INDEX(Definitions!$E$4:$F$173,MATCH($C37,Definitions!$E$4:$E$173,0),2),"")</f>
        <v>Wet End</v>
      </c>
      <c r="K37" s="32" t="s">
        <v>183</v>
      </c>
      <c r="L37" s="28" t="s">
        <v>101</v>
      </c>
      <c r="M37" s="33" t="s">
        <v>184</v>
      </c>
      <c r="N37" s="28" t="s">
        <v>102</v>
      </c>
      <c r="O37" s="28" t="s">
        <v>72</v>
      </c>
      <c r="P37" s="28" t="s">
        <v>98</v>
      </c>
      <c r="Q37" s="27" t="s">
        <v>436</v>
      </c>
      <c r="R37" s="27" t="s">
        <v>103</v>
      </c>
      <c r="S37" s="27"/>
      <c r="T37" s="27" t="s">
        <v>76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123"/>
      <c r="AK37" s="124"/>
      <c r="AL37" s="125"/>
      <c r="AM37" s="126"/>
      <c r="AN37" s="124"/>
      <c r="AO37" s="127"/>
      <c r="AP37" s="124"/>
      <c r="AQ37" s="28"/>
      <c r="AR37" s="127"/>
      <c r="AS37" s="128"/>
    </row>
    <row r="38" spans="1:45" s="129" customFormat="1" ht="14.45" customHeight="1">
      <c r="A38" s="26"/>
      <c r="B38" s="27" t="s">
        <v>850</v>
      </c>
      <c r="C38" s="27">
        <v>30</v>
      </c>
      <c r="D38" s="28">
        <v>334</v>
      </c>
      <c r="E38" s="28" t="s">
        <v>90</v>
      </c>
      <c r="F38" s="28" t="s">
        <v>780</v>
      </c>
      <c r="G38" s="29" t="s">
        <v>859</v>
      </c>
      <c r="H38" s="122" t="str">
        <f t="shared" si="0"/>
        <v>TM140230M334A_RY</v>
      </c>
      <c r="I38" s="177"/>
      <c r="J38" s="31" t="str">
        <f>IFERROR(INDEX(Definitions!$E$4:$F$173,MATCH($C38,Definitions!$E$4:$E$173,0),2),"")</f>
        <v>Wet End</v>
      </c>
      <c r="K38" s="32" t="s">
        <v>185</v>
      </c>
      <c r="L38" s="28" t="s">
        <v>101</v>
      </c>
      <c r="M38" s="33" t="s">
        <v>186</v>
      </c>
      <c r="N38" s="28" t="s">
        <v>102</v>
      </c>
      <c r="O38" s="28" t="s">
        <v>72</v>
      </c>
      <c r="P38" s="28" t="s">
        <v>85</v>
      </c>
      <c r="Q38" s="27" t="s">
        <v>436</v>
      </c>
      <c r="R38" s="27" t="s">
        <v>103</v>
      </c>
      <c r="S38" s="27"/>
      <c r="T38" s="27" t="s">
        <v>76</v>
      </c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123"/>
      <c r="AK38" s="124"/>
      <c r="AL38" s="125"/>
      <c r="AM38" s="126"/>
      <c r="AN38" s="124"/>
      <c r="AO38" s="127"/>
      <c r="AP38" s="124"/>
      <c r="AQ38" s="28"/>
      <c r="AR38" s="127"/>
      <c r="AS38" s="128"/>
    </row>
    <row r="39" spans="1:45" s="129" customFormat="1" ht="14.45" customHeight="1">
      <c r="A39" s="26"/>
      <c r="B39" s="27" t="s">
        <v>850</v>
      </c>
      <c r="C39" s="27">
        <v>30</v>
      </c>
      <c r="D39" s="28">
        <v>334</v>
      </c>
      <c r="E39" s="28" t="s">
        <v>90</v>
      </c>
      <c r="F39" s="28" t="s">
        <v>784</v>
      </c>
      <c r="G39" s="29" t="s">
        <v>859</v>
      </c>
      <c r="H39" s="122" t="str">
        <f t="shared" si="0"/>
        <v>TM140230M334A_RF</v>
      </c>
      <c r="I39" s="177"/>
      <c r="J39" s="31" t="str">
        <f>IFERROR(INDEX(Definitions!$E$4:$F$173,MATCH($C39,Definitions!$E$4:$E$173,0),2),"")</f>
        <v>Wet End</v>
      </c>
      <c r="K39" s="32" t="s">
        <v>187</v>
      </c>
      <c r="L39" s="28" t="s">
        <v>101</v>
      </c>
      <c r="M39" s="33" t="s">
        <v>188</v>
      </c>
      <c r="N39" s="28" t="s">
        <v>102</v>
      </c>
      <c r="O39" s="28" t="s">
        <v>72</v>
      </c>
      <c r="P39" s="28" t="s">
        <v>85</v>
      </c>
      <c r="Q39" s="27" t="s">
        <v>436</v>
      </c>
      <c r="R39" s="27" t="s">
        <v>103</v>
      </c>
      <c r="S39" s="27"/>
      <c r="T39" s="27" t="s">
        <v>76</v>
      </c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123"/>
      <c r="AK39" s="124"/>
      <c r="AL39" s="125"/>
      <c r="AM39" s="126"/>
      <c r="AN39" s="124"/>
      <c r="AO39" s="127"/>
      <c r="AP39" s="124"/>
      <c r="AQ39" s="28"/>
      <c r="AR39" s="127"/>
      <c r="AS39" s="128"/>
    </row>
    <row r="40" spans="1:45" s="129" customFormat="1" ht="14.45" customHeight="1">
      <c r="A40" s="26"/>
      <c r="B40" s="27" t="s">
        <v>850</v>
      </c>
      <c r="C40" s="27">
        <v>30</v>
      </c>
      <c r="D40" s="28">
        <v>334</v>
      </c>
      <c r="E40" s="28" t="s">
        <v>12</v>
      </c>
      <c r="F40" s="28" t="s">
        <v>783</v>
      </c>
      <c r="G40" s="29" t="s">
        <v>860</v>
      </c>
      <c r="H40" s="122" t="str">
        <f t="shared" si="0"/>
        <v>TM140230M334B_STR</v>
      </c>
      <c r="I40" s="177"/>
      <c r="J40" s="31" t="str">
        <f>IFERROR(INDEX(Definitions!$E$4:$F$173,MATCH($C40,Definitions!$E$4:$E$173,0),2),"")</f>
        <v>Wet End</v>
      </c>
      <c r="K40" s="32" t="s">
        <v>189</v>
      </c>
      <c r="L40" s="28" t="s">
        <v>101</v>
      </c>
      <c r="M40" s="33" t="s">
        <v>184</v>
      </c>
      <c r="N40" s="28" t="s">
        <v>102</v>
      </c>
      <c r="O40" s="28" t="s">
        <v>72</v>
      </c>
      <c r="P40" s="28" t="s">
        <v>98</v>
      </c>
      <c r="Q40" s="27" t="s">
        <v>436</v>
      </c>
      <c r="R40" s="27" t="s">
        <v>103</v>
      </c>
      <c r="S40" s="27"/>
      <c r="T40" s="27" t="s">
        <v>76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123"/>
      <c r="AK40" s="124"/>
      <c r="AL40" s="125"/>
      <c r="AM40" s="126"/>
      <c r="AN40" s="124"/>
      <c r="AO40" s="127"/>
      <c r="AP40" s="124"/>
      <c r="AQ40" s="28"/>
      <c r="AR40" s="127"/>
      <c r="AS40" s="128"/>
    </row>
    <row r="41" spans="1:45" s="129" customFormat="1" ht="14.45" customHeight="1">
      <c r="A41" s="26"/>
      <c r="B41" s="27" t="s">
        <v>850</v>
      </c>
      <c r="C41" s="27">
        <v>30</v>
      </c>
      <c r="D41" s="28">
        <v>334</v>
      </c>
      <c r="E41" s="28" t="s">
        <v>12</v>
      </c>
      <c r="F41" s="28" t="s">
        <v>780</v>
      </c>
      <c r="G41" s="29" t="s">
        <v>860</v>
      </c>
      <c r="H41" s="122" t="str">
        <f t="shared" si="0"/>
        <v>TM140230M334B_RY</v>
      </c>
      <c r="I41" s="177"/>
      <c r="J41" s="31" t="str">
        <f>IFERROR(INDEX(Definitions!$E$4:$F$173,MATCH($C41,Definitions!$E$4:$E$173,0),2),"")</f>
        <v>Wet End</v>
      </c>
      <c r="K41" s="32" t="s">
        <v>190</v>
      </c>
      <c r="L41" s="28" t="s">
        <v>101</v>
      </c>
      <c r="M41" s="33" t="s">
        <v>186</v>
      </c>
      <c r="N41" s="28" t="s">
        <v>102</v>
      </c>
      <c r="O41" s="28" t="s">
        <v>72</v>
      </c>
      <c r="P41" s="28" t="s">
        <v>85</v>
      </c>
      <c r="Q41" s="27" t="s">
        <v>436</v>
      </c>
      <c r="R41" s="27" t="s">
        <v>103</v>
      </c>
      <c r="S41" s="27"/>
      <c r="T41" s="27" t="s">
        <v>76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123"/>
      <c r="AK41" s="124"/>
      <c r="AL41" s="125"/>
      <c r="AM41" s="126"/>
      <c r="AN41" s="124"/>
      <c r="AO41" s="127"/>
      <c r="AP41" s="124"/>
      <c r="AQ41" s="28"/>
      <c r="AR41" s="127"/>
      <c r="AS41" s="128"/>
    </row>
    <row r="42" spans="1:45" s="129" customFormat="1" ht="14.45" customHeight="1">
      <c r="A42" s="26"/>
      <c r="B42" s="27" t="s">
        <v>850</v>
      </c>
      <c r="C42" s="27">
        <v>30</v>
      </c>
      <c r="D42" s="28">
        <v>334</v>
      </c>
      <c r="E42" s="28" t="s">
        <v>12</v>
      </c>
      <c r="F42" s="28" t="s">
        <v>784</v>
      </c>
      <c r="G42" s="29" t="s">
        <v>860</v>
      </c>
      <c r="H42" s="122" t="str">
        <f t="shared" si="0"/>
        <v>TM140230M334B_RF</v>
      </c>
      <c r="I42" s="177"/>
      <c r="J42" s="31" t="str">
        <f>IFERROR(INDEX(Definitions!$E$4:$F$173,MATCH($C42,Definitions!$E$4:$E$173,0),2),"")</f>
        <v>Wet End</v>
      </c>
      <c r="K42" s="32" t="s">
        <v>191</v>
      </c>
      <c r="L42" s="28" t="s">
        <v>101</v>
      </c>
      <c r="M42" s="33" t="s">
        <v>188</v>
      </c>
      <c r="N42" s="28" t="s">
        <v>102</v>
      </c>
      <c r="O42" s="28" t="s">
        <v>72</v>
      </c>
      <c r="P42" s="28" t="s">
        <v>85</v>
      </c>
      <c r="Q42" s="27" t="s">
        <v>436</v>
      </c>
      <c r="R42" s="27" t="s">
        <v>103</v>
      </c>
      <c r="S42" s="27"/>
      <c r="T42" s="27" t="s">
        <v>76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123"/>
      <c r="AK42" s="124"/>
      <c r="AL42" s="125"/>
      <c r="AM42" s="126"/>
      <c r="AN42" s="124"/>
      <c r="AO42" s="127"/>
      <c r="AP42" s="124"/>
      <c r="AQ42" s="28"/>
      <c r="AR42" s="127"/>
      <c r="AS42" s="128"/>
    </row>
    <row r="43" spans="1:45" s="129" customFormat="1" ht="14.45" customHeight="1">
      <c r="A43" s="26"/>
      <c r="B43" s="27" t="s">
        <v>850</v>
      </c>
      <c r="C43" s="27">
        <v>30</v>
      </c>
      <c r="D43" s="28">
        <v>350</v>
      </c>
      <c r="E43" s="28"/>
      <c r="F43" s="28" t="s">
        <v>778</v>
      </c>
      <c r="G43" s="29" t="s">
        <v>861</v>
      </c>
      <c r="H43" s="122" t="str">
        <f t="shared" si="0"/>
        <v>TM140230M350_STRF</v>
      </c>
      <c r="I43" s="177"/>
      <c r="J43" s="31" t="str">
        <f>IFERROR(INDEX(Definitions!$E$4:$F$173,MATCH($C43,Definitions!$E$4:$E$173,0),2),"")</f>
        <v>Wet End</v>
      </c>
      <c r="K43" s="32" t="s">
        <v>202</v>
      </c>
      <c r="L43" s="28" t="s">
        <v>101</v>
      </c>
      <c r="M43" s="33" t="str">
        <f>IFERROR(INDEX(Definitions!$E$4:$F$88,MATCH($F43,Definitions!$E$4:$E$88,0),2),"")</f>
        <v>Start forward signal</v>
      </c>
      <c r="N43" s="28" t="s">
        <v>102</v>
      </c>
      <c r="O43" s="28" t="s">
        <v>72</v>
      </c>
      <c r="P43" s="28" t="s">
        <v>98</v>
      </c>
      <c r="Q43" s="27" t="s">
        <v>436</v>
      </c>
      <c r="R43" s="27" t="s">
        <v>103</v>
      </c>
      <c r="S43" s="27"/>
      <c r="T43" s="27" t="s">
        <v>76</v>
      </c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123"/>
      <c r="AK43" s="124"/>
      <c r="AL43" s="125"/>
      <c r="AM43" s="126"/>
      <c r="AN43" s="124"/>
      <c r="AO43" s="127"/>
      <c r="AP43" s="124"/>
      <c r="AQ43" s="28"/>
      <c r="AR43" s="127"/>
      <c r="AS43" s="128"/>
    </row>
    <row r="44" spans="1:45" s="129" customFormat="1" ht="14.45" customHeight="1">
      <c r="A44" s="26"/>
      <c r="B44" s="27" t="s">
        <v>850</v>
      </c>
      <c r="C44" s="27">
        <v>30</v>
      </c>
      <c r="D44" s="28">
        <v>350</v>
      </c>
      <c r="E44" s="28"/>
      <c r="F44" s="28" t="s">
        <v>779</v>
      </c>
      <c r="G44" s="29" t="s">
        <v>861</v>
      </c>
      <c r="H44" s="122" t="str">
        <f t="shared" si="0"/>
        <v>TM140230M350_STRR</v>
      </c>
      <c r="I44" s="177"/>
      <c r="J44" s="31" t="str">
        <f>IFERROR(INDEX(Definitions!$E$4:$F$173,MATCH($C44,Definitions!$E$4:$E$173,0),2),"")</f>
        <v>Wet End</v>
      </c>
      <c r="K44" s="32" t="s">
        <v>203</v>
      </c>
      <c r="L44" s="28" t="s">
        <v>101</v>
      </c>
      <c r="M44" s="33" t="str">
        <f>IFERROR(INDEX(Definitions!$E$4:$F$88,MATCH($F44,Definitions!$E$4:$E$88,0),2),"")</f>
        <v>Start reverse signal</v>
      </c>
      <c r="N44" s="28" t="s">
        <v>102</v>
      </c>
      <c r="O44" s="28" t="s">
        <v>72</v>
      </c>
      <c r="P44" s="28" t="s">
        <v>98</v>
      </c>
      <c r="Q44" s="27" t="s">
        <v>436</v>
      </c>
      <c r="R44" s="27" t="s">
        <v>103</v>
      </c>
      <c r="S44" s="27"/>
      <c r="T44" s="27" t="s">
        <v>76</v>
      </c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123"/>
      <c r="AK44" s="124"/>
      <c r="AL44" s="125"/>
      <c r="AM44" s="126"/>
      <c r="AN44" s="124"/>
      <c r="AO44" s="127"/>
      <c r="AP44" s="124"/>
      <c r="AQ44" s="28"/>
      <c r="AR44" s="127"/>
      <c r="AS44" s="128"/>
    </row>
    <row r="45" spans="1:45" s="129" customFormat="1" ht="14.45" customHeight="1">
      <c r="A45" s="26"/>
      <c r="B45" s="27" t="s">
        <v>850</v>
      </c>
      <c r="C45" s="27">
        <v>30</v>
      </c>
      <c r="D45" s="28">
        <v>350</v>
      </c>
      <c r="E45" s="28"/>
      <c r="F45" s="28" t="s">
        <v>780</v>
      </c>
      <c r="G45" s="29" t="s">
        <v>861</v>
      </c>
      <c r="H45" s="122" t="str">
        <f t="shared" si="0"/>
        <v>TM140230M350_RY</v>
      </c>
      <c r="I45" s="177"/>
      <c r="J45" s="31" t="str">
        <f>IFERROR(INDEX(Definitions!$E$4:$F$173,MATCH($C45,Definitions!$E$4:$E$173,0),2),"")</f>
        <v>Wet End</v>
      </c>
      <c r="K45" s="32" t="s">
        <v>204</v>
      </c>
      <c r="L45" s="28" t="s">
        <v>101</v>
      </c>
      <c r="M45" s="33" t="str">
        <f>IFERROR(INDEX(Definitions!$E$4:$F$88,MATCH($F45,Definitions!$E$4:$E$88,0),2),"")</f>
        <v>Ready signal</v>
      </c>
      <c r="N45" s="28" t="s">
        <v>102</v>
      </c>
      <c r="O45" s="28" t="s">
        <v>72</v>
      </c>
      <c r="P45" s="28" t="s">
        <v>85</v>
      </c>
      <c r="Q45" s="27" t="s">
        <v>436</v>
      </c>
      <c r="R45" s="27" t="s">
        <v>103</v>
      </c>
      <c r="S45" s="27"/>
      <c r="T45" s="27" t="s">
        <v>76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123"/>
      <c r="AK45" s="124"/>
      <c r="AL45" s="125"/>
      <c r="AM45" s="126"/>
      <c r="AN45" s="124"/>
      <c r="AO45" s="127"/>
      <c r="AP45" s="124"/>
      <c r="AQ45" s="28"/>
      <c r="AR45" s="127"/>
      <c r="AS45" s="128"/>
    </row>
    <row r="46" spans="1:45" s="129" customFormat="1" ht="14.45" customHeight="1">
      <c r="A46" s="26"/>
      <c r="B46" s="27" t="s">
        <v>850</v>
      </c>
      <c r="C46" s="27">
        <v>30</v>
      </c>
      <c r="D46" s="28">
        <v>350</v>
      </c>
      <c r="E46" s="28"/>
      <c r="F46" s="28" t="s">
        <v>781</v>
      </c>
      <c r="G46" s="29" t="s">
        <v>861</v>
      </c>
      <c r="H46" s="122" t="str">
        <f t="shared" si="0"/>
        <v>TM140230M350_FWDR</v>
      </c>
      <c r="I46" s="177"/>
      <c r="J46" s="31" t="str">
        <f>IFERROR(INDEX(Definitions!$E$4:$F$173,MATCH($C46,Definitions!$E$4:$E$173,0),2),"")</f>
        <v>Wet End</v>
      </c>
      <c r="K46" s="32" t="s">
        <v>205</v>
      </c>
      <c r="L46" s="28" t="s">
        <v>101</v>
      </c>
      <c r="M46" s="33" t="str">
        <f>IFERROR(INDEX(Definitions!$E$4:$F$88,MATCH($F46,Definitions!$E$4:$E$88,0),2),"")</f>
        <v>Run feedback forward signal</v>
      </c>
      <c r="N46" s="28" t="s">
        <v>102</v>
      </c>
      <c r="O46" s="28" t="s">
        <v>72</v>
      </c>
      <c r="P46" s="28" t="s">
        <v>85</v>
      </c>
      <c r="Q46" s="27" t="s">
        <v>436</v>
      </c>
      <c r="R46" s="27" t="s">
        <v>103</v>
      </c>
      <c r="S46" s="27"/>
      <c r="T46" s="27" t="s">
        <v>76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123"/>
      <c r="AK46" s="124"/>
      <c r="AL46" s="125"/>
      <c r="AM46" s="126"/>
      <c r="AN46" s="124"/>
      <c r="AO46" s="127"/>
      <c r="AP46" s="124"/>
      <c r="AQ46" s="28"/>
      <c r="AR46" s="127"/>
      <c r="AS46" s="128"/>
    </row>
    <row r="47" spans="1:45" s="129" customFormat="1" ht="14.45" customHeight="1">
      <c r="A47" s="26"/>
      <c r="B47" s="27" t="s">
        <v>850</v>
      </c>
      <c r="C47" s="27">
        <v>30</v>
      </c>
      <c r="D47" s="28">
        <v>350</v>
      </c>
      <c r="E47" s="28"/>
      <c r="F47" s="28" t="s">
        <v>782</v>
      </c>
      <c r="G47" s="29" t="s">
        <v>861</v>
      </c>
      <c r="H47" s="122" t="str">
        <f t="shared" si="0"/>
        <v>TM140230M350_REVR</v>
      </c>
      <c r="I47" s="177"/>
      <c r="J47" s="31" t="str">
        <f>IFERROR(INDEX(Definitions!$E$4:$F$173,MATCH($C47,Definitions!$E$4:$E$173,0),2),"")</f>
        <v>Wet End</v>
      </c>
      <c r="K47" s="32" t="s">
        <v>206</v>
      </c>
      <c r="L47" s="28" t="s">
        <v>101</v>
      </c>
      <c r="M47" s="33" t="str">
        <f>IFERROR(INDEX(Definitions!$E$4:$F$88,MATCH($F47,Definitions!$E$4:$E$88,0),2),"")</f>
        <v>Run feedback reverse signal</v>
      </c>
      <c r="N47" s="28" t="s">
        <v>102</v>
      </c>
      <c r="O47" s="28" t="s">
        <v>72</v>
      </c>
      <c r="P47" s="28" t="s">
        <v>85</v>
      </c>
      <c r="Q47" s="27" t="s">
        <v>436</v>
      </c>
      <c r="R47" s="27" t="s">
        <v>103</v>
      </c>
      <c r="S47" s="27"/>
      <c r="T47" s="27" t="s">
        <v>76</v>
      </c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123"/>
      <c r="AK47" s="124"/>
      <c r="AL47" s="125"/>
      <c r="AM47" s="126"/>
      <c r="AN47" s="124"/>
      <c r="AO47" s="127"/>
      <c r="AP47" s="124"/>
      <c r="AQ47" s="28"/>
      <c r="AR47" s="127"/>
      <c r="AS47" s="128"/>
    </row>
    <row r="48" spans="1:45" s="129" customFormat="1" ht="14.45" customHeight="1">
      <c r="A48" s="26"/>
      <c r="B48" s="27" t="s">
        <v>850</v>
      </c>
      <c r="C48" s="27">
        <v>31</v>
      </c>
      <c r="D48" s="28">
        <v>215</v>
      </c>
      <c r="E48" s="28"/>
      <c r="F48" s="28" t="s">
        <v>783</v>
      </c>
      <c r="G48" s="29" t="s">
        <v>862</v>
      </c>
      <c r="H48" s="122" t="str">
        <f t="shared" si="0"/>
        <v>TM140231M215_STR</v>
      </c>
      <c r="I48" s="177"/>
      <c r="J48" s="31" t="str">
        <f>IFERROR(INDEX(Definitions!$E$4:$F$173,MATCH($C48,Definitions!$E$4:$E$173,0),2),"")</f>
        <v>Dry End</v>
      </c>
      <c r="K48" s="32" t="s">
        <v>221</v>
      </c>
      <c r="L48" s="28" t="s">
        <v>101</v>
      </c>
      <c r="M48" s="33" t="str">
        <f>IFERROR(INDEX(Definitions!$E$4:$F$88,MATCH($F48,Definitions!$E$4:$E$88,0),2),"")</f>
        <v>Start/Stop signal</v>
      </c>
      <c r="N48" s="28" t="s">
        <v>102</v>
      </c>
      <c r="O48" s="28" t="s">
        <v>72</v>
      </c>
      <c r="P48" s="28" t="s">
        <v>98</v>
      </c>
      <c r="Q48" s="27" t="s">
        <v>436</v>
      </c>
      <c r="R48" s="27" t="s">
        <v>103</v>
      </c>
      <c r="S48" s="27"/>
      <c r="T48" s="27" t="s">
        <v>76</v>
      </c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123"/>
      <c r="AK48" s="124"/>
      <c r="AL48" s="125"/>
      <c r="AM48" s="126"/>
      <c r="AN48" s="124"/>
      <c r="AO48" s="127"/>
      <c r="AP48" s="124"/>
      <c r="AQ48" s="28"/>
      <c r="AR48" s="127"/>
      <c r="AS48" s="128"/>
    </row>
    <row r="49" spans="1:45" s="129" customFormat="1" ht="14.45" customHeight="1">
      <c r="A49" s="26"/>
      <c r="B49" s="27" t="s">
        <v>850</v>
      </c>
      <c r="C49" s="27">
        <v>31</v>
      </c>
      <c r="D49" s="28">
        <v>215</v>
      </c>
      <c r="E49" s="28"/>
      <c r="F49" s="28" t="s">
        <v>780</v>
      </c>
      <c r="G49" s="29" t="s">
        <v>862</v>
      </c>
      <c r="H49" s="122" t="str">
        <f t="shared" si="0"/>
        <v>TM140231M215_RY</v>
      </c>
      <c r="I49" s="177"/>
      <c r="J49" s="31" t="str">
        <f>IFERROR(INDEX(Definitions!$E$4:$F$173,MATCH($C49,Definitions!$E$4:$E$173,0),2),"")</f>
        <v>Dry End</v>
      </c>
      <c r="K49" s="32" t="s">
        <v>222</v>
      </c>
      <c r="L49" s="28" t="s">
        <v>101</v>
      </c>
      <c r="M49" s="33" t="str">
        <f>IFERROR(INDEX(Definitions!$E$4:$F$88,MATCH($F49,Definitions!$E$4:$E$88,0),2),"")</f>
        <v>Ready signal</v>
      </c>
      <c r="N49" s="28" t="s">
        <v>102</v>
      </c>
      <c r="O49" s="28" t="s">
        <v>72</v>
      </c>
      <c r="P49" s="28" t="s">
        <v>85</v>
      </c>
      <c r="Q49" s="27" t="s">
        <v>436</v>
      </c>
      <c r="R49" s="27" t="s">
        <v>103</v>
      </c>
      <c r="S49" s="27"/>
      <c r="T49" s="27" t="s">
        <v>76</v>
      </c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123"/>
      <c r="AK49" s="124"/>
      <c r="AL49" s="125"/>
      <c r="AM49" s="126"/>
      <c r="AN49" s="124"/>
      <c r="AO49" s="127"/>
      <c r="AP49" s="124"/>
      <c r="AQ49" s="28"/>
      <c r="AR49" s="127"/>
      <c r="AS49" s="128"/>
    </row>
    <row r="50" spans="1:45" s="129" customFormat="1" ht="14.45" customHeight="1">
      <c r="A50" s="26"/>
      <c r="B50" s="27" t="s">
        <v>850</v>
      </c>
      <c r="C50" s="27">
        <v>31</v>
      </c>
      <c r="D50" s="28">
        <v>215</v>
      </c>
      <c r="E50" s="28"/>
      <c r="F50" s="28" t="s">
        <v>784</v>
      </c>
      <c r="G50" s="29" t="s">
        <v>862</v>
      </c>
      <c r="H50" s="122" t="str">
        <f t="shared" si="0"/>
        <v>TM140231M215_RF</v>
      </c>
      <c r="I50" s="177"/>
      <c r="J50" s="31" t="str">
        <f>IFERROR(INDEX(Definitions!$E$4:$F$173,MATCH($C50,Definitions!$E$4:$E$173,0),2),"")</f>
        <v>Dry End</v>
      </c>
      <c r="K50" s="32" t="s">
        <v>223</v>
      </c>
      <c r="L50" s="28" t="s">
        <v>101</v>
      </c>
      <c r="M50" s="33" t="str">
        <f>IFERROR(INDEX(Definitions!$E$4:$F$88,MATCH($F50,Definitions!$E$4:$E$88,0),2),"")</f>
        <v>Run feedback signal</v>
      </c>
      <c r="N50" s="28" t="s">
        <v>102</v>
      </c>
      <c r="O50" s="28" t="s">
        <v>72</v>
      </c>
      <c r="P50" s="28" t="s">
        <v>85</v>
      </c>
      <c r="Q50" s="27" t="s">
        <v>436</v>
      </c>
      <c r="R50" s="27" t="s">
        <v>103</v>
      </c>
      <c r="S50" s="27"/>
      <c r="T50" s="27" t="s">
        <v>76</v>
      </c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123"/>
      <c r="AK50" s="124"/>
      <c r="AL50" s="125"/>
      <c r="AM50" s="126"/>
      <c r="AN50" s="124"/>
      <c r="AO50" s="127"/>
      <c r="AP50" s="124"/>
      <c r="AQ50" s="28"/>
      <c r="AR50" s="127"/>
      <c r="AS50" s="128"/>
    </row>
    <row r="51" spans="1:45" s="129" customFormat="1" ht="14.45" customHeight="1">
      <c r="A51" s="26"/>
      <c r="B51" s="27" t="s">
        <v>850</v>
      </c>
      <c r="C51" s="27">
        <v>31</v>
      </c>
      <c r="D51" s="28">
        <v>225</v>
      </c>
      <c r="E51" s="28"/>
      <c r="F51" s="28" t="s">
        <v>783</v>
      </c>
      <c r="G51" s="29" t="s">
        <v>863</v>
      </c>
      <c r="H51" s="122" t="str">
        <f t="shared" si="0"/>
        <v>TM140231M225_STR</v>
      </c>
      <c r="I51" s="177"/>
      <c r="J51" s="31" t="str">
        <f>IFERROR(INDEX(Definitions!$E$4:$F$173,MATCH($C51,Definitions!$E$4:$E$173,0),2),"")</f>
        <v>Dry End</v>
      </c>
      <c r="K51" s="32" t="s">
        <v>236</v>
      </c>
      <c r="L51" s="28" t="s">
        <v>101</v>
      </c>
      <c r="M51" s="33" t="str">
        <f>IFERROR(INDEX(Definitions!$E$4:$F$88,MATCH($F51,Definitions!$E$4:$E$88,0),2),"")</f>
        <v>Start/Stop signal</v>
      </c>
      <c r="N51" s="28" t="s">
        <v>102</v>
      </c>
      <c r="O51" s="28" t="s">
        <v>72</v>
      </c>
      <c r="P51" s="28" t="s">
        <v>98</v>
      </c>
      <c r="Q51" s="27" t="s">
        <v>436</v>
      </c>
      <c r="R51" s="27" t="s">
        <v>103</v>
      </c>
      <c r="S51" s="27"/>
      <c r="T51" s="27" t="s">
        <v>76</v>
      </c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123"/>
      <c r="AK51" s="124"/>
      <c r="AL51" s="125"/>
      <c r="AM51" s="126"/>
      <c r="AN51" s="124"/>
      <c r="AO51" s="127"/>
      <c r="AP51" s="124"/>
      <c r="AQ51" s="28"/>
      <c r="AR51" s="127"/>
      <c r="AS51" s="128"/>
    </row>
    <row r="52" spans="1:45" s="129" customFormat="1" ht="14.45" customHeight="1">
      <c r="A52" s="26"/>
      <c r="B52" s="27" t="s">
        <v>850</v>
      </c>
      <c r="C52" s="27">
        <v>31</v>
      </c>
      <c r="D52" s="28">
        <v>225</v>
      </c>
      <c r="E52" s="28"/>
      <c r="F52" s="28" t="s">
        <v>780</v>
      </c>
      <c r="G52" s="29" t="s">
        <v>863</v>
      </c>
      <c r="H52" s="122" t="str">
        <f t="shared" si="0"/>
        <v>TM140231M225_RY</v>
      </c>
      <c r="I52" s="177"/>
      <c r="J52" s="31" t="str">
        <f>IFERROR(INDEX(Definitions!$E$4:$F$173,MATCH($C52,Definitions!$E$4:$E$173,0),2),"")</f>
        <v>Dry End</v>
      </c>
      <c r="K52" s="32" t="s">
        <v>237</v>
      </c>
      <c r="L52" s="28" t="s">
        <v>101</v>
      </c>
      <c r="M52" s="33" t="str">
        <f>IFERROR(INDEX(Definitions!$E$4:$F$88,MATCH($F52,Definitions!$E$4:$E$88,0),2),"")</f>
        <v>Ready signal</v>
      </c>
      <c r="N52" s="28" t="s">
        <v>102</v>
      </c>
      <c r="O52" s="28" t="s">
        <v>72</v>
      </c>
      <c r="P52" s="28" t="s">
        <v>85</v>
      </c>
      <c r="Q52" s="27" t="s">
        <v>436</v>
      </c>
      <c r="R52" s="27" t="s">
        <v>103</v>
      </c>
      <c r="S52" s="27"/>
      <c r="T52" s="27" t="s">
        <v>76</v>
      </c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123"/>
      <c r="AK52" s="124"/>
      <c r="AL52" s="125"/>
      <c r="AM52" s="126"/>
      <c r="AN52" s="124"/>
      <c r="AO52" s="127"/>
      <c r="AP52" s="124"/>
      <c r="AQ52" s="28"/>
      <c r="AR52" s="127"/>
      <c r="AS52" s="128"/>
    </row>
    <row r="53" spans="1:45" s="129" customFormat="1" ht="14.45" customHeight="1">
      <c r="A53" s="26"/>
      <c r="B53" s="27" t="s">
        <v>850</v>
      </c>
      <c r="C53" s="27">
        <v>31</v>
      </c>
      <c r="D53" s="28">
        <v>225</v>
      </c>
      <c r="E53" s="28"/>
      <c r="F53" s="28" t="s">
        <v>784</v>
      </c>
      <c r="G53" s="29" t="s">
        <v>863</v>
      </c>
      <c r="H53" s="122" t="str">
        <f t="shared" si="0"/>
        <v>TM140231M225_RF</v>
      </c>
      <c r="I53" s="177"/>
      <c r="J53" s="31" t="str">
        <f>IFERROR(INDEX(Definitions!$E$4:$F$173,MATCH($C53,Definitions!$E$4:$E$173,0),2),"")</f>
        <v>Dry End</v>
      </c>
      <c r="K53" s="32" t="s">
        <v>238</v>
      </c>
      <c r="L53" s="28" t="s">
        <v>101</v>
      </c>
      <c r="M53" s="33" t="str">
        <f>IFERROR(INDEX(Definitions!$E$4:$F$88,MATCH($F53,Definitions!$E$4:$E$88,0),2),"")</f>
        <v>Run feedback signal</v>
      </c>
      <c r="N53" s="28" t="s">
        <v>102</v>
      </c>
      <c r="O53" s="28" t="s">
        <v>72</v>
      </c>
      <c r="P53" s="28" t="s">
        <v>85</v>
      </c>
      <c r="Q53" s="27" t="s">
        <v>436</v>
      </c>
      <c r="R53" s="27" t="s">
        <v>103</v>
      </c>
      <c r="S53" s="27"/>
      <c r="T53" s="27" t="s">
        <v>76</v>
      </c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123"/>
      <c r="AK53" s="124"/>
      <c r="AL53" s="125"/>
      <c r="AM53" s="126"/>
      <c r="AN53" s="124"/>
      <c r="AO53" s="127"/>
      <c r="AP53" s="124"/>
      <c r="AQ53" s="28"/>
      <c r="AR53" s="127"/>
      <c r="AS53" s="128"/>
    </row>
    <row r="54" spans="1:45" s="129" customFormat="1" ht="14.45" customHeight="1">
      <c r="A54" s="26"/>
      <c r="B54" s="27" t="s">
        <v>850</v>
      </c>
      <c r="C54" s="27">
        <v>31</v>
      </c>
      <c r="D54" s="28">
        <v>235</v>
      </c>
      <c r="E54" s="28"/>
      <c r="F54" s="28" t="s">
        <v>783</v>
      </c>
      <c r="G54" s="29" t="s">
        <v>864</v>
      </c>
      <c r="H54" s="122" t="str">
        <f t="shared" si="0"/>
        <v>TM140231M235_STR</v>
      </c>
      <c r="I54" s="177"/>
      <c r="J54" s="31" t="str">
        <f>IFERROR(INDEX(Definitions!$E$4:$F$173,MATCH($C54,Definitions!$E$4:$E$173,0),2),"")</f>
        <v>Dry End</v>
      </c>
      <c r="K54" s="32" t="s">
        <v>251</v>
      </c>
      <c r="L54" s="28" t="s">
        <v>101</v>
      </c>
      <c r="M54" s="33" t="str">
        <f>IFERROR(INDEX(Definitions!$E$4:$F$88,MATCH($F54,Definitions!$E$4:$E$88,0),2),"")</f>
        <v>Start/Stop signal</v>
      </c>
      <c r="N54" s="28" t="s">
        <v>102</v>
      </c>
      <c r="O54" s="28" t="s">
        <v>72</v>
      </c>
      <c r="P54" s="28" t="s">
        <v>98</v>
      </c>
      <c r="Q54" s="27" t="s">
        <v>436</v>
      </c>
      <c r="R54" s="27" t="s">
        <v>103</v>
      </c>
      <c r="S54" s="27"/>
      <c r="T54" s="27" t="s">
        <v>76</v>
      </c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123"/>
      <c r="AK54" s="124"/>
      <c r="AL54" s="125"/>
      <c r="AM54" s="126"/>
      <c r="AN54" s="124"/>
      <c r="AO54" s="127"/>
      <c r="AP54" s="124"/>
      <c r="AQ54" s="28"/>
      <c r="AR54" s="127"/>
      <c r="AS54" s="128"/>
    </row>
    <row r="55" spans="1:45" s="129" customFormat="1" ht="14.45" customHeight="1">
      <c r="A55" s="26"/>
      <c r="B55" s="27" t="s">
        <v>850</v>
      </c>
      <c r="C55" s="27">
        <v>31</v>
      </c>
      <c r="D55" s="28">
        <v>235</v>
      </c>
      <c r="E55" s="28"/>
      <c r="F55" s="28" t="s">
        <v>780</v>
      </c>
      <c r="G55" s="29" t="s">
        <v>864</v>
      </c>
      <c r="H55" s="122" t="str">
        <f t="shared" si="0"/>
        <v>TM140231M235_RY</v>
      </c>
      <c r="I55" s="177"/>
      <c r="J55" s="31" t="str">
        <f>IFERROR(INDEX(Definitions!$E$4:$F$173,MATCH($C55,Definitions!$E$4:$E$173,0),2),"")</f>
        <v>Dry End</v>
      </c>
      <c r="K55" s="32" t="s">
        <v>252</v>
      </c>
      <c r="L55" s="28" t="s">
        <v>101</v>
      </c>
      <c r="M55" s="33" t="str">
        <f>IFERROR(INDEX(Definitions!$E$4:$F$88,MATCH($F55,Definitions!$E$4:$E$88,0),2),"")</f>
        <v>Ready signal</v>
      </c>
      <c r="N55" s="28" t="s">
        <v>102</v>
      </c>
      <c r="O55" s="28" t="s">
        <v>72</v>
      </c>
      <c r="P55" s="28" t="s">
        <v>85</v>
      </c>
      <c r="Q55" s="27" t="s">
        <v>436</v>
      </c>
      <c r="R55" s="27" t="s">
        <v>103</v>
      </c>
      <c r="S55" s="27"/>
      <c r="T55" s="27" t="s">
        <v>76</v>
      </c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123"/>
      <c r="AK55" s="124"/>
      <c r="AL55" s="125"/>
      <c r="AM55" s="126"/>
      <c r="AN55" s="124"/>
      <c r="AO55" s="127"/>
      <c r="AP55" s="124"/>
      <c r="AQ55" s="28"/>
      <c r="AR55" s="127"/>
      <c r="AS55" s="128"/>
    </row>
    <row r="56" spans="1:45" s="129" customFormat="1" ht="14.45" customHeight="1">
      <c r="A56" s="26"/>
      <c r="B56" s="27" t="s">
        <v>850</v>
      </c>
      <c r="C56" s="27">
        <v>31</v>
      </c>
      <c r="D56" s="28">
        <v>235</v>
      </c>
      <c r="E56" s="28"/>
      <c r="F56" s="28" t="s">
        <v>784</v>
      </c>
      <c r="G56" s="29" t="s">
        <v>864</v>
      </c>
      <c r="H56" s="122" t="str">
        <f t="shared" si="0"/>
        <v>TM140231M235_RF</v>
      </c>
      <c r="I56" s="177"/>
      <c r="J56" s="31" t="str">
        <f>IFERROR(INDEX(Definitions!$E$4:$F$173,MATCH($C56,Definitions!$E$4:$E$173,0),2),"")</f>
        <v>Dry End</v>
      </c>
      <c r="K56" s="32" t="s">
        <v>253</v>
      </c>
      <c r="L56" s="28" t="s">
        <v>101</v>
      </c>
      <c r="M56" s="33" t="str">
        <f>IFERROR(INDEX(Definitions!$E$4:$F$88,MATCH($F56,Definitions!$E$4:$E$88,0),2),"")</f>
        <v>Run feedback signal</v>
      </c>
      <c r="N56" s="28" t="s">
        <v>102</v>
      </c>
      <c r="O56" s="28" t="s">
        <v>72</v>
      </c>
      <c r="P56" s="28" t="s">
        <v>85</v>
      </c>
      <c r="Q56" s="27" t="s">
        <v>436</v>
      </c>
      <c r="R56" s="27" t="s">
        <v>103</v>
      </c>
      <c r="S56" s="27"/>
      <c r="T56" s="27" t="s">
        <v>76</v>
      </c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123"/>
      <c r="AK56" s="124"/>
      <c r="AL56" s="125"/>
      <c r="AM56" s="126"/>
      <c r="AN56" s="124"/>
      <c r="AO56" s="127"/>
      <c r="AP56" s="124"/>
      <c r="AQ56" s="28"/>
      <c r="AR56" s="127"/>
      <c r="AS56" s="128"/>
    </row>
    <row r="57" spans="1:45" s="129" customFormat="1" ht="14.45" customHeight="1">
      <c r="A57" s="26"/>
      <c r="B57" s="27" t="s">
        <v>850</v>
      </c>
      <c r="C57" s="27">
        <v>31</v>
      </c>
      <c r="D57" s="28">
        <v>781</v>
      </c>
      <c r="E57" s="28"/>
      <c r="F57" s="28" t="s">
        <v>778</v>
      </c>
      <c r="G57" s="29" t="s">
        <v>865</v>
      </c>
      <c r="H57" s="122" t="str">
        <f t="shared" si="0"/>
        <v>TM140231M781_STRF</v>
      </c>
      <c r="I57" s="177"/>
      <c r="J57" s="31" t="str">
        <f>IFERROR(INDEX(Definitions!$E$4:$F$173,MATCH($C57,Definitions!$E$4:$E$173,0),2),"")</f>
        <v>Dry End</v>
      </c>
      <c r="K57" s="32" t="s">
        <v>360</v>
      </c>
      <c r="L57" s="28" t="s">
        <v>101</v>
      </c>
      <c r="M57" s="33" t="str">
        <f>IFERROR(INDEX(Definitions!$E$4:$F$88,MATCH($F57,Definitions!$E$4:$E$88,0),2),"")</f>
        <v>Start forward signal</v>
      </c>
      <c r="N57" s="28" t="s">
        <v>102</v>
      </c>
      <c r="O57" s="28" t="s">
        <v>72</v>
      </c>
      <c r="P57" s="28" t="s">
        <v>98</v>
      </c>
      <c r="Q57" s="27" t="s">
        <v>436</v>
      </c>
      <c r="R57" s="27" t="s">
        <v>103</v>
      </c>
      <c r="S57" s="27"/>
      <c r="T57" s="27" t="s">
        <v>76</v>
      </c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123"/>
      <c r="AK57" s="124"/>
      <c r="AL57" s="125"/>
      <c r="AM57" s="126"/>
      <c r="AN57" s="124"/>
      <c r="AO57" s="127"/>
      <c r="AP57" s="124"/>
      <c r="AQ57" s="28"/>
      <c r="AR57" s="127"/>
      <c r="AS57" s="128"/>
    </row>
    <row r="58" spans="1:45" s="129" customFormat="1" ht="14.45" customHeight="1">
      <c r="A58" s="26"/>
      <c r="B58" s="27" t="s">
        <v>850</v>
      </c>
      <c r="C58" s="27">
        <v>31</v>
      </c>
      <c r="D58" s="28">
        <v>781</v>
      </c>
      <c r="E58" s="28"/>
      <c r="F58" s="28" t="s">
        <v>779</v>
      </c>
      <c r="G58" s="29" t="s">
        <v>865</v>
      </c>
      <c r="H58" s="122" t="str">
        <f t="shared" si="0"/>
        <v>TM140231M781_STRR</v>
      </c>
      <c r="I58" s="177"/>
      <c r="J58" s="31" t="str">
        <f>IFERROR(INDEX(Definitions!$E$4:$F$173,MATCH($C58,Definitions!$E$4:$E$173,0),2),"")</f>
        <v>Dry End</v>
      </c>
      <c r="K58" s="32" t="s">
        <v>361</v>
      </c>
      <c r="L58" s="28" t="s">
        <v>101</v>
      </c>
      <c r="M58" s="33" t="str">
        <f>IFERROR(INDEX(Definitions!$E$4:$F$88,MATCH($F58,Definitions!$E$4:$E$88,0),2),"")</f>
        <v>Start reverse signal</v>
      </c>
      <c r="N58" s="28" t="s">
        <v>102</v>
      </c>
      <c r="O58" s="28" t="s">
        <v>72</v>
      </c>
      <c r="P58" s="28" t="s">
        <v>98</v>
      </c>
      <c r="Q58" s="27" t="s">
        <v>436</v>
      </c>
      <c r="R58" s="27" t="s">
        <v>103</v>
      </c>
      <c r="S58" s="27"/>
      <c r="T58" s="27" t="s">
        <v>76</v>
      </c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123"/>
      <c r="AK58" s="124"/>
      <c r="AL58" s="125"/>
      <c r="AM58" s="126"/>
      <c r="AN58" s="124"/>
      <c r="AO58" s="127"/>
      <c r="AP58" s="124"/>
      <c r="AQ58" s="28"/>
      <c r="AR58" s="127"/>
      <c r="AS58" s="128"/>
    </row>
    <row r="59" spans="1:45" s="129" customFormat="1" ht="14.45" customHeight="1">
      <c r="A59" s="26"/>
      <c r="B59" s="27" t="s">
        <v>850</v>
      </c>
      <c r="C59" s="27">
        <v>31</v>
      </c>
      <c r="D59" s="28">
        <v>781</v>
      </c>
      <c r="E59" s="28"/>
      <c r="F59" s="28" t="s">
        <v>780</v>
      </c>
      <c r="G59" s="29" t="s">
        <v>865</v>
      </c>
      <c r="H59" s="122" t="str">
        <f t="shared" si="0"/>
        <v>TM140231M781_RY</v>
      </c>
      <c r="I59" s="177"/>
      <c r="J59" s="31" t="str">
        <f>IFERROR(INDEX(Definitions!$E$4:$F$173,MATCH($C59,Definitions!$E$4:$E$173,0),2),"")</f>
        <v>Dry End</v>
      </c>
      <c r="K59" s="32" t="s">
        <v>362</v>
      </c>
      <c r="L59" s="28" t="s">
        <v>101</v>
      </c>
      <c r="M59" s="33" t="str">
        <f>IFERROR(INDEX(Definitions!$E$4:$F$88,MATCH($F59,Definitions!$E$4:$E$88,0),2),"")</f>
        <v>Ready signal</v>
      </c>
      <c r="N59" s="28" t="s">
        <v>102</v>
      </c>
      <c r="O59" s="28" t="s">
        <v>72</v>
      </c>
      <c r="P59" s="28" t="s">
        <v>85</v>
      </c>
      <c r="Q59" s="27" t="s">
        <v>436</v>
      </c>
      <c r="R59" s="27" t="s">
        <v>103</v>
      </c>
      <c r="S59" s="27"/>
      <c r="T59" s="27" t="s">
        <v>76</v>
      </c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123"/>
      <c r="AK59" s="124"/>
      <c r="AL59" s="125"/>
      <c r="AM59" s="126"/>
      <c r="AN59" s="124"/>
      <c r="AO59" s="127"/>
      <c r="AP59" s="124"/>
      <c r="AQ59" s="28"/>
      <c r="AR59" s="127"/>
      <c r="AS59" s="128"/>
    </row>
    <row r="60" spans="1:45" s="129" customFormat="1" ht="14.45" customHeight="1">
      <c r="A60" s="26"/>
      <c r="B60" s="27" t="s">
        <v>850</v>
      </c>
      <c r="C60" s="27">
        <v>31</v>
      </c>
      <c r="D60" s="28">
        <v>781</v>
      </c>
      <c r="E60" s="28"/>
      <c r="F60" s="28" t="s">
        <v>781</v>
      </c>
      <c r="G60" s="29" t="s">
        <v>865</v>
      </c>
      <c r="H60" s="122" t="str">
        <f t="shared" si="0"/>
        <v>TM140231M781_FWDR</v>
      </c>
      <c r="I60" s="177"/>
      <c r="J60" s="31" t="str">
        <f>IFERROR(INDEX(Definitions!$E$4:$F$173,MATCH($C60,Definitions!$E$4:$E$173,0),2),"")</f>
        <v>Dry End</v>
      </c>
      <c r="K60" s="32" t="s">
        <v>363</v>
      </c>
      <c r="L60" s="28" t="s">
        <v>101</v>
      </c>
      <c r="M60" s="33" t="str">
        <f>IFERROR(INDEX(Definitions!$E$4:$F$88,MATCH($F60,Definitions!$E$4:$E$88,0),2),"")</f>
        <v>Run feedback forward signal</v>
      </c>
      <c r="N60" s="28" t="s">
        <v>102</v>
      </c>
      <c r="O60" s="28" t="s">
        <v>72</v>
      </c>
      <c r="P60" s="28" t="s">
        <v>85</v>
      </c>
      <c r="Q60" s="27" t="s">
        <v>436</v>
      </c>
      <c r="R60" s="27" t="s">
        <v>103</v>
      </c>
      <c r="S60" s="27"/>
      <c r="T60" s="27" t="s">
        <v>76</v>
      </c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123"/>
      <c r="AK60" s="124"/>
      <c r="AL60" s="125"/>
      <c r="AM60" s="126"/>
      <c r="AN60" s="124"/>
      <c r="AO60" s="127"/>
      <c r="AP60" s="124"/>
      <c r="AQ60" s="28"/>
      <c r="AR60" s="127"/>
      <c r="AS60" s="128"/>
    </row>
    <row r="61" spans="1:45" s="129" customFormat="1" ht="14.45" customHeight="1">
      <c r="A61" s="26"/>
      <c r="B61" s="27" t="s">
        <v>850</v>
      </c>
      <c r="C61" s="27">
        <v>31</v>
      </c>
      <c r="D61" s="28">
        <v>781</v>
      </c>
      <c r="E61" s="28"/>
      <c r="F61" s="28" t="s">
        <v>782</v>
      </c>
      <c r="G61" s="29" t="s">
        <v>865</v>
      </c>
      <c r="H61" s="122" t="str">
        <f t="shared" si="0"/>
        <v>TM140231M781_REVR</v>
      </c>
      <c r="I61" s="177"/>
      <c r="J61" s="31" t="str">
        <f>IFERROR(INDEX(Definitions!$E$4:$F$173,MATCH($C61,Definitions!$E$4:$E$173,0),2),"")</f>
        <v>Dry End</v>
      </c>
      <c r="K61" s="32" t="s">
        <v>364</v>
      </c>
      <c r="L61" s="28" t="s">
        <v>101</v>
      </c>
      <c r="M61" s="33" t="str">
        <f>IFERROR(INDEX(Definitions!$E$4:$F$88,MATCH($F61,Definitions!$E$4:$E$88,0),2),"")</f>
        <v>Run feedback reverse signal</v>
      </c>
      <c r="N61" s="28" t="s">
        <v>102</v>
      </c>
      <c r="O61" s="28" t="s">
        <v>72</v>
      </c>
      <c r="P61" s="28" t="s">
        <v>85</v>
      </c>
      <c r="Q61" s="27" t="s">
        <v>436</v>
      </c>
      <c r="R61" s="27" t="s">
        <v>103</v>
      </c>
      <c r="S61" s="27"/>
      <c r="T61" s="27" t="s">
        <v>76</v>
      </c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123"/>
      <c r="AK61" s="124"/>
      <c r="AL61" s="125"/>
      <c r="AM61" s="126"/>
      <c r="AN61" s="124"/>
      <c r="AO61" s="127"/>
      <c r="AP61" s="124"/>
      <c r="AQ61" s="28"/>
      <c r="AR61" s="127"/>
      <c r="AS61" s="128"/>
    </row>
    <row r="62" spans="1:45" s="129" customFormat="1" ht="14.45" customHeight="1">
      <c r="A62" s="26"/>
      <c r="B62" s="27" t="s">
        <v>850</v>
      </c>
      <c r="C62" s="27">
        <v>31</v>
      </c>
      <c r="D62" s="28">
        <v>781</v>
      </c>
      <c r="E62" s="28"/>
      <c r="F62" s="28" t="s">
        <v>785</v>
      </c>
      <c r="G62" s="29" t="s">
        <v>865</v>
      </c>
      <c r="H62" s="122" t="str">
        <f t="shared" si="0"/>
        <v>TM140231M781_SI</v>
      </c>
      <c r="I62" s="177"/>
      <c r="J62" s="31" t="str">
        <f>IFERROR(INDEX(Definitions!$E$4:$F$173,MATCH($C62,Definitions!$E$4:$E$173,0),2),"")</f>
        <v>Dry End</v>
      </c>
      <c r="K62" s="32" t="s">
        <v>365</v>
      </c>
      <c r="L62" s="28" t="s">
        <v>101</v>
      </c>
      <c r="M62" s="33" t="str">
        <f>IFERROR(INDEX(Definitions!$E$4:$F$88,MATCH($F62,Definitions!$E$4:$E$88,0),2),"")</f>
        <v>Speed signal (rpm)</v>
      </c>
      <c r="N62" s="28" t="s">
        <v>102</v>
      </c>
      <c r="O62" s="28" t="s">
        <v>72</v>
      </c>
      <c r="P62" s="28" t="s">
        <v>73</v>
      </c>
      <c r="Q62" s="27" t="s">
        <v>444</v>
      </c>
      <c r="R62" s="27" t="s">
        <v>103</v>
      </c>
      <c r="S62" s="27"/>
      <c r="T62" s="27" t="s">
        <v>76</v>
      </c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123"/>
      <c r="AK62" s="124"/>
      <c r="AL62" s="125"/>
      <c r="AM62" s="126"/>
      <c r="AN62" s="124"/>
      <c r="AO62" s="127"/>
      <c r="AP62" s="124"/>
      <c r="AQ62" s="28"/>
      <c r="AR62" s="127"/>
      <c r="AS62" s="128"/>
    </row>
    <row r="63" spans="1:45" s="129" customFormat="1" ht="14.45" customHeight="1">
      <c r="A63" s="26"/>
      <c r="B63" s="27" t="s">
        <v>850</v>
      </c>
      <c r="C63" s="27">
        <v>31</v>
      </c>
      <c r="D63" s="28">
        <v>781</v>
      </c>
      <c r="E63" s="28"/>
      <c r="F63" s="28" t="s">
        <v>786</v>
      </c>
      <c r="G63" s="29" t="s">
        <v>865</v>
      </c>
      <c r="H63" s="122" t="str">
        <f t="shared" si="0"/>
        <v>TM140231M781_SPC</v>
      </c>
      <c r="I63" s="177"/>
      <c r="J63" s="31" t="str">
        <f>IFERROR(INDEX(Definitions!$E$4:$F$173,MATCH($C63,Definitions!$E$4:$E$173,0),2),"")</f>
        <v>Dry End</v>
      </c>
      <c r="K63" s="32" t="s">
        <v>366</v>
      </c>
      <c r="L63" s="28" t="s">
        <v>101</v>
      </c>
      <c r="M63" s="33" t="str">
        <f>IFERROR(INDEX(Definitions!$E$4:$F$88,MATCH($F63,Definitions!$E$4:$E$88,0),2),"")</f>
        <v>Speed setpoint signal (rpm)</v>
      </c>
      <c r="N63" s="28" t="s">
        <v>102</v>
      </c>
      <c r="O63" s="28" t="s">
        <v>72</v>
      </c>
      <c r="P63" s="28" t="s">
        <v>79</v>
      </c>
      <c r="Q63" s="27" t="s">
        <v>444</v>
      </c>
      <c r="R63" s="27" t="s">
        <v>103</v>
      </c>
      <c r="S63" s="27"/>
      <c r="T63" s="27" t="s">
        <v>76</v>
      </c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123"/>
      <c r="AK63" s="124"/>
      <c r="AL63" s="125"/>
      <c r="AM63" s="126"/>
      <c r="AN63" s="124"/>
      <c r="AO63" s="127"/>
      <c r="AP63" s="124"/>
      <c r="AQ63" s="28"/>
      <c r="AR63" s="127"/>
      <c r="AS63" s="128"/>
    </row>
    <row r="64" spans="1:45" s="129" customFormat="1" ht="14.45" customHeight="1">
      <c r="A64" s="26"/>
      <c r="B64" s="27" t="s">
        <v>850</v>
      </c>
      <c r="C64" s="27">
        <v>34</v>
      </c>
      <c r="D64" s="28">
        <v>101</v>
      </c>
      <c r="E64" s="28" t="s">
        <v>90</v>
      </c>
      <c r="F64" s="28" t="s">
        <v>783</v>
      </c>
      <c r="G64" s="29" t="s">
        <v>866</v>
      </c>
      <c r="H64" s="122" t="str">
        <f t="shared" ref="H64:H84" si="1">CONCATENATE(B64,C64,L64,D64,E64,"_",F64)</f>
        <v>TM140234M101A_STR</v>
      </c>
      <c r="I64" s="177"/>
      <c r="J64" s="31" t="str">
        <f>IFERROR(INDEX(Definitions!$E$4:$F$173,MATCH($C64,Definitions!$E$4:$E$173,0),2),"")</f>
        <v>Lubrication, Hydraulic system</v>
      </c>
      <c r="K64" s="32" t="s">
        <v>370</v>
      </c>
      <c r="L64" s="28" t="s">
        <v>101</v>
      </c>
      <c r="M64" s="33" t="s">
        <v>184</v>
      </c>
      <c r="N64" s="28" t="s">
        <v>102</v>
      </c>
      <c r="O64" s="28" t="s">
        <v>72</v>
      </c>
      <c r="P64" s="28" t="s">
        <v>98</v>
      </c>
      <c r="Q64" s="27" t="s">
        <v>436</v>
      </c>
      <c r="R64" s="27" t="s">
        <v>103</v>
      </c>
      <c r="S64" s="27"/>
      <c r="T64" s="27" t="s">
        <v>76</v>
      </c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123"/>
      <c r="AK64" s="124"/>
      <c r="AL64" s="125"/>
      <c r="AM64" s="126"/>
      <c r="AN64" s="124"/>
      <c r="AO64" s="127"/>
      <c r="AP64" s="124"/>
      <c r="AQ64" s="28"/>
      <c r="AR64" s="127"/>
      <c r="AS64" s="128"/>
    </row>
    <row r="65" spans="1:45" s="129" customFormat="1" ht="14.45" customHeight="1">
      <c r="A65" s="26"/>
      <c r="B65" s="27" t="s">
        <v>850</v>
      </c>
      <c r="C65" s="27">
        <v>34</v>
      </c>
      <c r="D65" s="28">
        <v>101</v>
      </c>
      <c r="E65" s="28" t="s">
        <v>90</v>
      </c>
      <c r="F65" s="28" t="s">
        <v>780</v>
      </c>
      <c r="G65" s="29" t="s">
        <v>866</v>
      </c>
      <c r="H65" s="122" t="str">
        <f t="shared" si="1"/>
        <v>TM140234M101A_RY</v>
      </c>
      <c r="I65" s="177"/>
      <c r="J65" s="31" t="str">
        <f>IFERROR(INDEX(Definitions!$E$4:$F$173,MATCH($C65,Definitions!$E$4:$E$173,0),2),"")</f>
        <v>Lubrication, Hydraulic system</v>
      </c>
      <c r="K65" s="32" t="s">
        <v>371</v>
      </c>
      <c r="L65" s="28" t="s">
        <v>101</v>
      </c>
      <c r="M65" s="33" t="s">
        <v>186</v>
      </c>
      <c r="N65" s="28" t="s">
        <v>102</v>
      </c>
      <c r="O65" s="28" t="s">
        <v>72</v>
      </c>
      <c r="P65" s="28" t="s">
        <v>85</v>
      </c>
      <c r="Q65" s="27" t="s">
        <v>436</v>
      </c>
      <c r="R65" s="27" t="s">
        <v>103</v>
      </c>
      <c r="S65" s="27"/>
      <c r="T65" s="27" t="s">
        <v>76</v>
      </c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123"/>
      <c r="AK65" s="124"/>
      <c r="AL65" s="125"/>
      <c r="AM65" s="126"/>
      <c r="AN65" s="124"/>
      <c r="AO65" s="127"/>
      <c r="AP65" s="124"/>
      <c r="AQ65" s="28"/>
      <c r="AR65" s="127"/>
      <c r="AS65" s="128"/>
    </row>
    <row r="66" spans="1:45" s="129" customFormat="1" ht="14.45" customHeight="1">
      <c r="A66" s="26"/>
      <c r="B66" s="27" t="s">
        <v>850</v>
      </c>
      <c r="C66" s="27">
        <v>34</v>
      </c>
      <c r="D66" s="28">
        <v>101</v>
      </c>
      <c r="E66" s="28" t="s">
        <v>90</v>
      </c>
      <c r="F66" s="28" t="s">
        <v>784</v>
      </c>
      <c r="G66" s="29" t="s">
        <v>866</v>
      </c>
      <c r="H66" s="122" t="str">
        <f t="shared" si="1"/>
        <v>TM140234M101A_RF</v>
      </c>
      <c r="I66" s="177"/>
      <c r="J66" s="31" t="str">
        <f>IFERROR(INDEX(Definitions!$E$4:$F$173,MATCH($C66,Definitions!$E$4:$E$173,0),2),"")</f>
        <v>Lubrication, Hydraulic system</v>
      </c>
      <c r="K66" s="32" t="s">
        <v>372</v>
      </c>
      <c r="L66" s="28" t="s">
        <v>101</v>
      </c>
      <c r="M66" s="33" t="s">
        <v>188</v>
      </c>
      <c r="N66" s="28" t="s">
        <v>102</v>
      </c>
      <c r="O66" s="28" t="s">
        <v>72</v>
      </c>
      <c r="P66" s="28" t="s">
        <v>85</v>
      </c>
      <c r="Q66" s="27" t="s">
        <v>436</v>
      </c>
      <c r="R66" s="27" t="s">
        <v>103</v>
      </c>
      <c r="S66" s="27"/>
      <c r="T66" s="27" t="s">
        <v>76</v>
      </c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123"/>
      <c r="AK66" s="124"/>
      <c r="AL66" s="125"/>
      <c r="AM66" s="126"/>
      <c r="AN66" s="124"/>
      <c r="AO66" s="127"/>
      <c r="AP66" s="124"/>
      <c r="AQ66" s="28"/>
      <c r="AR66" s="127"/>
      <c r="AS66" s="128"/>
    </row>
    <row r="67" spans="1:45" s="129" customFormat="1" ht="14.45" customHeight="1">
      <c r="A67" s="26"/>
      <c r="B67" s="27" t="s">
        <v>850</v>
      </c>
      <c r="C67" s="27">
        <v>34</v>
      </c>
      <c r="D67" s="28">
        <v>101</v>
      </c>
      <c r="E67" s="28" t="s">
        <v>12</v>
      </c>
      <c r="F67" s="28" t="s">
        <v>783</v>
      </c>
      <c r="G67" s="29" t="s">
        <v>867</v>
      </c>
      <c r="H67" s="122" t="str">
        <f t="shared" si="1"/>
        <v>TM140234M101B_STR</v>
      </c>
      <c r="I67" s="177"/>
      <c r="J67" s="31" t="str">
        <f>IFERROR(INDEX(Definitions!$E$4:$F$173,MATCH($C67,Definitions!$E$4:$E$173,0),2),"")</f>
        <v>Lubrication, Hydraulic system</v>
      </c>
      <c r="K67" s="32" t="s">
        <v>373</v>
      </c>
      <c r="L67" s="28" t="s">
        <v>101</v>
      </c>
      <c r="M67" s="33" t="s">
        <v>184</v>
      </c>
      <c r="N67" s="28" t="s">
        <v>102</v>
      </c>
      <c r="O67" s="28" t="s">
        <v>72</v>
      </c>
      <c r="P67" s="28" t="s">
        <v>98</v>
      </c>
      <c r="Q67" s="27" t="s">
        <v>436</v>
      </c>
      <c r="R67" s="27" t="s">
        <v>103</v>
      </c>
      <c r="S67" s="27"/>
      <c r="T67" s="27" t="s">
        <v>76</v>
      </c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123"/>
      <c r="AK67" s="124"/>
      <c r="AL67" s="125"/>
      <c r="AM67" s="126"/>
      <c r="AN67" s="124"/>
      <c r="AO67" s="127"/>
      <c r="AP67" s="124"/>
      <c r="AQ67" s="28"/>
      <c r="AR67" s="127"/>
      <c r="AS67" s="128"/>
    </row>
    <row r="68" spans="1:45" s="129" customFormat="1" ht="14.45" customHeight="1">
      <c r="A68" s="26"/>
      <c r="B68" s="27" t="s">
        <v>850</v>
      </c>
      <c r="C68" s="27">
        <v>34</v>
      </c>
      <c r="D68" s="28">
        <v>101</v>
      </c>
      <c r="E68" s="28" t="s">
        <v>12</v>
      </c>
      <c r="F68" s="28" t="s">
        <v>780</v>
      </c>
      <c r="G68" s="29" t="s">
        <v>867</v>
      </c>
      <c r="H68" s="122" t="str">
        <f t="shared" si="1"/>
        <v>TM140234M101B_RY</v>
      </c>
      <c r="I68" s="177"/>
      <c r="J68" s="31" t="str">
        <f>IFERROR(INDEX(Definitions!$E$4:$F$173,MATCH($C68,Definitions!$E$4:$E$173,0),2),"")</f>
        <v>Lubrication, Hydraulic system</v>
      </c>
      <c r="K68" s="32" t="s">
        <v>374</v>
      </c>
      <c r="L68" s="28" t="s">
        <v>101</v>
      </c>
      <c r="M68" s="33" t="s">
        <v>186</v>
      </c>
      <c r="N68" s="28" t="s">
        <v>102</v>
      </c>
      <c r="O68" s="28" t="s">
        <v>72</v>
      </c>
      <c r="P68" s="28" t="s">
        <v>85</v>
      </c>
      <c r="Q68" s="27" t="s">
        <v>436</v>
      </c>
      <c r="R68" s="27" t="s">
        <v>103</v>
      </c>
      <c r="S68" s="27"/>
      <c r="T68" s="27" t="s">
        <v>76</v>
      </c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123"/>
      <c r="AK68" s="124"/>
      <c r="AL68" s="125"/>
      <c r="AM68" s="126"/>
      <c r="AN68" s="124"/>
      <c r="AO68" s="127"/>
      <c r="AP68" s="124"/>
      <c r="AQ68" s="28"/>
      <c r="AR68" s="127"/>
      <c r="AS68" s="128"/>
    </row>
    <row r="69" spans="1:45" s="129" customFormat="1" ht="14.45" customHeight="1">
      <c r="A69" s="26"/>
      <c r="B69" s="27" t="s">
        <v>850</v>
      </c>
      <c r="C69" s="27">
        <v>34</v>
      </c>
      <c r="D69" s="28">
        <v>101</v>
      </c>
      <c r="E69" s="28" t="s">
        <v>12</v>
      </c>
      <c r="F69" s="28" t="s">
        <v>784</v>
      </c>
      <c r="G69" s="29" t="s">
        <v>867</v>
      </c>
      <c r="H69" s="122" t="str">
        <f t="shared" si="1"/>
        <v>TM140234M101B_RF</v>
      </c>
      <c r="I69" s="177"/>
      <c r="J69" s="31" t="str">
        <f>IFERROR(INDEX(Definitions!$E$4:$F$173,MATCH($C69,Definitions!$E$4:$E$173,0),2),"")</f>
        <v>Lubrication, Hydraulic system</v>
      </c>
      <c r="K69" s="32" t="s">
        <v>375</v>
      </c>
      <c r="L69" s="28" t="s">
        <v>101</v>
      </c>
      <c r="M69" s="33" t="s">
        <v>188</v>
      </c>
      <c r="N69" s="28" t="s">
        <v>102</v>
      </c>
      <c r="O69" s="28" t="s">
        <v>72</v>
      </c>
      <c r="P69" s="28" t="s">
        <v>85</v>
      </c>
      <c r="Q69" s="27" t="s">
        <v>436</v>
      </c>
      <c r="R69" s="27" t="s">
        <v>103</v>
      </c>
      <c r="S69" s="27"/>
      <c r="T69" s="27" t="s">
        <v>76</v>
      </c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123"/>
      <c r="AK69" s="124"/>
      <c r="AL69" s="125"/>
      <c r="AM69" s="126"/>
      <c r="AN69" s="124"/>
      <c r="AO69" s="127"/>
      <c r="AP69" s="124"/>
      <c r="AQ69" s="28"/>
      <c r="AR69" s="127"/>
      <c r="AS69" s="128"/>
    </row>
    <row r="70" spans="1:45" s="129" customFormat="1" ht="14.45" customHeight="1">
      <c r="A70" s="26"/>
      <c r="B70" s="27" t="s">
        <v>850</v>
      </c>
      <c r="C70" s="27">
        <v>34</v>
      </c>
      <c r="D70" s="28">
        <v>102</v>
      </c>
      <c r="E70" s="28"/>
      <c r="F70" s="28" t="s">
        <v>783</v>
      </c>
      <c r="G70" s="130" t="s">
        <v>868</v>
      </c>
      <c r="H70" s="122" t="str">
        <f t="shared" si="1"/>
        <v>TM140234H102_STR</v>
      </c>
      <c r="I70" s="177"/>
      <c r="J70" s="31" t="str">
        <f>IFERROR(INDEX(Definitions!$E$4:$F$173,MATCH($C70,Definitions!$E$4:$E$173,0),2),"")</f>
        <v>Lubrication, Hydraulic system</v>
      </c>
      <c r="K70" s="32" t="s">
        <v>376</v>
      </c>
      <c r="L70" s="28" t="s">
        <v>60</v>
      </c>
      <c r="M70" s="33" t="str">
        <f>IFERROR(INDEX(Definitions!$E$4:$F$88,MATCH($F70,Definitions!$E$4:$E$88,0),2),"")</f>
        <v>Start/Stop signal</v>
      </c>
      <c r="N70" s="28" t="s">
        <v>102</v>
      </c>
      <c r="O70" s="28" t="s">
        <v>72</v>
      </c>
      <c r="P70" s="28" t="s">
        <v>98</v>
      </c>
      <c r="Q70" s="27" t="s">
        <v>436</v>
      </c>
      <c r="R70" s="27" t="s">
        <v>103</v>
      </c>
      <c r="S70" s="27"/>
      <c r="T70" s="27" t="s">
        <v>76</v>
      </c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123"/>
      <c r="AK70" s="124"/>
      <c r="AL70" s="125"/>
      <c r="AM70" s="126"/>
      <c r="AN70" s="124"/>
      <c r="AO70" s="127"/>
      <c r="AP70" s="124"/>
      <c r="AQ70" s="28"/>
      <c r="AR70" s="127"/>
      <c r="AS70" s="128"/>
    </row>
    <row r="71" spans="1:45" s="129" customFormat="1" ht="14.45" customHeight="1">
      <c r="A71" s="26"/>
      <c r="B71" s="27" t="s">
        <v>850</v>
      </c>
      <c r="C71" s="27">
        <v>34</v>
      </c>
      <c r="D71" s="28">
        <v>102</v>
      </c>
      <c r="E71" s="28"/>
      <c r="F71" s="28" t="s">
        <v>780</v>
      </c>
      <c r="G71" s="29" t="s">
        <v>868</v>
      </c>
      <c r="H71" s="122" t="str">
        <f t="shared" si="1"/>
        <v>TM140234H102_RY</v>
      </c>
      <c r="I71" s="177"/>
      <c r="J71" s="31" t="str">
        <f>IFERROR(INDEX(Definitions!$E$4:$F$173,MATCH($C71,Definitions!$E$4:$E$173,0),2),"")</f>
        <v>Lubrication, Hydraulic system</v>
      </c>
      <c r="K71" s="32" t="s">
        <v>377</v>
      </c>
      <c r="L71" s="28" t="s">
        <v>60</v>
      </c>
      <c r="M71" s="33" t="str">
        <f>IFERROR(INDEX(Definitions!$E$4:$F$88,MATCH($F71,Definitions!$E$4:$E$88,0),2),"")</f>
        <v>Ready signal</v>
      </c>
      <c r="N71" s="28" t="s">
        <v>102</v>
      </c>
      <c r="O71" s="28" t="s">
        <v>72</v>
      </c>
      <c r="P71" s="28" t="s">
        <v>85</v>
      </c>
      <c r="Q71" s="27" t="s">
        <v>436</v>
      </c>
      <c r="R71" s="27" t="s">
        <v>103</v>
      </c>
      <c r="S71" s="27"/>
      <c r="T71" s="27" t="s">
        <v>76</v>
      </c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123"/>
      <c r="AK71" s="124"/>
      <c r="AL71" s="125"/>
      <c r="AM71" s="126"/>
      <c r="AN71" s="124"/>
      <c r="AO71" s="127"/>
      <c r="AP71" s="124"/>
      <c r="AQ71" s="28"/>
      <c r="AR71" s="127"/>
      <c r="AS71" s="128"/>
    </row>
    <row r="72" spans="1:45" s="129" customFormat="1" ht="14.45" customHeight="1">
      <c r="A72" s="26"/>
      <c r="B72" s="27" t="s">
        <v>850</v>
      </c>
      <c r="C72" s="27">
        <v>34</v>
      </c>
      <c r="D72" s="28">
        <v>102</v>
      </c>
      <c r="E72" s="28"/>
      <c r="F72" s="28" t="s">
        <v>784</v>
      </c>
      <c r="G72" s="29" t="s">
        <v>868</v>
      </c>
      <c r="H72" s="122" t="str">
        <f t="shared" si="1"/>
        <v>TM140234H102_RF</v>
      </c>
      <c r="I72" s="177"/>
      <c r="J72" s="31" t="str">
        <f>IFERROR(INDEX(Definitions!$E$4:$F$173,MATCH($C72,Definitions!$E$4:$E$173,0),2),"")</f>
        <v>Lubrication, Hydraulic system</v>
      </c>
      <c r="K72" s="32" t="s">
        <v>378</v>
      </c>
      <c r="L72" s="28" t="s">
        <v>60</v>
      </c>
      <c r="M72" s="33" t="str">
        <f>IFERROR(INDEX(Definitions!$E$4:$F$88,MATCH($F72,Definitions!$E$4:$E$88,0),2),"")</f>
        <v>Run feedback signal</v>
      </c>
      <c r="N72" s="28" t="s">
        <v>102</v>
      </c>
      <c r="O72" s="28" t="s">
        <v>72</v>
      </c>
      <c r="P72" s="28" t="s">
        <v>85</v>
      </c>
      <c r="Q72" s="27" t="s">
        <v>436</v>
      </c>
      <c r="R72" s="27" t="s">
        <v>103</v>
      </c>
      <c r="S72" s="27"/>
      <c r="T72" s="27" t="s">
        <v>76</v>
      </c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123"/>
      <c r="AK72" s="124"/>
      <c r="AL72" s="125"/>
      <c r="AM72" s="126"/>
      <c r="AN72" s="124"/>
      <c r="AO72" s="127"/>
      <c r="AP72" s="124"/>
      <c r="AQ72" s="28"/>
      <c r="AR72" s="127"/>
      <c r="AS72" s="128"/>
    </row>
    <row r="73" spans="1:45" s="129" customFormat="1" ht="14.45" customHeight="1">
      <c r="A73" s="26"/>
      <c r="B73" s="27" t="s">
        <v>850</v>
      </c>
      <c r="C73" s="27">
        <v>34</v>
      </c>
      <c r="D73" s="28">
        <v>801</v>
      </c>
      <c r="E73" s="28" t="s">
        <v>90</v>
      </c>
      <c r="F73" s="28" t="s">
        <v>783</v>
      </c>
      <c r="G73" s="29" t="s">
        <v>869</v>
      </c>
      <c r="H73" s="122" t="str">
        <f t="shared" si="1"/>
        <v>TM140234M801A_STR</v>
      </c>
      <c r="I73" s="177"/>
      <c r="J73" s="31" t="str">
        <f>IFERROR(INDEX(Definitions!$E$4:$F$173,MATCH($C73,Definitions!$E$4:$E$173,0),2),"")</f>
        <v>Lubrication, Hydraulic system</v>
      </c>
      <c r="K73" s="32" t="s">
        <v>399</v>
      </c>
      <c r="L73" s="28" t="s">
        <v>101</v>
      </c>
      <c r="M73" s="33" t="s">
        <v>184</v>
      </c>
      <c r="N73" s="28" t="s">
        <v>102</v>
      </c>
      <c r="O73" s="28" t="s">
        <v>72</v>
      </c>
      <c r="P73" s="28" t="s">
        <v>98</v>
      </c>
      <c r="Q73" s="27" t="s">
        <v>436</v>
      </c>
      <c r="R73" s="27" t="s">
        <v>103</v>
      </c>
      <c r="S73" s="27"/>
      <c r="T73" s="27" t="s">
        <v>76</v>
      </c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123"/>
      <c r="AK73" s="124"/>
      <c r="AL73" s="125"/>
      <c r="AM73" s="126"/>
      <c r="AN73" s="124"/>
      <c r="AO73" s="127"/>
      <c r="AP73" s="124"/>
      <c r="AQ73" s="28"/>
      <c r="AR73" s="127"/>
      <c r="AS73" s="128"/>
    </row>
    <row r="74" spans="1:45" s="129" customFormat="1" ht="14.45" customHeight="1">
      <c r="A74" s="26"/>
      <c r="B74" s="27" t="s">
        <v>850</v>
      </c>
      <c r="C74" s="27">
        <v>34</v>
      </c>
      <c r="D74" s="28">
        <v>801</v>
      </c>
      <c r="E74" s="28" t="s">
        <v>90</v>
      </c>
      <c r="F74" s="28" t="s">
        <v>780</v>
      </c>
      <c r="G74" s="29" t="s">
        <v>869</v>
      </c>
      <c r="H74" s="122" t="str">
        <f t="shared" si="1"/>
        <v>TM140234M801A_RY</v>
      </c>
      <c r="I74" s="177"/>
      <c r="J74" s="31" t="str">
        <f>IFERROR(INDEX(Definitions!$E$4:$F$173,MATCH($C74,Definitions!$E$4:$E$173,0),2),"")</f>
        <v>Lubrication, Hydraulic system</v>
      </c>
      <c r="K74" s="32" t="s">
        <v>400</v>
      </c>
      <c r="L74" s="28" t="s">
        <v>101</v>
      </c>
      <c r="M74" s="33" t="s">
        <v>186</v>
      </c>
      <c r="N74" s="28" t="s">
        <v>102</v>
      </c>
      <c r="O74" s="28" t="s">
        <v>72</v>
      </c>
      <c r="P74" s="28" t="s">
        <v>85</v>
      </c>
      <c r="Q74" s="27" t="s">
        <v>436</v>
      </c>
      <c r="R74" s="27" t="s">
        <v>103</v>
      </c>
      <c r="S74" s="27"/>
      <c r="T74" s="27" t="s">
        <v>76</v>
      </c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123"/>
      <c r="AK74" s="124"/>
      <c r="AL74" s="125"/>
      <c r="AM74" s="126"/>
      <c r="AN74" s="124"/>
      <c r="AO74" s="127"/>
      <c r="AP74" s="124"/>
      <c r="AQ74" s="28"/>
      <c r="AR74" s="127"/>
      <c r="AS74" s="128"/>
    </row>
    <row r="75" spans="1:45" s="129" customFormat="1" ht="14.45" customHeight="1">
      <c r="A75" s="26"/>
      <c r="B75" s="27" t="s">
        <v>850</v>
      </c>
      <c r="C75" s="27">
        <v>34</v>
      </c>
      <c r="D75" s="28">
        <v>801</v>
      </c>
      <c r="E75" s="28" t="s">
        <v>90</v>
      </c>
      <c r="F75" s="28" t="s">
        <v>784</v>
      </c>
      <c r="G75" s="29" t="s">
        <v>869</v>
      </c>
      <c r="H75" s="122" t="str">
        <f t="shared" si="1"/>
        <v>TM140234M801A_RF</v>
      </c>
      <c r="I75" s="177"/>
      <c r="J75" s="31" t="str">
        <f>IFERROR(INDEX(Definitions!$E$4:$F$173,MATCH($C75,Definitions!$E$4:$E$173,0),2),"")</f>
        <v>Lubrication, Hydraulic system</v>
      </c>
      <c r="K75" s="32" t="s">
        <v>401</v>
      </c>
      <c r="L75" s="28" t="s">
        <v>101</v>
      </c>
      <c r="M75" s="33" t="s">
        <v>188</v>
      </c>
      <c r="N75" s="28" t="s">
        <v>102</v>
      </c>
      <c r="O75" s="28" t="s">
        <v>72</v>
      </c>
      <c r="P75" s="28" t="s">
        <v>85</v>
      </c>
      <c r="Q75" s="27" t="s">
        <v>436</v>
      </c>
      <c r="R75" s="27" t="s">
        <v>103</v>
      </c>
      <c r="S75" s="27"/>
      <c r="T75" s="27" t="s">
        <v>76</v>
      </c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123"/>
      <c r="AK75" s="124"/>
      <c r="AL75" s="125"/>
      <c r="AM75" s="126"/>
      <c r="AN75" s="124"/>
      <c r="AO75" s="127"/>
      <c r="AP75" s="124"/>
      <c r="AQ75" s="28"/>
      <c r="AR75" s="127"/>
      <c r="AS75" s="128"/>
    </row>
    <row r="76" spans="1:45" s="129" customFormat="1" ht="14.45" customHeight="1">
      <c r="A76" s="26"/>
      <c r="B76" s="27" t="s">
        <v>850</v>
      </c>
      <c r="C76" s="27">
        <v>34</v>
      </c>
      <c r="D76" s="28">
        <v>801</v>
      </c>
      <c r="E76" s="28" t="s">
        <v>12</v>
      </c>
      <c r="F76" s="28" t="s">
        <v>783</v>
      </c>
      <c r="G76" s="29" t="s">
        <v>870</v>
      </c>
      <c r="H76" s="122" t="str">
        <f t="shared" si="1"/>
        <v>TM140234M801B_STR</v>
      </c>
      <c r="I76" s="177"/>
      <c r="J76" s="31" t="str">
        <f>IFERROR(INDEX(Definitions!$E$4:$F$173,MATCH($C76,Definitions!$E$4:$E$173,0),2),"")</f>
        <v>Lubrication, Hydraulic system</v>
      </c>
      <c r="K76" s="32" t="s">
        <v>402</v>
      </c>
      <c r="L76" s="28" t="s">
        <v>101</v>
      </c>
      <c r="M76" s="33" t="s">
        <v>184</v>
      </c>
      <c r="N76" s="28" t="s">
        <v>102</v>
      </c>
      <c r="O76" s="28" t="s">
        <v>72</v>
      </c>
      <c r="P76" s="28" t="s">
        <v>98</v>
      </c>
      <c r="Q76" s="27" t="s">
        <v>436</v>
      </c>
      <c r="R76" s="27" t="s">
        <v>103</v>
      </c>
      <c r="S76" s="27"/>
      <c r="T76" s="27" t="s">
        <v>76</v>
      </c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123"/>
      <c r="AK76" s="124"/>
      <c r="AL76" s="125"/>
      <c r="AM76" s="126"/>
      <c r="AN76" s="124"/>
      <c r="AO76" s="127"/>
      <c r="AP76" s="124"/>
      <c r="AQ76" s="28"/>
      <c r="AR76" s="127"/>
      <c r="AS76" s="128"/>
    </row>
    <row r="77" spans="1:45" s="129" customFormat="1" ht="14.45" customHeight="1">
      <c r="A77" s="26"/>
      <c r="B77" s="27" t="s">
        <v>850</v>
      </c>
      <c r="C77" s="27">
        <v>34</v>
      </c>
      <c r="D77" s="28">
        <v>801</v>
      </c>
      <c r="E77" s="28" t="s">
        <v>12</v>
      </c>
      <c r="F77" s="28" t="s">
        <v>780</v>
      </c>
      <c r="G77" s="29" t="s">
        <v>870</v>
      </c>
      <c r="H77" s="122" t="str">
        <f t="shared" si="1"/>
        <v>TM140234M801B_RY</v>
      </c>
      <c r="I77" s="177"/>
      <c r="J77" s="31" t="str">
        <f>IFERROR(INDEX(Definitions!$E$4:$F$173,MATCH($C77,Definitions!$E$4:$E$173,0),2),"")</f>
        <v>Lubrication, Hydraulic system</v>
      </c>
      <c r="K77" s="32" t="s">
        <v>403</v>
      </c>
      <c r="L77" s="28" t="s">
        <v>101</v>
      </c>
      <c r="M77" s="33" t="s">
        <v>186</v>
      </c>
      <c r="N77" s="28" t="s">
        <v>102</v>
      </c>
      <c r="O77" s="28" t="s">
        <v>72</v>
      </c>
      <c r="P77" s="28" t="s">
        <v>85</v>
      </c>
      <c r="Q77" s="27" t="s">
        <v>436</v>
      </c>
      <c r="R77" s="27" t="s">
        <v>103</v>
      </c>
      <c r="S77" s="27"/>
      <c r="T77" s="27" t="s">
        <v>76</v>
      </c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123"/>
      <c r="AK77" s="124"/>
      <c r="AL77" s="125"/>
      <c r="AM77" s="126"/>
      <c r="AN77" s="124"/>
      <c r="AO77" s="127"/>
      <c r="AP77" s="124"/>
      <c r="AQ77" s="28"/>
      <c r="AR77" s="127"/>
      <c r="AS77" s="128"/>
    </row>
    <row r="78" spans="1:45" s="129" customFormat="1" ht="14.45" customHeight="1">
      <c r="A78" s="26"/>
      <c r="B78" s="27" t="s">
        <v>850</v>
      </c>
      <c r="C78" s="27">
        <v>34</v>
      </c>
      <c r="D78" s="28">
        <v>801</v>
      </c>
      <c r="E78" s="28" t="s">
        <v>12</v>
      </c>
      <c r="F78" s="28" t="s">
        <v>784</v>
      </c>
      <c r="G78" s="29" t="s">
        <v>870</v>
      </c>
      <c r="H78" s="122" t="str">
        <f t="shared" si="1"/>
        <v>TM140234M801B_RF</v>
      </c>
      <c r="I78" s="177"/>
      <c r="J78" s="31" t="str">
        <f>IFERROR(INDEX(Definitions!$E$4:$F$173,MATCH($C78,Definitions!$E$4:$E$173,0),2),"")</f>
        <v>Lubrication, Hydraulic system</v>
      </c>
      <c r="K78" s="32" t="s">
        <v>404</v>
      </c>
      <c r="L78" s="28" t="s">
        <v>101</v>
      </c>
      <c r="M78" s="33" t="s">
        <v>188</v>
      </c>
      <c r="N78" s="28" t="s">
        <v>102</v>
      </c>
      <c r="O78" s="28" t="s">
        <v>72</v>
      </c>
      <c r="P78" s="28" t="s">
        <v>85</v>
      </c>
      <c r="Q78" s="27" t="s">
        <v>436</v>
      </c>
      <c r="R78" s="27" t="s">
        <v>103</v>
      </c>
      <c r="S78" s="27"/>
      <c r="T78" s="27" t="s">
        <v>76</v>
      </c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123"/>
      <c r="AK78" s="124"/>
      <c r="AL78" s="125"/>
      <c r="AM78" s="126"/>
      <c r="AN78" s="124"/>
      <c r="AO78" s="127"/>
      <c r="AP78" s="124"/>
      <c r="AQ78" s="28"/>
      <c r="AR78" s="127"/>
      <c r="AS78" s="128"/>
    </row>
    <row r="79" spans="1:45" s="129" customFormat="1" ht="14.45" customHeight="1">
      <c r="A79" s="26"/>
      <c r="B79" s="27" t="s">
        <v>850</v>
      </c>
      <c r="C79" s="27">
        <v>34</v>
      </c>
      <c r="D79" s="28">
        <v>802</v>
      </c>
      <c r="E79" s="28"/>
      <c r="F79" s="28" t="s">
        <v>783</v>
      </c>
      <c r="G79" s="29" t="s">
        <v>871</v>
      </c>
      <c r="H79" s="122" t="str">
        <f t="shared" si="1"/>
        <v>TM140234M802_STR</v>
      </c>
      <c r="I79" s="177"/>
      <c r="J79" s="31" t="str">
        <f>IFERROR(INDEX(Definitions!$E$4:$F$173,MATCH($C79,Definitions!$E$4:$E$173,0),2),"")</f>
        <v>Lubrication, Hydraulic system</v>
      </c>
      <c r="K79" s="32" t="s">
        <v>405</v>
      </c>
      <c r="L79" s="28" t="s">
        <v>101</v>
      </c>
      <c r="M79" s="33" t="s">
        <v>184</v>
      </c>
      <c r="N79" s="28" t="s">
        <v>102</v>
      </c>
      <c r="O79" s="28" t="s">
        <v>72</v>
      </c>
      <c r="P79" s="28" t="s">
        <v>98</v>
      </c>
      <c r="Q79" s="27" t="s">
        <v>436</v>
      </c>
      <c r="R79" s="27" t="s">
        <v>103</v>
      </c>
      <c r="S79" s="27"/>
      <c r="T79" s="27" t="s">
        <v>76</v>
      </c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123"/>
      <c r="AK79" s="124"/>
      <c r="AL79" s="125"/>
      <c r="AM79" s="126"/>
      <c r="AN79" s="124"/>
      <c r="AO79" s="127"/>
      <c r="AP79" s="124"/>
      <c r="AQ79" s="28"/>
      <c r="AR79" s="127"/>
      <c r="AS79" s="128"/>
    </row>
    <row r="80" spans="1:45" s="129" customFormat="1" ht="14.45" customHeight="1">
      <c r="A80" s="26"/>
      <c r="B80" s="27" t="s">
        <v>850</v>
      </c>
      <c r="C80" s="27">
        <v>34</v>
      </c>
      <c r="D80" s="28">
        <v>802</v>
      </c>
      <c r="E80" s="28"/>
      <c r="F80" s="28" t="s">
        <v>780</v>
      </c>
      <c r="G80" s="29" t="s">
        <v>871</v>
      </c>
      <c r="H80" s="122" t="str">
        <f t="shared" si="1"/>
        <v>TM140234M802_RY</v>
      </c>
      <c r="I80" s="177"/>
      <c r="J80" s="31" t="str">
        <f>IFERROR(INDEX(Definitions!$E$4:$F$173,MATCH($C80,Definitions!$E$4:$E$173,0),2),"")</f>
        <v>Lubrication, Hydraulic system</v>
      </c>
      <c r="K80" s="32" t="s">
        <v>406</v>
      </c>
      <c r="L80" s="28" t="s">
        <v>101</v>
      </c>
      <c r="M80" s="33" t="s">
        <v>186</v>
      </c>
      <c r="N80" s="28" t="s">
        <v>102</v>
      </c>
      <c r="O80" s="28" t="s">
        <v>72</v>
      </c>
      <c r="P80" s="28" t="s">
        <v>85</v>
      </c>
      <c r="Q80" s="27" t="s">
        <v>436</v>
      </c>
      <c r="R80" s="27" t="s">
        <v>103</v>
      </c>
      <c r="S80" s="27"/>
      <c r="T80" s="27" t="s">
        <v>76</v>
      </c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123"/>
      <c r="AK80" s="124"/>
      <c r="AL80" s="125"/>
      <c r="AM80" s="126"/>
      <c r="AN80" s="124"/>
      <c r="AO80" s="127"/>
      <c r="AP80" s="124"/>
      <c r="AQ80" s="28"/>
      <c r="AR80" s="127"/>
      <c r="AS80" s="128"/>
    </row>
    <row r="81" spans="1:45" s="129" customFormat="1" ht="14.45" customHeight="1">
      <c r="A81" s="26"/>
      <c r="B81" s="27" t="s">
        <v>850</v>
      </c>
      <c r="C81" s="27">
        <v>34</v>
      </c>
      <c r="D81" s="28">
        <v>802</v>
      </c>
      <c r="E81" s="28"/>
      <c r="F81" s="28" t="s">
        <v>784</v>
      </c>
      <c r="G81" s="29" t="s">
        <v>871</v>
      </c>
      <c r="H81" s="122" t="str">
        <f t="shared" si="1"/>
        <v>TM140234M802_RF</v>
      </c>
      <c r="I81" s="177"/>
      <c r="J81" s="31" t="str">
        <f>IFERROR(INDEX(Definitions!$E$4:$F$173,MATCH($C81,Definitions!$E$4:$E$173,0),2),"")</f>
        <v>Lubrication, Hydraulic system</v>
      </c>
      <c r="K81" s="32" t="s">
        <v>407</v>
      </c>
      <c r="L81" s="28" t="s">
        <v>101</v>
      </c>
      <c r="M81" s="33" t="s">
        <v>188</v>
      </c>
      <c r="N81" s="28" t="s">
        <v>102</v>
      </c>
      <c r="O81" s="28" t="s">
        <v>72</v>
      </c>
      <c r="P81" s="28" t="s">
        <v>85</v>
      </c>
      <c r="Q81" s="27" t="s">
        <v>436</v>
      </c>
      <c r="R81" s="27" t="s">
        <v>103</v>
      </c>
      <c r="S81" s="27"/>
      <c r="T81" s="27" t="s">
        <v>76</v>
      </c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123"/>
      <c r="AK81" s="124"/>
      <c r="AL81" s="125"/>
      <c r="AM81" s="126"/>
      <c r="AN81" s="124"/>
      <c r="AO81" s="127"/>
      <c r="AP81" s="124"/>
      <c r="AQ81" s="28"/>
      <c r="AR81" s="127"/>
      <c r="AS81" s="128"/>
    </row>
    <row r="82" spans="1:45" s="129" customFormat="1" ht="14.45" customHeight="1">
      <c r="A82" s="26"/>
      <c r="B82" s="27" t="s">
        <v>850</v>
      </c>
      <c r="C82" s="27">
        <v>34</v>
      </c>
      <c r="D82" s="28">
        <v>803</v>
      </c>
      <c r="E82" s="28"/>
      <c r="F82" s="28" t="s">
        <v>783</v>
      </c>
      <c r="G82" s="29" t="s">
        <v>872</v>
      </c>
      <c r="H82" s="122" t="str">
        <f t="shared" si="1"/>
        <v>TM140234M803_STR</v>
      </c>
      <c r="I82" s="177"/>
      <c r="J82" s="31" t="str">
        <f>IFERROR(INDEX(Definitions!$E$4:$F$173,MATCH($C82,Definitions!$E$4:$E$173,0),2),"")</f>
        <v>Lubrication, Hydraulic system</v>
      </c>
      <c r="K82" s="32" t="s">
        <v>408</v>
      </c>
      <c r="L82" s="28" t="s">
        <v>101</v>
      </c>
      <c r="M82" s="33" t="s">
        <v>184</v>
      </c>
      <c r="N82" s="28" t="s">
        <v>102</v>
      </c>
      <c r="O82" s="28" t="s">
        <v>72</v>
      </c>
      <c r="P82" s="28" t="s">
        <v>98</v>
      </c>
      <c r="Q82" s="27" t="s">
        <v>436</v>
      </c>
      <c r="R82" s="27" t="s">
        <v>103</v>
      </c>
      <c r="S82" s="27"/>
      <c r="T82" s="27" t="s">
        <v>76</v>
      </c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123"/>
      <c r="AK82" s="124"/>
      <c r="AL82" s="125"/>
      <c r="AM82" s="126"/>
      <c r="AN82" s="124"/>
      <c r="AO82" s="127"/>
      <c r="AP82" s="124"/>
      <c r="AQ82" s="28"/>
      <c r="AR82" s="127"/>
      <c r="AS82" s="128"/>
    </row>
    <row r="83" spans="1:45" s="129" customFormat="1" ht="14.45" customHeight="1">
      <c r="A83" s="26"/>
      <c r="B83" s="27" t="s">
        <v>850</v>
      </c>
      <c r="C83" s="27">
        <v>34</v>
      </c>
      <c r="D83" s="28">
        <v>803</v>
      </c>
      <c r="E83" s="28"/>
      <c r="F83" s="28" t="s">
        <v>780</v>
      </c>
      <c r="G83" s="29" t="s">
        <v>872</v>
      </c>
      <c r="H83" s="122" t="str">
        <f t="shared" si="1"/>
        <v>TM140234M803_RY</v>
      </c>
      <c r="I83" s="177"/>
      <c r="J83" s="31" t="str">
        <f>IFERROR(INDEX(Definitions!$E$4:$F$173,MATCH($C83,Definitions!$E$4:$E$173,0),2),"")</f>
        <v>Lubrication, Hydraulic system</v>
      </c>
      <c r="K83" s="32" t="s">
        <v>409</v>
      </c>
      <c r="L83" s="28" t="s">
        <v>101</v>
      </c>
      <c r="M83" s="33" t="s">
        <v>186</v>
      </c>
      <c r="N83" s="28" t="s">
        <v>102</v>
      </c>
      <c r="O83" s="28" t="s">
        <v>72</v>
      </c>
      <c r="P83" s="28" t="s">
        <v>85</v>
      </c>
      <c r="Q83" s="27" t="s">
        <v>436</v>
      </c>
      <c r="R83" s="27" t="s">
        <v>103</v>
      </c>
      <c r="S83" s="27"/>
      <c r="T83" s="27" t="s">
        <v>76</v>
      </c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123"/>
      <c r="AK83" s="124"/>
      <c r="AL83" s="125"/>
      <c r="AM83" s="126"/>
      <c r="AN83" s="124"/>
      <c r="AO83" s="127"/>
      <c r="AP83" s="124"/>
      <c r="AQ83" s="28"/>
      <c r="AR83" s="127"/>
      <c r="AS83" s="128"/>
    </row>
    <row r="84" spans="1:45" s="129" customFormat="1" ht="14.45" customHeight="1">
      <c r="A84" s="26"/>
      <c r="B84" s="27" t="s">
        <v>850</v>
      </c>
      <c r="C84" s="27">
        <v>34</v>
      </c>
      <c r="D84" s="28">
        <v>803</v>
      </c>
      <c r="E84" s="28"/>
      <c r="F84" s="28" t="s">
        <v>784</v>
      </c>
      <c r="G84" s="29" t="s">
        <v>872</v>
      </c>
      <c r="H84" s="122" t="str">
        <f t="shared" si="1"/>
        <v>TM140234M803_RF</v>
      </c>
      <c r="I84" s="177"/>
      <c r="J84" s="31" t="str">
        <f>IFERROR(INDEX(Definitions!$E$4:$F$173,MATCH($C84,Definitions!$E$4:$E$173,0),2),"")</f>
        <v>Lubrication, Hydraulic system</v>
      </c>
      <c r="K84" s="32" t="s">
        <v>410</v>
      </c>
      <c r="L84" s="28" t="s">
        <v>101</v>
      </c>
      <c r="M84" s="33" t="s">
        <v>188</v>
      </c>
      <c r="N84" s="28" t="s">
        <v>102</v>
      </c>
      <c r="O84" s="28" t="s">
        <v>72</v>
      </c>
      <c r="P84" s="28" t="s">
        <v>85</v>
      </c>
      <c r="Q84" s="27" t="s">
        <v>436</v>
      </c>
      <c r="R84" s="27" t="s">
        <v>103</v>
      </c>
      <c r="S84" s="27"/>
      <c r="T84" s="27" t="s">
        <v>76</v>
      </c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123"/>
      <c r="AK84" s="124"/>
      <c r="AL84" s="125"/>
      <c r="AM84" s="126"/>
      <c r="AN84" s="124"/>
      <c r="AO84" s="127"/>
      <c r="AP84" s="124"/>
      <c r="AQ84" s="28"/>
      <c r="AR84" s="127"/>
      <c r="AS84" s="128"/>
    </row>
    <row r="85" spans="1:45" s="129" customFormat="1" ht="14.45" customHeight="1">
      <c r="A85" s="295" t="s">
        <v>1050</v>
      </c>
      <c r="B85" s="27" t="s">
        <v>850</v>
      </c>
      <c r="C85" s="27">
        <v>32</v>
      </c>
      <c r="D85" s="28" t="s">
        <v>434</v>
      </c>
      <c r="E85" s="28" t="s">
        <v>788</v>
      </c>
      <c r="F85" s="28" t="s">
        <v>783</v>
      </c>
      <c r="G85" s="29" t="s">
        <v>873</v>
      </c>
      <c r="H85" s="30" t="str">
        <f>CONCATENATE(B85,C85,L85,D85,E85,"_",F85)</f>
        <v>TM140232F001M1_STR</v>
      </c>
      <c r="I85" s="177"/>
      <c r="J85" s="31" t="str">
        <f>IFERROR(INDEX(Definitions!$E$4:$F$173,MATCH($C85,Definitions!$E$4:$E$173,0),2),"")</f>
        <v>Burner &amp; Hood System</v>
      </c>
      <c r="K85" s="32" t="s">
        <v>435</v>
      </c>
      <c r="L85" s="28" t="s">
        <v>271</v>
      </c>
      <c r="M85" s="33" t="s">
        <v>184</v>
      </c>
      <c r="N85" s="28" t="s">
        <v>102</v>
      </c>
      <c r="O85" s="28" t="s">
        <v>72</v>
      </c>
      <c r="P85" s="28" t="s">
        <v>98</v>
      </c>
      <c r="Q85" s="27" t="s">
        <v>436</v>
      </c>
      <c r="R85" s="27" t="s">
        <v>103</v>
      </c>
      <c r="S85" s="27"/>
      <c r="T85" s="171" t="s">
        <v>76</v>
      </c>
      <c r="U85" s="172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123"/>
      <c r="AK85" s="124"/>
      <c r="AL85" s="125"/>
      <c r="AM85" s="126"/>
      <c r="AN85" s="124"/>
      <c r="AO85" s="127"/>
      <c r="AP85" s="124"/>
      <c r="AQ85" s="28"/>
      <c r="AR85" s="127"/>
      <c r="AS85" s="128"/>
    </row>
    <row r="86" spans="1:45" s="129" customFormat="1" ht="14.45" customHeight="1">
      <c r="A86" s="295" t="s">
        <v>1050</v>
      </c>
      <c r="B86" s="27" t="s">
        <v>850</v>
      </c>
      <c r="C86" s="27">
        <v>32</v>
      </c>
      <c r="D86" s="28" t="s">
        <v>434</v>
      </c>
      <c r="E86" s="28" t="s">
        <v>788</v>
      </c>
      <c r="F86" s="28" t="s">
        <v>784</v>
      </c>
      <c r="G86" s="29" t="s">
        <v>873</v>
      </c>
      <c r="H86" s="30" t="str">
        <f t="shared" ref="H86:H149" si="2">CONCATENATE(B86,C86,L86,D86,E86,"_",F86)</f>
        <v>TM140232F001M1_RF</v>
      </c>
      <c r="I86" s="177"/>
      <c r="J86" s="31" t="str">
        <f>IFERROR(INDEX(Definitions!$E$4:$F$173,MATCH($C86,Definitions!$E$4:$E$173,0),2),"")</f>
        <v>Burner &amp; Hood System</v>
      </c>
      <c r="K86" s="32" t="s">
        <v>437</v>
      </c>
      <c r="L86" s="28" t="s">
        <v>271</v>
      </c>
      <c r="M86" s="33" t="s">
        <v>188</v>
      </c>
      <c r="N86" s="28" t="s">
        <v>102</v>
      </c>
      <c r="O86" s="28" t="s">
        <v>72</v>
      </c>
      <c r="P86" s="28" t="s">
        <v>85</v>
      </c>
      <c r="Q86" s="27" t="s">
        <v>436</v>
      </c>
      <c r="R86" s="27" t="s">
        <v>103</v>
      </c>
      <c r="S86" s="27"/>
      <c r="T86" s="171" t="s">
        <v>76</v>
      </c>
      <c r="U86" s="173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123"/>
      <c r="AK86" s="124"/>
      <c r="AL86" s="125"/>
      <c r="AM86" s="126"/>
      <c r="AN86" s="124"/>
      <c r="AO86" s="127"/>
      <c r="AP86" s="124"/>
      <c r="AQ86" s="28"/>
      <c r="AR86" s="127"/>
      <c r="AS86" s="128"/>
    </row>
    <row r="87" spans="1:45" s="129" customFormat="1" ht="14.45" customHeight="1">
      <c r="A87" s="295" t="s">
        <v>1050</v>
      </c>
      <c r="B87" s="27" t="s">
        <v>850</v>
      </c>
      <c r="C87" s="27">
        <v>32</v>
      </c>
      <c r="D87" s="28" t="s">
        <v>434</v>
      </c>
      <c r="E87" s="28" t="s">
        <v>788</v>
      </c>
      <c r="F87" s="28" t="s">
        <v>787</v>
      </c>
      <c r="G87" s="29" t="s">
        <v>873</v>
      </c>
      <c r="H87" s="30" t="str">
        <f t="shared" si="2"/>
        <v>TM140232F001M1_AL</v>
      </c>
      <c r="I87" s="177"/>
      <c r="J87" s="31" t="str">
        <f>IFERROR(INDEX(Definitions!$E$4:$F$173,MATCH($C87,Definitions!$E$4:$E$173,0),2),"")</f>
        <v>Burner &amp; Hood System</v>
      </c>
      <c r="K87" s="32" t="s">
        <v>438</v>
      </c>
      <c r="L87" s="28" t="s">
        <v>271</v>
      </c>
      <c r="M87" s="33" t="s">
        <v>439</v>
      </c>
      <c r="N87" s="28" t="s">
        <v>102</v>
      </c>
      <c r="O87" s="28" t="s">
        <v>72</v>
      </c>
      <c r="P87" s="28" t="s">
        <v>85</v>
      </c>
      <c r="Q87" s="27" t="s">
        <v>436</v>
      </c>
      <c r="R87" s="27" t="s">
        <v>103</v>
      </c>
      <c r="S87" s="27"/>
      <c r="T87" s="171" t="s">
        <v>76</v>
      </c>
      <c r="U87" s="173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123"/>
      <c r="AK87" s="124"/>
      <c r="AL87" s="125"/>
      <c r="AM87" s="126"/>
      <c r="AN87" s="124"/>
      <c r="AO87" s="127"/>
      <c r="AP87" s="124"/>
      <c r="AQ87" s="28"/>
      <c r="AR87" s="127"/>
      <c r="AS87" s="128"/>
    </row>
    <row r="88" spans="1:45" s="129" customFormat="1" ht="14.45" customHeight="1">
      <c r="A88" s="295" t="s">
        <v>1050</v>
      </c>
      <c r="B88" s="27" t="s">
        <v>850</v>
      </c>
      <c r="C88" s="27">
        <v>32</v>
      </c>
      <c r="D88" s="28" t="s">
        <v>434</v>
      </c>
      <c r="E88" s="28" t="s">
        <v>788</v>
      </c>
      <c r="F88" s="28" t="s">
        <v>780</v>
      </c>
      <c r="G88" s="29" t="s">
        <v>873</v>
      </c>
      <c r="H88" s="30" t="str">
        <f t="shared" si="2"/>
        <v>TM140232F001M1_RY</v>
      </c>
      <c r="I88" s="177"/>
      <c r="J88" s="31" t="str">
        <f>IFERROR(INDEX(Definitions!$E$4:$F$173,MATCH($C88,Definitions!$E$4:$E$173,0),2),"")</f>
        <v>Burner &amp; Hood System</v>
      </c>
      <c r="K88" s="32" t="s">
        <v>440</v>
      </c>
      <c r="L88" s="28" t="s">
        <v>271</v>
      </c>
      <c r="M88" s="33" t="s">
        <v>186</v>
      </c>
      <c r="N88" s="28" t="s">
        <v>102</v>
      </c>
      <c r="O88" s="28" t="s">
        <v>72</v>
      </c>
      <c r="P88" s="28" t="s">
        <v>85</v>
      </c>
      <c r="Q88" s="27" t="s">
        <v>441</v>
      </c>
      <c r="R88" s="27" t="s">
        <v>103</v>
      </c>
      <c r="S88" s="27"/>
      <c r="T88" s="171" t="s">
        <v>76</v>
      </c>
      <c r="U88" s="173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123"/>
      <c r="AK88" s="124"/>
      <c r="AL88" s="125"/>
      <c r="AM88" s="126"/>
      <c r="AN88" s="124"/>
      <c r="AO88" s="127"/>
      <c r="AP88" s="124"/>
      <c r="AQ88" s="28"/>
      <c r="AR88" s="127"/>
      <c r="AS88" s="128"/>
    </row>
    <row r="89" spans="1:45" s="129" customFormat="1" ht="14.45" customHeight="1">
      <c r="A89" s="295" t="s">
        <v>1050</v>
      </c>
      <c r="B89" s="27" t="s">
        <v>850</v>
      </c>
      <c r="C89" s="27">
        <v>32</v>
      </c>
      <c r="D89" s="28" t="s">
        <v>434</v>
      </c>
      <c r="E89" s="28" t="s">
        <v>788</v>
      </c>
      <c r="F89" s="28" t="s">
        <v>790</v>
      </c>
      <c r="G89" s="29" t="s">
        <v>873</v>
      </c>
      <c r="H89" s="30" t="str">
        <f t="shared" si="2"/>
        <v>TM140232F001M1_CURR</v>
      </c>
      <c r="I89" s="177"/>
      <c r="J89" s="31" t="str">
        <f>IFERROR(INDEX(Definitions!$E$4:$F$173,MATCH($C89,Definitions!$E$4:$E$173,0),2),"")</f>
        <v>Burner &amp; Hood System</v>
      </c>
      <c r="K89" s="32" t="s">
        <v>442</v>
      </c>
      <c r="L89" s="28" t="s">
        <v>271</v>
      </c>
      <c r="M89" s="33" t="s">
        <v>443</v>
      </c>
      <c r="N89" s="28" t="s">
        <v>102</v>
      </c>
      <c r="O89" s="28" t="s">
        <v>72</v>
      </c>
      <c r="P89" s="28" t="s">
        <v>73</v>
      </c>
      <c r="Q89" s="27" t="s">
        <v>444</v>
      </c>
      <c r="R89" s="27" t="s">
        <v>103</v>
      </c>
      <c r="S89" s="27"/>
      <c r="T89" s="171" t="s">
        <v>76</v>
      </c>
      <c r="U89" s="173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123"/>
      <c r="AK89" s="124"/>
      <c r="AL89" s="125"/>
      <c r="AM89" s="126"/>
      <c r="AN89" s="124"/>
      <c r="AO89" s="127"/>
      <c r="AP89" s="124"/>
      <c r="AQ89" s="28"/>
      <c r="AR89" s="127"/>
      <c r="AS89" s="128"/>
    </row>
    <row r="90" spans="1:45" s="129" customFormat="1" ht="14.45" customHeight="1">
      <c r="A90" s="295" t="s">
        <v>1050</v>
      </c>
      <c r="B90" s="27" t="s">
        <v>850</v>
      </c>
      <c r="C90" s="27">
        <v>32</v>
      </c>
      <c r="D90" s="28" t="s">
        <v>434</v>
      </c>
      <c r="E90" s="28" t="s">
        <v>788</v>
      </c>
      <c r="F90" s="28" t="s">
        <v>786</v>
      </c>
      <c r="G90" s="29" t="s">
        <v>873</v>
      </c>
      <c r="H90" s="30" t="str">
        <f t="shared" si="2"/>
        <v>TM140232F001M1_SPC</v>
      </c>
      <c r="I90" s="177"/>
      <c r="J90" s="31" t="str">
        <f>IFERROR(INDEX(Definitions!$E$4:$F$173,MATCH($C90,Definitions!$E$4:$E$173,0),2),"")</f>
        <v>Burner &amp; Hood System</v>
      </c>
      <c r="K90" s="32" t="s">
        <v>445</v>
      </c>
      <c r="L90" s="28" t="s">
        <v>271</v>
      </c>
      <c r="M90" s="33" t="s">
        <v>446</v>
      </c>
      <c r="N90" s="28" t="s">
        <v>102</v>
      </c>
      <c r="O90" s="28" t="s">
        <v>72</v>
      </c>
      <c r="P90" s="28" t="s">
        <v>79</v>
      </c>
      <c r="Q90" s="27" t="s">
        <v>444</v>
      </c>
      <c r="R90" s="27" t="s">
        <v>103</v>
      </c>
      <c r="S90" s="27"/>
      <c r="T90" s="171" t="s">
        <v>76</v>
      </c>
      <c r="U90" s="173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123"/>
      <c r="AK90" s="124"/>
      <c r="AL90" s="125"/>
      <c r="AM90" s="126"/>
      <c r="AN90" s="124"/>
      <c r="AO90" s="127"/>
      <c r="AP90" s="124"/>
      <c r="AQ90" s="28"/>
      <c r="AR90" s="127"/>
      <c r="AS90" s="128"/>
    </row>
    <row r="91" spans="1:45" s="129" customFormat="1" ht="14.45" customHeight="1">
      <c r="A91" s="295" t="s">
        <v>1050</v>
      </c>
      <c r="B91" s="27" t="s">
        <v>850</v>
      </c>
      <c r="C91" s="27">
        <v>32</v>
      </c>
      <c r="D91" s="28" t="s">
        <v>447</v>
      </c>
      <c r="E91" s="28" t="s">
        <v>788</v>
      </c>
      <c r="F91" s="28" t="s">
        <v>783</v>
      </c>
      <c r="G91" s="29" t="s">
        <v>874</v>
      </c>
      <c r="H91" s="30" t="str">
        <f t="shared" si="2"/>
        <v>TM140232F002M1_STR</v>
      </c>
      <c r="I91" s="177"/>
      <c r="J91" s="31" t="str">
        <f>IFERROR(INDEX(Definitions!$E$4:$F$173,MATCH($C91,Definitions!$E$4:$E$173,0),2),"")</f>
        <v>Burner &amp; Hood System</v>
      </c>
      <c r="K91" s="32" t="s">
        <v>448</v>
      </c>
      <c r="L91" s="28" t="s">
        <v>271</v>
      </c>
      <c r="M91" s="33" t="s">
        <v>184</v>
      </c>
      <c r="N91" s="28" t="s">
        <v>102</v>
      </c>
      <c r="O91" s="28" t="s">
        <v>72</v>
      </c>
      <c r="P91" s="28" t="s">
        <v>98</v>
      </c>
      <c r="Q91" s="27" t="s">
        <v>436</v>
      </c>
      <c r="R91" s="27" t="s">
        <v>103</v>
      </c>
      <c r="S91" s="27"/>
      <c r="T91" s="171" t="s">
        <v>76</v>
      </c>
      <c r="U91" s="173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123"/>
      <c r="AK91" s="124"/>
      <c r="AL91" s="125"/>
      <c r="AM91" s="126"/>
      <c r="AN91" s="124"/>
      <c r="AO91" s="127"/>
      <c r="AP91" s="124"/>
      <c r="AQ91" s="28"/>
      <c r="AR91" s="127"/>
      <c r="AS91" s="128"/>
    </row>
    <row r="92" spans="1:45" s="129" customFormat="1" ht="14.45" customHeight="1">
      <c r="A92" s="295" t="s">
        <v>1050</v>
      </c>
      <c r="B92" s="27" t="s">
        <v>850</v>
      </c>
      <c r="C92" s="27">
        <v>32</v>
      </c>
      <c r="D92" s="28" t="s">
        <v>447</v>
      </c>
      <c r="E92" s="28" t="s">
        <v>788</v>
      </c>
      <c r="F92" s="28" t="s">
        <v>784</v>
      </c>
      <c r="G92" s="29" t="s">
        <v>874</v>
      </c>
      <c r="H92" s="30" t="str">
        <f t="shared" si="2"/>
        <v>TM140232F002M1_RF</v>
      </c>
      <c r="I92" s="177"/>
      <c r="J92" s="31" t="str">
        <f>IFERROR(INDEX(Definitions!$E$4:$F$173,MATCH($C92,Definitions!$E$4:$E$173,0),2),"")</f>
        <v>Burner &amp; Hood System</v>
      </c>
      <c r="K92" s="32" t="s">
        <v>449</v>
      </c>
      <c r="L92" s="28" t="s">
        <v>271</v>
      </c>
      <c r="M92" s="33" t="s">
        <v>188</v>
      </c>
      <c r="N92" s="28" t="s">
        <v>102</v>
      </c>
      <c r="O92" s="28" t="s">
        <v>72</v>
      </c>
      <c r="P92" s="28" t="s">
        <v>85</v>
      </c>
      <c r="Q92" s="27" t="s">
        <v>436</v>
      </c>
      <c r="R92" s="27" t="s">
        <v>103</v>
      </c>
      <c r="S92" s="27"/>
      <c r="T92" s="171" t="s">
        <v>76</v>
      </c>
      <c r="U92" s="173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123"/>
      <c r="AK92" s="124"/>
      <c r="AL92" s="125"/>
      <c r="AM92" s="126"/>
      <c r="AN92" s="124"/>
      <c r="AO92" s="127"/>
      <c r="AP92" s="124"/>
      <c r="AQ92" s="28"/>
      <c r="AR92" s="127"/>
      <c r="AS92" s="128"/>
    </row>
    <row r="93" spans="1:45">
      <c r="A93" s="295" t="s">
        <v>1050</v>
      </c>
      <c r="B93" s="27" t="s">
        <v>850</v>
      </c>
      <c r="C93" s="27">
        <v>32</v>
      </c>
      <c r="D93" s="28" t="s">
        <v>447</v>
      </c>
      <c r="E93" s="28" t="s">
        <v>788</v>
      </c>
      <c r="F93" s="28" t="s">
        <v>787</v>
      </c>
      <c r="G93" s="29" t="s">
        <v>874</v>
      </c>
      <c r="H93" s="30" t="str">
        <f t="shared" si="2"/>
        <v>TM140232F002M1_AL</v>
      </c>
      <c r="I93" s="177"/>
      <c r="J93" s="31" t="str">
        <f>IFERROR(INDEX(Definitions!$E$4:$F$173,MATCH($C93,Definitions!$E$4:$E$173,0),2),"")</f>
        <v>Burner &amp; Hood System</v>
      </c>
      <c r="K93" s="32" t="s">
        <v>450</v>
      </c>
      <c r="L93" s="28" t="s">
        <v>271</v>
      </c>
      <c r="M93" s="33" t="s">
        <v>439</v>
      </c>
      <c r="N93" s="28" t="s">
        <v>102</v>
      </c>
      <c r="O93" s="28" t="s">
        <v>72</v>
      </c>
      <c r="P93" s="28" t="s">
        <v>85</v>
      </c>
      <c r="Q93" s="27" t="s">
        <v>436</v>
      </c>
      <c r="R93" s="27" t="s">
        <v>103</v>
      </c>
      <c r="S93" s="27"/>
      <c r="T93" s="171" t="s">
        <v>76</v>
      </c>
      <c r="U93" s="173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131"/>
      <c r="AK93" s="132"/>
      <c r="AL93" s="133"/>
      <c r="AM93" s="134"/>
      <c r="AN93" s="132"/>
      <c r="AO93" s="135"/>
      <c r="AP93" s="132"/>
      <c r="AQ93" s="34"/>
      <c r="AR93" s="135"/>
      <c r="AS93" s="37"/>
    </row>
    <row r="94" spans="1:45">
      <c r="A94" s="295" t="s">
        <v>1050</v>
      </c>
      <c r="B94" s="27" t="s">
        <v>850</v>
      </c>
      <c r="C94" s="27">
        <v>32</v>
      </c>
      <c r="D94" s="28" t="s">
        <v>447</v>
      </c>
      <c r="E94" s="28" t="s">
        <v>788</v>
      </c>
      <c r="F94" s="28" t="s">
        <v>780</v>
      </c>
      <c r="G94" s="29" t="s">
        <v>874</v>
      </c>
      <c r="H94" s="30" t="str">
        <f t="shared" si="2"/>
        <v>TM140232F002M1_RY</v>
      </c>
      <c r="I94" s="177"/>
      <c r="J94" s="31" t="str">
        <f>IFERROR(INDEX(Definitions!$E$4:$F$173,MATCH($C94,Definitions!$E$4:$E$173,0),2),"")</f>
        <v>Burner &amp; Hood System</v>
      </c>
      <c r="K94" s="32" t="s">
        <v>451</v>
      </c>
      <c r="L94" s="28" t="s">
        <v>271</v>
      </c>
      <c r="M94" s="33" t="s">
        <v>186</v>
      </c>
      <c r="N94" s="28" t="s">
        <v>102</v>
      </c>
      <c r="O94" s="28" t="s">
        <v>72</v>
      </c>
      <c r="P94" s="28" t="s">
        <v>85</v>
      </c>
      <c r="Q94" s="27" t="s">
        <v>441</v>
      </c>
      <c r="R94" s="27" t="s">
        <v>103</v>
      </c>
      <c r="S94" s="27"/>
      <c r="T94" s="171" t="s">
        <v>76</v>
      </c>
      <c r="U94" s="173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5"/>
      <c r="AK94" s="136"/>
      <c r="AL94" s="137"/>
      <c r="AM94" s="138"/>
      <c r="AN94" s="136"/>
      <c r="AO94" s="35"/>
      <c r="AP94" s="136"/>
      <c r="AQ94" s="35"/>
      <c r="AR94" s="36"/>
      <c r="AS94" s="37"/>
    </row>
    <row r="95" spans="1:45">
      <c r="A95" s="295" t="s">
        <v>1050</v>
      </c>
      <c r="B95" s="27" t="s">
        <v>850</v>
      </c>
      <c r="C95" s="27">
        <v>32</v>
      </c>
      <c r="D95" s="28" t="s">
        <v>447</v>
      </c>
      <c r="E95" s="28" t="s">
        <v>788</v>
      </c>
      <c r="F95" s="28" t="s">
        <v>790</v>
      </c>
      <c r="G95" s="29" t="s">
        <v>874</v>
      </c>
      <c r="H95" s="30" t="str">
        <f t="shared" si="2"/>
        <v>TM140232F002M1_CURR</v>
      </c>
      <c r="I95" s="177"/>
      <c r="J95" s="31" t="str">
        <f>IFERROR(INDEX(Definitions!$E$4:$F$173,MATCH($C95,Definitions!$E$4:$E$173,0),2),"")</f>
        <v>Burner &amp; Hood System</v>
      </c>
      <c r="K95" s="32" t="s">
        <v>452</v>
      </c>
      <c r="L95" s="28" t="s">
        <v>271</v>
      </c>
      <c r="M95" s="33" t="s">
        <v>443</v>
      </c>
      <c r="N95" s="28" t="s">
        <v>102</v>
      </c>
      <c r="O95" s="28" t="s">
        <v>72</v>
      </c>
      <c r="P95" s="28" t="s">
        <v>73</v>
      </c>
      <c r="Q95" s="27" t="s">
        <v>444</v>
      </c>
      <c r="R95" s="27" t="s">
        <v>103</v>
      </c>
      <c r="S95" s="27"/>
      <c r="T95" s="171" t="s">
        <v>76</v>
      </c>
      <c r="U95" s="173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5"/>
      <c r="AK95" s="136"/>
      <c r="AL95" s="137"/>
      <c r="AM95" s="138"/>
      <c r="AN95" s="136"/>
      <c r="AO95" s="35"/>
      <c r="AP95" s="136"/>
      <c r="AQ95" s="35"/>
      <c r="AR95" s="36"/>
      <c r="AS95" s="37"/>
    </row>
    <row r="96" spans="1:45">
      <c r="A96" s="295" t="s">
        <v>1050</v>
      </c>
      <c r="B96" s="27" t="s">
        <v>850</v>
      </c>
      <c r="C96" s="27">
        <v>32</v>
      </c>
      <c r="D96" s="28" t="s">
        <v>447</v>
      </c>
      <c r="E96" s="28" t="s">
        <v>788</v>
      </c>
      <c r="F96" s="28" t="s">
        <v>786</v>
      </c>
      <c r="G96" s="29" t="s">
        <v>874</v>
      </c>
      <c r="H96" s="30" t="str">
        <f t="shared" si="2"/>
        <v>TM140232F002M1_SPC</v>
      </c>
      <c r="I96" s="177"/>
      <c r="J96" s="31" t="str">
        <f>IFERROR(INDEX(Definitions!$E$4:$F$173,MATCH($C96,Definitions!$E$4:$E$173,0),2),"")</f>
        <v>Burner &amp; Hood System</v>
      </c>
      <c r="K96" s="32" t="s">
        <v>453</v>
      </c>
      <c r="L96" s="28" t="s">
        <v>271</v>
      </c>
      <c r="M96" s="33" t="s">
        <v>446</v>
      </c>
      <c r="N96" s="28" t="s">
        <v>102</v>
      </c>
      <c r="O96" s="28" t="s">
        <v>72</v>
      </c>
      <c r="P96" s="28" t="s">
        <v>79</v>
      </c>
      <c r="Q96" s="27" t="s">
        <v>444</v>
      </c>
      <c r="R96" s="27" t="s">
        <v>103</v>
      </c>
      <c r="S96" s="27"/>
      <c r="T96" s="171" t="s">
        <v>76</v>
      </c>
      <c r="U96" s="173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5"/>
      <c r="AK96" s="136"/>
      <c r="AL96" s="137"/>
      <c r="AM96" s="138"/>
      <c r="AN96" s="136"/>
      <c r="AO96" s="35"/>
      <c r="AP96" s="136"/>
      <c r="AQ96" s="35"/>
      <c r="AR96" s="36"/>
      <c r="AS96" s="37"/>
    </row>
    <row r="97" spans="1:45">
      <c r="A97" s="295" t="s">
        <v>1050</v>
      </c>
      <c r="B97" s="27" t="s">
        <v>850</v>
      </c>
      <c r="C97" s="27">
        <v>32</v>
      </c>
      <c r="D97" s="28" t="s">
        <v>454</v>
      </c>
      <c r="E97" s="28" t="s">
        <v>788</v>
      </c>
      <c r="F97" s="28" t="s">
        <v>783</v>
      </c>
      <c r="G97" s="29" t="s">
        <v>875</v>
      </c>
      <c r="H97" s="30" t="str">
        <f t="shared" si="2"/>
        <v>TM140232F004M1_STR</v>
      </c>
      <c r="I97" s="177"/>
      <c r="J97" s="31" t="str">
        <f>IFERROR(INDEX(Definitions!$E$4:$F$173,MATCH($C97,Definitions!$E$4:$E$173,0),2),"")</f>
        <v>Burner &amp; Hood System</v>
      </c>
      <c r="K97" s="32" t="s">
        <v>455</v>
      </c>
      <c r="L97" s="28" t="s">
        <v>271</v>
      </c>
      <c r="M97" s="33" t="s">
        <v>184</v>
      </c>
      <c r="N97" s="28" t="s">
        <v>102</v>
      </c>
      <c r="O97" s="28" t="s">
        <v>72</v>
      </c>
      <c r="P97" s="28" t="s">
        <v>98</v>
      </c>
      <c r="Q97" s="27" t="s">
        <v>436</v>
      </c>
      <c r="R97" s="27" t="s">
        <v>103</v>
      </c>
      <c r="S97" s="27"/>
      <c r="T97" s="171" t="s">
        <v>76</v>
      </c>
      <c r="U97" s="173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5"/>
      <c r="AK97" s="136"/>
      <c r="AL97" s="137"/>
      <c r="AM97" s="138"/>
      <c r="AN97" s="136"/>
      <c r="AO97" s="35"/>
      <c r="AP97" s="136"/>
      <c r="AQ97" s="35"/>
      <c r="AR97" s="36"/>
      <c r="AS97" s="37"/>
    </row>
    <row r="98" spans="1:45">
      <c r="A98" s="295" t="s">
        <v>1050</v>
      </c>
      <c r="B98" s="27" t="s">
        <v>850</v>
      </c>
      <c r="C98" s="27">
        <v>32</v>
      </c>
      <c r="D98" s="28" t="s">
        <v>454</v>
      </c>
      <c r="E98" s="28" t="s">
        <v>788</v>
      </c>
      <c r="F98" s="28" t="s">
        <v>784</v>
      </c>
      <c r="G98" s="29" t="s">
        <v>875</v>
      </c>
      <c r="H98" s="30" t="str">
        <f t="shared" si="2"/>
        <v>TM140232F004M1_RF</v>
      </c>
      <c r="I98" s="177"/>
      <c r="J98" s="31" t="str">
        <f>IFERROR(INDEX(Definitions!$E$4:$F$173,MATCH($C98,Definitions!$E$4:$E$173,0),2),"")</f>
        <v>Burner &amp; Hood System</v>
      </c>
      <c r="K98" s="32" t="s">
        <v>456</v>
      </c>
      <c r="L98" s="28" t="s">
        <v>271</v>
      </c>
      <c r="M98" s="33" t="s">
        <v>188</v>
      </c>
      <c r="N98" s="28" t="s">
        <v>102</v>
      </c>
      <c r="O98" s="28" t="s">
        <v>72</v>
      </c>
      <c r="P98" s="28" t="s">
        <v>85</v>
      </c>
      <c r="Q98" s="27" t="s">
        <v>436</v>
      </c>
      <c r="R98" s="27" t="s">
        <v>103</v>
      </c>
      <c r="S98" s="27"/>
      <c r="T98" s="171" t="s">
        <v>76</v>
      </c>
      <c r="U98" s="173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5"/>
      <c r="AK98" s="136"/>
      <c r="AL98" s="137"/>
      <c r="AM98" s="138"/>
      <c r="AN98" s="136"/>
      <c r="AO98" s="35"/>
      <c r="AP98" s="136"/>
      <c r="AQ98" s="35"/>
      <c r="AR98" s="36"/>
      <c r="AS98" s="37"/>
    </row>
    <row r="99" spans="1:45">
      <c r="A99" s="295" t="s">
        <v>1050</v>
      </c>
      <c r="B99" s="27" t="s">
        <v>850</v>
      </c>
      <c r="C99" s="27">
        <v>32</v>
      </c>
      <c r="D99" s="28" t="s">
        <v>454</v>
      </c>
      <c r="E99" s="28" t="s">
        <v>788</v>
      </c>
      <c r="F99" s="28" t="s">
        <v>787</v>
      </c>
      <c r="G99" s="29" t="s">
        <v>875</v>
      </c>
      <c r="H99" s="30" t="str">
        <f t="shared" si="2"/>
        <v>TM140232F004M1_AL</v>
      </c>
      <c r="I99" s="177"/>
      <c r="J99" s="31" t="str">
        <f>IFERROR(INDEX(Definitions!$E$4:$F$173,MATCH($C99,Definitions!$E$4:$E$173,0),2),"")</f>
        <v>Burner &amp; Hood System</v>
      </c>
      <c r="K99" s="32" t="s">
        <v>457</v>
      </c>
      <c r="L99" s="28" t="s">
        <v>271</v>
      </c>
      <c r="M99" s="33" t="s">
        <v>458</v>
      </c>
      <c r="N99" s="28" t="s">
        <v>102</v>
      </c>
      <c r="O99" s="28" t="s">
        <v>72</v>
      </c>
      <c r="P99" s="28" t="s">
        <v>85</v>
      </c>
      <c r="Q99" s="27" t="s">
        <v>436</v>
      </c>
      <c r="R99" s="27" t="s">
        <v>103</v>
      </c>
      <c r="S99" s="27"/>
      <c r="T99" s="171" t="s">
        <v>76</v>
      </c>
      <c r="U99" s="173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5"/>
      <c r="AK99" s="136"/>
      <c r="AL99" s="137"/>
      <c r="AM99" s="138"/>
      <c r="AN99" s="136"/>
      <c r="AO99" s="35"/>
      <c r="AP99" s="136"/>
      <c r="AQ99" s="35"/>
      <c r="AR99" s="36"/>
      <c r="AS99" s="37"/>
    </row>
    <row r="100" spans="1:45">
      <c r="A100" s="295" t="s">
        <v>1050</v>
      </c>
      <c r="B100" s="27" t="s">
        <v>850</v>
      </c>
      <c r="C100" s="27">
        <v>32</v>
      </c>
      <c r="D100" s="28" t="s">
        <v>454</v>
      </c>
      <c r="E100" s="28" t="s">
        <v>788</v>
      </c>
      <c r="F100" s="28" t="s">
        <v>780</v>
      </c>
      <c r="G100" s="29" t="s">
        <v>875</v>
      </c>
      <c r="H100" s="30" t="str">
        <f t="shared" si="2"/>
        <v>TM140232F004M1_RY</v>
      </c>
      <c r="I100" s="177"/>
      <c r="J100" s="31" t="str">
        <f>IFERROR(INDEX(Definitions!$E$4:$F$173,MATCH($C100,Definitions!$E$4:$E$173,0),2),"")</f>
        <v>Burner &amp; Hood System</v>
      </c>
      <c r="K100" s="32" t="s">
        <v>459</v>
      </c>
      <c r="L100" s="28" t="s">
        <v>271</v>
      </c>
      <c r="M100" s="33" t="s">
        <v>186</v>
      </c>
      <c r="N100" s="28" t="s">
        <v>102</v>
      </c>
      <c r="O100" s="28" t="s">
        <v>72</v>
      </c>
      <c r="P100" s="28" t="s">
        <v>85</v>
      </c>
      <c r="Q100" s="27" t="s">
        <v>441</v>
      </c>
      <c r="R100" s="27" t="s">
        <v>103</v>
      </c>
      <c r="S100" s="27"/>
      <c r="T100" s="171" t="s">
        <v>76</v>
      </c>
      <c r="U100" s="173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5"/>
      <c r="AK100" s="136"/>
      <c r="AL100" s="137"/>
      <c r="AM100" s="138"/>
      <c r="AN100" s="136"/>
      <c r="AO100" s="35"/>
      <c r="AP100" s="136"/>
      <c r="AQ100" s="35"/>
      <c r="AR100" s="36"/>
      <c r="AS100" s="37"/>
    </row>
    <row r="101" spans="1:45">
      <c r="A101" s="295" t="s">
        <v>1050</v>
      </c>
      <c r="B101" s="27" t="s">
        <v>850</v>
      </c>
      <c r="C101" s="27">
        <v>32</v>
      </c>
      <c r="D101" s="28" t="s">
        <v>454</v>
      </c>
      <c r="E101" s="28" t="s">
        <v>788</v>
      </c>
      <c r="F101" s="28" t="s">
        <v>790</v>
      </c>
      <c r="G101" s="29" t="s">
        <v>875</v>
      </c>
      <c r="H101" s="30" t="str">
        <f t="shared" si="2"/>
        <v>TM140232F004M1_CURR</v>
      </c>
      <c r="I101" s="177"/>
      <c r="J101" s="31" t="str">
        <f>IFERROR(INDEX(Definitions!$E$4:$F$173,MATCH($C101,Definitions!$E$4:$E$173,0),2),"")</f>
        <v>Burner &amp; Hood System</v>
      </c>
      <c r="K101" s="32" t="s">
        <v>460</v>
      </c>
      <c r="L101" s="28" t="s">
        <v>271</v>
      </c>
      <c r="M101" s="33" t="s">
        <v>443</v>
      </c>
      <c r="N101" s="28" t="s">
        <v>102</v>
      </c>
      <c r="O101" s="28" t="s">
        <v>72</v>
      </c>
      <c r="P101" s="28" t="s">
        <v>73</v>
      </c>
      <c r="Q101" s="27" t="s">
        <v>444</v>
      </c>
      <c r="R101" s="27" t="s">
        <v>103</v>
      </c>
      <c r="S101" s="27"/>
      <c r="T101" s="171" t="s">
        <v>76</v>
      </c>
      <c r="U101" s="173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5"/>
      <c r="AK101" s="136"/>
      <c r="AL101" s="137"/>
      <c r="AM101" s="138"/>
      <c r="AN101" s="136"/>
      <c r="AO101" s="35"/>
      <c r="AP101" s="136"/>
      <c r="AQ101" s="35"/>
      <c r="AR101" s="36"/>
      <c r="AS101" s="37"/>
    </row>
    <row r="102" spans="1:45">
      <c r="A102" s="295" t="s">
        <v>1050</v>
      </c>
      <c r="B102" s="27" t="s">
        <v>850</v>
      </c>
      <c r="C102" s="27">
        <v>32</v>
      </c>
      <c r="D102" s="28" t="s">
        <v>454</v>
      </c>
      <c r="E102" s="28" t="s">
        <v>788</v>
      </c>
      <c r="F102" s="28" t="s">
        <v>786</v>
      </c>
      <c r="G102" s="29" t="s">
        <v>875</v>
      </c>
      <c r="H102" s="30" t="str">
        <f t="shared" si="2"/>
        <v>TM140232F004M1_SPC</v>
      </c>
      <c r="I102" s="177"/>
      <c r="J102" s="31" t="str">
        <f>IFERROR(INDEX(Definitions!$E$4:$F$173,MATCH($C102,Definitions!$E$4:$E$173,0),2),"")</f>
        <v>Burner &amp; Hood System</v>
      </c>
      <c r="K102" s="32" t="s">
        <v>461</v>
      </c>
      <c r="L102" s="28" t="s">
        <v>271</v>
      </c>
      <c r="M102" s="33" t="s">
        <v>446</v>
      </c>
      <c r="N102" s="28" t="s">
        <v>102</v>
      </c>
      <c r="O102" s="28" t="s">
        <v>72</v>
      </c>
      <c r="P102" s="28" t="s">
        <v>79</v>
      </c>
      <c r="Q102" s="27" t="s">
        <v>444</v>
      </c>
      <c r="R102" s="27" t="s">
        <v>103</v>
      </c>
      <c r="S102" s="27"/>
      <c r="T102" s="171" t="s">
        <v>76</v>
      </c>
      <c r="U102" s="173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5"/>
      <c r="AK102" s="136"/>
      <c r="AL102" s="137"/>
      <c r="AM102" s="138"/>
      <c r="AN102" s="136"/>
      <c r="AO102" s="35"/>
      <c r="AP102" s="136"/>
      <c r="AQ102" s="35"/>
      <c r="AR102" s="36"/>
      <c r="AS102" s="37"/>
    </row>
    <row r="103" spans="1:45">
      <c r="A103" s="295" t="s">
        <v>1050</v>
      </c>
      <c r="B103" s="27" t="s">
        <v>850</v>
      </c>
      <c r="C103" s="27">
        <v>32</v>
      </c>
      <c r="D103" s="28" t="s">
        <v>462</v>
      </c>
      <c r="E103" s="28" t="s">
        <v>788</v>
      </c>
      <c r="F103" s="28" t="s">
        <v>783</v>
      </c>
      <c r="G103" s="29" t="s">
        <v>876</v>
      </c>
      <c r="H103" s="30" t="str">
        <f t="shared" si="2"/>
        <v>TM140232F003M1_STR</v>
      </c>
      <c r="I103" s="177"/>
      <c r="J103" s="31" t="str">
        <f>IFERROR(INDEX(Definitions!$E$4:$F$173,MATCH($C103,Definitions!$E$4:$E$173,0),2),"")</f>
        <v>Burner &amp; Hood System</v>
      </c>
      <c r="K103" s="32" t="s">
        <v>463</v>
      </c>
      <c r="L103" s="28" t="s">
        <v>271</v>
      </c>
      <c r="M103" s="33" t="s">
        <v>184</v>
      </c>
      <c r="N103" s="28" t="s">
        <v>102</v>
      </c>
      <c r="O103" s="28" t="s">
        <v>72</v>
      </c>
      <c r="P103" s="28" t="s">
        <v>98</v>
      </c>
      <c r="Q103" s="27" t="s">
        <v>436</v>
      </c>
      <c r="R103" s="27" t="s">
        <v>103</v>
      </c>
      <c r="S103" s="27"/>
      <c r="T103" s="171" t="s">
        <v>76</v>
      </c>
      <c r="U103" s="173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5"/>
      <c r="AK103" s="136"/>
      <c r="AL103" s="137"/>
      <c r="AM103" s="138"/>
      <c r="AN103" s="136"/>
      <c r="AO103" s="35"/>
      <c r="AP103" s="136"/>
      <c r="AQ103" s="35"/>
      <c r="AR103" s="36"/>
      <c r="AS103" s="37"/>
    </row>
    <row r="104" spans="1:45">
      <c r="A104" s="295" t="s">
        <v>1050</v>
      </c>
      <c r="B104" s="27" t="s">
        <v>850</v>
      </c>
      <c r="C104" s="27">
        <v>32</v>
      </c>
      <c r="D104" s="28" t="s">
        <v>462</v>
      </c>
      <c r="E104" s="28" t="s">
        <v>788</v>
      </c>
      <c r="F104" s="28" t="s">
        <v>784</v>
      </c>
      <c r="G104" s="29" t="s">
        <v>876</v>
      </c>
      <c r="H104" s="30" t="str">
        <f t="shared" si="2"/>
        <v>TM140232F003M1_RF</v>
      </c>
      <c r="I104" s="177"/>
      <c r="J104" s="31" t="str">
        <f>IFERROR(INDEX(Definitions!$E$4:$F$173,MATCH($C104,Definitions!$E$4:$E$173,0),2),"")</f>
        <v>Burner &amp; Hood System</v>
      </c>
      <c r="K104" s="32" t="s">
        <v>464</v>
      </c>
      <c r="L104" s="28" t="s">
        <v>271</v>
      </c>
      <c r="M104" s="33" t="s">
        <v>188</v>
      </c>
      <c r="N104" s="28" t="s">
        <v>102</v>
      </c>
      <c r="O104" s="28" t="s">
        <v>72</v>
      </c>
      <c r="P104" s="28" t="s">
        <v>85</v>
      </c>
      <c r="Q104" s="27" t="s">
        <v>436</v>
      </c>
      <c r="R104" s="27" t="s">
        <v>103</v>
      </c>
      <c r="S104" s="27"/>
      <c r="T104" s="171" t="s">
        <v>76</v>
      </c>
      <c r="U104" s="173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5"/>
      <c r="AK104" s="136"/>
      <c r="AL104" s="137"/>
      <c r="AM104" s="138"/>
      <c r="AN104" s="136"/>
      <c r="AO104" s="35"/>
      <c r="AP104" s="136"/>
      <c r="AQ104" s="35"/>
      <c r="AR104" s="36"/>
      <c r="AS104" s="37"/>
    </row>
    <row r="105" spans="1:45">
      <c r="A105" s="295" t="s">
        <v>1050</v>
      </c>
      <c r="B105" s="27" t="s">
        <v>850</v>
      </c>
      <c r="C105" s="27">
        <v>32</v>
      </c>
      <c r="D105" s="28" t="s">
        <v>462</v>
      </c>
      <c r="E105" s="28" t="s">
        <v>788</v>
      </c>
      <c r="F105" s="28" t="s">
        <v>787</v>
      </c>
      <c r="G105" s="29" t="s">
        <v>876</v>
      </c>
      <c r="H105" s="30" t="str">
        <f t="shared" si="2"/>
        <v>TM140232F003M1_AL</v>
      </c>
      <c r="I105" s="177"/>
      <c r="J105" s="31" t="str">
        <f>IFERROR(INDEX(Definitions!$E$4:$F$173,MATCH($C105,Definitions!$E$4:$E$173,0),2),"")</f>
        <v>Burner &amp; Hood System</v>
      </c>
      <c r="K105" s="32" t="s">
        <v>465</v>
      </c>
      <c r="L105" s="28" t="s">
        <v>271</v>
      </c>
      <c r="M105" s="33" t="s">
        <v>466</v>
      </c>
      <c r="N105" s="28" t="s">
        <v>102</v>
      </c>
      <c r="O105" s="28" t="s">
        <v>72</v>
      </c>
      <c r="P105" s="28" t="s">
        <v>85</v>
      </c>
      <c r="Q105" s="27" t="s">
        <v>436</v>
      </c>
      <c r="R105" s="27" t="s">
        <v>103</v>
      </c>
      <c r="S105" s="27"/>
      <c r="T105" s="171" t="s">
        <v>76</v>
      </c>
      <c r="U105" s="173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5"/>
      <c r="AK105" s="136"/>
      <c r="AL105" s="137"/>
      <c r="AM105" s="138"/>
      <c r="AN105" s="136"/>
      <c r="AO105" s="35"/>
      <c r="AP105" s="136"/>
      <c r="AQ105" s="35"/>
      <c r="AR105" s="36"/>
      <c r="AS105" s="37"/>
    </row>
    <row r="106" spans="1:45">
      <c r="A106" s="295" t="s">
        <v>1050</v>
      </c>
      <c r="B106" s="27" t="s">
        <v>850</v>
      </c>
      <c r="C106" s="27">
        <v>32</v>
      </c>
      <c r="D106" s="28" t="s">
        <v>462</v>
      </c>
      <c r="E106" s="28" t="s">
        <v>788</v>
      </c>
      <c r="F106" s="28" t="s">
        <v>780</v>
      </c>
      <c r="G106" s="29" t="s">
        <v>876</v>
      </c>
      <c r="H106" s="30" t="str">
        <f t="shared" si="2"/>
        <v>TM140232F003M1_RY</v>
      </c>
      <c r="I106" s="177"/>
      <c r="J106" s="31" t="str">
        <f>IFERROR(INDEX(Definitions!$E$4:$F$173,MATCH($C106,Definitions!$E$4:$E$173,0),2),"")</f>
        <v>Burner &amp; Hood System</v>
      </c>
      <c r="K106" s="32" t="s">
        <v>467</v>
      </c>
      <c r="L106" s="28" t="s">
        <v>271</v>
      </c>
      <c r="M106" s="33" t="s">
        <v>186</v>
      </c>
      <c r="N106" s="28" t="s">
        <v>102</v>
      </c>
      <c r="O106" s="28" t="s">
        <v>72</v>
      </c>
      <c r="P106" s="28" t="s">
        <v>85</v>
      </c>
      <c r="Q106" s="27" t="s">
        <v>441</v>
      </c>
      <c r="R106" s="27" t="s">
        <v>103</v>
      </c>
      <c r="S106" s="27"/>
      <c r="T106" s="171" t="s">
        <v>76</v>
      </c>
      <c r="U106" s="173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5"/>
      <c r="AK106" s="136"/>
      <c r="AL106" s="137"/>
      <c r="AM106" s="138"/>
      <c r="AN106" s="136"/>
      <c r="AO106" s="35"/>
      <c r="AP106" s="136"/>
      <c r="AQ106" s="35"/>
      <c r="AR106" s="36"/>
      <c r="AS106" s="37"/>
    </row>
    <row r="107" spans="1:45">
      <c r="A107" s="295" t="s">
        <v>1050</v>
      </c>
      <c r="B107" s="27" t="s">
        <v>850</v>
      </c>
      <c r="C107" s="27">
        <v>32</v>
      </c>
      <c r="D107" s="28" t="s">
        <v>462</v>
      </c>
      <c r="E107" s="28" t="s">
        <v>788</v>
      </c>
      <c r="F107" s="28" t="s">
        <v>790</v>
      </c>
      <c r="G107" s="29" t="s">
        <v>876</v>
      </c>
      <c r="H107" s="30" t="str">
        <f t="shared" si="2"/>
        <v>TM140232F003M1_CURR</v>
      </c>
      <c r="I107" s="177"/>
      <c r="J107" s="31" t="str">
        <f>IFERROR(INDEX(Definitions!$E$4:$F$173,MATCH($C107,Definitions!$E$4:$E$173,0),2),"")</f>
        <v>Burner &amp; Hood System</v>
      </c>
      <c r="K107" s="32" t="s">
        <v>468</v>
      </c>
      <c r="L107" s="28" t="s">
        <v>271</v>
      </c>
      <c r="M107" s="33" t="s">
        <v>443</v>
      </c>
      <c r="N107" s="28" t="s">
        <v>102</v>
      </c>
      <c r="O107" s="28" t="s">
        <v>72</v>
      </c>
      <c r="P107" s="28" t="s">
        <v>73</v>
      </c>
      <c r="Q107" s="27" t="s">
        <v>444</v>
      </c>
      <c r="R107" s="27" t="s">
        <v>103</v>
      </c>
      <c r="S107" s="27"/>
      <c r="T107" s="171" t="s">
        <v>76</v>
      </c>
      <c r="U107" s="173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5"/>
      <c r="AK107" s="136"/>
      <c r="AL107" s="137"/>
      <c r="AM107" s="138"/>
      <c r="AN107" s="136"/>
      <c r="AO107" s="35"/>
      <c r="AP107" s="136"/>
      <c r="AQ107" s="35"/>
      <c r="AR107" s="36"/>
      <c r="AS107" s="37"/>
    </row>
    <row r="108" spans="1:45">
      <c r="A108" s="295" t="s">
        <v>1050</v>
      </c>
      <c r="B108" s="27" t="s">
        <v>850</v>
      </c>
      <c r="C108" s="27">
        <v>32</v>
      </c>
      <c r="D108" s="28" t="s">
        <v>462</v>
      </c>
      <c r="E108" s="28" t="s">
        <v>788</v>
      </c>
      <c r="F108" s="28" t="s">
        <v>786</v>
      </c>
      <c r="G108" s="29" t="s">
        <v>876</v>
      </c>
      <c r="H108" s="30" t="str">
        <f t="shared" si="2"/>
        <v>TM140232F003M1_SPC</v>
      </c>
      <c r="I108" s="177"/>
      <c r="J108" s="31" t="str">
        <f>IFERROR(INDEX(Definitions!$E$4:$F$173,MATCH($C108,Definitions!$E$4:$E$173,0),2),"")</f>
        <v>Burner &amp; Hood System</v>
      </c>
      <c r="K108" s="32" t="s">
        <v>469</v>
      </c>
      <c r="L108" s="28" t="s">
        <v>271</v>
      </c>
      <c r="M108" s="33" t="s">
        <v>446</v>
      </c>
      <c r="N108" s="28" t="s">
        <v>102</v>
      </c>
      <c r="O108" s="28" t="s">
        <v>72</v>
      </c>
      <c r="P108" s="28" t="s">
        <v>79</v>
      </c>
      <c r="Q108" s="27" t="s">
        <v>444</v>
      </c>
      <c r="R108" s="27" t="s">
        <v>103</v>
      </c>
      <c r="S108" s="27"/>
      <c r="T108" s="171" t="s">
        <v>76</v>
      </c>
      <c r="U108" s="173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5"/>
      <c r="AK108" s="136"/>
      <c r="AL108" s="137"/>
      <c r="AM108" s="138"/>
      <c r="AN108" s="136"/>
      <c r="AO108" s="35"/>
      <c r="AP108" s="136"/>
      <c r="AQ108" s="35"/>
      <c r="AR108" s="36"/>
      <c r="AS108" s="37"/>
    </row>
    <row r="109" spans="1:45">
      <c r="A109" s="295" t="s">
        <v>1050</v>
      </c>
      <c r="B109" s="27" t="s">
        <v>850</v>
      </c>
      <c r="C109" s="27">
        <v>32</v>
      </c>
      <c r="D109" s="28" t="s">
        <v>497</v>
      </c>
      <c r="E109" s="28" t="s">
        <v>788</v>
      </c>
      <c r="F109" s="28" t="s">
        <v>792</v>
      </c>
      <c r="G109" s="29" t="s">
        <v>877</v>
      </c>
      <c r="H109" s="30" t="str">
        <f t="shared" si="2"/>
        <v>TM140232D006M1_STR-UP</v>
      </c>
      <c r="I109" s="177"/>
      <c r="J109" s="31" t="str">
        <f>IFERROR(INDEX(Definitions!$E$4:$F$173,MATCH($C109,Definitions!$E$4:$E$173,0),2),"")</f>
        <v>Burner &amp; Hood System</v>
      </c>
      <c r="K109" s="32" t="s">
        <v>505</v>
      </c>
      <c r="L109" s="28" t="s">
        <v>118</v>
      </c>
      <c r="M109" s="33" t="s">
        <v>506</v>
      </c>
      <c r="N109" s="28" t="s">
        <v>102</v>
      </c>
      <c r="O109" s="28" t="s">
        <v>72</v>
      </c>
      <c r="P109" s="28" t="s">
        <v>98</v>
      </c>
      <c r="Q109" s="27" t="s">
        <v>436</v>
      </c>
      <c r="R109" s="27" t="s">
        <v>103</v>
      </c>
      <c r="S109" s="27"/>
      <c r="T109" s="171" t="s">
        <v>76</v>
      </c>
      <c r="U109" s="173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40"/>
      <c r="AK109" s="141"/>
      <c r="AL109" s="142"/>
      <c r="AM109" s="143"/>
      <c r="AN109" s="141"/>
      <c r="AO109" s="140"/>
      <c r="AP109" s="141"/>
      <c r="AQ109" s="140"/>
      <c r="AR109" s="144"/>
      <c r="AS109" s="145"/>
    </row>
    <row r="110" spans="1:45">
      <c r="A110" s="295" t="s">
        <v>1050</v>
      </c>
      <c r="B110" s="27" t="s">
        <v>850</v>
      </c>
      <c r="C110" s="27">
        <v>32</v>
      </c>
      <c r="D110" s="28" t="s">
        <v>497</v>
      </c>
      <c r="E110" s="28" t="s">
        <v>788</v>
      </c>
      <c r="F110" s="28" t="s">
        <v>791</v>
      </c>
      <c r="G110" s="29" t="s">
        <v>877</v>
      </c>
      <c r="H110" s="30" t="str">
        <f t="shared" si="2"/>
        <v>TM140232D006M1_STR-DOWN</v>
      </c>
      <c r="I110" s="177"/>
      <c r="J110" s="31" t="str">
        <f>IFERROR(INDEX(Definitions!$E$4:$F$173,MATCH($C110,Definitions!$E$4:$E$173,0),2),"")</f>
        <v>Burner &amp; Hood System</v>
      </c>
      <c r="K110" s="32" t="s">
        <v>507</v>
      </c>
      <c r="L110" s="28" t="s">
        <v>118</v>
      </c>
      <c r="M110" s="33" t="s">
        <v>508</v>
      </c>
      <c r="N110" s="28" t="s">
        <v>102</v>
      </c>
      <c r="O110" s="28" t="s">
        <v>72</v>
      </c>
      <c r="P110" s="28" t="s">
        <v>98</v>
      </c>
      <c r="Q110" s="27" t="s">
        <v>436</v>
      </c>
      <c r="R110" s="27" t="s">
        <v>103</v>
      </c>
      <c r="S110" s="27"/>
      <c r="T110" s="171" t="s">
        <v>76</v>
      </c>
      <c r="U110" s="173"/>
    </row>
    <row r="111" spans="1:45">
      <c r="A111" s="295" t="s">
        <v>1050</v>
      </c>
      <c r="B111" s="27" t="s">
        <v>850</v>
      </c>
      <c r="C111" s="27">
        <v>32</v>
      </c>
      <c r="D111" s="28" t="s">
        <v>497</v>
      </c>
      <c r="E111" s="28" t="s">
        <v>788</v>
      </c>
      <c r="F111" s="28" t="s">
        <v>787</v>
      </c>
      <c r="G111" s="29" t="s">
        <v>877</v>
      </c>
      <c r="H111" s="30" t="str">
        <f t="shared" si="2"/>
        <v>TM140232D006M1_AL</v>
      </c>
      <c r="I111" s="177"/>
      <c r="J111" s="31" t="str">
        <f>IFERROR(INDEX(Definitions!$E$4:$F$173,MATCH($C111,Definitions!$E$4:$E$173,0),2),"")</f>
        <v>Burner &amp; Hood System</v>
      </c>
      <c r="K111" s="32" t="s">
        <v>509</v>
      </c>
      <c r="L111" s="28" t="s">
        <v>118</v>
      </c>
      <c r="M111" s="33" t="s">
        <v>510</v>
      </c>
      <c r="N111" s="28" t="s">
        <v>102</v>
      </c>
      <c r="O111" s="28" t="s">
        <v>72</v>
      </c>
      <c r="P111" s="28" t="s">
        <v>85</v>
      </c>
      <c r="Q111" s="27" t="s">
        <v>436</v>
      </c>
      <c r="R111" s="27" t="s">
        <v>103</v>
      </c>
      <c r="S111" s="27"/>
      <c r="T111" s="171" t="s">
        <v>76</v>
      </c>
      <c r="U111" s="173"/>
    </row>
    <row r="112" spans="1:45">
      <c r="A112" s="295" t="s">
        <v>1050</v>
      </c>
      <c r="B112" s="27" t="s">
        <v>850</v>
      </c>
      <c r="C112" s="27">
        <v>32</v>
      </c>
      <c r="D112" s="28" t="s">
        <v>502</v>
      </c>
      <c r="E112" s="28" t="s">
        <v>788</v>
      </c>
      <c r="F112" s="28" t="s">
        <v>792</v>
      </c>
      <c r="G112" s="29" t="s">
        <v>878</v>
      </c>
      <c r="H112" s="30" t="str">
        <f t="shared" si="2"/>
        <v>TM140232D011M1_STR-UP</v>
      </c>
      <c r="I112" s="177"/>
      <c r="J112" s="31" t="str">
        <f>IFERROR(INDEX(Definitions!$E$4:$F$173,MATCH($C112,Definitions!$E$4:$E$173,0),2),"")</f>
        <v>Burner &amp; Hood System</v>
      </c>
      <c r="K112" s="32" t="s">
        <v>511</v>
      </c>
      <c r="L112" s="28" t="s">
        <v>118</v>
      </c>
      <c r="M112" s="33" t="s">
        <v>506</v>
      </c>
      <c r="N112" s="28" t="s">
        <v>102</v>
      </c>
      <c r="O112" s="28" t="s">
        <v>72</v>
      </c>
      <c r="P112" s="28" t="s">
        <v>98</v>
      </c>
      <c r="Q112" s="27" t="s">
        <v>512</v>
      </c>
      <c r="R112" s="27" t="s">
        <v>103</v>
      </c>
      <c r="S112" s="27"/>
      <c r="T112" s="171" t="s">
        <v>76</v>
      </c>
      <c r="U112" s="173"/>
    </row>
    <row r="113" spans="1:256">
      <c r="A113" s="295" t="s">
        <v>1050</v>
      </c>
      <c r="B113" s="27" t="s">
        <v>850</v>
      </c>
      <c r="C113" s="27">
        <v>32</v>
      </c>
      <c r="D113" s="28" t="s">
        <v>502</v>
      </c>
      <c r="E113" s="28" t="s">
        <v>788</v>
      </c>
      <c r="F113" s="28" t="s">
        <v>791</v>
      </c>
      <c r="G113" s="29" t="s">
        <v>878</v>
      </c>
      <c r="H113" s="30" t="str">
        <f t="shared" si="2"/>
        <v>TM140232D011M1_STR-DOWN</v>
      </c>
      <c r="I113" s="177"/>
      <c r="J113" s="31" t="str">
        <f>IFERROR(INDEX(Definitions!$E$4:$F$173,MATCH($C113,Definitions!$E$4:$E$173,0),2),"")</f>
        <v>Burner &amp; Hood System</v>
      </c>
      <c r="K113" s="32" t="s">
        <v>513</v>
      </c>
      <c r="L113" s="28" t="s">
        <v>118</v>
      </c>
      <c r="M113" s="33" t="s">
        <v>508</v>
      </c>
      <c r="N113" s="28" t="s">
        <v>102</v>
      </c>
      <c r="O113" s="28" t="s">
        <v>72</v>
      </c>
      <c r="P113" s="28" t="s">
        <v>98</v>
      </c>
      <c r="Q113" s="27" t="s">
        <v>512</v>
      </c>
      <c r="R113" s="27" t="s">
        <v>103</v>
      </c>
      <c r="S113" s="27"/>
      <c r="T113" s="171" t="s">
        <v>76</v>
      </c>
      <c r="U113" s="173"/>
    </row>
    <row r="114" spans="1:256">
      <c r="A114" s="295" t="s">
        <v>1050</v>
      </c>
      <c r="B114" s="27" t="s">
        <v>850</v>
      </c>
      <c r="C114" s="27">
        <v>32</v>
      </c>
      <c r="D114" s="28" t="s">
        <v>502</v>
      </c>
      <c r="E114" s="28" t="s">
        <v>788</v>
      </c>
      <c r="F114" s="28" t="s">
        <v>787</v>
      </c>
      <c r="G114" s="29" t="s">
        <v>878</v>
      </c>
      <c r="H114" s="30" t="str">
        <f t="shared" si="2"/>
        <v>TM140232D011M1_AL</v>
      </c>
      <c r="I114" s="177"/>
      <c r="J114" s="31" t="str">
        <f>IFERROR(INDEX(Definitions!$E$4:$F$173,MATCH($C114,Definitions!$E$4:$E$173,0),2),"")</f>
        <v>Burner &amp; Hood System</v>
      </c>
      <c r="K114" s="32" t="s">
        <v>514</v>
      </c>
      <c r="L114" s="28" t="s">
        <v>118</v>
      </c>
      <c r="M114" s="33" t="s">
        <v>510</v>
      </c>
      <c r="N114" s="28" t="s">
        <v>102</v>
      </c>
      <c r="O114" s="28" t="s">
        <v>72</v>
      </c>
      <c r="P114" s="28" t="s">
        <v>85</v>
      </c>
      <c r="Q114" s="27" t="s">
        <v>512</v>
      </c>
      <c r="R114" s="27" t="s">
        <v>103</v>
      </c>
      <c r="S114" s="27"/>
      <c r="T114" s="171" t="s">
        <v>76</v>
      </c>
      <c r="U114" s="173"/>
    </row>
    <row r="115" spans="1:256">
      <c r="A115" s="295" t="s">
        <v>1051</v>
      </c>
      <c r="B115" s="27" t="s">
        <v>850</v>
      </c>
      <c r="C115" s="27">
        <v>32</v>
      </c>
      <c r="D115" s="28" t="s">
        <v>488</v>
      </c>
      <c r="E115" s="28" t="s">
        <v>793</v>
      </c>
      <c r="F115" s="28" t="s">
        <v>792</v>
      </c>
      <c r="G115" s="29" t="str">
        <f>B115&amp;C115&amp;L115&amp;D115</f>
        <v>TM140232D005</v>
      </c>
      <c r="H115" s="30" t="str">
        <f t="shared" si="2"/>
        <v>TM140232D005AM1_STR-UP</v>
      </c>
      <c r="I115" s="177"/>
      <c r="J115" s="31" t="str">
        <f>IFERROR(INDEX(Definitions!$E$4:$F$173,MATCH($C115,Definitions!$E$4:$E$173,0),2),"")</f>
        <v>Burner &amp; Hood System</v>
      </c>
      <c r="K115" s="32" t="s">
        <v>515</v>
      </c>
      <c r="L115" s="28" t="s">
        <v>118</v>
      </c>
      <c r="M115" s="33" t="s">
        <v>506</v>
      </c>
      <c r="N115" s="28" t="s">
        <v>471</v>
      </c>
      <c r="O115" s="28" t="s">
        <v>72</v>
      </c>
      <c r="P115" s="28" t="s">
        <v>98</v>
      </c>
      <c r="Q115" s="27" t="s">
        <v>436</v>
      </c>
      <c r="R115" s="27" t="s">
        <v>103</v>
      </c>
      <c r="S115" s="27"/>
      <c r="T115" s="171" t="s">
        <v>76</v>
      </c>
      <c r="U115" s="173"/>
    </row>
    <row r="116" spans="1:256">
      <c r="A116" s="295" t="s">
        <v>1051</v>
      </c>
      <c r="B116" s="27" t="s">
        <v>850</v>
      </c>
      <c r="C116" s="27">
        <v>32</v>
      </c>
      <c r="D116" s="28" t="s">
        <v>488</v>
      </c>
      <c r="E116" s="28" t="s">
        <v>793</v>
      </c>
      <c r="F116" s="28" t="s">
        <v>791</v>
      </c>
      <c r="G116" s="29" t="str">
        <f>B116&amp;C116&amp;L116&amp;D116</f>
        <v>TM140232D005</v>
      </c>
      <c r="H116" s="30" t="str">
        <f t="shared" si="2"/>
        <v>TM140232D005AM1_STR-DOWN</v>
      </c>
      <c r="I116" s="177"/>
      <c r="J116" s="31" t="str">
        <f>IFERROR(INDEX(Definitions!$E$4:$F$173,MATCH($C116,Definitions!$E$4:$E$173,0),2),"")</f>
        <v>Burner &amp; Hood System</v>
      </c>
      <c r="K116" s="32" t="s">
        <v>516</v>
      </c>
      <c r="L116" s="28" t="s">
        <v>118</v>
      </c>
      <c r="M116" s="33" t="s">
        <v>508</v>
      </c>
      <c r="N116" s="28" t="s">
        <v>471</v>
      </c>
      <c r="O116" s="28" t="s">
        <v>72</v>
      </c>
      <c r="P116" s="28" t="s">
        <v>98</v>
      </c>
      <c r="Q116" s="27" t="s">
        <v>436</v>
      </c>
      <c r="R116" s="27" t="s">
        <v>103</v>
      </c>
      <c r="S116" s="27"/>
      <c r="T116" s="171" t="s">
        <v>76</v>
      </c>
      <c r="U116" s="173"/>
    </row>
    <row r="117" spans="1:256" s="146" customFormat="1">
      <c r="A117" s="295" t="s">
        <v>1051</v>
      </c>
      <c r="B117" s="27" t="s">
        <v>850</v>
      </c>
      <c r="C117" s="27">
        <v>32</v>
      </c>
      <c r="D117" s="28" t="s">
        <v>488</v>
      </c>
      <c r="E117" s="28" t="s">
        <v>793</v>
      </c>
      <c r="F117" s="28" t="s">
        <v>787</v>
      </c>
      <c r="G117" s="29" t="str">
        <f>B117&amp;C117&amp;L117&amp;D117</f>
        <v>TM140232D005</v>
      </c>
      <c r="H117" s="30" t="str">
        <f t="shared" si="2"/>
        <v>TM140232D005AM1_AL</v>
      </c>
      <c r="I117" s="177"/>
      <c r="J117" s="31" t="str">
        <f>IFERROR(INDEX(Definitions!$E$4:$F$173,MATCH($C117,Definitions!$E$4:$E$173,0),2),"")</f>
        <v>Burner &amp; Hood System</v>
      </c>
      <c r="K117" s="32" t="s">
        <v>517</v>
      </c>
      <c r="L117" s="28" t="s">
        <v>118</v>
      </c>
      <c r="M117" s="33" t="s">
        <v>510</v>
      </c>
      <c r="N117" s="28" t="s">
        <v>471</v>
      </c>
      <c r="O117" s="28" t="s">
        <v>72</v>
      </c>
      <c r="P117" s="28" t="s">
        <v>85</v>
      </c>
      <c r="Q117" s="27" t="s">
        <v>436</v>
      </c>
      <c r="R117" s="27" t="s">
        <v>103</v>
      </c>
      <c r="S117" s="27"/>
      <c r="T117" s="171" t="s">
        <v>76</v>
      </c>
      <c r="U117" s="173"/>
      <c r="AJ117" s="38"/>
      <c r="AK117" s="38"/>
      <c r="AL117" s="38"/>
      <c r="AM117" s="38"/>
      <c r="AN117" s="38"/>
      <c r="AO117" s="38"/>
      <c r="AP117" s="38"/>
      <c r="AQ117" s="38"/>
      <c r="AR117" s="38"/>
      <c r="AS117" s="147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8"/>
      <c r="GM117" s="38"/>
      <c r="GN117" s="38"/>
      <c r="GO117" s="38"/>
      <c r="GP117" s="38"/>
      <c r="GQ117" s="38"/>
      <c r="GR117" s="38"/>
      <c r="GS117" s="38"/>
      <c r="GT117" s="38"/>
      <c r="GU117" s="38"/>
      <c r="GV117" s="38"/>
      <c r="GW117" s="38"/>
      <c r="GX117" s="38"/>
      <c r="GY117" s="38"/>
      <c r="GZ117" s="38"/>
      <c r="HA117" s="38"/>
      <c r="HB117" s="38"/>
      <c r="HC117" s="38"/>
      <c r="HD117" s="38"/>
      <c r="HE117" s="38"/>
      <c r="HF117" s="38"/>
      <c r="HG117" s="38"/>
      <c r="HH117" s="38"/>
      <c r="HI117" s="38"/>
      <c r="HJ117" s="38"/>
      <c r="HK117" s="38"/>
      <c r="HL117" s="38"/>
      <c r="HM117" s="38"/>
      <c r="HN117" s="38"/>
      <c r="HO117" s="38"/>
      <c r="HP117" s="38"/>
      <c r="HQ117" s="38"/>
      <c r="HR117" s="38"/>
      <c r="HS117" s="38"/>
      <c r="HT117" s="38"/>
      <c r="HU117" s="38"/>
      <c r="HV117" s="38"/>
      <c r="HW117" s="38"/>
      <c r="HX117" s="38"/>
      <c r="HY117" s="38"/>
      <c r="HZ117" s="38"/>
      <c r="IA117" s="38"/>
      <c r="IB117" s="38"/>
      <c r="IC117" s="38"/>
      <c r="ID117" s="38"/>
      <c r="IE117" s="38"/>
      <c r="IF117" s="38"/>
      <c r="IG117" s="38"/>
      <c r="IH117" s="38"/>
      <c r="II117" s="38"/>
      <c r="IJ117" s="38"/>
      <c r="IK117" s="38"/>
      <c r="IL117" s="38"/>
      <c r="IM117" s="38"/>
      <c r="IN117" s="38"/>
      <c r="IO117" s="38"/>
      <c r="IP117" s="38"/>
      <c r="IQ117" s="38"/>
      <c r="IR117" s="38"/>
      <c r="IS117" s="38"/>
      <c r="IT117" s="38"/>
      <c r="IU117" s="38"/>
      <c r="IV117" s="38"/>
    </row>
    <row r="118" spans="1:256" s="146" customFormat="1">
      <c r="A118" s="295" t="s">
        <v>1051</v>
      </c>
      <c r="B118" s="27" t="s">
        <v>850</v>
      </c>
      <c r="C118" s="27">
        <v>32</v>
      </c>
      <c r="D118" s="28" t="s">
        <v>488</v>
      </c>
      <c r="E118" s="28" t="s">
        <v>794</v>
      </c>
      <c r="F118" s="28" t="s">
        <v>792</v>
      </c>
      <c r="G118" s="29" t="str">
        <f t="shared" ref="G118:G123" si="3">B118&amp;C118&amp;M118&amp;D118</f>
        <v>TM140232Run forward signal005</v>
      </c>
      <c r="H118" s="30" t="str">
        <f t="shared" si="2"/>
        <v>TM140232D005BM1_STR-UP</v>
      </c>
      <c r="I118" s="177"/>
      <c r="J118" s="31" t="str">
        <f>IFERROR(INDEX(Definitions!$E$4:$F$173,MATCH($C118,Definitions!$E$4:$E$173,0),2),"")</f>
        <v>Burner &amp; Hood System</v>
      </c>
      <c r="K118" s="32" t="s">
        <v>521</v>
      </c>
      <c r="L118" s="28" t="s">
        <v>118</v>
      </c>
      <c r="M118" s="33" t="s">
        <v>506</v>
      </c>
      <c r="N118" s="28" t="s">
        <v>471</v>
      </c>
      <c r="O118" s="28" t="s">
        <v>72</v>
      </c>
      <c r="P118" s="28" t="s">
        <v>98</v>
      </c>
      <c r="Q118" s="27" t="s">
        <v>436</v>
      </c>
      <c r="R118" s="27" t="s">
        <v>103</v>
      </c>
      <c r="S118" s="27"/>
      <c r="T118" s="171" t="s">
        <v>76</v>
      </c>
      <c r="U118" s="173"/>
      <c r="AJ118" s="38"/>
      <c r="AK118" s="38"/>
      <c r="AL118" s="38"/>
      <c r="AM118" s="38"/>
      <c r="AN118" s="38"/>
      <c r="AO118" s="38"/>
      <c r="AP118" s="38"/>
      <c r="AQ118" s="38"/>
      <c r="AR118" s="38"/>
      <c r="AS118" s="147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8"/>
      <c r="GM118" s="38"/>
      <c r="GN118" s="38"/>
      <c r="GO118" s="38"/>
      <c r="GP118" s="38"/>
      <c r="GQ118" s="38"/>
      <c r="GR118" s="38"/>
      <c r="GS118" s="38"/>
      <c r="GT118" s="38"/>
      <c r="GU118" s="38"/>
      <c r="GV118" s="38"/>
      <c r="GW118" s="38"/>
      <c r="GX118" s="38"/>
      <c r="GY118" s="38"/>
      <c r="GZ118" s="38"/>
      <c r="HA118" s="38"/>
      <c r="HB118" s="38"/>
      <c r="HC118" s="38"/>
      <c r="HD118" s="38"/>
      <c r="HE118" s="38"/>
      <c r="HF118" s="38"/>
      <c r="HG118" s="38"/>
      <c r="HH118" s="38"/>
      <c r="HI118" s="38"/>
      <c r="HJ118" s="38"/>
      <c r="HK118" s="38"/>
      <c r="HL118" s="38"/>
      <c r="HM118" s="38"/>
      <c r="HN118" s="38"/>
      <c r="HO118" s="38"/>
      <c r="HP118" s="38"/>
      <c r="HQ118" s="38"/>
      <c r="HR118" s="38"/>
      <c r="HS118" s="38"/>
      <c r="HT118" s="38"/>
      <c r="HU118" s="38"/>
      <c r="HV118" s="38"/>
      <c r="HW118" s="38"/>
      <c r="HX118" s="38"/>
      <c r="HY118" s="38"/>
      <c r="HZ118" s="38"/>
      <c r="IA118" s="38"/>
      <c r="IB118" s="38"/>
      <c r="IC118" s="38"/>
      <c r="ID118" s="38"/>
      <c r="IE118" s="38"/>
      <c r="IF118" s="38"/>
      <c r="IG118" s="38"/>
      <c r="IH118" s="38"/>
      <c r="II118" s="38"/>
      <c r="IJ118" s="38"/>
      <c r="IK118" s="38"/>
      <c r="IL118" s="38"/>
      <c r="IM118" s="38"/>
      <c r="IN118" s="38"/>
      <c r="IO118" s="38"/>
      <c r="IP118" s="38"/>
      <c r="IQ118" s="38"/>
      <c r="IR118" s="38"/>
      <c r="IS118" s="38"/>
      <c r="IT118" s="38"/>
      <c r="IU118" s="38"/>
      <c r="IV118" s="38"/>
    </row>
    <row r="119" spans="1:256" s="146" customFormat="1">
      <c r="A119" s="295" t="s">
        <v>1051</v>
      </c>
      <c r="B119" s="27" t="s">
        <v>850</v>
      </c>
      <c r="C119" s="27">
        <v>32</v>
      </c>
      <c r="D119" s="28" t="s">
        <v>488</v>
      </c>
      <c r="E119" s="28" t="s">
        <v>794</v>
      </c>
      <c r="F119" s="28" t="s">
        <v>791</v>
      </c>
      <c r="G119" s="29" t="str">
        <f t="shared" si="3"/>
        <v>TM140232Run reverse signal005</v>
      </c>
      <c r="H119" s="30" t="str">
        <f t="shared" si="2"/>
        <v>TM140232D005BM1_STR-DOWN</v>
      </c>
      <c r="I119" s="177"/>
      <c r="J119" s="31" t="str">
        <f>IFERROR(INDEX(Definitions!$E$4:$F$173,MATCH($C119,Definitions!$E$4:$E$173,0),2),"")</f>
        <v>Burner &amp; Hood System</v>
      </c>
      <c r="K119" s="32" t="s">
        <v>522</v>
      </c>
      <c r="L119" s="28" t="s">
        <v>118</v>
      </c>
      <c r="M119" s="33" t="s">
        <v>508</v>
      </c>
      <c r="N119" s="28" t="s">
        <v>471</v>
      </c>
      <c r="O119" s="28" t="s">
        <v>72</v>
      </c>
      <c r="P119" s="28" t="s">
        <v>98</v>
      </c>
      <c r="Q119" s="27" t="s">
        <v>436</v>
      </c>
      <c r="R119" s="27" t="s">
        <v>103</v>
      </c>
      <c r="S119" s="27"/>
      <c r="T119" s="171" t="s">
        <v>76</v>
      </c>
      <c r="U119" s="173"/>
      <c r="AJ119" s="38"/>
      <c r="AK119" s="38"/>
      <c r="AL119" s="38"/>
      <c r="AM119" s="38"/>
      <c r="AN119" s="38"/>
      <c r="AO119" s="38"/>
      <c r="AP119" s="38"/>
      <c r="AQ119" s="38"/>
      <c r="AR119" s="38"/>
      <c r="AS119" s="147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8"/>
      <c r="GM119" s="38"/>
      <c r="GN119" s="38"/>
      <c r="GO119" s="38"/>
      <c r="GP119" s="38"/>
      <c r="GQ119" s="38"/>
      <c r="GR119" s="38"/>
      <c r="GS119" s="38"/>
      <c r="GT119" s="38"/>
      <c r="GU119" s="38"/>
      <c r="GV119" s="38"/>
      <c r="GW119" s="38"/>
      <c r="GX119" s="38"/>
      <c r="GY119" s="38"/>
      <c r="GZ119" s="38"/>
      <c r="HA119" s="38"/>
      <c r="HB119" s="38"/>
      <c r="HC119" s="38"/>
      <c r="HD119" s="38"/>
      <c r="HE119" s="38"/>
      <c r="HF119" s="38"/>
      <c r="HG119" s="38"/>
      <c r="HH119" s="38"/>
      <c r="HI119" s="38"/>
      <c r="HJ119" s="38"/>
      <c r="HK119" s="38"/>
      <c r="HL119" s="38"/>
      <c r="HM119" s="38"/>
      <c r="HN119" s="38"/>
      <c r="HO119" s="38"/>
      <c r="HP119" s="38"/>
      <c r="HQ119" s="38"/>
      <c r="HR119" s="38"/>
      <c r="HS119" s="38"/>
      <c r="HT119" s="38"/>
      <c r="HU119" s="38"/>
      <c r="HV119" s="38"/>
      <c r="HW119" s="38"/>
      <c r="HX119" s="38"/>
      <c r="HY119" s="38"/>
      <c r="HZ119" s="38"/>
      <c r="IA119" s="38"/>
      <c r="IB119" s="38"/>
      <c r="IC119" s="38"/>
      <c r="ID119" s="38"/>
      <c r="IE119" s="38"/>
      <c r="IF119" s="38"/>
      <c r="IG119" s="38"/>
      <c r="IH119" s="38"/>
      <c r="II119" s="38"/>
      <c r="IJ119" s="38"/>
      <c r="IK119" s="38"/>
      <c r="IL119" s="38"/>
      <c r="IM119" s="38"/>
      <c r="IN119" s="38"/>
      <c r="IO119" s="38"/>
      <c r="IP119" s="38"/>
      <c r="IQ119" s="38"/>
      <c r="IR119" s="38"/>
      <c r="IS119" s="38"/>
      <c r="IT119" s="38"/>
      <c r="IU119" s="38"/>
      <c r="IV119" s="38"/>
    </row>
    <row r="120" spans="1:256" s="146" customFormat="1">
      <c r="A120" s="295" t="s">
        <v>1051</v>
      </c>
      <c r="B120" s="27" t="s">
        <v>850</v>
      </c>
      <c r="C120" s="27">
        <v>32</v>
      </c>
      <c r="D120" s="28" t="s">
        <v>488</v>
      </c>
      <c r="E120" s="28" t="s">
        <v>794</v>
      </c>
      <c r="F120" s="28" t="s">
        <v>787</v>
      </c>
      <c r="G120" s="29" t="str">
        <f t="shared" si="3"/>
        <v>TM140232Emergency Signal005</v>
      </c>
      <c r="H120" s="30" t="str">
        <f t="shared" si="2"/>
        <v>TM140232D005BM1_AL</v>
      </c>
      <c r="I120" s="177"/>
      <c r="J120" s="31" t="str">
        <f>IFERROR(INDEX(Definitions!$E$4:$F$173,MATCH($C120,Definitions!$E$4:$E$173,0),2),"")</f>
        <v>Burner &amp; Hood System</v>
      </c>
      <c r="K120" s="32" t="s">
        <v>523</v>
      </c>
      <c r="L120" s="28" t="s">
        <v>118</v>
      </c>
      <c r="M120" s="33" t="s">
        <v>510</v>
      </c>
      <c r="N120" s="28" t="s">
        <v>471</v>
      </c>
      <c r="O120" s="28" t="s">
        <v>72</v>
      </c>
      <c r="P120" s="28" t="s">
        <v>85</v>
      </c>
      <c r="Q120" s="27" t="s">
        <v>436</v>
      </c>
      <c r="R120" s="27" t="s">
        <v>103</v>
      </c>
      <c r="S120" s="27"/>
      <c r="T120" s="171" t="s">
        <v>76</v>
      </c>
      <c r="U120" s="173"/>
      <c r="AJ120" s="38"/>
      <c r="AK120" s="38"/>
      <c r="AL120" s="38"/>
      <c r="AM120" s="38"/>
      <c r="AN120" s="38"/>
      <c r="AO120" s="38"/>
      <c r="AP120" s="38"/>
      <c r="AQ120" s="38"/>
      <c r="AR120" s="38"/>
      <c r="AS120" s="147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8"/>
      <c r="GM120" s="38"/>
      <c r="GN120" s="38"/>
      <c r="GO120" s="38"/>
      <c r="GP120" s="38"/>
      <c r="GQ120" s="38"/>
      <c r="GR120" s="38"/>
      <c r="GS120" s="38"/>
      <c r="GT120" s="38"/>
      <c r="GU120" s="38"/>
      <c r="GV120" s="38"/>
      <c r="GW120" s="38"/>
      <c r="GX120" s="38"/>
      <c r="GY120" s="38"/>
      <c r="GZ120" s="38"/>
      <c r="HA120" s="38"/>
      <c r="HB120" s="38"/>
      <c r="HC120" s="38"/>
      <c r="HD120" s="38"/>
      <c r="HE120" s="38"/>
      <c r="HF120" s="38"/>
      <c r="HG120" s="38"/>
      <c r="HH120" s="38"/>
      <c r="HI120" s="38"/>
      <c r="HJ120" s="38"/>
      <c r="HK120" s="38"/>
      <c r="HL120" s="38"/>
      <c r="HM120" s="38"/>
      <c r="HN120" s="38"/>
      <c r="HO120" s="38"/>
      <c r="HP120" s="38"/>
      <c r="HQ120" s="38"/>
      <c r="HR120" s="38"/>
      <c r="HS120" s="38"/>
      <c r="HT120" s="38"/>
      <c r="HU120" s="38"/>
      <c r="HV120" s="38"/>
      <c r="HW120" s="38"/>
      <c r="HX120" s="38"/>
      <c r="HY120" s="38"/>
      <c r="HZ120" s="38"/>
      <c r="IA120" s="38"/>
      <c r="IB120" s="38"/>
      <c r="IC120" s="38"/>
      <c r="ID120" s="38"/>
      <c r="IE120" s="38"/>
      <c r="IF120" s="38"/>
      <c r="IG120" s="38"/>
      <c r="IH120" s="38"/>
      <c r="II120" s="38"/>
      <c r="IJ120" s="38"/>
      <c r="IK120" s="38"/>
      <c r="IL120" s="38"/>
      <c r="IM120" s="38"/>
      <c r="IN120" s="38"/>
      <c r="IO120" s="38"/>
      <c r="IP120" s="38"/>
      <c r="IQ120" s="38"/>
      <c r="IR120" s="38"/>
      <c r="IS120" s="38"/>
      <c r="IT120" s="38"/>
      <c r="IU120" s="38"/>
      <c r="IV120" s="38"/>
    </row>
    <row r="121" spans="1:256" s="146" customFormat="1">
      <c r="A121" s="295" t="s">
        <v>1051</v>
      </c>
      <c r="B121" s="27" t="s">
        <v>850</v>
      </c>
      <c r="C121" s="27">
        <v>32</v>
      </c>
      <c r="D121" s="28" t="s">
        <v>488</v>
      </c>
      <c r="E121" s="28" t="s">
        <v>795</v>
      </c>
      <c r="F121" s="28" t="s">
        <v>792</v>
      </c>
      <c r="G121" s="29" t="str">
        <f t="shared" si="3"/>
        <v>TM140232Run forward signal005</v>
      </c>
      <c r="H121" s="30" t="str">
        <f t="shared" si="2"/>
        <v>TM140232D005CM1_STR-UP</v>
      </c>
      <c r="I121" s="177"/>
      <c r="J121" s="31" t="str">
        <f>IFERROR(INDEX(Definitions!$E$4:$F$173,MATCH($C121,Definitions!$E$4:$E$173,0),2),"")</f>
        <v>Burner &amp; Hood System</v>
      </c>
      <c r="K121" s="32" t="s">
        <v>521</v>
      </c>
      <c r="L121" s="28" t="s">
        <v>118</v>
      </c>
      <c r="M121" s="33" t="s">
        <v>506</v>
      </c>
      <c r="N121" s="28" t="s">
        <v>471</v>
      </c>
      <c r="O121" s="28" t="s">
        <v>72</v>
      </c>
      <c r="P121" s="28" t="s">
        <v>98</v>
      </c>
      <c r="Q121" s="27" t="s">
        <v>436</v>
      </c>
      <c r="R121" s="27" t="s">
        <v>103</v>
      </c>
      <c r="S121" s="27"/>
      <c r="T121" s="171" t="s">
        <v>76</v>
      </c>
      <c r="U121" s="173"/>
      <c r="AJ121" s="38"/>
      <c r="AK121" s="38"/>
      <c r="AL121" s="38"/>
      <c r="AM121" s="38"/>
      <c r="AN121" s="38"/>
      <c r="AO121" s="38"/>
      <c r="AP121" s="38"/>
      <c r="AQ121" s="38"/>
      <c r="AR121" s="38"/>
      <c r="AS121" s="147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8"/>
      <c r="GM121" s="38"/>
      <c r="GN121" s="38"/>
      <c r="GO121" s="38"/>
      <c r="GP121" s="38"/>
      <c r="GQ121" s="38"/>
      <c r="GR121" s="38"/>
      <c r="GS121" s="38"/>
      <c r="GT121" s="38"/>
      <c r="GU121" s="38"/>
      <c r="GV121" s="38"/>
      <c r="GW121" s="38"/>
      <c r="GX121" s="38"/>
      <c r="GY121" s="38"/>
      <c r="GZ121" s="38"/>
      <c r="HA121" s="38"/>
      <c r="HB121" s="38"/>
      <c r="HC121" s="38"/>
      <c r="HD121" s="38"/>
      <c r="HE121" s="38"/>
      <c r="HF121" s="38"/>
      <c r="HG121" s="38"/>
      <c r="HH121" s="38"/>
      <c r="HI121" s="38"/>
      <c r="HJ121" s="38"/>
      <c r="HK121" s="38"/>
      <c r="HL121" s="38"/>
      <c r="HM121" s="38"/>
      <c r="HN121" s="38"/>
      <c r="HO121" s="38"/>
      <c r="HP121" s="38"/>
      <c r="HQ121" s="38"/>
      <c r="HR121" s="38"/>
      <c r="HS121" s="38"/>
      <c r="HT121" s="38"/>
      <c r="HU121" s="38"/>
      <c r="HV121" s="38"/>
      <c r="HW121" s="38"/>
      <c r="HX121" s="38"/>
      <c r="HY121" s="38"/>
      <c r="HZ121" s="38"/>
      <c r="IA121" s="38"/>
      <c r="IB121" s="38"/>
      <c r="IC121" s="38"/>
      <c r="ID121" s="38"/>
      <c r="IE121" s="38"/>
      <c r="IF121" s="38"/>
      <c r="IG121" s="38"/>
      <c r="IH121" s="38"/>
      <c r="II121" s="38"/>
      <c r="IJ121" s="38"/>
      <c r="IK121" s="38"/>
      <c r="IL121" s="38"/>
      <c r="IM121" s="38"/>
      <c r="IN121" s="38"/>
      <c r="IO121" s="38"/>
      <c r="IP121" s="38"/>
      <c r="IQ121" s="38"/>
      <c r="IR121" s="38"/>
      <c r="IS121" s="38"/>
      <c r="IT121" s="38"/>
      <c r="IU121" s="38"/>
      <c r="IV121" s="38"/>
    </row>
    <row r="122" spans="1:256" s="146" customFormat="1">
      <c r="A122" s="295" t="s">
        <v>1051</v>
      </c>
      <c r="B122" s="27" t="s">
        <v>850</v>
      </c>
      <c r="C122" s="27">
        <v>32</v>
      </c>
      <c r="D122" s="28" t="s">
        <v>488</v>
      </c>
      <c r="E122" s="28" t="s">
        <v>795</v>
      </c>
      <c r="F122" s="28" t="s">
        <v>791</v>
      </c>
      <c r="G122" s="29" t="str">
        <f t="shared" si="3"/>
        <v>TM140232Run reverse signal005</v>
      </c>
      <c r="H122" s="30" t="str">
        <f t="shared" si="2"/>
        <v>TM140232D005CM1_STR-DOWN</v>
      </c>
      <c r="I122" s="177"/>
      <c r="J122" s="31" t="str">
        <f>IFERROR(INDEX(Definitions!$E$4:$F$173,MATCH($C122,Definitions!$E$4:$E$173,0),2),"")</f>
        <v>Burner &amp; Hood System</v>
      </c>
      <c r="K122" s="32" t="s">
        <v>522</v>
      </c>
      <c r="L122" s="28" t="s">
        <v>118</v>
      </c>
      <c r="M122" s="33" t="s">
        <v>508</v>
      </c>
      <c r="N122" s="28" t="s">
        <v>471</v>
      </c>
      <c r="O122" s="28" t="s">
        <v>72</v>
      </c>
      <c r="P122" s="28" t="s">
        <v>98</v>
      </c>
      <c r="Q122" s="27" t="s">
        <v>436</v>
      </c>
      <c r="R122" s="27" t="s">
        <v>103</v>
      </c>
      <c r="S122" s="27"/>
      <c r="T122" s="171" t="s">
        <v>76</v>
      </c>
      <c r="U122" s="173"/>
      <c r="AJ122" s="38"/>
      <c r="AK122" s="38"/>
      <c r="AL122" s="38"/>
      <c r="AM122" s="38"/>
      <c r="AN122" s="38"/>
      <c r="AO122" s="38"/>
      <c r="AP122" s="38"/>
      <c r="AQ122" s="38"/>
      <c r="AR122" s="38"/>
      <c r="AS122" s="147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8"/>
      <c r="GM122" s="38"/>
      <c r="GN122" s="38"/>
      <c r="GO122" s="38"/>
      <c r="GP122" s="38"/>
      <c r="GQ122" s="38"/>
      <c r="GR122" s="38"/>
      <c r="GS122" s="38"/>
      <c r="GT122" s="38"/>
      <c r="GU122" s="38"/>
      <c r="GV122" s="38"/>
      <c r="GW122" s="38"/>
      <c r="GX122" s="38"/>
      <c r="GY122" s="38"/>
      <c r="GZ122" s="38"/>
      <c r="HA122" s="38"/>
      <c r="HB122" s="38"/>
      <c r="HC122" s="38"/>
      <c r="HD122" s="38"/>
      <c r="HE122" s="38"/>
      <c r="HF122" s="38"/>
      <c r="HG122" s="38"/>
      <c r="HH122" s="38"/>
      <c r="HI122" s="38"/>
      <c r="HJ122" s="38"/>
      <c r="HK122" s="38"/>
      <c r="HL122" s="38"/>
      <c r="HM122" s="38"/>
      <c r="HN122" s="38"/>
      <c r="HO122" s="38"/>
      <c r="HP122" s="38"/>
      <c r="HQ122" s="38"/>
      <c r="HR122" s="38"/>
      <c r="HS122" s="38"/>
      <c r="HT122" s="38"/>
      <c r="HU122" s="38"/>
      <c r="HV122" s="38"/>
      <c r="HW122" s="38"/>
      <c r="HX122" s="38"/>
      <c r="HY122" s="38"/>
      <c r="HZ122" s="38"/>
      <c r="IA122" s="38"/>
      <c r="IB122" s="38"/>
      <c r="IC122" s="38"/>
      <c r="ID122" s="38"/>
      <c r="IE122" s="38"/>
      <c r="IF122" s="38"/>
      <c r="IG122" s="38"/>
      <c r="IH122" s="38"/>
      <c r="II122" s="38"/>
      <c r="IJ122" s="38"/>
      <c r="IK122" s="38"/>
      <c r="IL122" s="38"/>
      <c r="IM122" s="38"/>
      <c r="IN122" s="38"/>
      <c r="IO122" s="38"/>
      <c r="IP122" s="38"/>
      <c r="IQ122" s="38"/>
      <c r="IR122" s="38"/>
      <c r="IS122" s="38"/>
      <c r="IT122" s="38"/>
      <c r="IU122" s="38"/>
      <c r="IV122" s="38"/>
    </row>
    <row r="123" spans="1:256" s="146" customFormat="1">
      <c r="A123" s="295" t="s">
        <v>1051</v>
      </c>
      <c r="B123" s="27" t="s">
        <v>850</v>
      </c>
      <c r="C123" s="27">
        <v>32</v>
      </c>
      <c r="D123" s="28" t="s">
        <v>488</v>
      </c>
      <c r="E123" s="28" t="s">
        <v>795</v>
      </c>
      <c r="F123" s="28" t="s">
        <v>787</v>
      </c>
      <c r="G123" s="29" t="str">
        <f t="shared" si="3"/>
        <v>TM140232Emergency Signal005</v>
      </c>
      <c r="H123" s="30" t="str">
        <f t="shared" si="2"/>
        <v>TM140232D005CM1_AL</v>
      </c>
      <c r="I123" s="177"/>
      <c r="J123" s="31" t="str">
        <f>IFERROR(INDEX(Definitions!$E$4:$F$173,MATCH($C123,Definitions!$E$4:$E$173,0),2),"")</f>
        <v>Burner &amp; Hood System</v>
      </c>
      <c r="K123" s="32" t="s">
        <v>523</v>
      </c>
      <c r="L123" s="28" t="s">
        <v>118</v>
      </c>
      <c r="M123" s="33" t="s">
        <v>510</v>
      </c>
      <c r="N123" s="28" t="s">
        <v>471</v>
      </c>
      <c r="O123" s="28" t="s">
        <v>72</v>
      </c>
      <c r="P123" s="28" t="s">
        <v>85</v>
      </c>
      <c r="Q123" s="27" t="s">
        <v>436</v>
      </c>
      <c r="R123" s="27" t="s">
        <v>103</v>
      </c>
      <c r="S123" s="27"/>
      <c r="T123" s="171" t="s">
        <v>76</v>
      </c>
      <c r="U123" s="173"/>
      <c r="AJ123" s="38"/>
      <c r="AK123" s="38"/>
      <c r="AL123" s="38"/>
      <c r="AM123" s="38"/>
      <c r="AN123" s="38"/>
      <c r="AO123" s="38"/>
      <c r="AP123" s="38"/>
      <c r="AQ123" s="38"/>
      <c r="AR123" s="38"/>
      <c r="AS123" s="147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8"/>
      <c r="GM123" s="38"/>
      <c r="GN123" s="38"/>
      <c r="GO123" s="38"/>
      <c r="GP123" s="38"/>
      <c r="GQ123" s="38"/>
      <c r="GR123" s="38"/>
      <c r="GS123" s="38"/>
      <c r="GT123" s="38"/>
      <c r="GU123" s="38"/>
      <c r="GV123" s="38"/>
      <c r="GW123" s="38"/>
      <c r="GX123" s="38"/>
      <c r="GY123" s="38"/>
      <c r="GZ123" s="38"/>
      <c r="HA123" s="38"/>
      <c r="HB123" s="38"/>
      <c r="HC123" s="38"/>
      <c r="HD123" s="38"/>
      <c r="HE123" s="38"/>
      <c r="HF123" s="38"/>
      <c r="HG123" s="38"/>
      <c r="HH123" s="38"/>
      <c r="HI123" s="38"/>
      <c r="HJ123" s="38"/>
      <c r="HK123" s="38"/>
      <c r="HL123" s="38"/>
      <c r="HM123" s="38"/>
      <c r="HN123" s="38"/>
      <c r="HO123" s="38"/>
      <c r="HP123" s="38"/>
      <c r="HQ123" s="38"/>
      <c r="HR123" s="38"/>
      <c r="HS123" s="38"/>
      <c r="HT123" s="38"/>
      <c r="HU123" s="38"/>
      <c r="HV123" s="38"/>
      <c r="HW123" s="38"/>
      <c r="HX123" s="38"/>
      <c r="HY123" s="38"/>
      <c r="HZ123" s="38"/>
      <c r="IA123" s="38"/>
      <c r="IB123" s="38"/>
      <c r="IC123" s="38"/>
      <c r="ID123" s="38"/>
      <c r="IE123" s="38"/>
      <c r="IF123" s="38"/>
      <c r="IG123" s="38"/>
      <c r="IH123" s="38"/>
      <c r="II123" s="38"/>
      <c r="IJ123" s="38"/>
      <c r="IK123" s="38"/>
      <c r="IL123" s="38"/>
      <c r="IM123" s="38"/>
      <c r="IN123" s="38"/>
      <c r="IO123" s="38"/>
      <c r="IP123" s="38"/>
      <c r="IQ123" s="38"/>
      <c r="IR123" s="38"/>
      <c r="IS123" s="38"/>
      <c r="IT123" s="38"/>
      <c r="IU123" s="38"/>
      <c r="IV123" s="38"/>
    </row>
    <row r="124" spans="1:256" s="146" customFormat="1">
      <c r="A124" s="295" t="s">
        <v>1051</v>
      </c>
      <c r="B124" s="27" t="s">
        <v>850</v>
      </c>
      <c r="C124" s="27">
        <v>32</v>
      </c>
      <c r="D124" s="28" t="s">
        <v>488</v>
      </c>
      <c r="E124" s="28" t="s">
        <v>796</v>
      </c>
      <c r="F124" s="28" t="s">
        <v>792</v>
      </c>
      <c r="G124" s="29" t="str">
        <f t="shared" ref="G124:G138" si="4">B124&amp;C124&amp;P124&amp;D124</f>
        <v>TM140232DO005</v>
      </c>
      <c r="H124" s="30" t="str">
        <f t="shared" si="2"/>
        <v>TM140232D005DM1_STR-UP</v>
      </c>
      <c r="I124" s="177"/>
      <c r="J124" s="31" t="str">
        <f>IFERROR(INDEX(Definitions!$E$4:$F$173,MATCH($C124,Definitions!$E$4:$E$173,0),2),"")</f>
        <v>Burner &amp; Hood System</v>
      </c>
      <c r="K124" s="32" t="s">
        <v>521</v>
      </c>
      <c r="L124" s="28" t="s">
        <v>118</v>
      </c>
      <c r="M124" s="33" t="s">
        <v>506</v>
      </c>
      <c r="N124" s="28" t="s">
        <v>471</v>
      </c>
      <c r="O124" s="28" t="s">
        <v>72</v>
      </c>
      <c r="P124" s="28" t="s">
        <v>98</v>
      </c>
      <c r="Q124" s="27" t="s">
        <v>436</v>
      </c>
      <c r="R124" s="27" t="s">
        <v>103</v>
      </c>
      <c r="S124" s="27"/>
      <c r="T124" s="171" t="s">
        <v>76</v>
      </c>
      <c r="U124" s="173"/>
      <c r="AJ124" s="38"/>
      <c r="AK124" s="38"/>
      <c r="AL124" s="38"/>
      <c r="AM124" s="38"/>
      <c r="AN124" s="38"/>
      <c r="AO124" s="38"/>
      <c r="AP124" s="38"/>
      <c r="AQ124" s="38"/>
      <c r="AR124" s="38"/>
      <c r="AS124" s="147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8"/>
      <c r="GM124" s="38"/>
      <c r="GN124" s="38"/>
      <c r="GO124" s="38"/>
      <c r="GP124" s="38"/>
      <c r="GQ124" s="38"/>
      <c r="GR124" s="38"/>
      <c r="GS124" s="38"/>
      <c r="GT124" s="38"/>
      <c r="GU124" s="38"/>
      <c r="GV124" s="38"/>
      <c r="GW124" s="38"/>
      <c r="GX124" s="38"/>
      <c r="GY124" s="38"/>
      <c r="GZ124" s="38"/>
      <c r="HA124" s="38"/>
      <c r="HB124" s="38"/>
      <c r="HC124" s="38"/>
      <c r="HD124" s="38"/>
      <c r="HE124" s="38"/>
      <c r="HF124" s="38"/>
      <c r="HG124" s="38"/>
      <c r="HH124" s="38"/>
      <c r="HI124" s="38"/>
      <c r="HJ124" s="38"/>
      <c r="HK124" s="38"/>
      <c r="HL124" s="38"/>
      <c r="HM124" s="38"/>
      <c r="HN124" s="38"/>
      <c r="HO124" s="38"/>
      <c r="HP124" s="38"/>
      <c r="HQ124" s="38"/>
      <c r="HR124" s="38"/>
      <c r="HS124" s="38"/>
      <c r="HT124" s="38"/>
      <c r="HU124" s="38"/>
      <c r="HV124" s="38"/>
      <c r="HW124" s="38"/>
      <c r="HX124" s="38"/>
      <c r="HY124" s="38"/>
      <c r="HZ124" s="38"/>
      <c r="IA124" s="38"/>
      <c r="IB124" s="38"/>
      <c r="IC124" s="38"/>
      <c r="ID124" s="38"/>
      <c r="IE124" s="38"/>
      <c r="IF124" s="38"/>
      <c r="IG124" s="38"/>
      <c r="IH124" s="38"/>
      <c r="II124" s="38"/>
      <c r="IJ124" s="38"/>
      <c r="IK124" s="38"/>
      <c r="IL124" s="38"/>
      <c r="IM124" s="38"/>
      <c r="IN124" s="38"/>
      <c r="IO124" s="38"/>
      <c r="IP124" s="38"/>
      <c r="IQ124" s="38"/>
      <c r="IR124" s="38"/>
      <c r="IS124" s="38"/>
      <c r="IT124" s="38"/>
      <c r="IU124" s="38"/>
      <c r="IV124" s="38"/>
    </row>
    <row r="125" spans="1:256" s="146" customFormat="1">
      <c r="A125" s="295" t="s">
        <v>1051</v>
      </c>
      <c r="B125" s="27" t="s">
        <v>850</v>
      </c>
      <c r="C125" s="27">
        <v>32</v>
      </c>
      <c r="D125" s="28" t="s">
        <v>488</v>
      </c>
      <c r="E125" s="28" t="s">
        <v>796</v>
      </c>
      <c r="F125" s="28" t="s">
        <v>791</v>
      </c>
      <c r="G125" s="29" t="str">
        <f t="shared" si="4"/>
        <v>TM140232DO005</v>
      </c>
      <c r="H125" s="30" t="str">
        <f t="shared" si="2"/>
        <v>TM140232D005DM1_STR-DOWN</v>
      </c>
      <c r="I125" s="177"/>
      <c r="J125" s="31" t="str">
        <f>IFERROR(INDEX(Definitions!$E$4:$F$173,MATCH($C125,Definitions!$E$4:$E$173,0),2),"")</f>
        <v>Burner &amp; Hood System</v>
      </c>
      <c r="K125" s="32" t="s">
        <v>522</v>
      </c>
      <c r="L125" s="28" t="s">
        <v>118</v>
      </c>
      <c r="M125" s="33" t="s">
        <v>508</v>
      </c>
      <c r="N125" s="28" t="s">
        <v>471</v>
      </c>
      <c r="O125" s="28" t="s">
        <v>72</v>
      </c>
      <c r="P125" s="28" t="s">
        <v>98</v>
      </c>
      <c r="Q125" s="27" t="s">
        <v>436</v>
      </c>
      <c r="R125" s="27" t="s">
        <v>103</v>
      </c>
      <c r="S125" s="27"/>
      <c r="T125" s="171" t="s">
        <v>76</v>
      </c>
      <c r="U125" s="173"/>
      <c r="AJ125" s="38"/>
      <c r="AK125" s="38"/>
      <c r="AL125" s="38"/>
      <c r="AM125" s="38"/>
      <c r="AN125" s="38"/>
      <c r="AO125" s="38"/>
      <c r="AP125" s="38"/>
      <c r="AQ125" s="38"/>
      <c r="AR125" s="38"/>
      <c r="AS125" s="147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8"/>
      <c r="GM125" s="38"/>
      <c r="GN125" s="38"/>
      <c r="GO125" s="38"/>
      <c r="GP125" s="38"/>
      <c r="GQ125" s="38"/>
      <c r="GR125" s="38"/>
      <c r="GS125" s="38"/>
      <c r="GT125" s="38"/>
      <c r="GU125" s="38"/>
      <c r="GV125" s="38"/>
      <c r="GW125" s="38"/>
      <c r="GX125" s="38"/>
      <c r="GY125" s="38"/>
      <c r="GZ125" s="38"/>
      <c r="HA125" s="38"/>
      <c r="HB125" s="38"/>
      <c r="HC125" s="38"/>
      <c r="HD125" s="38"/>
      <c r="HE125" s="38"/>
      <c r="HF125" s="38"/>
      <c r="HG125" s="38"/>
      <c r="HH125" s="38"/>
      <c r="HI125" s="38"/>
      <c r="HJ125" s="38"/>
      <c r="HK125" s="38"/>
      <c r="HL125" s="38"/>
      <c r="HM125" s="38"/>
      <c r="HN125" s="38"/>
      <c r="HO125" s="38"/>
      <c r="HP125" s="38"/>
      <c r="HQ125" s="38"/>
      <c r="HR125" s="38"/>
      <c r="HS125" s="38"/>
      <c r="HT125" s="38"/>
      <c r="HU125" s="38"/>
      <c r="HV125" s="38"/>
      <c r="HW125" s="38"/>
      <c r="HX125" s="38"/>
      <c r="HY125" s="38"/>
      <c r="HZ125" s="38"/>
      <c r="IA125" s="38"/>
      <c r="IB125" s="38"/>
      <c r="IC125" s="38"/>
      <c r="ID125" s="38"/>
      <c r="IE125" s="38"/>
      <c r="IF125" s="38"/>
      <c r="IG125" s="38"/>
      <c r="IH125" s="38"/>
      <c r="II125" s="38"/>
      <c r="IJ125" s="38"/>
      <c r="IK125" s="38"/>
      <c r="IL125" s="38"/>
      <c r="IM125" s="38"/>
      <c r="IN125" s="38"/>
      <c r="IO125" s="38"/>
      <c r="IP125" s="38"/>
      <c r="IQ125" s="38"/>
      <c r="IR125" s="38"/>
      <c r="IS125" s="38"/>
      <c r="IT125" s="38"/>
      <c r="IU125" s="38"/>
      <c r="IV125" s="38"/>
    </row>
    <row r="126" spans="1:256" s="146" customFormat="1">
      <c r="A126" s="295" t="s">
        <v>1051</v>
      </c>
      <c r="B126" s="27" t="s">
        <v>850</v>
      </c>
      <c r="C126" s="27">
        <v>32</v>
      </c>
      <c r="D126" s="28" t="s">
        <v>488</v>
      </c>
      <c r="E126" s="28" t="s">
        <v>796</v>
      </c>
      <c r="F126" s="28" t="s">
        <v>787</v>
      </c>
      <c r="G126" s="29" t="str">
        <f t="shared" si="4"/>
        <v>TM140232DI005</v>
      </c>
      <c r="H126" s="30" t="str">
        <f t="shared" si="2"/>
        <v>TM140232D005DM1_AL</v>
      </c>
      <c r="I126" s="177"/>
      <c r="J126" s="31" t="str">
        <f>IFERROR(INDEX(Definitions!$E$4:$F$173,MATCH($C126,Definitions!$E$4:$E$173,0),2),"")</f>
        <v>Burner &amp; Hood System</v>
      </c>
      <c r="K126" s="32" t="s">
        <v>523</v>
      </c>
      <c r="L126" s="28" t="s">
        <v>118</v>
      </c>
      <c r="M126" s="33" t="s">
        <v>510</v>
      </c>
      <c r="N126" s="28" t="s">
        <v>471</v>
      </c>
      <c r="O126" s="28" t="s">
        <v>72</v>
      </c>
      <c r="P126" s="28" t="s">
        <v>85</v>
      </c>
      <c r="Q126" s="27" t="s">
        <v>436</v>
      </c>
      <c r="R126" s="27" t="s">
        <v>103</v>
      </c>
      <c r="S126" s="27"/>
      <c r="T126" s="171" t="s">
        <v>76</v>
      </c>
      <c r="U126" s="173"/>
      <c r="AJ126" s="38"/>
      <c r="AK126" s="38"/>
      <c r="AL126" s="38"/>
      <c r="AM126" s="38"/>
      <c r="AN126" s="38"/>
      <c r="AO126" s="38"/>
      <c r="AP126" s="38"/>
      <c r="AQ126" s="38"/>
      <c r="AR126" s="38"/>
      <c r="AS126" s="147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8"/>
      <c r="GM126" s="38"/>
      <c r="GN126" s="38"/>
      <c r="GO126" s="38"/>
      <c r="GP126" s="38"/>
      <c r="GQ126" s="38"/>
      <c r="GR126" s="38"/>
      <c r="GS126" s="38"/>
      <c r="GT126" s="38"/>
      <c r="GU126" s="38"/>
      <c r="GV126" s="38"/>
      <c r="GW126" s="38"/>
      <c r="GX126" s="38"/>
      <c r="GY126" s="38"/>
      <c r="GZ126" s="38"/>
      <c r="HA126" s="38"/>
      <c r="HB126" s="38"/>
      <c r="HC126" s="38"/>
      <c r="HD126" s="38"/>
      <c r="HE126" s="38"/>
      <c r="HF126" s="38"/>
      <c r="HG126" s="38"/>
      <c r="HH126" s="38"/>
      <c r="HI126" s="38"/>
      <c r="HJ126" s="38"/>
      <c r="HK126" s="38"/>
      <c r="HL126" s="38"/>
      <c r="HM126" s="38"/>
      <c r="HN126" s="38"/>
      <c r="HO126" s="38"/>
      <c r="HP126" s="38"/>
      <c r="HQ126" s="38"/>
      <c r="HR126" s="38"/>
      <c r="HS126" s="38"/>
      <c r="HT126" s="38"/>
      <c r="HU126" s="38"/>
      <c r="HV126" s="38"/>
      <c r="HW126" s="38"/>
      <c r="HX126" s="38"/>
      <c r="HY126" s="38"/>
      <c r="HZ126" s="38"/>
      <c r="IA126" s="38"/>
      <c r="IB126" s="38"/>
      <c r="IC126" s="38"/>
      <c r="ID126" s="38"/>
      <c r="IE126" s="38"/>
      <c r="IF126" s="38"/>
      <c r="IG126" s="38"/>
      <c r="IH126" s="38"/>
      <c r="II126" s="38"/>
      <c r="IJ126" s="38"/>
      <c r="IK126" s="38"/>
      <c r="IL126" s="38"/>
      <c r="IM126" s="38"/>
      <c r="IN126" s="38"/>
      <c r="IO126" s="38"/>
      <c r="IP126" s="38"/>
      <c r="IQ126" s="38"/>
      <c r="IR126" s="38"/>
      <c r="IS126" s="38"/>
      <c r="IT126" s="38"/>
      <c r="IU126" s="38"/>
      <c r="IV126" s="38"/>
    </row>
    <row r="127" spans="1:256" s="146" customFormat="1">
      <c r="A127" s="295" t="s">
        <v>1051</v>
      </c>
      <c r="B127" s="27" t="s">
        <v>850</v>
      </c>
      <c r="C127" s="27">
        <v>32</v>
      </c>
      <c r="D127" s="28" t="s">
        <v>497</v>
      </c>
      <c r="E127" s="28" t="s">
        <v>793</v>
      </c>
      <c r="F127" s="28" t="s">
        <v>792</v>
      </c>
      <c r="G127" s="29" t="str">
        <f t="shared" si="4"/>
        <v>TM140232DO006</v>
      </c>
      <c r="H127" s="30" t="str">
        <f t="shared" si="2"/>
        <v>TM140232D006AM1_STR-UP</v>
      </c>
      <c r="I127" s="177"/>
      <c r="J127" s="31" t="str">
        <f>IFERROR(INDEX(Definitions!$E$4:$F$173,MATCH($C127,Definitions!$E$4:$E$173,0),2),"")</f>
        <v>Burner &amp; Hood System</v>
      </c>
      <c r="K127" s="32" t="s">
        <v>524</v>
      </c>
      <c r="L127" s="28" t="s">
        <v>118</v>
      </c>
      <c r="M127" s="33" t="s">
        <v>506</v>
      </c>
      <c r="N127" s="28" t="s">
        <v>471</v>
      </c>
      <c r="O127" s="28" t="s">
        <v>72</v>
      </c>
      <c r="P127" s="28" t="s">
        <v>98</v>
      </c>
      <c r="Q127" s="27" t="s">
        <v>436</v>
      </c>
      <c r="R127" s="27" t="s">
        <v>103</v>
      </c>
      <c r="S127" s="27"/>
      <c r="T127" s="171" t="s">
        <v>76</v>
      </c>
      <c r="U127" s="173"/>
      <c r="AJ127" s="38"/>
      <c r="AK127" s="38"/>
      <c r="AL127" s="38"/>
      <c r="AM127" s="38"/>
      <c r="AN127" s="38"/>
      <c r="AO127" s="38"/>
      <c r="AP127" s="38"/>
      <c r="AQ127" s="38"/>
      <c r="AR127" s="38"/>
      <c r="AS127" s="147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8"/>
      <c r="GM127" s="38"/>
      <c r="GN127" s="38"/>
      <c r="GO127" s="38"/>
      <c r="GP127" s="38"/>
      <c r="GQ127" s="38"/>
      <c r="GR127" s="38"/>
      <c r="GS127" s="38"/>
      <c r="GT127" s="38"/>
      <c r="GU127" s="38"/>
      <c r="GV127" s="38"/>
      <c r="GW127" s="38"/>
      <c r="GX127" s="38"/>
      <c r="GY127" s="38"/>
      <c r="GZ127" s="38"/>
      <c r="HA127" s="38"/>
      <c r="HB127" s="38"/>
      <c r="HC127" s="38"/>
      <c r="HD127" s="38"/>
      <c r="HE127" s="38"/>
      <c r="HF127" s="38"/>
      <c r="HG127" s="38"/>
      <c r="HH127" s="38"/>
      <c r="HI127" s="38"/>
      <c r="HJ127" s="38"/>
      <c r="HK127" s="38"/>
      <c r="HL127" s="38"/>
      <c r="HM127" s="38"/>
      <c r="HN127" s="38"/>
      <c r="HO127" s="38"/>
      <c r="HP127" s="38"/>
      <c r="HQ127" s="38"/>
      <c r="HR127" s="38"/>
      <c r="HS127" s="38"/>
      <c r="HT127" s="38"/>
      <c r="HU127" s="38"/>
      <c r="HV127" s="38"/>
      <c r="HW127" s="38"/>
      <c r="HX127" s="38"/>
      <c r="HY127" s="38"/>
      <c r="HZ127" s="38"/>
      <c r="IA127" s="38"/>
      <c r="IB127" s="38"/>
      <c r="IC127" s="38"/>
      <c r="ID127" s="38"/>
      <c r="IE127" s="38"/>
      <c r="IF127" s="38"/>
      <c r="IG127" s="38"/>
      <c r="IH127" s="38"/>
      <c r="II127" s="38"/>
      <c r="IJ127" s="38"/>
      <c r="IK127" s="38"/>
      <c r="IL127" s="38"/>
      <c r="IM127" s="38"/>
      <c r="IN127" s="38"/>
      <c r="IO127" s="38"/>
      <c r="IP127" s="38"/>
      <c r="IQ127" s="38"/>
      <c r="IR127" s="38"/>
      <c r="IS127" s="38"/>
      <c r="IT127" s="38"/>
      <c r="IU127" s="38"/>
      <c r="IV127" s="38"/>
    </row>
    <row r="128" spans="1:256" s="146" customFormat="1">
      <c r="A128" s="295" t="s">
        <v>1051</v>
      </c>
      <c r="B128" s="27" t="s">
        <v>850</v>
      </c>
      <c r="C128" s="27">
        <v>32</v>
      </c>
      <c r="D128" s="28" t="s">
        <v>497</v>
      </c>
      <c r="E128" s="28" t="s">
        <v>793</v>
      </c>
      <c r="F128" s="28" t="s">
        <v>791</v>
      </c>
      <c r="G128" s="29" t="str">
        <f t="shared" si="4"/>
        <v>TM140232DO006</v>
      </c>
      <c r="H128" s="30" t="str">
        <f t="shared" si="2"/>
        <v>TM140232D006AM1_STR-DOWN</v>
      </c>
      <c r="I128" s="177"/>
      <c r="J128" s="31" t="str">
        <f>IFERROR(INDEX(Definitions!$E$4:$F$173,MATCH($C128,Definitions!$E$4:$E$173,0),2),"")</f>
        <v>Burner &amp; Hood System</v>
      </c>
      <c r="K128" s="32" t="s">
        <v>525</v>
      </c>
      <c r="L128" s="28" t="s">
        <v>118</v>
      </c>
      <c r="M128" s="33" t="s">
        <v>508</v>
      </c>
      <c r="N128" s="28" t="s">
        <v>471</v>
      </c>
      <c r="O128" s="28" t="s">
        <v>72</v>
      </c>
      <c r="P128" s="28" t="s">
        <v>98</v>
      </c>
      <c r="Q128" s="27" t="s">
        <v>436</v>
      </c>
      <c r="R128" s="27" t="s">
        <v>103</v>
      </c>
      <c r="S128" s="27"/>
      <c r="T128" s="171" t="s">
        <v>76</v>
      </c>
      <c r="U128" s="173"/>
      <c r="AJ128" s="38"/>
      <c r="AK128" s="38"/>
      <c r="AL128" s="38"/>
      <c r="AM128" s="38"/>
      <c r="AN128" s="38"/>
      <c r="AO128" s="38"/>
      <c r="AP128" s="38"/>
      <c r="AQ128" s="38"/>
      <c r="AR128" s="38"/>
      <c r="AS128" s="147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8"/>
      <c r="GM128" s="38"/>
      <c r="GN128" s="38"/>
      <c r="GO128" s="38"/>
      <c r="GP128" s="38"/>
      <c r="GQ128" s="38"/>
      <c r="GR128" s="38"/>
      <c r="GS128" s="38"/>
      <c r="GT128" s="38"/>
      <c r="GU128" s="38"/>
      <c r="GV128" s="38"/>
      <c r="GW128" s="38"/>
      <c r="GX128" s="38"/>
      <c r="GY128" s="38"/>
      <c r="GZ128" s="38"/>
      <c r="HA128" s="38"/>
      <c r="HB128" s="38"/>
      <c r="HC128" s="38"/>
      <c r="HD128" s="38"/>
      <c r="HE128" s="38"/>
      <c r="HF128" s="38"/>
      <c r="HG128" s="38"/>
      <c r="HH128" s="38"/>
      <c r="HI128" s="38"/>
      <c r="HJ128" s="38"/>
      <c r="HK128" s="38"/>
      <c r="HL128" s="38"/>
      <c r="HM128" s="38"/>
      <c r="HN128" s="38"/>
      <c r="HO128" s="38"/>
      <c r="HP128" s="38"/>
      <c r="HQ128" s="38"/>
      <c r="HR128" s="38"/>
      <c r="HS128" s="38"/>
      <c r="HT128" s="38"/>
      <c r="HU128" s="38"/>
      <c r="HV128" s="38"/>
      <c r="HW128" s="38"/>
      <c r="HX128" s="38"/>
      <c r="HY128" s="38"/>
      <c r="HZ128" s="38"/>
      <c r="IA128" s="38"/>
      <c r="IB128" s="38"/>
      <c r="IC128" s="38"/>
      <c r="ID128" s="38"/>
      <c r="IE128" s="38"/>
      <c r="IF128" s="38"/>
      <c r="IG128" s="38"/>
      <c r="IH128" s="38"/>
      <c r="II128" s="38"/>
      <c r="IJ128" s="38"/>
      <c r="IK128" s="38"/>
      <c r="IL128" s="38"/>
      <c r="IM128" s="38"/>
      <c r="IN128" s="38"/>
      <c r="IO128" s="38"/>
      <c r="IP128" s="38"/>
      <c r="IQ128" s="38"/>
      <c r="IR128" s="38"/>
      <c r="IS128" s="38"/>
      <c r="IT128" s="38"/>
      <c r="IU128" s="38"/>
      <c r="IV128" s="38"/>
    </row>
    <row r="129" spans="1:256" s="146" customFormat="1">
      <c r="A129" s="295" t="s">
        <v>1051</v>
      </c>
      <c r="B129" s="27" t="s">
        <v>850</v>
      </c>
      <c r="C129" s="27">
        <v>32</v>
      </c>
      <c r="D129" s="28" t="s">
        <v>497</v>
      </c>
      <c r="E129" s="28" t="s">
        <v>793</v>
      </c>
      <c r="F129" s="28" t="s">
        <v>787</v>
      </c>
      <c r="G129" s="29" t="str">
        <f t="shared" si="4"/>
        <v>TM140232DI006</v>
      </c>
      <c r="H129" s="30" t="str">
        <f t="shared" si="2"/>
        <v>TM140232D006AM1_AL</v>
      </c>
      <c r="I129" s="177"/>
      <c r="J129" s="31" t="str">
        <f>IFERROR(INDEX(Definitions!$E$4:$F$173,MATCH($C129,Definitions!$E$4:$E$173,0),2),"")</f>
        <v>Burner &amp; Hood System</v>
      </c>
      <c r="K129" s="32" t="s">
        <v>526</v>
      </c>
      <c r="L129" s="28" t="s">
        <v>118</v>
      </c>
      <c r="M129" s="33" t="s">
        <v>510</v>
      </c>
      <c r="N129" s="28" t="s">
        <v>471</v>
      </c>
      <c r="O129" s="28" t="s">
        <v>72</v>
      </c>
      <c r="P129" s="28" t="s">
        <v>85</v>
      </c>
      <c r="Q129" s="27" t="s">
        <v>436</v>
      </c>
      <c r="R129" s="27" t="s">
        <v>103</v>
      </c>
      <c r="S129" s="27"/>
      <c r="T129" s="171" t="s">
        <v>76</v>
      </c>
      <c r="U129" s="173"/>
      <c r="AJ129" s="38"/>
      <c r="AK129" s="38"/>
      <c r="AL129" s="38"/>
      <c r="AM129" s="38"/>
      <c r="AN129" s="38"/>
      <c r="AO129" s="38"/>
      <c r="AP129" s="38"/>
      <c r="AQ129" s="38"/>
      <c r="AR129" s="38"/>
      <c r="AS129" s="147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8"/>
      <c r="GM129" s="38"/>
      <c r="GN129" s="38"/>
      <c r="GO129" s="38"/>
      <c r="GP129" s="38"/>
      <c r="GQ129" s="38"/>
      <c r="GR129" s="38"/>
      <c r="GS129" s="38"/>
      <c r="GT129" s="38"/>
      <c r="GU129" s="38"/>
      <c r="GV129" s="38"/>
      <c r="GW129" s="38"/>
      <c r="GX129" s="38"/>
      <c r="GY129" s="38"/>
      <c r="GZ129" s="38"/>
      <c r="HA129" s="38"/>
      <c r="HB129" s="38"/>
      <c r="HC129" s="38"/>
      <c r="HD129" s="38"/>
      <c r="HE129" s="38"/>
      <c r="HF129" s="38"/>
      <c r="HG129" s="38"/>
      <c r="HH129" s="38"/>
      <c r="HI129" s="38"/>
      <c r="HJ129" s="38"/>
      <c r="HK129" s="38"/>
      <c r="HL129" s="38"/>
      <c r="HM129" s="38"/>
      <c r="HN129" s="38"/>
      <c r="HO129" s="38"/>
      <c r="HP129" s="38"/>
      <c r="HQ129" s="38"/>
      <c r="HR129" s="38"/>
      <c r="HS129" s="38"/>
      <c r="HT129" s="38"/>
      <c r="HU129" s="38"/>
      <c r="HV129" s="38"/>
      <c r="HW129" s="38"/>
      <c r="HX129" s="38"/>
      <c r="HY129" s="38"/>
      <c r="HZ129" s="38"/>
      <c r="IA129" s="38"/>
      <c r="IB129" s="38"/>
      <c r="IC129" s="38"/>
      <c r="ID129" s="38"/>
      <c r="IE129" s="38"/>
      <c r="IF129" s="38"/>
      <c r="IG129" s="38"/>
      <c r="IH129" s="38"/>
      <c r="II129" s="38"/>
      <c r="IJ129" s="38"/>
      <c r="IK129" s="38"/>
      <c r="IL129" s="38"/>
      <c r="IM129" s="38"/>
      <c r="IN129" s="38"/>
      <c r="IO129" s="38"/>
      <c r="IP129" s="38"/>
      <c r="IQ129" s="38"/>
      <c r="IR129" s="38"/>
      <c r="IS129" s="38"/>
      <c r="IT129" s="38"/>
      <c r="IU129" s="38"/>
      <c r="IV129" s="38"/>
    </row>
    <row r="130" spans="1:256" s="146" customFormat="1">
      <c r="A130" s="295" t="s">
        <v>1051</v>
      </c>
      <c r="B130" s="27" t="s">
        <v>850</v>
      </c>
      <c r="C130" s="27">
        <v>32</v>
      </c>
      <c r="D130" s="28" t="s">
        <v>497</v>
      </c>
      <c r="E130" s="28" t="s">
        <v>794</v>
      </c>
      <c r="F130" s="28" t="s">
        <v>792</v>
      </c>
      <c r="G130" s="29" t="str">
        <f t="shared" si="4"/>
        <v>TM140232DO006</v>
      </c>
      <c r="H130" s="30" t="str">
        <f t="shared" si="2"/>
        <v>TM140232D006BM1_STR-UP</v>
      </c>
      <c r="I130" s="177"/>
      <c r="J130" s="31" t="str">
        <f>IFERROR(INDEX(Definitions!$E$4:$F$173,MATCH($C130,Definitions!$E$4:$E$173,0),2),"")</f>
        <v>Burner &amp; Hood System</v>
      </c>
      <c r="K130" s="32" t="s">
        <v>524</v>
      </c>
      <c r="L130" s="28" t="s">
        <v>118</v>
      </c>
      <c r="M130" s="33" t="s">
        <v>506</v>
      </c>
      <c r="N130" s="28" t="s">
        <v>471</v>
      </c>
      <c r="O130" s="28" t="s">
        <v>72</v>
      </c>
      <c r="P130" s="28" t="s">
        <v>98</v>
      </c>
      <c r="Q130" s="27" t="s">
        <v>436</v>
      </c>
      <c r="R130" s="27" t="s">
        <v>103</v>
      </c>
      <c r="S130" s="27"/>
      <c r="T130" s="171" t="s">
        <v>76</v>
      </c>
      <c r="U130" s="173"/>
      <c r="AJ130" s="38"/>
      <c r="AK130" s="38"/>
      <c r="AL130" s="38"/>
      <c r="AM130" s="38"/>
      <c r="AN130" s="38"/>
      <c r="AO130" s="38"/>
      <c r="AP130" s="38"/>
      <c r="AQ130" s="38"/>
      <c r="AR130" s="38"/>
      <c r="AS130" s="147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8"/>
      <c r="GM130" s="38"/>
      <c r="GN130" s="38"/>
      <c r="GO130" s="38"/>
      <c r="GP130" s="38"/>
      <c r="GQ130" s="38"/>
      <c r="GR130" s="38"/>
      <c r="GS130" s="38"/>
      <c r="GT130" s="38"/>
      <c r="GU130" s="38"/>
      <c r="GV130" s="38"/>
      <c r="GW130" s="38"/>
      <c r="GX130" s="38"/>
      <c r="GY130" s="38"/>
      <c r="GZ130" s="38"/>
      <c r="HA130" s="38"/>
      <c r="HB130" s="38"/>
      <c r="HC130" s="38"/>
      <c r="HD130" s="38"/>
      <c r="HE130" s="38"/>
      <c r="HF130" s="38"/>
      <c r="HG130" s="38"/>
      <c r="HH130" s="38"/>
      <c r="HI130" s="38"/>
      <c r="HJ130" s="38"/>
      <c r="HK130" s="38"/>
      <c r="HL130" s="38"/>
      <c r="HM130" s="38"/>
      <c r="HN130" s="38"/>
      <c r="HO130" s="38"/>
      <c r="HP130" s="38"/>
      <c r="HQ130" s="38"/>
      <c r="HR130" s="38"/>
      <c r="HS130" s="38"/>
      <c r="HT130" s="38"/>
      <c r="HU130" s="38"/>
      <c r="HV130" s="38"/>
      <c r="HW130" s="38"/>
      <c r="HX130" s="38"/>
      <c r="HY130" s="38"/>
      <c r="HZ130" s="38"/>
      <c r="IA130" s="38"/>
      <c r="IB130" s="38"/>
      <c r="IC130" s="38"/>
      <c r="ID130" s="38"/>
      <c r="IE130" s="38"/>
      <c r="IF130" s="38"/>
      <c r="IG130" s="38"/>
      <c r="IH130" s="38"/>
      <c r="II130" s="38"/>
      <c r="IJ130" s="38"/>
      <c r="IK130" s="38"/>
      <c r="IL130" s="38"/>
      <c r="IM130" s="38"/>
      <c r="IN130" s="38"/>
      <c r="IO130" s="38"/>
      <c r="IP130" s="38"/>
      <c r="IQ130" s="38"/>
      <c r="IR130" s="38"/>
      <c r="IS130" s="38"/>
      <c r="IT130" s="38"/>
      <c r="IU130" s="38"/>
      <c r="IV130" s="38"/>
    </row>
    <row r="131" spans="1:256" s="146" customFormat="1">
      <c r="A131" s="295" t="s">
        <v>1051</v>
      </c>
      <c r="B131" s="27" t="s">
        <v>850</v>
      </c>
      <c r="C131" s="27">
        <v>32</v>
      </c>
      <c r="D131" s="28" t="s">
        <v>497</v>
      </c>
      <c r="E131" s="28" t="s">
        <v>794</v>
      </c>
      <c r="F131" s="28" t="s">
        <v>791</v>
      </c>
      <c r="G131" s="29" t="str">
        <f t="shared" si="4"/>
        <v>TM140232DO006</v>
      </c>
      <c r="H131" s="30" t="str">
        <f t="shared" si="2"/>
        <v>TM140232D006BM1_STR-DOWN</v>
      </c>
      <c r="I131" s="177"/>
      <c r="J131" s="31" t="str">
        <f>IFERROR(INDEX(Definitions!$E$4:$F$173,MATCH($C131,Definitions!$E$4:$E$173,0),2),"")</f>
        <v>Burner &amp; Hood System</v>
      </c>
      <c r="K131" s="32" t="s">
        <v>525</v>
      </c>
      <c r="L131" s="28" t="s">
        <v>118</v>
      </c>
      <c r="M131" s="33" t="s">
        <v>508</v>
      </c>
      <c r="N131" s="28" t="s">
        <v>471</v>
      </c>
      <c r="O131" s="28" t="s">
        <v>72</v>
      </c>
      <c r="P131" s="28" t="s">
        <v>98</v>
      </c>
      <c r="Q131" s="27" t="s">
        <v>436</v>
      </c>
      <c r="R131" s="27" t="s">
        <v>103</v>
      </c>
      <c r="S131" s="27"/>
      <c r="T131" s="171" t="s">
        <v>76</v>
      </c>
      <c r="U131" s="173"/>
      <c r="AJ131" s="38"/>
      <c r="AK131" s="38"/>
      <c r="AL131" s="38"/>
      <c r="AM131" s="38"/>
      <c r="AN131" s="38"/>
      <c r="AO131" s="38"/>
      <c r="AP131" s="38"/>
      <c r="AQ131" s="38"/>
      <c r="AR131" s="38"/>
      <c r="AS131" s="147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8"/>
      <c r="GM131" s="38"/>
      <c r="GN131" s="38"/>
      <c r="GO131" s="38"/>
      <c r="GP131" s="38"/>
      <c r="GQ131" s="38"/>
      <c r="GR131" s="38"/>
      <c r="GS131" s="38"/>
      <c r="GT131" s="38"/>
      <c r="GU131" s="38"/>
      <c r="GV131" s="38"/>
      <c r="GW131" s="38"/>
      <c r="GX131" s="38"/>
      <c r="GY131" s="38"/>
      <c r="GZ131" s="38"/>
      <c r="HA131" s="38"/>
      <c r="HB131" s="38"/>
      <c r="HC131" s="38"/>
      <c r="HD131" s="38"/>
      <c r="HE131" s="38"/>
      <c r="HF131" s="38"/>
      <c r="HG131" s="38"/>
      <c r="HH131" s="38"/>
      <c r="HI131" s="38"/>
      <c r="HJ131" s="38"/>
      <c r="HK131" s="38"/>
      <c r="HL131" s="38"/>
      <c r="HM131" s="38"/>
      <c r="HN131" s="38"/>
      <c r="HO131" s="38"/>
      <c r="HP131" s="38"/>
      <c r="HQ131" s="38"/>
      <c r="HR131" s="38"/>
      <c r="HS131" s="38"/>
      <c r="HT131" s="38"/>
      <c r="HU131" s="38"/>
      <c r="HV131" s="38"/>
      <c r="HW131" s="38"/>
      <c r="HX131" s="38"/>
      <c r="HY131" s="38"/>
      <c r="HZ131" s="38"/>
      <c r="IA131" s="38"/>
      <c r="IB131" s="38"/>
      <c r="IC131" s="38"/>
      <c r="ID131" s="38"/>
      <c r="IE131" s="38"/>
      <c r="IF131" s="38"/>
      <c r="IG131" s="38"/>
      <c r="IH131" s="38"/>
      <c r="II131" s="38"/>
      <c r="IJ131" s="38"/>
      <c r="IK131" s="38"/>
      <c r="IL131" s="38"/>
      <c r="IM131" s="38"/>
      <c r="IN131" s="38"/>
      <c r="IO131" s="38"/>
      <c r="IP131" s="38"/>
      <c r="IQ131" s="38"/>
      <c r="IR131" s="38"/>
      <c r="IS131" s="38"/>
      <c r="IT131" s="38"/>
      <c r="IU131" s="38"/>
      <c r="IV131" s="38"/>
    </row>
    <row r="132" spans="1:256" s="146" customFormat="1">
      <c r="A132" s="295" t="s">
        <v>1051</v>
      </c>
      <c r="B132" s="27" t="s">
        <v>850</v>
      </c>
      <c r="C132" s="27">
        <v>32</v>
      </c>
      <c r="D132" s="28" t="s">
        <v>497</v>
      </c>
      <c r="E132" s="28" t="s">
        <v>794</v>
      </c>
      <c r="F132" s="28" t="s">
        <v>787</v>
      </c>
      <c r="G132" s="29" t="str">
        <f t="shared" si="4"/>
        <v>TM140232DI006</v>
      </c>
      <c r="H132" s="30" t="str">
        <f t="shared" si="2"/>
        <v>TM140232D006BM1_AL</v>
      </c>
      <c r="I132" s="177"/>
      <c r="J132" s="31" t="str">
        <f>IFERROR(INDEX(Definitions!$E$4:$F$173,MATCH($C132,Definitions!$E$4:$E$173,0),2),"")</f>
        <v>Burner &amp; Hood System</v>
      </c>
      <c r="K132" s="32" t="s">
        <v>526</v>
      </c>
      <c r="L132" s="28" t="s">
        <v>118</v>
      </c>
      <c r="M132" s="33" t="s">
        <v>510</v>
      </c>
      <c r="N132" s="28" t="s">
        <v>471</v>
      </c>
      <c r="O132" s="28" t="s">
        <v>72</v>
      </c>
      <c r="P132" s="28" t="s">
        <v>85</v>
      </c>
      <c r="Q132" s="27" t="s">
        <v>436</v>
      </c>
      <c r="R132" s="27" t="s">
        <v>103</v>
      </c>
      <c r="S132" s="27"/>
      <c r="T132" s="171" t="s">
        <v>76</v>
      </c>
      <c r="U132" s="173"/>
      <c r="AJ132" s="38"/>
      <c r="AK132" s="38"/>
      <c r="AL132" s="38"/>
      <c r="AM132" s="38"/>
      <c r="AN132" s="38"/>
      <c r="AO132" s="38"/>
      <c r="AP132" s="38"/>
      <c r="AQ132" s="38"/>
      <c r="AR132" s="38"/>
      <c r="AS132" s="147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8"/>
      <c r="GM132" s="38"/>
      <c r="GN132" s="38"/>
      <c r="GO132" s="38"/>
      <c r="GP132" s="38"/>
      <c r="GQ132" s="38"/>
      <c r="GR132" s="38"/>
      <c r="GS132" s="38"/>
      <c r="GT132" s="38"/>
      <c r="GU132" s="38"/>
      <c r="GV132" s="38"/>
      <c r="GW132" s="38"/>
      <c r="GX132" s="38"/>
      <c r="GY132" s="38"/>
      <c r="GZ132" s="38"/>
      <c r="HA132" s="38"/>
      <c r="HB132" s="38"/>
      <c r="HC132" s="38"/>
      <c r="HD132" s="38"/>
      <c r="HE132" s="38"/>
      <c r="HF132" s="38"/>
      <c r="HG132" s="38"/>
      <c r="HH132" s="38"/>
      <c r="HI132" s="38"/>
      <c r="HJ132" s="38"/>
      <c r="HK132" s="38"/>
      <c r="HL132" s="38"/>
      <c r="HM132" s="38"/>
      <c r="HN132" s="38"/>
      <c r="HO132" s="38"/>
      <c r="HP132" s="38"/>
      <c r="HQ132" s="38"/>
      <c r="HR132" s="38"/>
      <c r="HS132" s="38"/>
      <c r="HT132" s="38"/>
      <c r="HU132" s="38"/>
      <c r="HV132" s="38"/>
      <c r="HW132" s="38"/>
      <c r="HX132" s="38"/>
      <c r="HY132" s="38"/>
      <c r="HZ132" s="38"/>
      <c r="IA132" s="38"/>
      <c r="IB132" s="38"/>
      <c r="IC132" s="38"/>
      <c r="ID132" s="38"/>
      <c r="IE132" s="38"/>
      <c r="IF132" s="38"/>
      <c r="IG132" s="38"/>
      <c r="IH132" s="38"/>
      <c r="II132" s="38"/>
      <c r="IJ132" s="38"/>
      <c r="IK132" s="38"/>
      <c r="IL132" s="38"/>
      <c r="IM132" s="38"/>
      <c r="IN132" s="38"/>
      <c r="IO132" s="38"/>
      <c r="IP132" s="38"/>
      <c r="IQ132" s="38"/>
      <c r="IR132" s="38"/>
      <c r="IS132" s="38"/>
      <c r="IT132" s="38"/>
      <c r="IU132" s="38"/>
      <c r="IV132" s="38"/>
    </row>
    <row r="133" spans="1:256" s="146" customFormat="1">
      <c r="A133" s="295" t="s">
        <v>1051</v>
      </c>
      <c r="B133" s="27" t="s">
        <v>850</v>
      </c>
      <c r="C133" s="27">
        <v>32</v>
      </c>
      <c r="D133" s="28" t="s">
        <v>497</v>
      </c>
      <c r="E133" s="28" t="s">
        <v>795</v>
      </c>
      <c r="F133" s="28" t="s">
        <v>792</v>
      </c>
      <c r="G133" s="29" t="str">
        <f t="shared" si="4"/>
        <v>TM140232DO006</v>
      </c>
      <c r="H133" s="30" t="str">
        <f t="shared" si="2"/>
        <v>TM140232D006CM1_STR-UP</v>
      </c>
      <c r="I133" s="177"/>
      <c r="J133" s="31" t="str">
        <f>IFERROR(INDEX(Definitions!$E$4:$F$173,MATCH($C133,Definitions!$E$4:$E$173,0),2),"")</f>
        <v>Burner &amp; Hood System</v>
      </c>
      <c r="K133" s="32" t="s">
        <v>524</v>
      </c>
      <c r="L133" s="28" t="s">
        <v>118</v>
      </c>
      <c r="M133" s="33" t="s">
        <v>506</v>
      </c>
      <c r="N133" s="28" t="s">
        <v>471</v>
      </c>
      <c r="O133" s="28" t="s">
        <v>72</v>
      </c>
      <c r="P133" s="28" t="s">
        <v>98</v>
      </c>
      <c r="Q133" s="27" t="s">
        <v>436</v>
      </c>
      <c r="R133" s="27" t="s">
        <v>103</v>
      </c>
      <c r="S133" s="27"/>
      <c r="T133" s="171" t="s">
        <v>76</v>
      </c>
      <c r="U133" s="173"/>
      <c r="AJ133" s="38"/>
      <c r="AK133" s="38"/>
      <c r="AL133" s="38"/>
      <c r="AM133" s="38"/>
      <c r="AN133" s="38"/>
      <c r="AO133" s="38"/>
      <c r="AP133" s="38"/>
      <c r="AQ133" s="38"/>
      <c r="AR133" s="38"/>
      <c r="AS133" s="147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8"/>
      <c r="GM133" s="38"/>
      <c r="GN133" s="38"/>
      <c r="GO133" s="38"/>
      <c r="GP133" s="38"/>
      <c r="GQ133" s="38"/>
      <c r="GR133" s="38"/>
      <c r="GS133" s="38"/>
      <c r="GT133" s="38"/>
      <c r="GU133" s="38"/>
      <c r="GV133" s="38"/>
      <c r="GW133" s="38"/>
      <c r="GX133" s="38"/>
      <c r="GY133" s="38"/>
      <c r="GZ133" s="38"/>
      <c r="HA133" s="38"/>
      <c r="HB133" s="38"/>
      <c r="HC133" s="38"/>
      <c r="HD133" s="38"/>
      <c r="HE133" s="38"/>
      <c r="HF133" s="38"/>
      <c r="HG133" s="38"/>
      <c r="HH133" s="38"/>
      <c r="HI133" s="38"/>
      <c r="HJ133" s="38"/>
      <c r="HK133" s="38"/>
      <c r="HL133" s="38"/>
      <c r="HM133" s="38"/>
      <c r="HN133" s="38"/>
      <c r="HO133" s="38"/>
      <c r="HP133" s="38"/>
      <c r="HQ133" s="38"/>
      <c r="HR133" s="38"/>
      <c r="HS133" s="38"/>
      <c r="HT133" s="38"/>
      <c r="HU133" s="38"/>
      <c r="HV133" s="38"/>
      <c r="HW133" s="38"/>
      <c r="HX133" s="38"/>
      <c r="HY133" s="38"/>
      <c r="HZ133" s="38"/>
      <c r="IA133" s="38"/>
      <c r="IB133" s="38"/>
      <c r="IC133" s="38"/>
      <c r="ID133" s="38"/>
      <c r="IE133" s="38"/>
      <c r="IF133" s="38"/>
      <c r="IG133" s="38"/>
      <c r="IH133" s="38"/>
      <c r="II133" s="38"/>
      <c r="IJ133" s="38"/>
      <c r="IK133" s="38"/>
      <c r="IL133" s="38"/>
      <c r="IM133" s="38"/>
      <c r="IN133" s="38"/>
      <c r="IO133" s="38"/>
      <c r="IP133" s="38"/>
      <c r="IQ133" s="38"/>
      <c r="IR133" s="38"/>
      <c r="IS133" s="38"/>
      <c r="IT133" s="38"/>
      <c r="IU133" s="38"/>
      <c r="IV133" s="38"/>
    </row>
    <row r="134" spans="1:256" s="146" customFormat="1">
      <c r="A134" s="295" t="s">
        <v>1051</v>
      </c>
      <c r="B134" s="27" t="s">
        <v>850</v>
      </c>
      <c r="C134" s="27">
        <v>32</v>
      </c>
      <c r="D134" s="28" t="s">
        <v>497</v>
      </c>
      <c r="E134" s="28" t="s">
        <v>795</v>
      </c>
      <c r="F134" s="28" t="s">
        <v>791</v>
      </c>
      <c r="G134" s="29" t="str">
        <f t="shared" si="4"/>
        <v>TM140232DO006</v>
      </c>
      <c r="H134" s="30" t="str">
        <f t="shared" si="2"/>
        <v>TM140232D006CM1_STR-DOWN</v>
      </c>
      <c r="I134" s="177"/>
      <c r="J134" s="31" t="str">
        <f>IFERROR(INDEX(Definitions!$E$4:$F$173,MATCH($C134,Definitions!$E$4:$E$173,0),2),"")</f>
        <v>Burner &amp; Hood System</v>
      </c>
      <c r="K134" s="32" t="s">
        <v>525</v>
      </c>
      <c r="L134" s="28" t="s">
        <v>118</v>
      </c>
      <c r="M134" s="33" t="s">
        <v>508</v>
      </c>
      <c r="N134" s="28" t="s">
        <v>471</v>
      </c>
      <c r="O134" s="28" t="s">
        <v>72</v>
      </c>
      <c r="P134" s="28" t="s">
        <v>98</v>
      </c>
      <c r="Q134" s="27" t="s">
        <v>436</v>
      </c>
      <c r="R134" s="27" t="s">
        <v>103</v>
      </c>
      <c r="S134" s="27"/>
      <c r="T134" s="171" t="s">
        <v>76</v>
      </c>
      <c r="U134" s="173"/>
      <c r="AJ134" s="38"/>
      <c r="AK134" s="38"/>
      <c r="AL134" s="38"/>
      <c r="AM134" s="38"/>
      <c r="AN134" s="38"/>
      <c r="AO134" s="38"/>
      <c r="AP134" s="38"/>
      <c r="AQ134" s="38"/>
      <c r="AR134" s="38"/>
      <c r="AS134" s="147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8"/>
      <c r="GM134" s="38"/>
      <c r="GN134" s="38"/>
      <c r="GO134" s="38"/>
      <c r="GP134" s="38"/>
      <c r="GQ134" s="38"/>
      <c r="GR134" s="38"/>
      <c r="GS134" s="38"/>
      <c r="GT134" s="38"/>
      <c r="GU134" s="38"/>
      <c r="GV134" s="38"/>
      <c r="GW134" s="38"/>
      <c r="GX134" s="38"/>
      <c r="GY134" s="38"/>
      <c r="GZ134" s="38"/>
      <c r="HA134" s="38"/>
      <c r="HB134" s="38"/>
      <c r="HC134" s="38"/>
      <c r="HD134" s="38"/>
      <c r="HE134" s="38"/>
      <c r="HF134" s="38"/>
      <c r="HG134" s="38"/>
      <c r="HH134" s="38"/>
      <c r="HI134" s="38"/>
      <c r="HJ134" s="38"/>
      <c r="HK134" s="38"/>
      <c r="HL134" s="38"/>
      <c r="HM134" s="38"/>
      <c r="HN134" s="38"/>
      <c r="HO134" s="38"/>
      <c r="HP134" s="38"/>
      <c r="HQ134" s="38"/>
      <c r="HR134" s="38"/>
      <c r="HS134" s="38"/>
      <c r="HT134" s="38"/>
      <c r="HU134" s="38"/>
      <c r="HV134" s="38"/>
      <c r="HW134" s="38"/>
      <c r="HX134" s="38"/>
      <c r="HY134" s="38"/>
      <c r="HZ134" s="38"/>
      <c r="IA134" s="38"/>
      <c r="IB134" s="38"/>
      <c r="IC134" s="38"/>
      <c r="ID134" s="38"/>
      <c r="IE134" s="38"/>
      <c r="IF134" s="38"/>
      <c r="IG134" s="38"/>
      <c r="IH134" s="38"/>
      <c r="II134" s="38"/>
      <c r="IJ134" s="38"/>
      <c r="IK134" s="38"/>
      <c r="IL134" s="38"/>
      <c r="IM134" s="38"/>
      <c r="IN134" s="38"/>
      <c r="IO134" s="38"/>
      <c r="IP134" s="38"/>
      <c r="IQ134" s="38"/>
      <c r="IR134" s="38"/>
      <c r="IS134" s="38"/>
      <c r="IT134" s="38"/>
      <c r="IU134" s="38"/>
      <c r="IV134" s="38"/>
    </row>
    <row r="135" spans="1:256" s="146" customFormat="1">
      <c r="A135" s="295" t="s">
        <v>1051</v>
      </c>
      <c r="B135" s="27" t="s">
        <v>850</v>
      </c>
      <c r="C135" s="27">
        <v>32</v>
      </c>
      <c r="D135" s="28" t="s">
        <v>497</v>
      </c>
      <c r="E135" s="28" t="s">
        <v>795</v>
      </c>
      <c r="F135" s="28" t="s">
        <v>787</v>
      </c>
      <c r="G135" s="29" t="str">
        <f t="shared" si="4"/>
        <v>TM140232DI006</v>
      </c>
      <c r="H135" s="30" t="str">
        <f t="shared" si="2"/>
        <v>TM140232D006CM1_AL</v>
      </c>
      <c r="I135" s="177"/>
      <c r="J135" s="31" t="str">
        <f>IFERROR(INDEX(Definitions!$E$4:$F$173,MATCH($C135,Definitions!$E$4:$E$173,0),2),"")</f>
        <v>Burner &amp; Hood System</v>
      </c>
      <c r="K135" s="32" t="s">
        <v>526</v>
      </c>
      <c r="L135" s="28" t="s">
        <v>118</v>
      </c>
      <c r="M135" s="33" t="s">
        <v>510</v>
      </c>
      <c r="N135" s="28" t="s">
        <v>471</v>
      </c>
      <c r="O135" s="28" t="s">
        <v>72</v>
      </c>
      <c r="P135" s="28" t="s">
        <v>85</v>
      </c>
      <c r="Q135" s="27" t="s">
        <v>436</v>
      </c>
      <c r="R135" s="27" t="s">
        <v>103</v>
      </c>
      <c r="S135" s="27"/>
      <c r="T135" s="171" t="s">
        <v>76</v>
      </c>
      <c r="U135" s="173"/>
      <c r="AJ135" s="38"/>
      <c r="AK135" s="38"/>
      <c r="AL135" s="38"/>
      <c r="AM135" s="38"/>
      <c r="AN135" s="38"/>
      <c r="AO135" s="38"/>
      <c r="AP135" s="38"/>
      <c r="AQ135" s="38"/>
      <c r="AR135" s="38"/>
      <c r="AS135" s="147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8"/>
      <c r="GM135" s="38"/>
      <c r="GN135" s="38"/>
      <c r="GO135" s="38"/>
      <c r="GP135" s="38"/>
      <c r="GQ135" s="38"/>
      <c r="GR135" s="38"/>
      <c r="GS135" s="38"/>
      <c r="GT135" s="38"/>
      <c r="GU135" s="38"/>
      <c r="GV135" s="38"/>
      <c r="GW135" s="38"/>
      <c r="GX135" s="38"/>
      <c r="GY135" s="38"/>
      <c r="GZ135" s="38"/>
      <c r="HA135" s="38"/>
      <c r="HB135" s="38"/>
      <c r="HC135" s="38"/>
      <c r="HD135" s="38"/>
      <c r="HE135" s="38"/>
      <c r="HF135" s="38"/>
      <c r="HG135" s="38"/>
      <c r="HH135" s="38"/>
      <c r="HI135" s="38"/>
      <c r="HJ135" s="38"/>
      <c r="HK135" s="38"/>
      <c r="HL135" s="38"/>
      <c r="HM135" s="38"/>
      <c r="HN135" s="38"/>
      <c r="HO135" s="38"/>
      <c r="HP135" s="38"/>
      <c r="HQ135" s="38"/>
      <c r="HR135" s="38"/>
      <c r="HS135" s="38"/>
      <c r="HT135" s="38"/>
      <c r="HU135" s="38"/>
      <c r="HV135" s="38"/>
      <c r="HW135" s="38"/>
      <c r="HX135" s="38"/>
      <c r="HY135" s="38"/>
      <c r="HZ135" s="38"/>
      <c r="IA135" s="38"/>
      <c r="IB135" s="38"/>
      <c r="IC135" s="38"/>
      <c r="ID135" s="38"/>
      <c r="IE135" s="38"/>
      <c r="IF135" s="38"/>
      <c r="IG135" s="38"/>
      <c r="IH135" s="38"/>
      <c r="II135" s="38"/>
      <c r="IJ135" s="38"/>
      <c r="IK135" s="38"/>
      <c r="IL135" s="38"/>
      <c r="IM135" s="38"/>
      <c r="IN135" s="38"/>
      <c r="IO135" s="38"/>
      <c r="IP135" s="38"/>
      <c r="IQ135" s="38"/>
      <c r="IR135" s="38"/>
      <c r="IS135" s="38"/>
      <c r="IT135" s="38"/>
      <c r="IU135" s="38"/>
      <c r="IV135" s="38"/>
    </row>
    <row r="136" spans="1:256" s="146" customFormat="1">
      <c r="A136" s="295" t="s">
        <v>1051</v>
      </c>
      <c r="B136" s="27" t="s">
        <v>850</v>
      </c>
      <c r="C136" s="27">
        <v>32</v>
      </c>
      <c r="D136" s="28" t="s">
        <v>497</v>
      </c>
      <c r="E136" s="28" t="s">
        <v>796</v>
      </c>
      <c r="F136" s="28" t="s">
        <v>792</v>
      </c>
      <c r="G136" s="29" t="str">
        <f t="shared" si="4"/>
        <v>TM140232DO006</v>
      </c>
      <c r="H136" s="30" t="str">
        <f t="shared" si="2"/>
        <v>TM140232D006DM1_STR-UP</v>
      </c>
      <c r="I136" s="177"/>
      <c r="J136" s="31" t="str">
        <f>IFERROR(INDEX(Definitions!$E$4:$F$173,MATCH($C136,Definitions!$E$4:$E$173,0),2),"")</f>
        <v>Burner &amp; Hood System</v>
      </c>
      <c r="K136" s="32" t="s">
        <v>524</v>
      </c>
      <c r="L136" s="28" t="s">
        <v>118</v>
      </c>
      <c r="M136" s="33" t="s">
        <v>506</v>
      </c>
      <c r="N136" s="28" t="s">
        <v>471</v>
      </c>
      <c r="O136" s="28" t="s">
        <v>72</v>
      </c>
      <c r="P136" s="28" t="s">
        <v>98</v>
      </c>
      <c r="Q136" s="27" t="s">
        <v>436</v>
      </c>
      <c r="R136" s="27" t="s">
        <v>103</v>
      </c>
      <c r="S136" s="27"/>
      <c r="T136" s="171" t="s">
        <v>76</v>
      </c>
      <c r="U136" s="173"/>
      <c r="AJ136" s="38"/>
      <c r="AK136" s="38"/>
      <c r="AL136" s="38"/>
      <c r="AM136" s="38"/>
      <c r="AN136" s="38"/>
      <c r="AO136" s="38"/>
      <c r="AP136" s="38"/>
      <c r="AQ136" s="38"/>
      <c r="AR136" s="38"/>
      <c r="AS136" s="147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8"/>
      <c r="GM136" s="38"/>
      <c r="GN136" s="38"/>
      <c r="GO136" s="38"/>
      <c r="GP136" s="38"/>
      <c r="GQ136" s="38"/>
      <c r="GR136" s="38"/>
      <c r="GS136" s="38"/>
      <c r="GT136" s="38"/>
      <c r="GU136" s="38"/>
      <c r="GV136" s="38"/>
      <c r="GW136" s="38"/>
      <c r="GX136" s="38"/>
      <c r="GY136" s="38"/>
      <c r="GZ136" s="38"/>
      <c r="HA136" s="38"/>
      <c r="HB136" s="38"/>
      <c r="HC136" s="38"/>
      <c r="HD136" s="38"/>
      <c r="HE136" s="38"/>
      <c r="HF136" s="38"/>
      <c r="HG136" s="38"/>
      <c r="HH136" s="38"/>
      <c r="HI136" s="38"/>
      <c r="HJ136" s="38"/>
      <c r="HK136" s="38"/>
      <c r="HL136" s="38"/>
      <c r="HM136" s="38"/>
      <c r="HN136" s="38"/>
      <c r="HO136" s="38"/>
      <c r="HP136" s="38"/>
      <c r="HQ136" s="38"/>
      <c r="HR136" s="38"/>
      <c r="HS136" s="38"/>
      <c r="HT136" s="38"/>
      <c r="HU136" s="38"/>
      <c r="HV136" s="38"/>
      <c r="HW136" s="38"/>
      <c r="HX136" s="38"/>
      <c r="HY136" s="38"/>
      <c r="HZ136" s="38"/>
      <c r="IA136" s="38"/>
      <c r="IB136" s="38"/>
      <c r="IC136" s="38"/>
      <c r="ID136" s="38"/>
      <c r="IE136" s="38"/>
      <c r="IF136" s="38"/>
      <c r="IG136" s="38"/>
      <c r="IH136" s="38"/>
      <c r="II136" s="38"/>
      <c r="IJ136" s="38"/>
      <c r="IK136" s="38"/>
      <c r="IL136" s="38"/>
      <c r="IM136" s="38"/>
      <c r="IN136" s="38"/>
      <c r="IO136" s="38"/>
      <c r="IP136" s="38"/>
      <c r="IQ136" s="38"/>
      <c r="IR136" s="38"/>
      <c r="IS136" s="38"/>
      <c r="IT136" s="38"/>
      <c r="IU136" s="38"/>
      <c r="IV136" s="38"/>
    </row>
    <row r="137" spans="1:256" s="146" customFormat="1">
      <c r="A137" s="295" t="s">
        <v>1051</v>
      </c>
      <c r="B137" s="27" t="s">
        <v>850</v>
      </c>
      <c r="C137" s="27">
        <v>32</v>
      </c>
      <c r="D137" s="28" t="s">
        <v>497</v>
      </c>
      <c r="E137" s="28" t="s">
        <v>796</v>
      </c>
      <c r="F137" s="28" t="s">
        <v>791</v>
      </c>
      <c r="G137" s="29" t="str">
        <f t="shared" si="4"/>
        <v>TM140232DO006</v>
      </c>
      <c r="H137" s="30" t="str">
        <f t="shared" si="2"/>
        <v>TM140232D006DM1_STR-DOWN</v>
      </c>
      <c r="I137" s="177"/>
      <c r="J137" s="31" t="str">
        <f>IFERROR(INDEX(Definitions!$E$4:$F$173,MATCH($C137,Definitions!$E$4:$E$173,0),2),"")</f>
        <v>Burner &amp; Hood System</v>
      </c>
      <c r="K137" s="32" t="s">
        <v>525</v>
      </c>
      <c r="L137" s="28" t="s">
        <v>118</v>
      </c>
      <c r="M137" s="33" t="s">
        <v>508</v>
      </c>
      <c r="N137" s="28" t="s">
        <v>471</v>
      </c>
      <c r="O137" s="28" t="s">
        <v>72</v>
      </c>
      <c r="P137" s="28" t="s">
        <v>98</v>
      </c>
      <c r="Q137" s="27" t="s">
        <v>436</v>
      </c>
      <c r="R137" s="27" t="s">
        <v>103</v>
      </c>
      <c r="S137" s="27"/>
      <c r="T137" s="171" t="s">
        <v>76</v>
      </c>
      <c r="U137" s="173"/>
      <c r="AJ137" s="38"/>
      <c r="AK137" s="38"/>
      <c r="AL137" s="38"/>
      <c r="AM137" s="38"/>
      <c r="AN137" s="38"/>
      <c r="AO137" s="38"/>
      <c r="AP137" s="38"/>
      <c r="AQ137" s="38"/>
      <c r="AR137" s="38"/>
      <c r="AS137" s="147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8"/>
      <c r="GM137" s="38"/>
      <c r="GN137" s="38"/>
      <c r="GO137" s="38"/>
      <c r="GP137" s="38"/>
      <c r="GQ137" s="38"/>
      <c r="GR137" s="38"/>
      <c r="GS137" s="38"/>
      <c r="GT137" s="38"/>
      <c r="GU137" s="38"/>
      <c r="GV137" s="38"/>
      <c r="GW137" s="38"/>
      <c r="GX137" s="38"/>
      <c r="GY137" s="38"/>
      <c r="GZ137" s="38"/>
      <c r="HA137" s="38"/>
      <c r="HB137" s="38"/>
      <c r="HC137" s="38"/>
      <c r="HD137" s="38"/>
      <c r="HE137" s="38"/>
      <c r="HF137" s="38"/>
      <c r="HG137" s="38"/>
      <c r="HH137" s="38"/>
      <c r="HI137" s="38"/>
      <c r="HJ137" s="38"/>
      <c r="HK137" s="38"/>
      <c r="HL137" s="38"/>
      <c r="HM137" s="38"/>
      <c r="HN137" s="38"/>
      <c r="HO137" s="38"/>
      <c r="HP137" s="38"/>
      <c r="HQ137" s="38"/>
      <c r="HR137" s="38"/>
      <c r="HS137" s="38"/>
      <c r="HT137" s="38"/>
      <c r="HU137" s="38"/>
      <c r="HV137" s="38"/>
      <c r="HW137" s="38"/>
      <c r="HX137" s="38"/>
      <c r="HY137" s="38"/>
      <c r="HZ137" s="38"/>
      <c r="IA137" s="38"/>
      <c r="IB137" s="38"/>
      <c r="IC137" s="38"/>
      <c r="ID137" s="38"/>
      <c r="IE137" s="38"/>
      <c r="IF137" s="38"/>
      <c r="IG137" s="38"/>
      <c r="IH137" s="38"/>
      <c r="II137" s="38"/>
      <c r="IJ137" s="38"/>
      <c r="IK137" s="38"/>
      <c r="IL137" s="38"/>
      <c r="IM137" s="38"/>
      <c r="IN137" s="38"/>
      <c r="IO137" s="38"/>
      <c r="IP137" s="38"/>
      <c r="IQ137" s="38"/>
      <c r="IR137" s="38"/>
      <c r="IS137" s="38"/>
      <c r="IT137" s="38"/>
      <c r="IU137" s="38"/>
      <c r="IV137" s="38"/>
    </row>
    <row r="138" spans="1:256" s="146" customFormat="1">
      <c r="A138" s="295" t="s">
        <v>1051</v>
      </c>
      <c r="B138" s="27" t="s">
        <v>850</v>
      </c>
      <c r="C138" s="27">
        <v>32</v>
      </c>
      <c r="D138" s="28" t="s">
        <v>497</v>
      </c>
      <c r="E138" s="28" t="s">
        <v>796</v>
      </c>
      <c r="F138" s="28" t="s">
        <v>787</v>
      </c>
      <c r="G138" s="29" t="str">
        <f t="shared" si="4"/>
        <v>TM140232DI006</v>
      </c>
      <c r="H138" s="30" t="str">
        <f t="shared" si="2"/>
        <v>TM140232D006DM1_AL</v>
      </c>
      <c r="I138" s="177"/>
      <c r="J138" s="31" t="str">
        <f>IFERROR(INDEX(Definitions!$E$4:$F$173,MATCH($C138,Definitions!$E$4:$E$173,0),2),"")</f>
        <v>Burner &amp; Hood System</v>
      </c>
      <c r="K138" s="32" t="s">
        <v>526</v>
      </c>
      <c r="L138" s="28" t="s">
        <v>118</v>
      </c>
      <c r="M138" s="33" t="s">
        <v>510</v>
      </c>
      <c r="N138" s="28" t="s">
        <v>471</v>
      </c>
      <c r="O138" s="28" t="s">
        <v>72</v>
      </c>
      <c r="P138" s="28" t="s">
        <v>85</v>
      </c>
      <c r="Q138" s="27" t="s">
        <v>436</v>
      </c>
      <c r="R138" s="27" t="s">
        <v>103</v>
      </c>
      <c r="S138" s="27"/>
      <c r="T138" s="171" t="s">
        <v>76</v>
      </c>
      <c r="U138" s="173"/>
      <c r="AJ138" s="38"/>
      <c r="AK138" s="38"/>
      <c r="AL138" s="38"/>
      <c r="AM138" s="38"/>
      <c r="AN138" s="38"/>
      <c r="AO138" s="38"/>
      <c r="AP138" s="38"/>
      <c r="AQ138" s="38"/>
      <c r="AR138" s="38"/>
      <c r="AS138" s="147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8"/>
      <c r="GM138" s="38"/>
      <c r="GN138" s="38"/>
      <c r="GO138" s="38"/>
      <c r="GP138" s="38"/>
      <c r="GQ138" s="38"/>
      <c r="GR138" s="38"/>
      <c r="GS138" s="38"/>
      <c r="GT138" s="38"/>
      <c r="GU138" s="38"/>
      <c r="GV138" s="38"/>
      <c r="GW138" s="38"/>
      <c r="GX138" s="38"/>
      <c r="GY138" s="38"/>
      <c r="GZ138" s="38"/>
      <c r="HA138" s="38"/>
      <c r="HB138" s="38"/>
      <c r="HC138" s="38"/>
      <c r="HD138" s="38"/>
      <c r="HE138" s="38"/>
      <c r="HF138" s="38"/>
      <c r="HG138" s="38"/>
      <c r="HH138" s="38"/>
      <c r="HI138" s="38"/>
      <c r="HJ138" s="38"/>
      <c r="HK138" s="38"/>
      <c r="HL138" s="38"/>
      <c r="HM138" s="38"/>
      <c r="HN138" s="38"/>
      <c r="HO138" s="38"/>
      <c r="HP138" s="38"/>
      <c r="HQ138" s="38"/>
      <c r="HR138" s="38"/>
      <c r="HS138" s="38"/>
      <c r="HT138" s="38"/>
      <c r="HU138" s="38"/>
      <c r="HV138" s="38"/>
      <c r="HW138" s="38"/>
      <c r="HX138" s="38"/>
      <c r="HY138" s="38"/>
      <c r="HZ138" s="38"/>
      <c r="IA138" s="38"/>
      <c r="IB138" s="38"/>
      <c r="IC138" s="38"/>
      <c r="ID138" s="38"/>
      <c r="IE138" s="38"/>
      <c r="IF138" s="38"/>
      <c r="IG138" s="38"/>
      <c r="IH138" s="38"/>
      <c r="II138" s="38"/>
      <c r="IJ138" s="38"/>
      <c r="IK138" s="38"/>
      <c r="IL138" s="38"/>
      <c r="IM138" s="38"/>
      <c r="IN138" s="38"/>
      <c r="IO138" s="38"/>
      <c r="IP138" s="38"/>
      <c r="IQ138" s="38"/>
      <c r="IR138" s="38"/>
      <c r="IS138" s="38"/>
      <c r="IT138" s="38"/>
      <c r="IU138" s="38"/>
      <c r="IV138" s="38"/>
    </row>
    <row r="139" spans="1:256" s="146" customFormat="1">
      <c r="A139" s="295" t="s">
        <v>1052</v>
      </c>
      <c r="B139" s="27" t="s">
        <v>850</v>
      </c>
      <c r="C139" s="27">
        <v>35</v>
      </c>
      <c r="D139" s="152" t="s">
        <v>434</v>
      </c>
      <c r="E139" s="28" t="s">
        <v>788</v>
      </c>
      <c r="F139" s="28" t="s">
        <v>783</v>
      </c>
      <c r="G139" s="29" t="s">
        <v>879</v>
      </c>
      <c r="H139" s="30" t="str">
        <f t="shared" si="2"/>
        <v>TM140235U001M1_STR</v>
      </c>
      <c r="I139" s="177"/>
      <c r="J139" s="31" t="str">
        <f>IFERROR(INDEX(Definitions!$E$4:$F$173,MATCH($C139,Definitions!$E$4:$E$173,0),2),"")</f>
        <v>Steam &amp; Condensate</v>
      </c>
      <c r="K139" s="32" t="s">
        <v>560</v>
      </c>
      <c r="L139" s="28" t="s">
        <v>561</v>
      </c>
      <c r="M139" s="33" t="s">
        <v>184</v>
      </c>
      <c r="N139" s="28" t="s">
        <v>102</v>
      </c>
      <c r="O139" s="28" t="s">
        <v>72</v>
      </c>
      <c r="P139" s="28" t="s">
        <v>98</v>
      </c>
      <c r="Q139" s="27" t="s">
        <v>512</v>
      </c>
      <c r="R139" s="27" t="s">
        <v>103</v>
      </c>
      <c r="S139" s="27"/>
      <c r="T139" s="171" t="s">
        <v>76</v>
      </c>
      <c r="U139" s="173"/>
      <c r="AJ139" s="38"/>
      <c r="AK139" s="38"/>
      <c r="AL139" s="38"/>
      <c r="AM139" s="38"/>
      <c r="AN139" s="38"/>
      <c r="AO139" s="38"/>
      <c r="AP139" s="38"/>
      <c r="AQ139" s="38"/>
      <c r="AR139" s="38"/>
      <c r="AS139" s="147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8"/>
      <c r="GM139" s="38"/>
      <c r="GN139" s="38"/>
      <c r="GO139" s="38"/>
      <c r="GP139" s="38"/>
      <c r="GQ139" s="38"/>
      <c r="GR139" s="38"/>
      <c r="GS139" s="38"/>
      <c r="GT139" s="38"/>
      <c r="GU139" s="38"/>
      <c r="GV139" s="38"/>
      <c r="GW139" s="38"/>
      <c r="GX139" s="38"/>
      <c r="GY139" s="38"/>
      <c r="GZ139" s="38"/>
      <c r="HA139" s="38"/>
      <c r="HB139" s="38"/>
      <c r="HC139" s="38"/>
      <c r="HD139" s="38"/>
      <c r="HE139" s="38"/>
      <c r="HF139" s="38"/>
      <c r="HG139" s="38"/>
      <c r="HH139" s="38"/>
      <c r="HI139" s="38"/>
      <c r="HJ139" s="38"/>
      <c r="HK139" s="38"/>
      <c r="HL139" s="38"/>
      <c r="HM139" s="38"/>
      <c r="HN139" s="38"/>
      <c r="HO139" s="38"/>
      <c r="HP139" s="38"/>
      <c r="HQ139" s="38"/>
      <c r="HR139" s="38"/>
      <c r="HS139" s="38"/>
      <c r="HT139" s="38"/>
      <c r="HU139" s="38"/>
      <c r="HV139" s="38"/>
      <c r="HW139" s="38"/>
      <c r="HX139" s="38"/>
      <c r="HY139" s="38"/>
      <c r="HZ139" s="38"/>
      <c r="IA139" s="38"/>
      <c r="IB139" s="38"/>
      <c r="IC139" s="38"/>
      <c r="ID139" s="38"/>
      <c r="IE139" s="38"/>
      <c r="IF139" s="38"/>
      <c r="IG139" s="38"/>
      <c r="IH139" s="38"/>
      <c r="II139" s="38"/>
      <c r="IJ139" s="38"/>
      <c r="IK139" s="38"/>
      <c r="IL139" s="38"/>
      <c r="IM139" s="38"/>
      <c r="IN139" s="38"/>
      <c r="IO139" s="38"/>
      <c r="IP139" s="38"/>
      <c r="IQ139" s="38"/>
      <c r="IR139" s="38"/>
      <c r="IS139" s="38"/>
      <c r="IT139" s="38"/>
      <c r="IU139" s="38"/>
      <c r="IV139" s="38"/>
    </row>
    <row r="140" spans="1:256" s="146" customFormat="1">
      <c r="A140" s="295" t="s">
        <v>1052</v>
      </c>
      <c r="B140" s="27" t="s">
        <v>850</v>
      </c>
      <c r="C140" s="27">
        <v>35</v>
      </c>
      <c r="D140" s="152" t="s">
        <v>434</v>
      </c>
      <c r="E140" s="28" t="s">
        <v>788</v>
      </c>
      <c r="F140" s="28" t="s">
        <v>784</v>
      </c>
      <c r="G140" s="29" t="s">
        <v>879</v>
      </c>
      <c r="H140" s="30" t="str">
        <f t="shared" si="2"/>
        <v>TM140235U001M1_RF</v>
      </c>
      <c r="I140" s="177"/>
      <c r="J140" s="31" t="str">
        <f>IFERROR(INDEX(Definitions!$E$4:$F$173,MATCH($C140,Definitions!$E$4:$E$173,0),2),"")</f>
        <v>Steam &amp; Condensate</v>
      </c>
      <c r="K140" s="32" t="s">
        <v>562</v>
      </c>
      <c r="L140" s="28" t="s">
        <v>561</v>
      </c>
      <c r="M140" s="33" t="s">
        <v>188</v>
      </c>
      <c r="N140" s="28" t="s">
        <v>102</v>
      </c>
      <c r="O140" s="28" t="s">
        <v>72</v>
      </c>
      <c r="P140" s="28" t="s">
        <v>85</v>
      </c>
      <c r="Q140" s="27" t="s">
        <v>512</v>
      </c>
      <c r="R140" s="27" t="s">
        <v>103</v>
      </c>
      <c r="S140" s="27"/>
      <c r="T140" s="171" t="s">
        <v>76</v>
      </c>
      <c r="U140" s="173"/>
      <c r="AJ140" s="38"/>
      <c r="AK140" s="38"/>
      <c r="AL140" s="38"/>
      <c r="AM140" s="38"/>
      <c r="AN140" s="38"/>
      <c r="AO140" s="38"/>
      <c r="AP140" s="38"/>
      <c r="AQ140" s="38"/>
      <c r="AR140" s="38"/>
      <c r="AS140" s="147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8"/>
      <c r="GM140" s="38"/>
      <c r="GN140" s="38"/>
      <c r="GO140" s="38"/>
      <c r="GP140" s="38"/>
      <c r="GQ140" s="38"/>
      <c r="GR140" s="38"/>
      <c r="GS140" s="38"/>
      <c r="GT140" s="38"/>
      <c r="GU140" s="38"/>
      <c r="GV140" s="38"/>
      <c r="GW140" s="38"/>
      <c r="GX140" s="38"/>
      <c r="GY140" s="38"/>
      <c r="GZ140" s="38"/>
      <c r="HA140" s="38"/>
      <c r="HB140" s="38"/>
      <c r="HC140" s="38"/>
      <c r="HD140" s="38"/>
      <c r="HE140" s="38"/>
      <c r="HF140" s="38"/>
      <c r="HG140" s="38"/>
      <c r="HH140" s="38"/>
      <c r="HI140" s="38"/>
      <c r="HJ140" s="38"/>
      <c r="HK140" s="38"/>
      <c r="HL140" s="38"/>
      <c r="HM140" s="38"/>
      <c r="HN140" s="38"/>
      <c r="HO140" s="38"/>
      <c r="HP140" s="38"/>
      <c r="HQ140" s="38"/>
      <c r="HR140" s="38"/>
      <c r="HS140" s="38"/>
      <c r="HT140" s="38"/>
      <c r="HU140" s="38"/>
      <c r="HV140" s="38"/>
      <c r="HW140" s="38"/>
      <c r="HX140" s="38"/>
      <c r="HY140" s="38"/>
      <c r="HZ140" s="38"/>
      <c r="IA140" s="38"/>
      <c r="IB140" s="38"/>
      <c r="IC140" s="38"/>
      <c r="ID140" s="38"/>
      <c r="IE140" s="38"/>
      <c r="IF140" s="38"/>
      <c r="IG140" s="38"/>
      <c r="IH140" s="38"/>
      <c r="II140" s="38"/>
      <c r="IJ140" s="38"/>
      <c r="IK140" s="38"/>
      <c r="IL140" s="38"/>
      <c r="IM140" s="38"/>
      <c r="IN140" s="38"/>
      <c r="IO140" s="38"/>
      <c r="IP140" s="38"/>
      <c r="IQ140" s="38"/>
      <c r="IR140" s="38"/>
      <c r="IS140" s="38"/>
      <c r="IT140" s="38"/>
      <c r="IU140" s="38"/>
      <c r="IV140" s="38"/>
    </row>
    <row r="141" spans="1:256" s="146" customFormat="1">
      <c r="A141" s="295" t="s">
        <v>1052</v>
      </c>
      <c r="B141" s="27" t="s">
        <v>850</v>
      </c>
      <c r="C141" s="27">
        <v>35</v>
      </c>
      <c r="D141" s="152" t="s">
        <v>434</v>
      </c>
      <c r="E141" s="28" t="s">
        <v>788</v>
      </c>
      <c r="F141" s="28" t="s">
        <v>787</v>
      </c>
      <c r="G141" s="29" t="s">
        <v>879</v>
      </c>
      <c r="H141" s="30" t="str">
        <f t="shared" si="2"/>
        <v>TM140235U001M1_AL</v>
      </c>
      <c r="I141" s="177"/>
      <c r="J141" s="31" t="str">
        <f>IFERROR(INDEX(Definitions!$E$4:$F$173,MATCH($C141,Definitions!$E$4:$E$173,0),2),"")</f>
        <v>Steam &amp; Condensate</v>
      </c>
      <c r="K141" s="32" t="s">
        <v>563</v>
      </c>
      <c r="L141" s="28" t="s">
        <v>561</v>
      </c>
      <c r="M141" s="33" t="s">
        <v>439</v>
      </c>
      <c r="N141" s="28" t="s">
        <v>102</v>
      </c>
      <c r="O141" s="28" t="s">
        <v>72</v>
      </c>
      <c r="P141" s="28" t="s">
        <v>85</v>
      </c>
      <c r="Q141" s="27" t="s">
        <v>512</v>
      </c>
      <c r="R141" s="27" t="s">
        <v>103</v>
      </c>
      <c r="S141" s="27"/>
      <c r="T141" s="171" t="s">
        <v>76</v>
      </c>
      <c r="U141" s="173"/>
      <c r="AJ141" s="38"/>
      <c r="AK141" s="38"/>
      <c r="AL141" s="38"/>
      <c r="AM141" s="38"/>
      <c r="AN141" s="38"/>
      <c r="AO141" s="38"/>
      <c r="AP141" s="38"/>
      <c r="AQ141" s="38"/>
      <c r="AR141" s="38"/>
      <c r="AS141" s="147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8"/>
      <c r="GM141" s="38"/>
      <c r="GN141" s="38"/>
      <c r="GO141" s="38"/>
      <c r="GP141" s="38"/>
      <c r="GQ141" s="38"/>
      <c r="GR141" s="38"/>
      <c r="GS141" s="38"/>
      <c r="GT141" s="38"/>
      <c r="GU141" s="38"/>
      <c r="GV141" s="38"/>
      <c r="GW141" s="38"/>
      <c r="GX141" s="38"/>
      <c r="GY141" s="38"/>
      <c r="GZ141" s="38"/>
      <c r="HA141" s="38"/>
      <c r="HB141" s="38"/>
      <c r="HC141" s="38"/>
      <c r="HD141" s="38"/>
      <c r="HE141" s="38"/>
      <c r="HF141" s="38"/>
      <c r="HG141" s="38"/>
      <c r="HH141" s="38"/>
      <c r="HI141" s="38"/>
      <c r="HJ141" s="38"/>
      <c r="HK141" s="38"/>
      <c r="HL141" s="38"/>
      <c r="HM141" s="38"/>
      <c r="HN141" s="38"/>
      <c r="HO141" s="38"/>
      <c r="HP141" s="38"/>
      <c r="HQ141" s="38"/>
      <c r="HR141" s="38"/>
      <c r="HS141" s="38"/>
      <c r="HT141" s="38"/>
      <c r="HU141" s="38"/>
      <c r="HV141" s="38"/>
      <c r="HW141" s="38"/>
      <c r="HX141" s="38"/>
      <c r="HY141" s="38"/>
      <c r="HZ141" s="38"/>
      <c r="IA141" s="38"/>
      <c r="IB141" s="38"/>
      <c r="IC141" s="38"/>
      <c r="ID141" s="38"/>
      <c r="IE141" s="38"/>
      <c r="IF141" s="38"/>
      <c r="IG141" s="38"/>
      <c r="IH141" s="38"/>
      <c r="II141" s="38"/>
      <c r="IJ141" s="38"/>
      <c r="IK141" s="38"/>
      <c r="IL141" s="38"/>
      <c r="IM141" s="38"/>
      <c r="IN141" s="38"/>
      <c r="IO141" s="38"/>
      <c r="IP141" s="38"/>
      <c r="IQ141" s="38"/>
      <c r="IR141" s="38"/>
      <c r="IS141" s="38"/>
      <c r="IT141" s="38"/>
      <c r="IU141" s="38"/>
      <c r="IV141" s="38"/>
    </row>
    <row r="142" spans="1:256" s="146" customFormat="1">
      <c r="A142" s="295" t="s">
        <v>1052</v>
      </c>
      <c r="B142" s="27" t="s">
        <v>850</v>
      </c>
      <c r="C142" s="27">
        <v>35</v>
      </c>
      <c r="D142" s="152" t="s">
        <v>434</v>
      </c>
      <c r="E142" s="28" t="s">
        <v>788</v>
      </c>
      <c r="F142" s="28" t="s">
        <v>780</v>
      </c>
      <c r="G142" s="29" t="s">
        <v>879</v>
      </c>
      <c r="H142" s="30" t="str">
        <f t="shared" si="2"/>
        <v>TM140235U001M1_RY</v>
      </c>
      <c r="I142" s="177"/>
      <c r="J142" s="31" t="str">
        <f>IFERROR(INDEX(Definitions!$E$4:$F$173,MATCH($C142,Definitions!$E$4:$E$173,0),2),"")</f>
        <v>Steam &amp; Condensate</v>
      </c>
      <c r="K142" s="32" t="s">
        <v>564</v>
      </c>
      <c r="L142" s="28" t="s">
        <v>561</v>
      </c>
      <c r="M142" s="33" t="s">
        <v>186</v>
      </c>
      <c r="N142" s="28" t="s">
        <v>102</v>
      </c>
      <c r="O142" s="28" t="s">
        <v>72</v>
      </c>
      <c r="P142" s="28" t="s">
        <v>85</v>
      </c>
      <c r="Q142" s="27" t="s">
        <v>512</v>
      </c>
      <c r="R142" s="27" t="s">
        <v>103</v>
      </c>
      <c r="S142" s="27"/>
      <c r="T142" s="171" t="s">
        <v>76</v>
      </c>
      <c r="U142" s="173"/>
      <c r="AJ142" s="38"/>
      <c r="AK142" s="38"/>
      <c r="AL142" s="38"/>
      <c r="AM142" s="38"/>
      <c r="AN142" s="38"/>
      <c r="AO142" s="38"/>
      <c r="AP142" s="38"/>
      <c r="AQ142" s="38"/>
      <c r="AR142" s="38"/>
      <c r="AS142" s="147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8"/>
      <c r="GM142" s="38"/>
      <c r="GN142" s="38"/>
      <c r="GO142" s="38"/>
      <c r="GP142" s="38"/>
      <c r="GQ142" s="38"/>
      <c r="GR142" s="38"/>
      <c r="GS142" s="38"/>
      <c r="GT142" s="38"/>
      <c r="GU142" s="38"/>
      <c r="GV142" s="38"/>
      <c r="GW142" s="38"/>
      <c r="GX142" s="38"/>
      <c r="GY142" s="38"/>
      <c r="GZ142" s="38"/>
      <c r="HA142" s="38"/>
      <c r="HB142" s="38"/>
      <c r="HC142" s="38"/>
      <c r="HD142" s="38"/>
      <c r="HE142" s="38"/>
      <c r="HF142" s="38"/>
      <c r="HG142" s="38"/>
      <c r="HH142" s="38"/>
      <c r="HI142" s="38"/>
      <c r="HJ142" s="38"/>
      <c r="HK142" s="38"/>
      <c r="HL142" s="38"/>
      <c r="HM142" s="38"/>
      <c r="HN142" s="38"/>
      <c r="HO142" s="38"/>
      <c r="HP142" s="38"/>
      <c r="HQ142" s="38"/>
      <c r="HR142" s="38"/>
      <c r="HS142" s="38"/>
      <c r="HT142" s="38"/>
      <c r="HU142" s="38"/>
      <c r="HV142" s="38"/>
      <c r="HW142" s="38"/>
      <c r="HX142" s="38"/>
      <c r="HY142" s="38"/>
      <c r="HZ142" s="38"/>
      <c r="IA142" s="38"/>
      <c r="IB142" s="38"/>
      <c r="IC142" s="38"/>
      <c r="ID142" s="38"/>
      <c r="IE142" s="38"/>
      <c r="IF142" s="38"/>
      <c r="IG142" s="38"/>
      <c r="IH142" s="38"/>
      <c r="II142" s="38"/>
      <c r="IJ142" s="38"/>
      <c r="IK142" s="38"/>
      <c r="IL142" s="38"/>
      <c r="IM142" s="38"/>
      <c r="IN142" s="38"/>
      <c r="IO142" s="38"/>
      <c r="IP142" s="38"/>
      <c r="IQ142" s="38"/>
      <c r="IR142" s="38"/>
      <c r="IS142" s="38"/>
      <c r="IT142" s="38"/>
      <c r="IU142" s="38"/>
      <c r="IV142" s="38"/>
    </row>
    <row r="143" spans="1:256" s="146" customFormat="1">
      <c r="A143" s="295" t="s">
        <v>1052</v>
      </c>
      <c r="B143" s="27" t="s">
        <v>850</v>
      </c>
      <c r="C143" s="27">
        <v>35</v>
      </c>
      <c r="D143" s="152" t="s">
        <v>447</v>
      </c>
      <c r="E143" s="28" t="s">
        <v>788</v>
      </c>
      <c r="F143" s="28" t="s">
        <v>783</v>
      </c>
      <c r="G143" s="29" t="s">
        <v>880</v>
      </c>
      <c r="H143" s="30" t="str">
        <f t="shared" si="2"/>
        <v>TM140235U002M1_STR</v>
      </c>
      <c r="I143" s="177"/>
      <c r="J143" s="31" t="str">
        <f>IFERROR(INDEX(Definitions!$E$4:$F$173,MATCH($C143,Definitions!$E$4:$E$173,0),2),"")</f>
        <v>Steam &amp; Condensate</v>
      </c>
      <c r="K143" s="32" t="s">
        <v>560</v>
      </c>
      <c r="L143" s="28" t="s">
        <v>561</v>
      </c>
      <c r="M143" s="33" t="s">
        <v>184</v>
      </c>
      <c r="N143" s="28" t="s">
        <v>102</v>
      </c>
      <c r="O143" s="28" t="s">
        <v>72</v>
      </c>
      <c r="P143" s="28" t="s">
        <v>98</v>
      </c>
      <c r="Q143" s="27" t="s">
        <v>512</v>
      </c>
      <c r="R143" s="27" t="s">
        <v>103</v>
      </c>
      <c r="S143" s="27"/>
      <c r="T143" s="171" t="s">
        <v>76</v>
      </c>
      <c r="U143" s="173"/>
      <c r="AJ143" s="38"/>
      <c r="AK143" s="38"/>
      <c r="AL143" s="38"/>
      <c r="AM143" s="38"/>
      <c r="AN143" s="38"/>
      <c r="AO143" s="38"/>
      <c r="AP143" s="38"/>
      <c r="AQ143" s="38"/>
      <c r="AR143" s="38"/>
      <c r="AS143" s="147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8"/>
      <c r="GM143" s="38"/>
      <c r="GN143" s="38"/>
      <c r="GO143" s="38"/>
      <c r="GP143" s="38"/>
      <c r="GQ143" s="38"/>
      <c r="GR143" s="38"/>
      <c r="GS143" s="38"/>
      <c r="GT143" s="38"/>
      <c r="GU143" s="38"/>
      <c r="GV143" s="38"/>
      <c r="GW143" s="38"/>
      <c r="GX143" s="38"/>
      <c r="GY143" s="38"/>
      <c r="GZ143" s="38"/>
      <c r="HA143" s="38"/>
      <c r="HB143" s="38"/>
      <c r="HC143" s="38"/>
      <c r="HD143" s="38"/>
      <c r="HE143" s="38"/>
      <c r="HF143" s="38"/>
      <c r="HG143" s="38"/>
      <c r="HH143" s="38"/>
      <c r="HI143" s="38"/>
      <c r="HJ143" s="38"/>
      <c r="HK143" s="38"/>
      <c r="HL143" s="38"/>
      <c r="HM143" s="38"/>
      <c r="HN143" s="38"/>
      <c r="HO143" s="38"/>
      <c r="HP143" s="38"/>
      <c r="HQ143" s="38"/>
      <c r="HR143" s="38"/>
      <c r="HS143" s="38"/>
      <c r="HT143" s="38"/>
      <c r="HU143" s="38"/>
      <c r="HV143" s="38"/>
      <c r="HW143" s="38"/>
      <c r="HX143" s="38"/>
      <c r="HY143" s="38"/>
      <c r="HZ143" s="38"/>
      <c r="IA143" s="38"/>
      <c r="IB143" s="38"/>
      <c r="IC143" s="38"/>
      <c r="ID143" s="38"/>
      <c r="IE143" s="38"/>
      <c r="IF143" s="38"/>
      <c r="IG143" s="38"/>
      <c r="IH143" s="38"/>
      <c r="II143" s="38"/>
      <c r="IJ143" s="38"/>
      <c r="IK143" s="38"/>
      <c r="IL143" s="38"/>
      <c r="IM143" s="38"/>
      <c r="IN143" s="38"/>
      <c r="IO143" s="38"/>
      <c r="IP143" s="38"/>
      <c r="IQ143" s="38"/>
      <c r="IR143" s="38"/>
      <c r="IS143" s="38"/>
      <c r="IT143" s="38"/>
      <c r="IU143" s="38"/>
      <c r="IV143" s="38"/>
    </row>
    <row r="144" spans="1:256" s="146" customFormat="1">
      <c r="A144" s="295" t="s">
        <v>1052</v>
      </c>
      <c r="B144" s="27" t="s">
        <v>850</v>
      </c>
      <c r="C144" s="27">
        <v>35</v>
      </c>
      <c r="D144" s="152" t="s">
        <v>447</v>
      </c>
      <c r="E144" s="28" t="s">
        <v>788</v>
      </c>
      <c r="F144" s="28" t="s">
        <v>784</v>
      </c>
      <c r="G144" s="29" t="s">
        <v>880</v>
      </c>
      <c r="H144" s="30" t="str">
        <f t="shared" si="2"/>
        <v>TM140235U002M1_RF</v>
      </c>
      <c r="I144" s="177"/>
      <c r="J144" s="31" t="str">
        <f>IFERROR(INDEX(Definitions!$E$4:$F$173,MATCH($C144,Definitions!$E$4:$E$173,0),2),"")</f>
        <v>Steam &amp; Condensate</v>
      </c>
      <c r="K144" s="32" t="s">
        <v>562</v>
      </c>
      <c r="L144" s="28" t="s">
        <v>561</v>
      </c>
      <c r="M144" s="33" t="s">
        <v>188</v>
      </c>
      <c r="N144" s="28" t="s">
        <v>102</v>
      </c>
      <c r="O144" s="28" t="s">
        <v>72</v>
      </c>
      <c r="P144" s="28" t="s">
        <v>85</v>
      </c>
      <c r="Q144" s="27" t="s">
        <v>512</v>
      </c>
      <c r="R144" s="27" t="s">
        <v>103</v>
      </c>
      <c r="S144" s="27"/>
      <c r="T144" s="171" t="s">
        <v>76</v>
      </c>
      <c r="U144" s="173"/>
      <c r="AJ144" s="38"/>
      <c r="AK144" s="38"/>
      <c r="AL144" s="38"/>
      <c r="AM144" s="38"/>
      <c r="AN144" s="38"/>
      <c r="AO144" s="38"/>
      <c r="AP144" s="38"/>
      <c r="AQ144" s="38"/>
      <c r="AR144" s="38"/>
      <c r="AS144" s="147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8"/>
      <c r="GM144" s="38"/>
      <c r="GN144" s="38"/>
      <c r="GO144" s="38"/>
      <c r="GP144" s="38"/>
      <c r="GQ144" s="38"/>
      <c r="GR144" s="38"/>
      <c r="GS144" s="38"/>
      <c r="GT144" s="38"/>
      <c r="GU144" s="38"/>
      <c r="GV144" s="38"/>
      <c r="GW144" s="38"/>
      <c r="GX144" s="38"/>
      <c r="GY144" s="38"/>
      <c r="GZ144" s="38"/>
      <c r="HA144" s="38"/>
      <c r="HB144" s="38"/>
      <c r="HC144" s="38"/>
      <c r="HD144" s="38"/>
      <c r="HE144" s="38"/>
      <c r="HF144" s="38"/>
      <c r="HG144" s="38"/>
      <c r="HH144" s="38"/>
      <c r="HI144" s="38"/>
      <c r="HJ144" s="38"/>
      <c r="HK144" s="38"/>
      <c r="HL144" s="38"/>
      <c r="HM144" s="38"/>
      <c r="HN144" s="38"/>
      <c r="HO144" s="38"/>
      <c r="HP144" s="38"/>
      <c r="HQ144" s="38"/>
      <c r="HR144" s="38"/>
      <c r="HS144" s="38"/>
      <c r="HT144" s="38"/>
      <c r="HU144" s="38"/>
      <c r="HV144" s="38"/>
      <c r="HW144" s="38"/>
      <c r="HX144" s="38"/>
      <c r="HY144" s="38"/>
      <c r="HZ144" s="38"/>
      <c r="IA144" s="38"/>
      <c r="IB144" s="38"/>
      <c r="IC144" s="38"/>
      <c r="ID144" s="38"/>
      <c r="IE144" s="38"/>
      <c r="IF144" s="38"/>
      <c r="IG144" s="38"/>
      <c r="IH144" s="38"/>
      <c r="II144" s="38"/>
      <c r="IJ144" s="38"/>
      <c r="IK144" s="38"/>
      <c r="IL144" s="38"/>
      <c r="IM144" s="38"/>
      <c r="IN144" s="38"/>
      <c r="IO144" s="38"/>
      <c r="IP144" s="38"/>
      <c r="IQ144" s="38"/>
      <c r="IR144" s="38"/>
      <c r="IS144" s="38"/>
      <c r="IT144" s="38"/>
      <c r="IU144" s="38"/>
      <c r="IV144" s="38"/>
    </row>
    <row r="145" spans="1:256" s="146" customFormat="1">
      <c r="A145" s="295" t="s">
        <v>1052</v>
      </c>
      <c r="B145" s="27" t="s">
        <v>850</v>
      </c>
      <c r="C145" s="27">
        <v>35</v>
      </c>
      <c r="D145" s="152" t="s">
        <v>447</v>
      </c>
      <c r="E145" s="28" t="s">
        <v>788</v>
      </c>
      <c r="F145" s="28" t="s">
        <v>787</v>
      </c>
      <c r="G145" s="29" t="s">
        <v>880</v>
      </c>
      <c r="H145" s="30" t="str">
        <f t="shared" si="2"/>
        <v>TM140235U002M1_AL</v>
      </c>
      <c r="I145" s="177"/>
      <c r="J145" s="31" t="str">
        <f>IFERROR(INDEX(Definitions!$E$4:$F$173,MATCH($C145,Definitions!$E$4:$E$173,0),2),"")</f>
        <v>Steam &amp; Condensate</v>
      </c>
      <c r="K145" s="32" t="s">
        <v>565</v>
      </c>
      <c r="L145" s="28" t="s">
        <v>561</v>
      </c>
      <c r="M145" s="33" t="s">
        <v>439</v>
      </c>
      <c r="N145" s="28" t="s">
        <v>102</v>
      </c>
      <c r="O145" s="28" t="s">
        <v>72</v>
      </c>
      <c r="P145" s="28" t="s">
        <v>85</v>
      </c>
      <c r="Q145" s="27" t="s">
        <v>512</v>
      </c>
      <c r="R145" s="27" t="s">
        <v>103</v>
      </c>
      <c r="S145" s="27"/>
      <c r="T145" s="171" t="s">
        <v>76</v>
      </c>
      <c r="U145" s="173"/>
      <c r="AJ145" s="38"/>
      <c r="AK145" s="38"/>
      <c r="AL145" s="38"/>
      <c r="AM145" s="38"/>
      <c r="AN145" s="38"/>
      <c r="AO145" s="38"/>
      <c r="AP145" s="38"/>
      <c r="AQ145" s="38"/>
      <c r="AR145" s="38"/>
      <c r="AS145" s="147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8"/>
      <c r="GM145" s="38"/>
      <c r="GN145" s="38"/>
      <c r="GO145" s="38"/>
      <c r="GP145" s="38"/>
      <c r="GQ145" s="38"/>
      <c r="GR145" s="38"/>
      <c r="GS145" s="38"/>
      <c r="GT145" s="38"/>
      <c r="GU145" s="38"/>
      <c r="GV145" s="38"/>
      <c r="GW145" s="38"/>
      <c r="GX145" s="38"/>
      <c r="GY145" s="38"/>
      <c r="GZ145" s="38"/>
      <c r="HA145" s="38"/>
      <c r="HB145" s="38"/>
      <c r="HC145" s="38"/>
      <c r="HD145" s="38"/>
      <c r="HE145" s="38"/>
      <c r="HF145" s="38"/>
      <c r="HG145" s="38"/>
      <c r="HH145" s="38"/>
      <c r="HI145" s="38"/>
      <c r="HJ145" s="38"/>
      <c r="HK145" s="38"/>
      <c r="HL145" s="38"/>
      <c r="HM145" s="38"/>
      <c r="HN145" s="38"/>
      <c r="HO145" s="38"/>
      <c r="HP145" s="38"/>
      <c r="HQ145" s="38"/>
      <c r="HR145" s="38"/>
      <c r="HS145" s="38"/>
      <c r="HT145" s="38"/>
      <c r="HU145" s="38"/>
      <c r="HV145" s="38"/>
      <c r="HW145" s="38"/>
      <c r="HX145" s="38"/>
      <c r="HY145" s="38"/>
      <c r="HZ145" s="38"/>
      <c r="IA145" s="38"/>
      <c r="IB145" s="38"/>
      <c r="IC145" s="38"/>
      <c r="ID145" s="38"/>
      <c r="IE145" s="38"/>
      <c r="IF145" s="38"/>
      <c r="IG145" s="38"/>
      <c r="IH145" s="38"/>
      <c r="II145" s="38"/>
      <c r="IJ145" s="38"/>
      <c r="IK145" s="38"/>
      <c r="IL145" s="38"/>
      <c r="IM145" s="38"/>
      <c r="IN145" s="38"/>
      <c r="IO145" s="38"/>
      <c r="IP145" s="38"/>
      <c r="IQ145" s="38"/>
      <c r="IR145" s="38"/>
      <c r="IS145" s="38"/>
      <c r="IT145" s="38"/>
      <c r="IU145" s="38"/>
      <c r="IV145" s="38"/>
    </row>
    <row r="146" spans="1:256" s="146" customFormat="1">
      <c r="A146" s="295" t="s">
        <v>1052</v>
      </c>
      <c r="B146" s="27" t="s">
        <v>850</v>
      </c>
      <c r="C146" s="27">
        <v>35</v>
      </c>
      <c r="D146" s="152" t="s">
        <v>447</v>
      </c>
      <c r="E146" s="28" t="s">
        <v>788</v>
      </c>
      <c r="F146" s="28" t="s">
        <v>780</v>
      </c>
      <c r="G146" s="29" t="s">
        <v>880</v>
      </c>
      <c r="H146" s="30" t="str">
        <f t="shared" si="2"/>
        <v>TM140235U002M1_RY</v>
      </c>
      <c r="I146" s="177"/>
      <c r="J146" s="31" t="str">
        <f>IFERROR(INDEX(Definitions!$E$4:$F$173,MATCH($C146,Definitions!$E$4:$E$173,0),2),"")</f>
        <v>Steam &amp; Condensate</v>
      </c>
      <c r="K146" s="32" t="s">
        <v>564</v>
      </c>
      <c r="L146" s="28" t="s">
        <v>561</v>
      </c>
      <c r="M146" s="33" t="s">
        <v>186</v>
      </c>
      <c r="N146" s="28" t="s">
        <v>102</v>
      </c>
      <c r="O146" s="28" t="s">
        <v>72</v>
      </c>
      <c r="P146" s="28" t="s">
        <v>85</v>
      </c>
      <c r="Q146" s="27" t="s">
        <v>512</v>
      </c>
      <c r="R146" s="27" t="s">
        <v>103</v>
      </c>
      <c r="S146" s="27"/>
      <c r="T146" s="171" t="s">
        <v>76</v>
      </c>
      <c r="U146" s="173"/>
      <c r="AJ146" s="38"/>
      <c r="AK146" s="38"/>
      <c r="AL146" s="38"/>
      <c r="AM146" s="38"/>
      <c r="AN146" s="38"/>
      <c r="AO146" s="38"/>
      <c r="AP146" s="38"/>
      <c r="AQ146" s="38"/>
      <c r="AR146" s="38"/>
      <c r="AS146" s="147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8"/>
      <c r="GM146" s="38"/>
      <c r="GN146" s="38"/>
      <c r="GO146" s="38"/>
      <c r="GP146" s="38"/>
      <c r="GQ146" s="38"/>
      <c r="GR146" s="38"/>
      <c r="GS146" s="38"/>
      <c r="GT146" s="38"/>
      <c r="GU146" s="38"/>
      <c r="GV146" s="38"/>
      <c r="GW146" s="38"/>
      <c r="GX146" s="38"/>
      <c r="GY146" s="38"/>
      <c r="GZ146" s="38"/>
      <c r="HA146" s="38"/>
      <c r="HB146" s="38"/>
      <c r="HC146" s="38"/>
      <c r="HD146" s="38"/>
      <c r="HE146" s="38"/>
      <c r="HF146" s="38"/>
      <c r="HG146" s="38"/>
      <c r="HH146" s="38"/>
      <c r="HI146" s="38"/>
      <c r="HJ146" s="38"/>
      <c r="HK146" s="38"/>
      <c r="HL146" s="38"/>
      <c r="HM146" s="38"/>
      <c r="HN146" s="38"/>
      <c r="HO146" s="38"/>
      <c r="HP146" s="38"/>
      <c r="HQ146" s="38"/>
      <c r="HR146" s="38"/>
      <c r="HS146" s="38"/>
      <c r="HT146" s="38"/>
      <c r="HU146" s="38"/>
      <c r="HV146" s="38"/>
      <c r="HW146" s="38"/>
      <c r="HX146" s="38"/>
      <c r="HY146" s="38"/>
      <c r="HZ146" s="38"/>
      <c r="IA146" s="38"/>
      <c r="IB146" s="38"/>
      <c r="IC146" s="38"/>
      <c r="ID146" s="38"/>
      <c r="IE146" s="38"/>
      <c r="IF146" s="38"/>
      <c r="IG146" s="38"/>
      <c r="IH146" s="38"/>
      <c r="II146" s="38"/>
      <c r="IJ146" s="38"/>
      <c r="IK146" s="38"/>
      <c r="IL146" s="38"/>
      <c r="IM146" s="38"/>
      <c r="IN146" s="38"/>
      <c r="IO146" s="38"/>
      <c r="IP146" s="38"/>
      <c r="IQ146" s="38"/>
      <c r="IR146" s="38"/>
      <c r="IS146" s="38"/>
      <c r="IT146" s="38"/>
      <c r="IU146" s="38"/>
      <c r="IV146" s="38"/>
    </row>
    <row r="147" spans="1:256" s="146" customFormat="1">
      <c r="A147" s="295" t="s">
        <v>1052</v>
      </c>
      <c r="B147" s="27" t="s">
        <v>850</v>
      </c>
      <c r="C147" s="27">
        <v>35</v>
      </c>
      <c r="D147" s="28" t="s">
        <v>462</v>
      </c>
      <c r="E147" s="28" t="s">
        <v>788</v>
      </c>
      <c r="F147" s="28" t="s">
        <v>783</v>
      </c>
      <c r="G147" s="29" t="s">
        <v>881</v>
      </c>
      <c r="H147" s="30" t="str">
        <f t="shared" si="2"/>
        <v>TM140235U003M1_STR</v>
      </c>
      <c r="I147" s="177"/>
      <c r="J147" s="31" t="str">
        <f>IFERROR(INDEX(Definitions!$E$4:$F$173,MATCH($C147,Definitions!$E$4:$E$173,0),2),"")</f>
        <v>Steam &amp; Condensate</v>
      </c>
      <c r="K147" s="32" t="s">
        <v>560</v>
      </c>
      <c r="L147" s="28" t="s">
        <v>561</v>
      </c>
      <c r="M147" s="33" t="s">
        <v>184</v>
      </c>
      <c r="N147" s="28" t="s">
        <v>102</v>
      </c>
      <c r="O147" s="28" t="s">
        <v>72</v>
      </c>
      <c r="P147" s="28" t="s">
        <v>98</v>
      </c>
      <c r="Q147" s="27" t="s">
        <v>512</v>
      </c>
      <c r="R147" s="27" t="s">
        <v>103</v>
      </c>
      <c r="S147" s="27"/>
      <c r="T147" s="171" t="s">
        <v>76</v>
      </c>
      <c r="U147" s="173"/>
      <c r="AJ147" s="38"/>
      <c r="AK147" s="38"/>
      <c r="AL147" s="38"/>
      <c r="AM147" s="38"/>
      <c r="AN147" s="38"/>
      <c r="AO147" s="38"/>
      <c r="AP147" s="38"/>
      <c r="AQ147" s="38"/>
      <c r="AR147" s="38"/>
      <c r="AS147" s="147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8"/>
      <c r="GM147" s="38"/>
      <c r="GN147" s="38"/>
      <c r="GO147" s="38"/>
      <c r="GP147" s="38"/>
      <c r="GQ147" s="38"/>
      <c r="GR147" s="38"/>
      <c r="GS147" s="38"/>
      <c r="GT147" s="38"/>
      <c r="GU147" s="38"/>
      <c r="GV147" s="38"/>
      <c r="GW147" s="38"/>
      <c r="GX147" s="38"/>
      <c r="GY147" s="38"/>
      <c r="GZ147" s="38"/>
      <c r="HA147" s="38"/>
      <c r="HB147" s="38"/>
      <c r="HC147" s="38"/>
      <c r="HD147" s="38"/>
      <c r="HE147" s="38"/>
      <c r="HF147" s="38"/>
      <c r="HG147" s="38"/>
      <c r="HH147" s="38"/>
      <c r="HI147" s="38"/>
      <c r="HJ147" s="38"/>
      <c r="HK147" s="38"/>
      <c r="HL147" s="38"/>
      <c r="HM147" s="38"/>
      <c r="HN147" s="38"/>
      <c r="HO147" s="38"/>
      <c r="HP147" s="38"/>
      <c r="HQ147" s="38"/>
      <c r="HR147" s="38"/>
      <c r="HS147" s="38"/>
      <c r="HT147" s="38"/>
      <c r="HU147" s="38"/>
      <c r="HV147" s="38"/>
      <c r="HW147" s="38"/>
      <c r="HX147" s="38"/>
      <c r="HY147" s="38"/>
      <c r="HZ147" s="38"/>
      <c r="IA147" s="38"/>
      <c r="IB147" s="38"/>
      <c r="IC147" s="38"/>
      <c r="ID147" s="38"/>
      <c r="IE147" s="38"/>
      <c r="IF147" s="38"/>
      <c r="IG147" s="38"/>
      <c r="IH147" s="38"/>
      <c r="II147" s="38"/>
      <c r="IJ147" s="38"/>
      <c r="IK147" s="38"/>
      <c r="IL147" s="38"/>
      <c r="IM147" s="38"/>
      <c r="IN147" s="38"/>
      <c r="IO147" s="38"/>
      <c r="IP147" s="38"/>
      <c r="IQ147" s="38"/>
      <c r="IR147" s="38"/>
      <c r="IS147" s="38"/>
      <c r="IT147" s="38"/>
      <c r="IU147" s="38"/>
      <c r="IV147" s="38"/>
    </row>
    <row r="148" spans="1:256" s="146" customFormat="1">
      <c r="A148" s="295" t="s">
        <v>1052</v>
      </c>
      <c r="B148" s="27" t="s">
        <v>850</v>
      </c>
      <c r="C148" s="27">
        <v>35</v>
      </c>
      <c r="D148" s="28" t="s">
        <v>462</v>
      </c>
      <c r="E148" s="28" t="s">
        <v>788</v>
      </c>
      <c r="F148" s="28" t="s">
        <v>784</v>
      </c>
      <c r="G148" s="29" t="s">
        <v>881</v>
      </c>
      <c r="H148" s="30" t="str">
        <f t="shared" si="2"/>
        <v>TM140235U003M1_RF</v>
      </c>
      <c r="I148" s="177"/>
      <c r="J148" s="31" t="str">
        <f>IFERROR(INDEX(Definitions!$E$4:$F$173,MATCH($C148,Definitions!$E$4:$E$173,0),2),"")</f>
        <v>Steam &amp; Condensate</v>
      </c>
      <c r="K148" s="32" t="s">
        <v>562</v>
      </c>
      <c r="L148" s="28" t="s">
        <v>561</v>
      </c>
      <c r="M148" s="33" t="s">
        <v>188</v>
      </c>
      <c r="N148" s="28" t="s">
        <v>102</v>
      </c>
      <c r="O148" s="28" t="s">
        <v>72</v>
      </c>
      <c r="P148" s="28" t="s">
        <v>85</v>
      </c>
      <c r="Q148" s="27" t="s">
        <v>512</v>
      </c>
      <c r="R148" s="27" t="s">
        <v>103</v>
      </c>
      <c r="S148" s="27"/>
      <c r="T148" s="171" t="s">
        <v>76</v>
      </c>
      <c r="U148" s="173"/>
      <c r="AJ148" s="38"/>
      <c r="AK148" s="38"/>
      <c r="AL148" s="38"/>
      <c r="AM148" s="38"/>
      <c r="AN148" s="38"/>
      <c r="AO148" s="38"/>
      <c r="AP148" s="38"/>
      <c r="AQ148" s="38"/>
      <c r="AR148" s="38"/>
      <c r="AS148" s="147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8"/>
      <c r="GM148" s="38"/>
      <c r="GN148" s="38"/>
      <c r="GO148" s="38"/>
      <c r="GP148" s="38"/>
      <c r="GQ148" s="38"/>
      <c r="GR148" s="38"/>
      <c r="GS148" s="38"/>
      <c r="GT148" s="38"/>
      <c r="GU148" s="38"/>
      <c r="GV148" s="38"/>
      <c r="GW148" s="38"/>
      <c r="GX148" s="38"/>
      <c r="GY148" s="38"/>
      <c r="GZ148" s="38"/>
      <c r="HA148" s="38"/>
      <c r="HB148" s="38"/>
      <c r="HC148" s="38"/>
      <c r="HD148" s="38"/>
      <c r="HE148" s="38"/>
      <c r="HF148" s="38"/>
      <c r="HG148" s="38"/>
      <c r="HH148" s="38"/>
      <c r="HI148" s="38"/>
      <c r="HJ148" s="38"/>
      <c r="HK148" s="38"/>
      <c r="HL148" s="38"/>
      <c r="HM148" s="38"/>
      <c r="HN148" s="38"/>
      <c r="HO148" s="38"/>
      <c r="HP148" s="38"/>
      <c r="HQ148" s="38"/>
      <c r="HR148" s="38"/>
      <c r="HS148" s="38"/>
      <c r="HT148" s="38"/>
      <c r="HU148" s="38"/>
      <c r="HV148" s="38"/>
      <c r="HW148" s="38"/>
      <c r="HX148" s="38"/>
      <c r="HY148" s="38"/>
      <c r="HZ148" s="38"/>
      <c r="IA148" s="38"/>
      <c r="IB148" s="38"/>
      <c r="IC148" s="38"/>
      <c r="ID148" s="38"/>
      <c r="IE148" s="38"/>
      <c r="IF148" s="38"/>
      <c r="IG148" s="38"/>
      <c r="IH148" s="38"/>
      <c r="II148" s="38"/>
      <c r="IJ148" s="38"/>
      <c r="IK148" s="38"/>
      <c r="IL148" s="38"/>
      <c r="IM148" s="38"/>
      <c r="IN148" s="38"/>
      <c r="IO148" s="38"/>
      <c r="IP148" s="38"/>
      <c r="IQ148" s="38"/>
      <c r="IR148" s="38"/>
      <c r="IS148" s="38"/>
      <c r="IT148" s="38"/>
      <c r="IU148" s="38"/>
      <c r="IV148" s="38"/>
    </row>
    <row r="149" spans="1:256" s="146" customFormat="1">
      <c r="A149" s="295" t="s">
        <v>1052</v>
      </c>
      <c r="B149" s="27" t="s">
        <v>850</v>
      </c>
      <c r="C149" s="27">
        <v>35</v>
      </c>
      <c r="D149" s="28" t="s">
        <v>462</v>
      </c>
      <c r="E149" s="28" t="s">
        <v>788</v>
      </c>
      <c r="F149" s="28" t="s">
        <v>787</v>
      </c>
      <c r="G149" s="29" t="s">
        <v>881</v>
      </c>
      <c r="H149" s="30" t="str">
        <f t="shared" si="2"/>
        <v>TM140235U003M1_AL</v>
      </c>
      <c r="I149" s="177"/>
      <c r="J149" s="31" t="str">
        <f>IFERROR(INDEX(Definitions!$E$4:$F$173,MATCH($C149,Definitions!$E$4:$E$173,0),2),"")</f>
        <v>Steam &amp; Condensate</v>
      </c>
      <c r="K149" s="32" t="s">
        <v>576</v>
      </c>
      <c r="L149" s="28" t="s">
        <v>561</v>
      </c>
      <c r="M149" s="33" t="s">
        <v>439</v>
      </c>
      <c r="N149" s="28" t="s">
        <v>102</v>
      </c>
      <c r="O149" s="28" t="s">
        <v>72</v>
      </c>
      <c r="P149" s="28" t="s">
        <v>85</v>
      </c>
      <c r="Q149" s="27" t="s">
        <v>512</v>
      </c>
      <c r="R149" s="27" t="s">
        <v>103</v>
      </c>
      <c r="S149" s="27"/>
      <c r="T149" s="171" t="s">
        <v>76</v>
      </c>
      <c r="U149" s="173"/>
      <c r="AJ149" s="38"/>
      <c r="AK149" s="38"/>
      <c r="AL149" s="38"/>
      <c r="AM149" s="38"/>
      <c r="AN149" s="38"/>
      <c r="AO149" s="38"/>
      <c r="AP149" s="38"/>
      <c r="AQ149" s="38"/>
      <c r="AR149" s="38"/>
      <c r="AS149" s="147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8"/>
      <c r="GM149" s="38"/>
      <c r="GN149" s="38"/>
      <c r="GO149" s="38"/>
      <c r="GP149" s="38"/>
      <c r="GQ149" s="38"/>
      <c r="GR149" s="38"/>
      <c r="GS149" s="38"/>
      <c r="GT149" s="38"/>
      <c r="GU149" s="38"/>
      <c r="GV149" s="38"/>
      <c r="GW149" s="38"/>
      <c r="GX149" s="38"/>
      <c r="GY149" s="38"/>
      <c r="GZ149" s="38"/>
      <c r="HA149" s="38"/>
      <c r="HB149" s="38"/>
      <c r="HC149" s="38"/>
      <c r="HD149" s="38"/>
      <c r="HE149" s="38"/>
      <c r="HF149" s="38"/>
      <c r="HG149" s="38"/>
      <c r="HH149" s="38"/>
      <c r="HI149" s="38"/>
      <c r="HJ149" s="38"/>
      <c r="HK149" s="38"/>
      <c r="HL149" s="38"/>
      <c r="HM149" s="38"/>
      <c r="HN149" s="38"/>
      <c r="HO149" s="38"/>
      <c r="HP149" s="38"/>
      <c r="HQ149" s="38"/>
      <c r="HR149" s="38"/>
      <c r="HS149" s="38"/>
      <c r="HT149" s="38"/>
      <c r="HU149" s="38"/>
      <c r="HV149" s="38"/>
      <c r="HW149" s="38"/>
      <c r="HX149" s="38"/>
      <c r="HY149" s="38"/>
      <c r="HZ149" s="38"/>
      <c r="IA149" s="38"/>
      <c r="IB149" s="38"/>
      <c r="IC149" s="38"/>
      <c r="ID149" s="38"/>
      <c r="IE149" s="38"/>
      <c r="IF149" s="38"/>
      <c r="IG149" s="38"/>
      <c r="IH149" s="38"/>
      <c r="II149" s="38"/>
      <c r="IJ149" s="38"/>
      <c r="IK149" s="38"/>
      <c r="IL149" s="38"/>
      <c r="IM149" s="38"/>
      <c r="IN149" s="38"/>
      <c r="IO149" s="38"/>
      <c r="IP149" s="38"/>
      <c r="IQ149" s="38"/>
      <c r="IR149" s="38"/>
      <c r="IS149" s="38"/>
      <c r="IT149" s="38"/>
      <c r="IU149" s="38"/>
      <c r="IV149" s="38"/>
    </row>
    <row r="150" spans="1:256" s="146" customFormat="1">
      <c r="A150" s="295" t="s">
        <v>1052</v>
      </c>
      <c r="B150" s="27" t="s">
        <v>850</v>
      </c>
      <c r="C150" s="27">
        <v>35</v>
      </c>
      <c r="D150" s="28" t="s">
        <v>462</v>
      </c>
      <c r="E150" s="28" t="s">
        <v>788</v>
      </c>
      <c r="F150" s="28" t="s">
        <v>780</v>
      </c>
      <c r="G150" s="29" t="s">
        <v>881</v>
      </c>
      <c r="H150" s="30" t="str">
        <f t="shared" ref="H150:H170" si="5">CONCATENATE(B150,C150,L150,D150,E150,"_",F150)</f>
        <v>TM140235U003M1_RY</v>
      </c>
      <c r="I150" s="177"/>
      <c r="J150" s="31" t="str">
        <f>IFERROR(INDEX(Definitions!$E$4:$F$173,MATCH($C150,Definitions!$E$4:$E$173,0),2),"")</f>
        <v>Steam &amp; Condensate</v>
      </c>
      <c r="K150" s="32" t="s">
        <v>564</v>
      </c>
      <c r="L150" s="28" t="s">
        <v>561</v>
      </c>
      <c r="M150" s="33" t="s">
        <v>186</v>
      </c>
      <c r="N150" s="28" t="s">
        <v>102</v>
      </c>
      <c r="O150" s="28" t="s">
        <v>72</v>
      </c>
      <c r="P150" s="28" t="s">
        <v>85</v>
      </c>
      <c r="Q150" s="27" t="s">
        <v>512</v>
      </c>
      <c r="R150" s="27" t="s">
        <v>103</v>
      </c>
      <c r="S150" s="27"/>
      <c r="T150" s="171" t="s">
        <v>76</v>
      </c>
      <c r="U150" s="173"/>
      <c r="AJ150" s="38"/>
      <c r="AK150" s="38"/>
      <c r="AL150" s="38"/>
      <c r="AM150" s="38"/>
      <c r="AN150" s="38"/>
      <c r="AO150" s="38"/>
      <c r="AP150" s="38"/>
      <c r="AQ150" s="38"/>
      <c r="AR150" s="38"/>
      <c r="AS150" s="147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8"/>
      <c r="GM150" s="38"/>
      <c r="GN150" s="38"/>
      <c r="GO150" s="38"/>
      <c r="GP150" s="38"/>
      <c r="GQ150" s="38"/>
      <c r="GR150" s="38"/>
      <c r="GS150" s="38"/>
      <c r="GT150" s="38"/>
      <c r="GU150" s="38"/>
      <c r="GV150" s="38"/>
      <c r="GW150" s="38"/>
      <c r="GX150" s="38"/>
      <c r="GY150" s="38"/>
      <c r="GZ150" s="38"/>
      <c r="HA150" s="38"/>
      <c r="HB150" s="38"/>
      <c r="HC150" s="38"/>
      <c r="HD150" s="38"/>
      <c r="HE150" s="38"/>
      <c r="HF150" s="38"/>
      <c r="HG150" s="38"/>
      <c r="HH150" s="38"/>
      <c r="HI150" s="38"/>
      <c r="HJ150" s="38"/>
      <c r="HK150" s="38"/>
      <c r="HL150" s="38"/>
      <c r="HM150" s="38"/>
      <c r="HN150" s="38"/>
      <c r="HO150" s="38"/>
      <c r="HP150" s="38"/>
      <c r="HQ150" s="38"/>
      <c r="HR150" s="38"/>
      <c r="HS150" s="38"/>
      <c r="HT150" s="38"/>
      <c r="HU150" s="38"/>
      <c r="HV150" s="38"/>
      <c r="HW150" s="38"/>
      <c r="HX150" s="38"/>
      <c r="HY150" s="38"/>
      <c r="HZ150" s="38"/>
      <c r="IA150" s="38"/>
      <c r="IB150" s="38"/>
      <c r="IC150" s="38"/>
      <c r="ID150" s="38"/>
      <c r="IE150" s="38"/>
      <c r="IF150" s="38"/>
      <c r="IG150" s="38"/>
      <c r="IH150" s="38"/>
      <c r="II150" s="38"/>
      <c r="IJ150" s="38"/>
      <c r="IK150" s="38"/>
      <c r="IL150" s="38"/>
      <c r="IM150" s="38"/>
      <c r="IN150" s="38"/>
      <c r="IO150" s="38"/>
      <c r="IP150" s="38"/>
      <c r="IQ150" s="38"/>
      <c r="IR150" s="38"/>
      <c r="IS150" s="38"/>
      <c r="IT150" s="38"/>
      <c r="IU150" s="38"/>
      <c r="IV150" s="38"/>
    </row>
    <row r="151" spans="1:256" s="146" customFormat="1">
      <c r="A151" s="295" t="s">
        <v>1052</v>
      </c>
      <c r="B151" s="27" t="s">
        <v>850</v>
      </c>
      <c r="C151" s="27">
        <v>35</v>
      </c>
      <c r="D151" s="28" t="s">
        <v>454</v>
      </c>
      <c r="E151" s="28" t="s">
        <v>788</v>
      </c>
      <c r="F151" s="28" t="s">
        <v>783</v>
      </c>
      <c r="G151" s="29" t="s">
        <v>882</v>
      </c>
      <c r="H151" s="30" t="str">
        <f t="shared" si="5"/>
        <v>TM140235U004M1_STR</v>
      </c>
      <c r="I151" s="177"/>
      <c r="J151" s="31" t="str">
        <f>IFERROR(INDEX(Definitions!$E$4:$F$173,MATCH($C151,Definitions!$E$4:$E$173,0),2),"")</f>
        <v>Steam &amp; Condensate</v>
      </c>
      <c r="K151" s="32" t="s">
        <v>560</v>
      </c>
      <c r="L151" s="28" t="s">
        <v>561</v>
      </c>
      <c r="M151" s="33" t="s">
        <v>184</v>
      </c>
      <c r="N151" s="28" t="s">
        <v>102</v>
      </c>
      <c r="O151" s="28" t="s">
        <v>72</v>
      </c>
      <c r="P151" s="28" t="s">
        <v>98</v>
      </c>
      <c r="Q151" s="27" t="s">
        <v>512</v>
      </c>
      <c r="R151" s="27" t="s">
        <v>103</v>
      </c>
      <c r="S151" s="27"/>
      <c r="T151" s="171" t="s">
        <v>76</v>
      </c>
      <c r="U151" s="173"/>
      <c r="AJ151" s="38"/>
      <c r="AK151" s="38"/>
      <c r="AL151" s="38"/>
      <c r="AM151" s="38"/>
      <c r="AN151" s="38"/>
      <c r="AO151" s="38"/>
      <c r="AP151" s="38"/>
      <c r="AQ151" s="38"/>
      <c r="AR151" s="38"/>
      <c r="AS151" s="147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8"/>
      <c r="GM151" s="38"/>
      <c r="GN151" s="38"/>
      <c r="GO151" s="38"/>
      <c r="GP151" s="38"/>
      <c r="GQ151" s="38"/>
      <c r="GR151" s="38"/>
      <c r="GS151" s="38"/>
      <c r="GT151" s="38"/>
      <c r="GU151" s="38"/>
      <c r="GV151" s="38"/>
      <c r="GW151" s="38"/>
      <c r="GX151" s="38"/>
      <c r="GY151" s="38"/>
      <c r="GZ151" s="38"/>
      <c r="HA151" s="38"/>
      <c r="HB151" s="38"/>
      <c r="HC151" s="38"/>
      <c r="HD151" s="38"/>
      <c r="HE151" s="38"/>
      <c r="HF151" s="38"/>
      <c r="HG151" s="38"/>
      <c r="HH151" s="38"/>
      <c r="HI151" s="38"/>
      <c r="HJ151" s="38"/>
      <c r="HK151" s="38"/>
      <c r="HL151" s="38"/>
      <c r="HM151" s="38"/>
      <c r="HN151" s="38"/>
      <c r="HO151" s="38"/>
      <c r="HP151" s="38"/>
      <c r="HQ151" s="38"/>
      <c r="HR151" s="38"/>
      <c r="HS151" s="38"/>
      <c r="HT151" s="38"/>
      <c r="HU151" s="38"/>
      <c r="HV151" s="38"/>
      <c r="HW151" s="38"/>
      <c r="HX151" s="38"/>
      <c r="HY151" s="38"/>
      <c r="HZ151" s="38"/>
      <c r="IA151" s="38"/>
      <c r="IB151" s="38"/>
      <c r="IC151" s="38"/>
      <c r="ID151" s="38"/>
      <c r="IE151" s="38"/>
      <c r="IF151" s="38"/>
      <c r="IG151" s="38"/>
      <c r="IH151" s="38"/>
      <c r="II151" s="38"/>
      <c r="IJ151" s="38"/>
      <c r="IK151" s="38"/>
      <c r="IL151" s="38"/>
      <c r="IM151" s="38"/>
      <c r="IN151" s="38"/>
      <c r="IO151" s="38"/>
      <c r="IP151" s="38"/>
      <c r="IQ151" s="38"/>
      <c r="IR151" s="38"/>
      <c r="IS151" s="38"/>
      <c r="IT151" s="38"/>
      <c r="IU151" s="38"/>
      <c r="IV151" s="38"/>
    </row>
    <row r="152" spans="1:256" s="146" customFormat="1">
      <c r="A152" s="295" t="s">
        <v>1052</v>
      </c>
      <c r="B152" s="27" t="s">
        <v>850</v>
      </c>
      <c r="C152" s="27">
        <v>35</v>
      </c>
      <c r="D152" s="28" t="s">
        <v>454</v>
      </c>
      <c r="E152" s="28" t="s">
        <v>788</v>
      </c>
      <c r="F152" s="28" t="s">
        <v>784</v>
      </c>
      <c r="G152" s="29" t="s">
        <v>882</v>
      </c>
      <c r="H152" s="30" t="str">
        <f t="shared" si="5"/>
        <v>TM140235U004M1_RF</v>
      </c>
      <c r="I152" s="177"/>
      <c r="J152" s="31" t="str">
        <f>IFERROR(INDEX(Definitions!$E$4:$F$173,MATCH($C152,Definitions!$E$4:$E$173,0),2),"")</f>
        <v>Steam &amp; Condensate</v>
      </c>
      <c r="K152" s="32" t="s">
        <v>562</v>
      </c>
      <c r="L152" s="28" t="s">
        <v>561</v>
      </c>
      <c r="M152" s="33" t="s">
        <v>188</v>
      </c>
      <c r="N152" s="28" t="s">
        <v>102</v>
      </c>
      <c r="O152" s="28" t="s">
        <v>72</v>
      </c>
      <c r="P152" s="28" t="s">
        <v>85</v>
      </c>
      <c r="Q152" s="27" t="s">
        <v>512</v>
      </c>
      <c r="R152" s="27" t="s">
        <v>103</v>
      </c>
      <c r="S152" s="27"/>
      <c r="T152" s="171" t="s">
        <v>76</v>
      </c>
      <c r="U152" s="173"/>
      <c r="AJ152" s="38"/>
      <c r="AK152" s="38"/>
      <c r="AL152" s="38"/>
      <c r="AM152" s="38"/>
      <c r="AN152" s="38"/>
      <c r="AO152" s="38"/>
      <c r="AP152" s="38"/>
      <c r="AQ152" s="38"/>
      <c r="AR152" s="38"/>
      <c r="AS152" s="147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8"/>
      <c r="GM152" s="38"/>
      <c r="GN152" s="38"/>
      <c r="GO152" s="38"/>
      <c r="GP152" s="38"/>
      <c r="GQ152" s="38"/>
      <c r="GR152" s="38"/>
      <c r="GS152" s="38"/>
      <c r="GT152" s="38"/>
      <c r="GU152" s="38"/>
      <c r="GV152" s="38"/>
      <c r="GW152" s="38"/>
      <c r="GX152" s="38"/>
      <c r="GY152" s="38"/>
      <c r="GZ152" s="38"/>
      <c r="HA152" s="38"/>
      <c r="HB152" s="38"/>
      <c r="HC152" s="38"/>
      <c r="HD152" s="38"/>
      <c r="HE152" s="38"/>
      <c r="HF152" s="38"/>
      <c r="HG152" s="38"/>
      <c r="HH152" s="38"/>
      <c r="HI152" s="38"/>
      <c r="HJ152" s="38"/>
      <c r="HK152" s="38"/>
      <c r="HL152" s="38"/>
      <c r="HM152" s="38"/>
      <c r="HN152" s="38"/>
      <c r="HO152" s="38"/>
      <c r="HP152" s="38"/>
      <c r="HQ152" s="38"/>
      <c r="HR152" s="38"/>
      <c r="HS152" s="38"/>
      <c r="HT152" s="38"/>
      <c r="HU152" s="38"/>
      <c r="HV152" s="38"/>
      <c r="HW152" s="38"/>
      <c r="HX152" s="38"/>
      <c r="HY152" s="38"/>
      <c r="HZ152" s="38"/>
      <c r="IA152" s="38"/>
      <c r="IB152" s="38"/>
      <c r="IC152" s="38"/>
      <c r="ID152" s="38"/>
      <c r="IE152" s="38"/>
      <c r="IF152" s="38"/>
      <c r="IG152" s="38"/>
      <c r="IH152" s="38"/>
      <c r="II152" s="38"/>
      <c r="IJ152" s="38"/>
      <c r="IK152" s="38"/>
      <c r="IL152" s="38"/>
      <c r="IM152" s="38"/>
      <c r="IN152" s="38"/>
      <c r="IO152" s="38"/>
      <c r="IP152" s="38"/>
      <c r="IQ152" s="38"/>
      <c r="IR152" s="38"/>
      <c r="IS152" s="38"/>
      <c r="IT152" s="38"/>
      <c r="IU152" s="38"/>
      <c r="IV152" s="38"/>
    </row>
    <row r="153" spans="1:256" s="146" customFormat="1">
      <c r="A153" s="295" t="s">
        <v>1052</v>
      </c>
      <c r="B153" s="27" t="s">
        <v>850</v>
      </c>
      <c r="C153" s="27">
        <v>35</v>
      </c>
      <c r="D153" s="28" t="s">
        <v>454</v>
      </c>
      <c r="E153" s="28" t="s">
        <v>788</v>
      </c>
      <c r="F153" s="28" t="s">
        <v>787</v>
      </c>
      <c r="G153" s="29" t="s">
        <v>882</v>
      </c>
      <c r="H153" s="30" t="str">
        <f t="shared" si="5"/>
        <v>TM140235U004M1_AL</v>
      </c>
      <c r="I153" s="177"/>
      <c r="J153" s="31" t="str">
        <f>IFERROR(INDEX(Definitions!$E$4:$F$173,MATCH($C153,Definitions!$E$4:$E$173,0),2),"")</f>
        <v>Steam &amp; Condensate</v>
      </c>
      <c r="K153" s="32" t="s">
        <v>576</v>
      </c>
      <c r="L153" s="28" t="s">
        <v>561</v>
      </c>
      <c r="M153" s="33" t="s">
        <v>439</v>
      </c>
      <c r="N153" s="28" t="s">
        <v>102</v>
      </c>
      <c r="O153" s="28" t="s">
        <v>72</v>
      </c>
      <c r="P153" s="28" t="s">
        <v>85</v>
      </c>
      <c r="Q153" s="27" t="s">
        <v>512</v>
      </c>
      <c r="R153" s="27" t="s">
        <v>103</v>
      </c>
      <c r="S153" s="27"/>
      <c r="T153" s="171" t="s">
        <v>76</v>
      </c>
      <c r="U153" s="173"/>
      <c r="AJ153" s="38"/>
      <c r="AK153" s="38"/>
      <c r="AL153" s="38"/>
      <c r="AM153" s="38"/>
      <c r="AN153" s="38"/>
      <c r="AO153" s="38"/>
      <c r="AP153" s="38"/>
      <c r="AQ153" s="38"/>
      <c r="AR153" s="38"/>
      <c r="AS153" s="147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8"/>
      <c r="GM153" s="38"/>
      <c r="GN153" s="38"/>
      <c r="GO153" s="38"/>
      <c r="GP153" s="38"/>
      <c r="GQ153" s="38"/>
      <c r="GR153" s="38"/>
      <c r="GS153" s="38"/>
      <c r="GT153" s="38"/>
      <c r="GU153" s="38"/>
      <c r="GV153" s="38"/>
      <c r="GW153" s="38"/>
      <c r="GX153" s="38"/>
      <c r="GY153" s="38"/>
      <c r="GZ153" s="38"/>
      <c r="HA153" s="38"/>
      <c r="HB153" s="38"/>
      <c r="HC153" s="38"/>
      <c r="HD153" s="38"/>
      <c r="HE153" s="38"/>
      <c r="HF153" s="38"/>
      <c r="HG153" s="38"/>
      <c r="HH153" s="38"/>
      <c r="HI153" s="38"/>
      <c r="HJ153" s="38"/>
      <c r="HK153" s="38"/>
      <c r="HL153" s="38"/>
      <c r="HM153" s="38"/>
      <c r="HN153" s="38"/>
      <c r="HO153" s="38"/>
      <c r="HP153" s="38"/>
      <c r="HQ153" s="38"/>
      <c r="HR153" s="38"/>
      <c r="HS153" s="38"/>
      <c r="HT153" s="38"/>
      <c r="HU153" s="38"/>
      <c r="HV153" s="38"/>
      <c r="HW153" s="38"/>
      <c r="HX153" s="38"/>
      <c r="HY153" s="38"/>
      <c r="HZ153" s="38"/>
      <c r="IA153" s="38"/>
      <c r="IB153" s="38"/>
      <c r="IC153" s="38"/>
      <c r="ID153" s="38"/>
      <c r="IE153" s="38"/>
      <c r="IF153" s="38"/>
      <c r="IG153" s="38"/>
      <c r="IH153" s="38"/>
      <c r="II153" s="38"/>
      <c r="IJ153" s="38"/>
      <c r="IK153" s="38"/>
      <c r="IL153" s="38"/>
      <c r="IM153" s="38"/>
      <c r="IN153" s="38"/>
      <c r="IO153" s="38"/>
      <c r="IP153" s="38"/>
      <c r="IQ153" s="38"/>
      <c r="IR153" s="38"/>
      <c r="IS153" s="38"/>
      <c r="IT153" s="38"/>
      <c r="IU153" s="38"/>
      <c r="IV153" s="38"/>
    </row>
    <row r="154" spans="1:256" s="146" customFormat="1">
      <c r="A154" s="295" t="s">
        <v>1052</v>
      </c>
      <c r="B154" s="27" t="s">
        <v>850</v>
      </c>
      <c r="C154" s="27">
        <v>35</v>
      </c>
      <c r="D154" s="28" t="s">
        <v>454</v>
      </c>
      <c r="E154" s="28" t="s">
        <v>788</v>
      </c>
      <c r="F154" s="28" t="s">
        <v>780</v>
      </c>
      <c r="G154" s="29" t="s">
        <v>882</v>
      </c>
      <c r="H154" s="30" t="str">
        <f t="shared" si="5"/>
        <v>TM140235U004M1_RY</v>
      </c>
      <c r="I154" s="177"/>
      <c r="J154" s="31" t="str">
        <f>IFERROR(INDEX(Definitions!$E$4:$F$173,MATCH($C154,Definitions!$E$4:$E$173,0),2),"")</f>
        <v>Steam &amp; Condensate</v>
      </c>
      <c r="K154" s="32" t="s">
        <v>564</v>
      </c>
      <c r="L154" s="28" t="s">
        <v>561</v>
      </c>
      <c r="M154" s="33" t="s">
        <v>186</v>
      </c>
      <c r="N154" s="28" t="s">
        <v>102</v>
      </c>
      <c r="O154" s="28" t="s">
        <v>72</v>
      </c>
      <c r="P154" s="28" t="s">
        <v>85</v>
      </c>
      <c r="Q154" s="27" t="s">
        <v>512</v>
      </c>
      <c r="R154" s="27" t="s">
        <v>103</v>
      </c>
      <c r="S154" s="27"/>
      <c r="T154" s="171" t="s">
        <v>76</v>
      </c>
      <c r="U154" s="173"/>
      <c r="AJ154" s="38"/>
      <c r="AK154" s="38"/>
      <c r="AL154" s="38"/>
      <c r="AM154" s="38"/>
      <c r="AN154" s="38"/>
      <c r="AO154" s="38"/>
      <c r="AP154" s="38"/>
      <c r="AQ154" s="38"/>
      <c r="AR154" s="38"/>
      <c r="AS154" s="147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8"/>
      <c r="GM154" s="38"/>
      <c r="GN154" s="38"/>
      <c r="GO154" s="38"/>
      <c r="GP154" s="38"/>
      <c r="GQ154" s="38"/>
      <c r="GR154" s="38"/>
      <c r="GS154" s="38"/>
      <c r="GT154" s="38"/>
      <c r="GU154" s="38"/>
      <c r="GV154" s="38"/>
      <c r="GW154" s="38"/>
      <c r="GX154" s="38"/>
      <c r="GY154" s="38"/>
      <c r="GZ154" s="38"/>
      <c r="HA154" s="38"/>
      <c r="HB154" s="38"/>
      <c r="HC154" s="38"/>
      <c r="HD154" s="38"/>
      <c r="HE154" s="38"/>
      <c r="HF154" s="38"/>
      <c r="HG154" s="38"/>
      <c r="HH154" s="38"/>
      <c r="HI154" s="38"/>
      <c r="HJ154" s="38"/>
      <c r="HK154" s="38"/>
      <c r="HL154" s="38"/>
      <c r="HM154" s="38"/>
      <c r="HN154" s="38"/>
      <c r="HO154" s="38"/>
      <c r="HP154" s="38"/>
      <c r="HQ154" s="38"/>
      <c r="HR154" s="38"/>
      <c r="HS154" s="38"/>
      <c r="HT154" s="38"/>
      <c r="HU154" s="38"/>
      <c r="HV154" s="38"/>
      <c r="HW154" s="38"/>
      <c r="HX154" s="38"/>
      <c r="HY154" s="38"/>
      <c r="HZ154" s="38"/>
      <c r="IA154" s="38"/>
      <c r="IB154" s="38"/>
      <c r="IC154" s="38"/>
      <c r="ID154" s="38"/>
      <c r="IE154" s="38"/>
      <c r="IF154" s="38"/>
      <c r="IG154" s="38"/>
      <c r="IH154" s="38"/>
      <c r="II154" s="38"/>
      <c r="IJ154" s="38"/>
      <c r="IK154" s="38"/>
      <c r="IL154" s="38"/>
      <c r="IM154" s="38"/>
      <c r="IN154" s="38"/>
      <c r="IO154" s="38"/>
      <c r="IP154" s="38"/>
      <c r="IQ154" s="38"/>
      <c r="IR154" s="38"/>
      <c r="IS154" s="38"/>
      <c r="IT154" s="38"/>
      <c r="IU154" s="38"/>
      <c r="IV154" s="38"/>
    </row>
    <row r="155" spans="1:256" s="146" customFormat="1">
      <c r="A155" s="295" t="s">
        <v>1053</v>
      </c>
      <c r="B155" s="27" t="s">
        <v>850</v>
      </c>
      <c r="C155" s="27">
        <v>33</v>
      </c>
      <c r="D155" s="28" t="s">
        <v>447</v>
      </c>
      <c r="E155" s="28" t="s">
        <v>788</v>
      </c>
      <c r="F155" s="28" t="s">
        <v>783</v>
      </c>
      <c r="G155" s="29" t="s">
        <v>883</v>
      </c>
      <c r="H155" s="30" t="str">
        <f t="shared" si="5"/>
        <v>TM140233F002M1_STR</v>
      </c>
      <c r="I155" s="296"/>
      <c r="J155" s="31" t="str">
        <f>IFERROR(INDEX(Definitions!$E$4:$F$173,MATCH($C155,Definitions!$E$4:$E$173,0),2),"")</f>
        <v>Dust Removal &amp; Mist Removal</v>
      </c>
      <c r="K155" s="32" t="s">
        <v>591</v>
      </c>
      <c r="L155" s="28" t="s">
        <v>271</v>
      </c>
      <c r="M155" s="33" t="s">
        <v>591</v>
      </c>
      <c r="N155" s="28" t="s">
        <v>102</v>
      </c>
      <c r="O155" s="28" t="s">
        <v>72</v>
      </c>
      <c r="P155" s="28" t="s">
        <v>98</v>
      </c>
      <c r="Q155" s="27" t="s">
        <v>512</v>
      </c>
      <c r="R155" s="27" t="s">
        <v>103</v>
      </c>
      <c r="S155" s="27"/>
      <c r="T155" s="171" t="s">
        <v>76</v>
      </c>
      <c r="U155" s="173"/>
      <c r="AJ155" s="38"/>
      <c r="AK155" s="38"/>
      <c r="AL155" s="38"/>
      <c r="AM155" s="38"/>
      <c r="AN155" s="38"/>
      <c r="AO155" s="38"/>
      <c r="AP155" s="38"/>
      <c r="AQ155" s="38"/>
      <c r="AR155" s="38"/>
      <c r="AS155" s="147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8"/>
      <c r="GM155" s="38"/>
      <c r="GN155" s="38"/>
      <c r="GO155" s="38"/>
      <c r="GP155" s="38"/>
      <c r="GQ155" s="38"/>
      <c r="GR155" s="38"/>
      <c r="GS155" s="38"/>
      <c r="GT155" s="38"/>
      <c r="GU155" s="38"/>
      <c r="GV155" s="38"/>
      <c r="GW155" s="38"/>
      <c r="GX155" s="38"/>
      <c r="GY155" s="38"/>
      <c r="GZ155" s="38"/>
      <c r="HA155" s="38"/>
      <c r="HB155" s="38"/>
      <c r="HC155" s="38"/>
      <c r="HD155" s="38"/>
      <c r="HE155" s="38"/>
      <c r="HF155" s="38"/>
      <c r="HG155" s="38"/>
      <c r="HH155" s="38"/>
      <c r="HI155" s="38"/>
      <c r="HJ155" s="38"/>
      <c r="HK155" s="38"/>
      <c r="HL155" s="38"/>
      <c r="HM155" s="38"/>
      <c r="HN155" s="38"/>
      <c r="HO155" s="38"/>
      <c r="HP155" s="38"/>
      <c r="HQ155" s="38"/>
      <c r="HR155" s="38"/>
      <c r="HS155" s="38"/>
      <c r="HT155" s="38"/>
      <c r="HU155" s="38"/>
      <c r="HV155" s="38"/>
      <c r="HW155" s="38"/>
      <c r="HX155" s="38"/>
      <c r="HY155" s="38"/>
      <c r="HZ155" s="38"/>
      <c r="IA155" s="38"/>
      <c r="IB155" s="38"/>
      <c r="IC155" s="38"/>
      <c r="ID155" s="38"/>
      <c r="IE155" s="38"/>
      <c r="IF155" s="38"/>
      <c r="IG155" s="38"/>
      <c r="IH155" s="38"/>
      <c r="II155" s="38"/>
      <c r="IJ155" s="38"/>
      <c r="IK155" s="38"/>
      <c r="IL155" s="38"/>
      <c r="IM155" s="38"/>
      <c r="IN155" s="38"/>
      <c r="IO155" s="38"/>
      <c r="IP155" s="38"/>
      <c r="IQ155" s="38"/>
      <c r="IR155" s="38"/>
      <c r="IS155" s="38"/>
      <c r="IT155" s="38"/>
      <c r="IU155" s="38"/>
      <c r="IV155" s="38"/>
    </row>
    <row r="156" spans="1:256" s="146" customFormat="1">
      <c r="A156" s="295" t="s">
        <v>1053</v>
      </c>
      <c r="B156" s="27" t="s">
        <v>850</v>
      </c>
      <c r="C156" s="27">
        <v>33</v>
      </c>
      <c r="D156" s="28" t="s">
        <v>447</v>
      </c>
      <c r="E156" s="28" t="s">
        <v>788</v>
      </c>
      <c r="F156" s="28" t="s">
        <v>784</v>
      </c>
      <c r="G156" s="29" t="s">
        <v>883</v>
      </c>
      <c r="H156" s="30" t="str">
        <f t="shared" si="5"/>
        <v>TM140233F002M1_RF</v>
      </c>
      <c r="I156" s="296"/>
      <c r="J156" s="31" t="str">
        <f>IFERROR(INDEX(Definitions!$E$4:$F$173,MATCH($C156,Definitions!$E$4:$E$173,0),2),"")</f>
        <v>Dust Removal &amp; Mist Removal</v>
      </c>
      <c r="K156" s="32" t="s">
        <v>592</v>
      </c>
      <c r="L156" s="28" t="s">
        <v>271</v>
      </c>
      <c r="M156" s="33" t="s">
        <v>592</v>
      </c>
      <c r="N156" s="28" t="s">
        <v>102</v>
      </c>
      <c r="O156" s="28" t="s">
        <v>72</v>
      </c>
      <c r="P156" s="28" t="s">
        <v>85</v>
      </c>
      <c r="Q156" s="27" t="s">
        <v>512</v>
      </c>
      <c r="R156" s="27" t="s">
        <v>103</v>
      </c>
      <c r="S156" s="27"/>
      <c r="T156" s="171" t="s">
        <v>76</v>
      </c>
      <c r="U156" s="173"/>
      <c r="AJ156" s="38"/>
      <c r="AK156" s="38"/>
      <c r="AL156" s="38"/>
      <c r="AM156" s="38"/>
      <c r="AN156" s="38"/>
      <c r="AO156" s="38"/>
      <c r="AP156" s="38"/>
      <c r="AQ156" s="38"/>
      <c r="AR156" s="38"/>
      <c r="AS156" s="147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8"/>
      <c r="GM156" s="38"/>
      <c r="GN156" s="38"/>
      <c r="GO156" s="38"/>
      <c r="GP156" s="38"/>
      <c r="GQ156" s="38"/>
      <c r="GR156" s="38"/>
      <c r="GS156" s="38"/>
      <c r="GT156" s="38"/>
      <c r="GU156" s="38"/>
      <c r="GV156" s="38"/>
      <c r="GW156" s="38"/>
      <c r="GX156" s="38"/>
      <c r="GY156" s="38"/>
      <c r="GZ156" s="38"/>
      <c r="HA156" s="38"/>
      <c r="HB156" s="38"/>
      <c r="HC156" s="38"/>
      <c r="HD156" s="38"/>
      <c r="HE156" s="38"/>
      <c r="HF156" s="38"/>
      <c r="HG156" s="38"/>
      <c r="HH156" s="38"/>
      <c r="HI156" s="38"/>
      <c r="HJ156" s="38"/>
      <c r="HK156" s="38"/>
      <c r="HL156" s="38"/>
      <c r="HM156" s="38"/>
      <c r="HN156" s="38"/>
      <c r="HO156" s="38"/>
      <c r="HP156" s="38"/>
      <c r="HQ156" s="38"/>
      <c r="HR156" s="38"/>
      <c r="HS156" s="38"/>
      <c r="HT156" s="38"/>
      <c r="HU156" s="38"/>
      <c r="HV156" s="38"/>
      <c r="HW156" s="38"/>
      <c r="HX156" s="38"/>
      <c r="HY156" s="38"/>
      <c r="HZ156" s="38"/>
      <c r="IA156" s="38"/>
      <c r="IB156" s="38"/>
      <c r="IC156" s="38"/>
      <c r="ID156" s="38"/>
      <c r="IE156" s="38"/>
      <c r="IF156" s="38"/>
      <c r="IG156" s="38"/>
      <c r="IH156" s="38"/>
      <c r="II156" s="38"/>
      <c r="IJ156" s="38"/>
      <c r="IK156" s="38"/>
      <c r="IL156" s="38"/>
      <c r="IM156" s="38"/>
      <c r="IN156" s="38"/>
      <c r="IO156" s="38"/>
      <c r="IP156" s="38"/>
      <c r="IQ156" s="38"/>
      <c r="IR156" s="38"/>
      <c r="IS156" s="38"/>
      <c r="IT156" s="38"/>
      <c r="IU156" s="38"/>
      <c r="IV156" s="38"/>
    </row>
    <row r="157" spans="1:256" s="146" customFormat="1">
      <c r="A157" s="295" t="s">
        <v>1053</v>
      </c>
      <c r="B157" s="27" t="s">
        <v>850</v>
      </c>
      <c r="C157" s="27">
        <v>33</v>
      </c>
      <c r="D157" s="28" t="s">
        <v>447</v>
      </c>
      <c r="E157" s="28" t="s">
        <v>788</v>
      </c>
      <c r="F157" s="28" t="s">
        <v>787</v>
      </c>
      <c r="G157" s="29" t="s">
        <v>883</v>
      </c>
      <c r="H157" s="30" t="str">
        <f t="shared" si="5"/>
        <v>TM140233F002M1_AL</v>
      </c>
      <c r="I157" s="296"/>
      <c r="J157" s="31" t="str">
        <f>IFERROR(INDEX(Definitions!$E$4:$F$173,MATCH($C157,Definitions!$E$4:$E$173,0),2),"")</f>
        <v>Dust Removal &amp; Mist Removal</v>
      </c>
      <c r="K157" s="32" t="s">
        <v>593</v>
      </c>
      <c r="L157" s="28" t="s">
        <v>271</v>
      </c>
      <c r="M157" s="33" t="s">
        <v>593</v>
      </c>
      <c r="N157" s="28" t="s">
        <v>102</v>
      </c>
      <c r="O157" s="28" t="s">
        <v>72</v>
      </c>
      <c r="P157" s="28" t="s">
        <v>85</v>
      </c>
      <c r="Q157" s="27" t="s">
        <v>512</v>
      </c>
      <c r="R157" s="27" t="s">
        <v>103</v>
      </c>
      <c r="S157" s="27"/>
      <c r="T157" s="171" t="s">
        <v>76</v>
      </c>
      <c r="U157" s="173"/>
      <c r="AJ157" s="38"/>
      <c r="AK157" s="38"/>
      <c r="AL157" s="38"/>
      <c r="AM157" s="38"/>
      <c r="AN157" s="38"/>
      <c r="AO157" s="38"/>
      <c r="AP157" s="38"/>
      <c r="AQ157" s="38"/>
      <c r="AR157" s="38"/>
      <c r="AS157" s="147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8"/>
      <c r="GM157" s="38"/>
      <c r="GN157" s="38"/>
      <c r="GO157" s="38"/>
      <c r="GP157" s="38"/>
      <c r="GQ157" s="38"/>
      <c r="GR157" s="38"/>
      <c r="GS157" s="38"/>
      <c r="GT157" s="38"/>
      <c r="GU157" s="38"/>
      <c r="GV157" s="38"/>
      <c r="GW157" s="38"/>
      <c r="GX157" s="38"/>
      <c r="GY157" s="38"/>
      <c r="GZ157" s="38"/>
      <c r="HA157" s="38"/>
      <c r="HB157" s="38"/>
      <c r="HC157" s="38"/>
      <c r="HD157" s="38"/>
      <c r="HE157" s="38"/>
      <c r="HF157" s="38"/>
      <c r="HG157" s="38"/>
      <c r="HH157" s="38"/>
      <c r="HI157" s="38"/>
      <c r="HJ157" s="38"/>
      <c r="HK157" s="38"/>
      <c r="HL157" s="38"/>
      <c r="HM157" s="38"/>
      <c r="HN157" s="38"/>
      <c r="HO157" s="38"/>
      <c r="HP157" s="38"/>
      <c r="HQ157" s="38"/>
      <c r="HR157" s="38"/>
      <c r="HS157" s="38"/>
      <c r="HT157" s="38"/>
      <c r="HU157" s="38"/>
      <c r="HV157" s="38"/>
      <c r="HW157" s="38"/>
      <c r="HX157" s="38"/>
      <c r="HY157" s="38"/>
      <c r="HZ157" s="38"/>
      <c r="IA157" s="38"/>
      <c r="IB157" s="38"/>
      <c r="IC157" s="38"/>
      <c r="ID157" s="38"/>
      <c r="IE157" s="38"/>
      <c r="IF157" s="38"/>
      <c r="IG157" s="38"/>
      <c r="IH157" s="38"/>
      <c r="II157" s="38"/>
      <c r="IJ157" s="38"/>
      <c r="IK157" s="38"/>
      <c r="IL157" s="38"/>
      <c r="IM157" s="38"/>
      <c r="IN157" s="38"/>
      <c r="IO157" s="38"/>
      <c r="IP157" s="38"/>
      <c r="IQ157" s="38"/>
      <c r="IR157" s="38"/>
      <c r="IS157" s="38"/>
      <c r="IT157" s="38"/>
      <c r="IU157" s="38"/>
      <c r="IV157" s="38"/>
    </row>
    <row r="158" spans="1:256" s="146" customFormat="1">
      <c r="A158" s="295" t="s">
        <v>1053</v>
      </c>
      <c r="B158" s="27" t="s">
        <v>850</v>
      </c>
      <c r="C158" s="27">
        <v>33</v>
      </c>
      <c r="D158" s="28" t="s">
        <v>447</v>
      </c>
      <c r="E158" s="28" t="s">
        <v>788</v>
      </c>
      <c r="F158" s="28" t="s">
        <v>780</v>
      </c>
      <c r="G158" s="29" t="s">
        <v>883</v>
      </c>
      <c r="H158" s="30" t="str">
        <f t="shared" si="5"/>
        <v>TM140233F002M1_RY</v>
      </c>
      <c r="I158" s="296"/>
      <c r="J158" s="31" t="str">
        <f>IFERROR(INDEX(Definitions!$E$4:$F$173,MATCH($C158,Definitions!$E$4:$E$173,0),2),"")</f>
        <v>Dust Removal &amp; Mist Removal</v>
      </c>
      <c r="K158" s="32" t="s">
        <v>594</v>
      </c>
      <c r="L158" s="28" t="s">
        <v>271</v>
      </c>
      <c r="M158" s="33" t="s">
        <v>594</v>
      </c>
      <c r="N158" s="28" t="s">
        <v>102</v>
      </c>
      <c r="O158" s="28" t="s">
        <v>72</v>
      </c>
      <c r="P158" s="28" t="s">
        <v>85</v>
      </c>
      <c r="Q158" s="27" t="s">
        <v>512</v>
      </c>
      <c r="R158" s="27" t="s">
        <v>103</v>
      </c>
      <c r="S158" s="27"/>
      <c r="T158" s="171" t="s">
        <v>76</v>
      </c>
      <c r="U158" s="173"/>
      <c r="AJ158" s="38"/>
      <c r="AK158" s="38"/>
      <c r="AL158" s="38"/>
      <c r="AM158" s="38"/>
      <c r="AN158" s="38"/>
      <c r="AO158" s="38"/>
      <c r="AP158" s="38"/>
      <c r="AQ158" s="38"/>
      <c r="AR158" s="38"/>
      <c r="AS158" s="147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8"/>
      <c r="GM158" s="38"/>
      <c r="GN158" s="38"/>
      <c r="GO158" s="38"/>
      <c r="GP158" s="38"/>
      <c r="GQ158" s="38"/>
      <c r="GR158" s="38"/>
      <c r="GS158" s="38"/>
      <c r="GT158" s="38"/>
      <c r="GU158" s="38"/>
      <c r="GV158" s="38"/>
      <c r="GW158" s="38"/>
      <c r="GX158" s="38"/>
      <c r="GY158" s="38"/>
      <c r="GZ158" s="38"/>
      <c r="HA158" s="38"/>
      <c r="HB158" s="38"/>
      <c r="HC158" s="38"/>
      <c r="HD158" s="38"/>
      <c r="HE158" s="38"/>
      <c r="HF158" s="38"/>
      <c r="HG158" s="38"/>
      <c r="HH158" s="38"/>
      <c r="HI158" s="38"/>
      <c r="HJ158" s="38"/>
      <c r="HK158" s="38"/>
      <c r="HL158" s="38"/>
      <c r="HM158" s="38"/>
      <c r="HN158" s="38"/>
      <c r="HO158" s="38"/>
      <c r="HP158" s="38"/>
      <c r="HQ158" s="38"/>
      <c r="HR158" s="38"/>
      <c r="HS158" s="38"/>
      <c r="HT158" s="38"/>
      <c r="HU158" s="38"/>
      <c r="HV158" s="38"/>
      <c r="HW158" s="38"/>
      <c r="HX158" s="38"/>
      <c r="HY158" s="38"/>
      <c r="HZ158" s="38"/>
      <c r="IA158" s="38"/>
      <c r="IB158" s="38"/>
      <c r="IC158" s="38"/>
      <c r="ID158" s="38"/>
      <c r="IE158" s="38"/>
      <c r="IF158" s="38"/>
      <c r="IG158" s="38"/>
      <c r="IH158" s="38"/>
      <c r="II158" s="38"/>
      <c r="IJ158" s="38"/>
      <c r="IK158" s="38"/>
      <c r="IL158" s="38"/>
      <c r="IM158" s="38"/>
      <c r="IN158" s="38"/>
      <c r="IO158" s="38"/>
      <c r="IP158" s="38"/>
      <c r="IQ158" s="38"/>
      <c r="IR158" s="38"/>
      <c r="IS158" s="38"/>
      <c r="IT158" s="38"/>
      <c r="IU158" s="38"/>
      <c r="IV158" s="38"/>
    </row>
    <row r="159" spans="1:256" s="146" customFormat="1">
      <c r="A159" s="295" t="s">
        <v>1053</v>
      </c>
      <c r="B159" s="27" t="s">
        <v>850</v>
      </c>
      <c r="C159" s="27">
        <v>33</v>
      </c>
      <c r="D159" s="28" t="s">
        <v>447</v>
      </c>
      <c r="E159" s="28" t="s">
        <v>788</v>
      </c>
      <c r="F159" s="28" t="s">
        <v>790</v>
      </c>
      <c r="G159" s="29" t="s">
        <v>883</v>
      </c>
      <c r="H159" s="30" t="str">
        <f t="shared" si="5"/>
        <v>TM140233F002M1_CURR</v>
      </c>
      <c r="I159" s="296"/>
      <c r="J159" s="31" t="str">
        <f>IFERROR(INDEX(Definitions!$E$4:$F$173,MATCH($C159,Definitions!$E$4:$E$173,0),2),"")</f>
        <v>Dust Removal &amp; Mist Removal</v>
      </c>
      <c r="K159" s="32" t="s">
        <v>595</v>
      </c>
      <c r="L159" s="28" t="s">
        <v>271</v>
      </c>
      <c r="M159" s="33" t="s">
        <v>595</v>
      </c>
      <c r="N159" s="28" t="s">
        <v>102</v>
      </c>
      <c r="O159" s="28" t="s">
        <v>72</v>
      </c>
      <c r="P159" s="28" t="s">
        <v>73</v>
      </c>
      <c r="Q159" s="27" t="s">
        <v>472</v>
      </c>
      <c r="R159" s="27" t="s">
        <v>103</v>
      </c>
      <c r="S159" s="27"/>
      <c r="T159" s="171" t="s">
        <v>76</v>
      </c>
      <c r="U159" s="173"/>
      <c r="AJ159" s="38"/>
      <c r="AK159" s="38"/>
      <c r="AL159" s="38"/>
      <c r="AM159" s="38"/>
      <c r="AN159" s="38"/>
      <c r="AO159" s="38"/>
      <c r="AP159" s="38"/>
      <c r="AQ159" s="38"/>
      <c r="AR159" s="38"/>
      <c r="AS159" s="147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8"/>
      <c r="GM159" s="38"/>
      <c r="GN159" s="38"/>
      <c r="GO159" s="38"/>
      <c r="GP159" s="38"/>
      <c r="GQ159" s="38"/>
      <c r="GR159" s="38"/>
      <c r="GS159" s="38"/>
      <c r="GT159" s="38"/>
      <c r="GU159" s="38"/>
      <c r="GV159" s="38"/>
      <c r="GW159" s="38"/>
      <c r="GX159" s="38"/>
      <c r="GY159" s="38"/>
      <c r="GZ159" s="38"/>
      <c r="HA159" s="38"/>
      <c r="HB159" s="38"/>
      <c r="HC159" s="38"/>
      <c r="HD159" s="38"/>
      <c r="HE159" s="38"/>
      <c r="HF159" s="38"/>
      <c r="HG159" s="38"/>
      <c r="HH159" s="38"/>
      <c r="HI159" s="38"/>
      <c r="HJ159" s="38"/>
      <c r="HK159" s="38"/>
      <c r="HL159" s="38"/>
      <c r="HM159" s="38"/>
      <c r="HN159" s="38"/>
      <c r="HO159" s="38"/>
      <c r="HP159" s="38"/>
      <c r="HQ159" s="38"/>
      <c r="HR159" s="38"/>
      <c r="HS159" s="38"/>
      <c r="HT159" s="38"/>
      <c r="HU159" s="38"/>
      <c r="HV159" s="38"/>
      <c r="HW159" s="38"/>
      <c r="HX159" s="38"/>
      <c r="HY159" s="38"/>
      <c r="HZ159" s="38"/>
      <c r="IA159" s="38"/>
      <c r="IB159" s="38"/>
      <c r="IC159" s="38"/>
      <c r="ID159" s="38"/>
      <c r="IE159" s="38"/>
      <c r="IF159" s="38"/>
      <c r="IG159" s="38"/>
      <c r="IH159" s="38"/>
      <c r="II159" s="38"/>
      <c r="IJ159" s="38"/>
      <c r="IK159" s="38"/>
      <c r="IL159" s="38"/>
      <c r="IM159" s="38"/>
      <c r="IN159" s="38"/>
      <c r="IO159" s="38"/>
      <c r="IP159" s="38"/>
      <c r="IQ159" s="38"/>
      <c r="IR159" s="38"/>
      <c r="IS159" s="38"/>
      <c r="IT159" s="38"/>
      <c r="IU159" s="38"/>
      <c r="IV159" s="38"/>
    </row>
    <row r="160" spans="1:256" s="146" customFormat="1">
      <c r="A160" s="295" t="s">
        <v>1053</v>
      </c>
      <c r="B160" s="27" t="s">
        <v>850</v>
      </c>
      <c r="C160" s="27">
        <v>33</v>
      </c>
      <c r="D160" s="28" t="s">
        <v>447</v>
      </c>
      <c r="E160" s="28" t="s">
        <v>788</v>
      </c>
      <c r="F160" s="28" t="s">
        <v>786</v>
      </c>
      <c r="G160" s="29" t="s">
        <v>883</v>
      </c>
      <c r="H160" s="30" t="str">
        <f t="shared" si="5"/>
        <v>TM140233F002M1_SPC</v>
      </c>
      <c r="I160" s="296"/>
      <c r="J160" s="31" t="str">
        <f>IFERROR(INDEX(Definitions!$E$4:$F$173,MATCH($C160,Definitions!$E$4:$E$173,0),2),"")</f>
        <v>Dust Removal &amp; Mist Removal</v>
      </c>
      <c r="K160" s="32" t="s">
        <v>596</v>
      </c>
      <c r="L160" s="28" t="s">
        <v>271</v>
      </c>
      <c r="M160" s="33" t="s">
        <v>596</v>
      </c>
      <c r="N160" s="28" t="s">
        <v>102</v>
      </c>
      <c r="O160" s="28" t="s">
        <v>72</v>
      </c>
      <c r="P160" s="28" t="s">
        <v>79</v>
      </c>
      <c r="Q160" s="27" t="s">
        <v>472</v>
      </c>
      <c r="R160" s="27" t="s">
        <v>103</v>
      </c>
      <c r="S160" s="27"/>
      <c r="T160" s="171" t="s">
        <v>76</v>
      </c>
      <c r="U160" s="173"/>
      <c r="AJ160" s="38"/>
      <c r="AK160" s="38"/>
      <c r="AL160" s="38"/>
      <c r="AM160" s="38"/>
      <c r="AN160" s="38"/>
      <c r="AO160" s="38"/>
      <c r="AP160" s="38"/>
      <c r="AQ160" s="38"/>
      <c r="AR160" s="38"/>
      <c r="AS160" s="147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  <c r="DS160" s="38"/>
      <c r="DT160" s="38"/>
      <c r="DU160" s="38"/>
      <c r="DV160" s="38"/>
      <c r="DW160" s="38"/>
      <c r="DX160" s="38"/>
      <c r="DY160" s="38"/>
      <c r="DZ160" s="38"/>
      <c r="EA160" s="38"/>
      <c r="EB160" s="38"/>
      <c r="EC160" s="38"/>
      <c r="ED160" s="38"/>
      <c r="EE160" s="38"/>
      <c r="EF160" s="38"/>
      <c r="EG160" s="38"/>
      <c r="EH160" s="38"/>
      <c r="EI160" s="38"/>
      <c r="EJ160" s="38"/>
      <c r="EK160" s="38"/>
      <c r="EL160" s="38"/>
      <c r="EM160" s="38"/>
      <c r="EN160" s="38"/>
      <c r="EO160" s="38"/>
      <c r="EP160" s="38"/>
      <c r="EQ160" s="38"/>
      <c r="ER160" s="38"/>
      <c r="ES160" s="38"/>
      <c r="ET160" s="38"/>
      <c r="EU160" s="38"/>
      <c r="EV160" s="38"/>
      <c r="EW160" s="38"/>
      <c r="EX160" s="38"/>
      <c r="EY160" s="38"/>
      <c r="EZ160" s="38"/>
      <c r="FA160" s="38"/>
      <c r="FB160" s="38"/>
      <c r="FC160" s="38"/>
      <c r="FD160" s="38"/>
      <c r="FE160" s="38"/>
      <c r="FF160" s="38"/>
      <c r="FG160" s="38"/>
      <c r="FH160" s="38"/>
      <c r="FI160" s="38"/>
      <c r="FJ160" s="38"/>
      <c r="FK160" s="38"/>
      <c r="FL160" s="38"/>
      <c r="FM160" s="38"/>
      <c r="FN160" s="38"/>
      <c r="FO160" s="38"/>
      <c r="FP160" s="38"/>
      <c r="FQ160" s="38"/>
      <c r="FR160" s="38"/>
      <c r="FS160" s="38"/>
      <c r="FT160" s="38"/>
      <c r="FU160" s="38"/>
      <c r="FV160" s="38"/>
      <c r="FW160" s="38"/>
      <c r="FX160" s="38"/>
      <c r="FY160" s="38"/>
      <c r="FZ160" s="38"/>
      <c r="GA160" s="38"/>
      <c r="GB160" s="38"/>
      <c r="GC160" s="38"/>
      <c r="GD160" s="38"/>
      <c r="GE160" s="38"/>
      <c r="GF160" s="38"/>
      <c r="GG160" s="38"/>
      <c r="GH160" s="38"/>
      <c r="GI160" s="38"/>
      <c r="GJ160" s="38"/>
      <c r="GK160" s="38"/>
      <c r="GL160" s="38"/>
      <c r="GM160" s="38"/>
      <c r="GN160" s="38"/>
      <c r="GO160" s="38"/>
      <c r="GP160" s="38"/>
      <c r="GQ160" s="38"/>
      <c r="GR160" s="38"/>
      <c r="GS160" s="38"/>
      <c r="GT160" s="38"/>
      <c r="GU160" s="38"/>
      <c r="GV160" s="38"/>
      <c r="GW160" s="38"/>
      <c r="GX160" s="38"/>
      <c r="GY160" s="38"/>
      <c r="GZ160" s="38"/>
      <c r="HA160" s="38"/>
      <c r="HB160" s="38"/>
      <c r="HC160" s="38"/>
      <c r="HD160" s="38"/>
      <c r="HE160" s="38"/>
      <c r="HF160" s="38"/>
      <c r="HG160" s="38"/>
      <c r="HH160" s="38"/>
      <c r="HI160" s="38"/>
      <c r="HJ160" s="38"/>
      <c r="HK160" s="38"/>
      <c r="HL160" s="38"/>
      <c r="HM160" s="38"/>
      <c r="HN160" s="38"/>
      <c r="HO160" s="38"/>
      <c r="HP160" s="38"/>
      <c r="HQ160" s="38"/>
      <c r="HR160" s="38"/>
      <c r="HS160" s="38"/>
      <c r="HT160" s="38"/>
      <c r="HU160" s="38"/>
      <c r="HV160" s="38"/>
      <c r="HW160" s="38"/>
      <c r="HX160" s="38"/>
      <c r="HY160" s="38"/>
      <c r="HZ160" s="38"/>
      <c r="IA160" s="38"/>
      <c r="IB160" s="38"/>
      <c r="IC160" s="38"/>
      <c r="ID160" s="38"/>
      <c r="IE160" s="38"/>
      <c r="IF160" s="38"/>
      <c r="IG160" s="38"/>
      <c r="IH160" s="38"/>
      <c r="II160" s="38"/>
      <c r="IJ160" s="38"/>
      <c r="IK160" s="38"/>
      <c r="IL160" s="38"/>
      <c r="IM160" s="38"/>
      <c r="IN160" s="38"/>
      <c r="IO160" s="38"/>
      <c r="IP160" s="38"/>
      <c r="IQ160" s="38"/>
      <c r="IR160" s="38"/>
      <c r="IS160" s="38"/>
      <c r="IT160" s="38"/>
      <c r="IU160" s="38"/>
      <c r="IV160" s="38"/>
    </row>
    <row r="161" spans="1:256" s="146" customFormat="1">
      <c r="A161" s="295" t="s">
        <v>1053</v>
      </c>
      <c r="B161" s="27" t="s">
        <v>850</v>
      </c>
      <c r="C161" s="27">
        <v>33</v>
      </c>
      <c r="D161" s="28" t="s">
        <v>434</v>
      </c>
      <c r="E161" s="28" t="s">
        <v>788</v>
      </c>
      <c r="F161" s="28" t="s">
        <v>783</v>
      </c>
      <c r="G161" s="29" t="s">
        <v>884</v>
      </c>
      <c r="H161" s="30" t="str">
        <f t="shared" si="5"/>
        <v>TM140233U001M1_STR</v>
      </c>
      <c r="I161" s="296"/>
      <c r="J161" s="31" t="str">
        <f>IFERROR(INDEX(Definitions!$E$4:$F$173,MATCH($C161,Definitions!$E$4:$E$173,0),2),"")</f>
        <v>Dust Removal &amp; Mist Removal</v>
      </c>
      <c r="K161" s="32" t="s">
        <v>560</v>
      </c>
      <c r="L161" s="28" t="s">
        <v>561</v>
      </c>
      <c r="M161" s="33" t="s">
        <v>184</v>
      </c>
      <c r="N161" s="28" t="s">
        <v>102</v>
      </c>
      <c r="O161" s="28" t="s">
        <v>72</v>
      </c>
      <c r="P161" s="28" t="s">
        <v>98</v>
      </c>
      <c r="Q161" s="27" t="s">
        <v>512</v>
      </c>
      <c r="R161" s="27" t="s">
        <v>103</v>
      </c>
      <c r="S161" s="27"/>
      <c r="T161" s="171" t="s">
        <v>76</v>
      </c>
      <c r="U161" s="173"/>
      <c r="AJ161" s="38"/>
      <c r="AK161" s="38"/>
      <c r="AL161" s="38"/>
      <c r="AM161" s="38"/>
      <c r="AN161" s="38"/>
      <c r="AO161" s="38"/>
      <c r="AP161" s="38"/>
      <c r="AQ161" s="38"/>
      <c r="AR161" s="38"/>
      <c r="AS161" s="147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  <c r="IK161" s="38"/>
      <c r="IL161" s="38"/>
      <c r="IM161" s="38"/>
      <c r="IN161" s="38"/>
      <c r="IO161" s="38"/>
      <c r="IP161" s="38"/>
      <c r="IQ161" s="38"/>
      <c r="IR161" s="38"/>
      <c r="IS161" s="38"/>
      <c r="IT161" s="38"/>
      <c r="IU161" s="38"/>
      <c r="IV161" s="38"/>
    </row>
    <row r="162" spans="1:256" s="146" customFormat="1">
      <c r="A162" s="295" t="s">
        <v>1053</v>
      </c>
      <c r="B162" s="27" t="s">
        <v>850</v>
      </c>
      <c r="C162" s="27">
        <v>33</v>
      </c>
      <c r="D162" s="28" t="s">
        <v>434</v>
      </c>
      <c r="E162" s="28" t="s">
        <v>788</v>
      </c>
      <c r="F162" s="28" t="s">
        <v>784</v>
      </c>
      <c r="G162" s="29" t="s">
        <v>884</v>
      </c>
      <c r="H162" s="30" t="str">
        <f t="shared" si="5"/>
        <v>TM140233U001M1_RF</v>
      </c>
      <c r="I162" s="296"/>
      <c r="J162" s="31" t="str">
        <f>IFERROR(INDEX(Definitions!$E$4:$F$173,MATCH($C162,Definitions!$E$4:$E$173,0),2),"")</f>
        <v>Dust Removal &amp; Mist Removal</v>
      </c>
      <c r="K162" s="32" t="s">
        <v>562</v>
      </c>
      <c r="L162" s="28" t="s">
        <v>561</v>
      </c>
      <c r="M162" s="33" t="s">
        <v>188</v>
      </c>
      <c r="N162" s="28" t="s">
        <v>102</v>
      </c>
      <c r="O162" s="28" t="s">
        <v>72</v>
      </c>
      <c r="P162" s="28" t="s">
        <v>85</v>
      </c>
      <c r="Q162" s="27" t="s">
        <v>512</v>
      </c>
      <c r="R162" s="27" t="s">
        <v>103</v>
      </c>
      <c r="S162" s="27"/>
      <c r="T162" s="171" t="s">
        <v>76</v>
      </c>
      <c r="U162" s="173"/>
      <c r="AJ162" s="38"/>
      <c r="AK162" s="38"/>
      <c r="AL162" s="38"/>
      <c r="AM162" s="38"/>
      <c r="AN162" s="38"/>
      <c r="AO162" s="38"/>
      <c r="AP162" s="38"/>
      <c r="AQ162" s="38"/>
      <c r="AR162" s="38"/>
      <c r="AS162" s="147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  <c r="DS162" s="38"/>
      <c r="DT162" s="38"/>
      <c r="DU162" s="38"/>
      <c r="DV162" s="38"/>
      <c r="DW162" s="38"/>
      <c r="DX162" s="38"/>
      <c r="DY162" s="38"/>
      <c r="DZ162" s="38"/>
      <c r="EA162" s="38"/>
      <c r="EB162" s="38"/>
      <c r="EC162" s="38"/>
      <c r="ED162" s="38"/>
      <c r="EE162" s="38"/>
      <c r="EF162" s="38"/>
      <c r="EG162" s="38"/>
      <c r="EH162" s="38"/>
      <c r="EI162" s="38"/>
      <c r="EJ162" s="38"/>
      <c r="EK162" s="38"/>
      <c r="EL162" s="38"/>
      <c r="EM162" s="38"/>
      <c r="EN162" s="38"/>
      <c r="EO162" s="38"/>
      <c r="EP162" s="38"/>
      <c r="EQ162" s="38"/>
      <c r="ER162" s="38"/>
      <c r="ES162" s="38"/>
      <c r="ET162" s="38"/>
      <c r="EU162" s="38"/>
      <c r="EV162" s="38"/>
      <c r="EW162" s="38"/>
      <c r="EX162" s="38"/>
      <c r="EY162" s="38"/>
      <c r="EZ162" s="38"/>
      <c r="FA162" s="38"/>
      <c r="FB162" s="38"/>
      <c r="FC162" s="38"/>
      <c r="FD162" s="38"/>
      <c r="FE162" s="38"/>
      <c r="FF162" s="38"/>
      <c r="FG162" s="38"/>
      <c r="FH162" s="38"/>
      <c r="FI162" s="38"/>
      <c r="FJ162" s="38"/>
      <c r="FK162" s="38"/>
      <c r="FL162" s="38"/>
      <c r="FM162" s="38"/>
      <c r="FN162" s="38"/>
      <c r="FO162" s="38"/>
      <c r="FP162" s="38"/>
      <c r="FQ162" s="38"/>
      <c r="FR162" s="38"/>
      <c r="FS162" s="38"/>
      <c r="FT162" s="38"/>
      <c r="FU162" s="38"/>
      <c r="FV162" s="38"/>
      <c r="FW162" s="38"/>
      <c r="FX162" s="38"/>
      <c r="FY162" s="38"/>
      <c r="FZ162" s="38"/>
      <c r="GA162" s="38"/>
      <c r="GB162" s="38"/>
      <c r="GC162" s="38"/>
      <c r="GD162" s="38"/>
      <c r="GE162" s="38"/>
      <c r="GF162" s="38"/>
      <c r="GG162" s="38"/>
      <c r="GH162" s="38"/>
      <c r="GI162" s="38"/>
      <c r="GJ162" s="38"/>
      <c r="GK162" s="38"/>
      <c r="GL162" s="38"/>
      <c r="GM162" s="38"/>
      <c r="GN162" s="38"/>
      <c r="GO162" s="38"/>
      <c r="GP162" s="38"/>
      <c r="GQ162" s="38"/>
      <c r="GR162" s="38"/>
      <c r="GS162" s="38"/>
      <c r="GT162" s="38"/>
      <c r="GU162" s="38"/>
      <c r="GV162" s="38"/>
      <c r="GW162" s="38"/>
      <c r="GX162" s="38"/>
      <c r="GY162" s="38"/>
      <c r="GZ162" s="38"/>
      <c r="HA162" s="38"/>
      <c r="HB162" s="38"/>
      <c r="HC162" s="38"/>
      <c r="HD162" s="38"/>
      <c r="HE162" s="38"/>
      <c r="HF162" s="38"/>
      <c r="HG162" s="38"/>
      <c r="HH162" s="38"/>
      <c r="HI162" s="38"/>
      <c r="HJ162" s="38"/>
      <c r="HK162" s="38"/>
      <c r="HL162" s="38"/>
      <c r="HM162" s="38"/>
      <c r="HN162" s="38"/>
      <c r="HO162" s="38"/>
      <c r="HP162" s="38"/>
      <c r="HQ162" s="38"/>
      <c r="HR162" s="38"/>
      <c r="HS162" s="38"/>
      <c r="HT162" s="38"/>
      <c r="HU162" s="38"/>
      <c r="HV162" s="38"/>
      <c r="HW162" s="38"/>
      <c r="HX162" s="38"/>
      <c r="HY162" s="38"/>
      <c r="HZ162" s="38"/>
      <c r="IA162" s="38"/>
      <c r="IB162" s="38"/>
      <c r="IC162" s="38"/>
      <c r="ID162" s="38"/>
      <c r="IE162" s="38"/>
      <c r="IF162" s="38"/>
      <c r="IG162" s="38"/>
      <c r="IH162" s="38"/>
      <c r="II162" s="38"/>
      <c r="IJ162" s="38"/>
      <c r="IK162" s="38"/>
      <c r="IL162" s="38"/>
      <c r="IM162" s="38"/>
      <c r="IN162" s="38"/>
      <c r="IO162" s="38"/>
      <c r="IP162" s="38"/>
      <c r="IQ162" s="38"/>
      <c r="IR162" s="38"/>
      <c r="IS162" s="38"/>
      <c r="IT162" s="38"/>
      <c r="IU162" s="38"/>
      <c r="IV162" s="38"/>
    </row>
    <row r="163" spans="1:256" s="146" customFormat="1">
      <c r="A163" s="295" t="s">
        <v>1053</v>
      </c>
      <c r="B163" s="27" t="s">
        <v>850</v>
      </c>
      <c r="C163" s="27">
        <v>33</v>
      </c>
      <c r="D163" s="28" t="s">
        <v>434</v>
      </c>
      <c r="E163" s="28" t="s">
        <v>788</v>
      </c>
      <c r="F163" s="28" t="s">
        <v>787</v>
      </c>
      <c r="G163" s="29" t="s">
        <v>884</v>
      </c>
      <c r="H163" s="30" t="str">
        <f t="shared" si="5"/>
        <v>TM140233U001M1_AL</v>
      </c>
      <c r="I163" s="296"/>
      <c r="J163" s="31" t="str">
        <f>IFERROR(INDEX(Definitions!$E$4:$F$173,MATCH($C163,Definitions!$E$4:$E$173,0),2),"")</f>
        <v>Dust Removal &amp; Mist Removal</v>
      </c>
      <c r="K163" s="32" t="s">
        <v>576</v>
      </c>
      <c r="L163" s="28" t="s">
        <v>561</v>
      </c>
      <c r="M163" s="33" t="s">
        <v>439</v>
      </c>
      <c r="N163" s="28" t="s">
        <v>102</v>
      </c>
      <c r="O163" s="28" t="s">
        <v>72</v>
      </c>
      <c r="P163" s="28" t="s">
        <v>85</v>
      </c>
      <c r="Q163" s="27" t="s">
        <v>512</v>
      </c>
      <c r="R163" s="27" t="s">
        <v>103</v>
      </c>
      <c r="S163" s="27"/>
      <c r="T163" s="171" t="s">
        <v>76</v>
      </c>
      <c r="U163" s="173"/>
      <c r="AJ163" s="38"/>
      <c r="AK163" s="38"/>
      <c r="AL163" s="38"/>
      <c r="AM163" s="38"/>
      <c r="AN163" s="38"/>
      <c r="AO163" s="38"/>
      <c r="AP163" s="38"/>
      <c r="AQ163" s="38"/>
      <c r="AR163" s="38"/>
      <c r="AS163" s="147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  <c r="DS163" s="38"/>
      <c r="DT163" s="38"/>
      <c r="DU163" s="38"/>
      <c r="DV163" s="38"/>
      <c r="DW163" s="38"/>
      <c r="DX163" s="38"/>
      <c r="DY163" s="38"/>
      <c r="DZ163" s="38"/>
      <c r="EA163" s="38"/>
      <c r="EB163" s="38"/>
      <c r="EC163" s="38"/>
      <c r="ED163" s="38"/>
      <c r="EE163" s="38"/>
      <c r="EF163" s="38"/>
      <c r="EG163" s="38"/>
      <c r="EH163" s="38"/>
      <c r="EI163" s="38"/>
      <c r="EJ163" s="38"/>
      <c r="EK163" s="38"/>
      <c r="EL163" s="38"/>
      <c r="EM163" s="38"/>
      <c r="EN163" s="38"/>
      <c r="EO163" s="38"/>
      <c r="EP163" s="38"/>
      <c r="EQ163" s="38"/>
      <c r="ER163" s="38"/>
      <c r="ES163" s="38"/>
      <c r="ET163" s="38"/>
      <c r="EU163" s="38"/>
      <c r="EV163" s="38"/>
      <c r="EW163" s="38"/>
      <c r="EX163" s="38"/>
      <c r="EY163" s="38"/>
      <c r="EZ163" s="38"/>
      <c r="FA163" s="38"/>
      <c r="FB163" s="38"/>
      <c r="FC163" s="38"/>
      <c r="FD163" s="38"/>
      <c r="FE163" s="38"/>
      <c r="FF163" s="38"/>
      <c r="FG163" s="38"/>
      <c r="FH163" s="38"/>
      <c r="FI163" s="38"/>
      <c r="FJ163" s="38"/>
      <c r="FK163" s="38"/>
      <c r="FL163" s="38"/>
      <c r="FM163" s="38"/>
      <c r="FN163" s="38"/>
      <c r="FO163" s="38"/>
      <c r="FP163" s="38"/>
      <c r="FQ163" s="38"/>
      <c r="FR163" s="38"/>
      <c r="FS163" s="38"/>
      <c r="FT163" s="38"/>
      <c r="FU163" s="38"/>
      <c r="FV163" s="38"/>
      <c r="FW163" s="38"/>
      <c r="FX163" s="38"/>
      <c r="FY163" s="38"/>
      <c r="FZ163" s="38"/>
      <c r="GA163" s="38"/>
      <c r="GB163" s="38"/>
      <c r="GC163" s="38"/>
      <c r="GD163" s="38"/>
      <c r="GE163" s="38"/>
      <c r="GF163" s="38"/>
      <c r="GG163" s="38"/>
      <c r="GH163" s="38"/>
      <c r="GI163" s="38"/>
      <c r="GJ163" s="38"/>
      <c r="GK163" s="38"/>
      <c r="GL163" s="38"/>
      <c r="GM163" s="38"/>
      <c r="GN163" s="38"/>
      <c r="GO163" s="38"/>
      <c r="GP163" s="38"/>
      <c r="GQ163" s="38"/>
      <c r="GR163" s="38"/>
      <c r="GS163" s="38"/>
      <c r="GT163" s="38"/>
      <c r="GU163" s="38"/>
      <c r="GV163" s="38"/>
      <c r="GW163" s="38"/>
      <c r="GX163" s="38"/>
      <c r="GY163" s="38"/>
      <c r="GZ163" s="38"/>
      <c r="HA163" s="38"/>
      <c r="HB163" s="38"/>
      <c r="HC163" s="38"/>
      <c r="HD163" s="38"/>
      <c r="HE163" s="38"/>
      <c r="HF163" s="38"/>
      <c r="HG163" s="38"/>
      <c r="HH163" s="38"/>
      <c r="HI163" s="38"/>
      <c r="HJ163" s="38"/>
      <c r="HK163" s="38"/>
      <c r="HL163" s="38"/>
      <c r="HM163" s="38"/>
      <c r="HN163" s="38"/>
      <c r="HO163" s="38"/>
      <c r="HP163" s="38"/>
      <c r="HQ163" s="38"/>
      <c r="HR163" s="38"/>
      <c r="HS163" s="38"/>
      <c r="HT163" s="38"/>
      <c r="HU163" s="38"/>
      <c r="HV163" s="38"/>
      <c r="HW163" s="38"/>
      <c r="HX163" s="38"/>
      <c r="HY163" s="38"/>
      <c r="HZ163" s="38"/>
      <c r="IA163" s="38"/>
      <c r="IB163" s="38"/>
      <c r="IC163" s="38"/>
      <c r="ID163" s="38"/>
      <c r="IE163" s="38"/>
      <c r="IF163" s="38"/>
      <c r="IG163" s="38"/>
      <c r="IH163" s="38"/>
      <c r="II163" s="38"/>
      <c r="IJ163" s="38"/>
      <c r="IK163" s="38"/>
      <c r="IL163" s="38"/>
      <c r="IM163" s="38"/>
      <c r="IN163" s="38"/>
      <c r="IO163" s="38"/>
      <c r="IP163" s="38"/>
      <c r="IQ163" s="38"/>
      <c r="IR163" s="38"/>
      <c r="IS163" s="38"/>
      <c r="IT163" s="38"/>
      <c r="IU163" s="38"/>
      <c r="IV163" s="38"/>
    </row>
    <row r="164" spans="1:256" s="146" customFormat="1">
      <c r="A164" s="295" t="s">
        <v>1053</v>
      </c>
      <c r="B164" s="27" t="s">
        <v>850</v>
      </c>
      <c r="C164" s="27">
        <v>33</v>
      </c>
      <c r="D164" s="28" t="s">
        <v>434</v>
      </c>
      <c r="E164" s="28" t="s">
        <v>788</v>
      </c>
      <c r="F164" s="28" t="s">
        <v>780</v>
      </c>
      <c r="G164" s="29" t="s">
        <v>884</v>
      </c>
      <c r="H164" s="30" t="str">
        <f t="shared" si="5"/>
        <v>TM140233U001M1_RY</v>
      </c>
      <c r="I164" s="296"/>
      <c r="J164" s="31" t="str">
        <f>IFERROR(INDEX(Definitions!$E$4:$F$173,MATCH($C164,Definitions!$E$4:$E$173,0),2),"")</f>
        <v>Dust Removal &amp; Mist Removal</v>
      </c>
      <c r="K164" s="32" t="s">
        <v>564</v>
      </c>
      <c r="L164" s="28" t="s">
        <v>561</v>
      </c>
      <c r="M164" s="33" t="s">
        <v>186</v>
      </c>
      <c r="N164" s="28" t="s">
        <v>102</v>
      </c>
      <c r="O164" s="28" t="s">
        <v>72</v>
      </c>
      <c r="P164" s="28" t="s">
        <v>85</v>
      </c>
      <c r="Q164" s="27" t="s">
        <v>512</v>
      </c>
      <c r="R164" s="27" t="s">
        <v>103</v>
      </c>
      <c r="S164" s="27"/>
      <c r="T164" s="171" t="s">
        <v>76</v>
      </c>
      <c r="U164" s="173"/>
      <c r="AJ164" s="38"/>
      <c r="AK164" s="38"/>
      <c r="AL164" s="38"/>
      <c r="AM164" s="38"/>
      <c r="AN164" s="38"/>
      <c r="AO164" s="38"/>
      <c r="AP164" s="38"/>
      <c r="AQ164" s="38"/>
      <c r="AR164" s="38"/>
      <c r="AS164" s="147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  <c r="DS164" s="38"/>
      <c r="DT164" s="38"/>
      <c r="DU164" s="38"/>
      <c r="DV164" s="38"/>
      <c r="DW164" s="38"/>
      <c r="DX164" s="38"/>
      <c r="DY164" s="38"/>
      <c r="DZ164" s="38"/>
      <c r="EA164" s="38"/>
      <c r="EB164" s="38"/>
      <c r="EC164" s="38"/>
      <c r="ED164" s="38"/>
      <c r="EE164" s="38"/>
      <c r="EF164" s="38"/>
      <c r="EG164" s="38"/>
      <c r="EH164" s="38"/>
      <c r="EI164" s="38"/>
      <c r="EJ164" s="38"/>
      <c r="EK164" s="38"/>
      <c r="EL164" s="38"/>
      <c r="EM164" s="38"/>
      <c r="EN164" s="38"/>
      <c r="EO164" s="38"/>
      <c r="EP164" s="38"/>
      <c r="EQ164" s="38"/>
      <c r="ER164" s="38"/>
      <c r="ES164" s="38"/>
      <c r="ET164" s="38"/>
      <c r="EU164" s="38"/>
      <c r="EV164" s="38"/>
      <c r="EW164" s="38"/>
      <c r="EX164" s="38"/>
      <c r="EY164" s="38"/>
      <c r="EZ164" s="38"/>
      <c r="FA164" s="38"/>
      <c r="FB164" s="38"/>
      <c r="FC164" s="38"/>
      <c r="FD164" s="38"/>
      <c r="FE164" s="38"/>
      <c r="FF164" s="38"/>
      <c r="FG164" s="38"/>
      <c r="FH164" s="38"/>
      <c r="FI164" s="38"/>
      <c r="FJ164" s="38"/>
      <c r="FK164" s="38"/>
      <c r="FL164" s="38"/>
      <c r="FM164" s="38"/>
      <c r="FN164" s="38"/>
      <c r="FO164" s="38"/>
      <c r="FP164" s="38"/>
      <c r="FQ164" s="38"/>
      <c r="FR164" s="38"/>
      <c r="FS164" s="38"/>
      <c r="FT164" s="38"/>
      <c r="FU164" s="38"/>
      <c r="FV164" s="38"/>
      <c r="FW164" s="38"/>
      <c r="FX164" s="38"/>
      <c r="FY164" s="38"/>
      <c r="FZ164" s="38"/>
      <c r="GA164" s="38"/>
      <c r="GB164" s="38"/>
      <c r="GC164" s="38"/>
      <c r="GD164" s="38"/>
      <c r="GE164" s="38"/>
      <c r="GF164" s="38"/>
      <c r="GG164" s="38"/>
      <c r="GH164" s="38"/>
      <c r="GI164" s="38"/>
      <c r="GJ164" s="38"/>
      <c r="GK164" s="38"/>
      <c r="GL164" s="38"/>
      <c r="GM164" s="38"/>
      <c r="GN164" s="38"/>
      <c r="GO164" s="38"/>
      <c r="GP164" s="38"/>
      <c r="GQ164" s="38"/>
      <c r="GR164" s="38"/>
      <c r="GS164" s="38"/>
      <c r="GT164" s="38"/>
      <c r="GU164" s="38"/>
      <c r="GV164" s="38"/>
      <c r="GW164" s="38"/>
      <c r="GX164" s="38"/>
      <c r="GY164" s="38"/>
      <c r="GZ164" s="38"/>
      <c r="HA164" s="38"/>
      <c r="HB164" s="38"/>
      <c r="HC164" s="38"/>
      <c r="HD164" s="38"/>
      <c r="HE164" s="38"/>
      <c r="HF164" s="38"/>
      <c r="HG164" s="38"/>
      <c r="HH164" s="38"/>
      <c r="HI164" s="38"/>
      <c r="HJ164" s="38"/>
      <c r="HK164" s="38"/>
      <c r="HL164" s="38"/>
      <c r="HM164" s="38"/>
      <c r="HN164" s="38"/>
      <c r="HO164" s="38"/>
      <c r="HP164" s="38"/>
      <c r="HQ164" s="38"/>
      <c r="HR164" s="38"/>
      <c r="HS164" s="38"/>
      <c r="HT164" s="38"/>
      <c r="HU164" s="38"/>
      <c r="HV164" s="38"/>
      <c r="HW164" s="38"/>
      <c r="HX164" s="38"/>
      <c r="HY164" s="38"/>
      <c r="HZ164" s="38"/>
      <c r="IA164" s="38"/>
      <c r="IB164" s="38"/>
      <c r="IC164" s="38"/>
      <c r="ID164" s="38"/>
      <c r="IE164" s="38"/>
      <c r="IF164" s="38"/>
      <c r="IG164" s="38"/>
      <c r="IH164" s="38"/>
      <c r="II164" s="38"/>
      <c r="IJ164" s="38"/>
      <c r="IK164" s="38"/>
      <c r="IL164" s="38"/>
      <c r="IM164" s="38"/>
      <c r="IN164" s="38"/>
      <c r="IO164" s="38"/>
      <c r="IP164" s="38"/>
      <c r="IQ164" s="38"/>
      <c r="IR164" s="38"/>
      <c r="IS164" s="38"/>
      <c r="IT164" s="38"/>
      <c r="IU164" s="38"/>
      <c r="IV164" s="38"/>
    </row>
    <row r="165" spans="1:256" s="146" customFormat="1">
      <c r="A165" s="295" t="s">
        <v>1054</v>
      </c>
      <c r="B165" s="27" t="s">
        <v>850</v>
      </c>
      <c r="C165" s="27">
        <v>33</v>
      </c>
      <c r="D165" s="28" t="s">
        <v>434</v>
      </c>
      <c r="E165" s="28" t="s">
        <v>788</v>
      </c>
      <c r="F165" s="28" t="s">
        <v>783</v>
      </c>
      <c r="G165" s="29" t="s">
        <v>885</v>
      </c>
      <c r="H165" s="30" t="str">
        <f t="shared" si="5"/>
        <v>TM140233F001M1_STR</v>
      </c>
      <c r="I165" s="296"/>
      <c r="J165" s="31" t="str">
        <f>IFERROR(INDEX(Definitions!$E$4:$F$173,MATCH($C165,Definitions!$E$4:$E$173,0),2),"")</f>
        <v>Dust Removal &amp; Mist Removal</v>
      </c>
      <c r="K165" s="32" t="s">
        <v>591</v>
      </c>
      <c r="L165" s="28" t="s">
        <v>271</v>
      </c>
      <c r="M165" s="33" t="s">
        <v>591</v>
      </c>
      <c r="N165" s="28" t="s">
        <v>102</v>
      </c>
      <c r="O165" s="28" t="s">
        <v>72</v>
      </c>
      <c r="P165" s="28" t="s">
        <v>98</v>
      </c>
      <c r="Q165" s="27" t="s">
        <v>512</v>
      </c>
      <c r="R165" s="27" t="s">
        <v>103</v>
      </c>
      <c r="S165" s="27"/>
      <c r="T165" s="171" t="s">
        <v>76</v>
      </c>
      <c r="U165" s="173"/>
      <c r="AJ165" s="38"/>
      <c r="AK165" s="38"/>
      <c r="AL165" s="38"/>
      <c r="AM165" s="38"/>
      <c r="AN165" s="38"/>
      <c r="AO165" s="38"/>
      <c r="AP165" s="38"/>
      <c r="AQ165" s="38"/>
      <c r="AR165" s="38"/>
      <c r="AS165" s="147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  <c r="DS165" s="38"/>
      <c r="DT165" s="38"/>
      <c r="DU165" s="38"/>
      <c r="DV165" s="38"/>
      <c r="DW165" s="38"/>
      <c r="DX165" s="38"/>
      <c r="DY165" s="38"/>
      <c r="DZ165" s="38"/>
      <c r="EA165" s="38"/>
      <c r="EB165" s="38"/>
      <c r="EC165" s="38"/>
      <c r="ED165" s="38"/>
      <c r="EE165" s="38"/>
      <c r="EF165" s="38"/>
      <c r="EG165" s="38"/>
      <c r="EH165" s="38"/>
      <c r="EI165" s="38"/>
      <c r="EJ165" s="38"/>
      <c r="EK165" s="38"/>
      <c r="EL165" s="38"/>
      <c r="EM165" s="38"/>
      <c r="EN165" s="38"/>
      <c r="EO165" s="38"/>
      <c r="EP165" s="38"/>
      <c r="EQ165" s="38"/>
      <c r="ER165" s="38"/>
      <c r="ES165" s="38"/>
      <c r="ET165" s="38"/>
      <c r="EU165" s="38"/>
      <c r="EV165" s="38"/>
      <c r="EW165" s="38"/>
      <c r="EX165" s="38"/>
      <c r="EY165" s="38"/>
      <c r="EZ165" s="38"/>
      <c r="FA165" s="38"/>
      <c r="FB165" s="38"/>
      <c r="FC165" s="38"/>
      <c r="FD165" s="38"/>
      <c r="FE165" s="38"/>
      <c r="FF165" s="38"/>
      <c r="FG165" s="38"/>
      <c r="FH165" s="38"/>
      <c r="FI165" s="38"/>
      <c r="FJ165" s="38"/>
      <c r="FK165" s="38"/>
      <c r="FL165" s="38"/>
      <c r="FM165" s="38"/>
      <c r="FN165" s="38"/>
      <c r="FO165" s="38"/>
      <c r="FP165" s="38"/>
      <c r="FQ165" s="38"/>
      <c r="FR165" s="38"/>
      <c r="FS165" s="38"/>
      <c r="FT165" s="38"/>
      <c r="FU165" s="38"/>
      <c r="FV165" s="38"/>
      <c r="FW165" s="38"/>
      <c r="FX165" s="38"/>
      <c r="FY165" s="38"/>
      <c r="FZ165" s="38"/>
      <c r="GA165" s="38"/>
      <c r="GB165" s="38"/>
      <c r="GC165" s="38"/>
      <c r="GD165" s="38"/>
      <c r="GE165" s="38"/>
      <c r="GF165" s="38"/>
      <c r="GG165" s="38"/>
      <c r="GH165" s="38"/>
      <c r="GI165" s="38"/>
      <c r="GJ165" s="38"/>
      <c r="GK165" s="38"/>
      <c r="GL165" s="38"/>
      <c r="GM165" s="38"/>
      <c r="GN165" s="38"/>
      <c r="GO165" s="38"/>
      <c r="GP165" s="38"/>
      <c r="GQ165" s="38"/>
      <c r="GR165" s="38"/>
      <c r="GS165" s="38"/>
      <c r="GT165" s="38"/>
      <c r="GU165" s="38"/>
      <c r="GV165" s="38"/>
      <c r="GW165" s="38"/>
      <c r="GX165" s="38"/>
      <c r="GY165" s="38"/>
      <c r="GZ165" s="38"/>
      <c r="HA165" s="38"/>
      <c r="HB165" s="38"/>
      <c r="HC165" s="38"/>
      <c r="HD165" s="38"/>
      <c r="HE165" s="38"/>
      <c r="HF165" s="38"/>
      <c r="HG165" s="38"/>
      <c r="HH165" s="38"/>
      <c r="HI165" s="38"/>
      <c r="HJ165" s="38"/>
      <c r="HK165" s="38"/>
      <c r="HL165" s="38"/>
      <c r="HM165" s="38"/>
      <c r="HN165" s="38"/>
      <c r="HO165" s="38"/>
      <c r="HP165" s="38"/>
      <c r="HQ165" s="38"/>
      <c r="HR165" s="38"/>
      <c r="HS165" s="38"/>
      <c r="HT165" s="38"/>
      <c r="HU165" s="38"/>
      <c r="HV165" s="38"/>
      <c r="HW165" s="38"/>
      <c r="HX165" s="38"/>
      <c r="HY165" s="38"/>
      <c r="HZ165" s="38"/>
      <c r="IA165" s="38"/>
      <c r="IB165" s="38"/>
      <c r="IC165" s="38"/>
      <c r="ID165" s="38"/>
      <c r="IE165" s="38"/>
      <c r="IF165" s="38"/>
      <c r="IG165" s="38"/>
      <c r="IH165" s="38"/>
      <c r="II165" s="38"/>
      <c r="IJ165" s="38"/>
      <c r="IK165" s="38"/>
      <c r="IL165" s="38"/>
      <c r="IM165" s="38"/>
      <c r="IN165" s="38"/>
      <c r="IO165" s="38"/>
      <c r="IP165" s="38"/>
      <c r="IQ165" s="38"/>
      <c r="IR165" s="38"/>
      <c r="IS165" s="38"/>
      <c r="IT165" s="38"/>
      <c r="IU165" s="38"/>
      <c r="IV165" s="38"/>
    </row>
    <row r="166" spans="1:256" s="146" customFormat="1">
      <c r="A166" s="295" t="s">
        <v>1054</v>
      </c>
      <c r="B166" s="27" t="s">
        <v>850</v>
      </c>
      <c r="C166" s="27">
        <v>33</v>
      </c>
      <c r="D166" s="28" t="s">
        <v>434</v>
      </c>
      <c r="E166" s="28" t="s">
        <v>788</v>
      </c>
      <c r="F166" s="28" t="s">
        <v>784</v>
      </c>
      <c r="G166" s="29" t="s">
        <v>885</v>
      </c>
      <c r="H166" s="30" t="str">
        <f t="shared" si="5"/>
        <v>TM140233F001M1_RF</v>
      </c>
      <c r="I166" s="296"/>
      <c r="J166" s="31" t="str">
        <f>IFERROR(INDEX(Definitions!$E$4:$F$173,MATCH($C166,Definitions!$E$4:$E$173,0),2),"")</f>
        <v>Dust Removal &amp; Mist Removal</v>
      </c>
      <c r="K166" s="32" t="s">
        <v>592</v>
      </c>
      <c r="L166" s="28" t="s">
        <v>271</v>
      </c>
      <c r="M166" s="33" t="s">
        <v>592</v>
      </c>
      <c r="N166" s="28" t="s">
        <v>102</v>
      </c>
      <c r="O166" s="28" t="s">
        <v>72</v>
      </c>
      <c r="P166" s="28" t="s">
        <v>85</v>
      </c>
      <c r="Q166" s="27" t="s">
        <v>512</v>
      </c>
      <c r="R166" s="27" t="s">
        <v>103</v>
      </c>
      <c r="S166" s="27"/>
      <c r="T166" s="171" t="s">
        <v>76</v>
      </c>
      <c r="U166" s="173"/>
      <c r="AJ166" s="38"/>
      <c r="AK166" s="38"/>
      <c r="AL166" s="38"/>
      <c r="AM166" s="38"/>
      <c r="AN166" s="38"/>
      <c r="AO166" s="38"/>
      <c r="AP166" s="38"/>
      <c r="AQ166" s="38"/>
      <c r="AR166" s="38"/>
      <c r="AS166" s="147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  <c r="DS166" s="38"/>
      <c r="DT166" s="38"/>
      <c r="DU166" s="38"/>
      <c r="DV166" s="38"/>
      <c r="DW166" s="38"/>
      <c r="DX166" s="38"/>
      <c r="DY166" s="38"/>
      <c r="DZ166" s="38"/>
      <c r="EA166" s="38"/>
      <c r="EB166" s="38"/>
      <c r="EC166" s="38"/>
      <c r="ED166" s="38"/>
      <c r="EE166" s="38"/>
      <c r="EF166" s="38"/>
      <c r="EG166" s="38"/>
      <c r="EH166" s="38"/>
      <c r="EI166" s="38"/>
      <c r="EJ166" s="38"/>
      <c r="EK166" s="38"/>
      <c r="EL166" s="38"/>
      <c r="EM166" s="38"/>
      <c r="EN166" s="38"/>
      <c r="EO166" s="38"/>
      <c r="EP166" s="38"/>
      <c r="EQ166" s="38"/>
      <c r="ER166" s="38"/>
      <c r="ES166" s="38"/>
      <c r="ET166" s="38"/>
      <c r="EU166" s="38"/>
      <c r="EV166" s="38"/>
      <c r="EW166" s="38"/>
      <c r="EX166" s="38"/>
      <c r="EY166" s="38"/>
      <c r="EZ166" s="38"/>
      <c r="FA166" s="38"/>
      <c r="FB166" s="38"/>
      <c r="FC166" s="38"/>
      <c r="FD166" s="38"/>
      <c r="FE166" s="38"/>
      <c r="FF166" s="38"/>
      <c r="FG166" s="38"/>
      <c r="FH166" s="38"/>
      <c r="FI166" s="38"/>
      <c r="FJ166" s="38"/>
      <c r="FK166" s="38"/>
      <c r="FL166" s="38"/>
      <c r="FM166" s="38"/>
      <c r="FN166" s="38"/>
      <c r="FO166" s="38"/>
      <c r="FP166" s="38"/>
      <c r="FQ166" s="38"/>
      <c r="FR166" s="38"/>
      <c r="FS166" s="38"/>
      <c r="FT166" s="38"/>
      <c r="FU166" s="38"/>
      <c r="FV166" s="38"/>
      <c r="FW166" s="38"/>
      <c r="FX166" s="38"/>
      <c r="FY166" s="38"/>
      <c r="FZ166" s="38"/>
      <c r="GA166" s="38"/>
      <c r="GB166" s="38"/>
      <c r="GC166" s="38"/>
      <c r="GD166" s="38"/>
      <c r="GE166" s="38"/>
      <c r="GF166" s="38"/>
      <c r="GG166" s="38"/>
      <c r="GH166" s="38"/>
      <c r="GI166" s="38"/>
      <c r="GJ166" s="38"/>
      <c r="GK166" s="38"/>
      <c r="GL166" s="38"/>
      <c r="GM166" s="38"/>
      <c r="GN166" s="38"/>
      <c r="GO166" s="38"/>
      <c r="GP166" s="38"/>
      <c r="GQ166" s="38"/>
      <c r="GR166" s="38"/>
      <c r="GS166" s="38"/>
      <c r="GT166" s="38"/>
      <c r="GU166" s="38"/>
      <c r="GV166" s="38"/>
      <c r="GW166" s="38"/>
      <c r="GX166" s="38"/>
      <c r="GY166" s="38"/>
      <c r="GZ166" s="38"/>
      <c r="HA166" s="38"/>
      <c r="HB166" s="38"/>
      <c r="HC166" s="38"/>
      <c r="HD166" s="38"/>
      <c r="HE166" s="38"/>
      <c r="HF166" s="38"/>
      <c r="HG166" s="38"/>
      <c r="HH166" s="38"/>
      <c r="HI166" s="38"/>
      <c r="HJ166" s="38"/>
      <c r="HK166" s="38"/>
      <c r="HL166" s="38"/>
      <c r="HM166" s="38"/>
      <c r="HN166" s="38"/>
      <c r="HO166" s="38"/>
      <c r="HP166" s="38"/>
      <c r="HQ166" s="38"/>
      <c r="HR166" s="38"/>
      <c r="HS166" s="38"/>
      <c r="HT166" s="38"/>
      <c r="HU166" s="38"/>
      <c r="HV166" s="38"/>
      <c r="HW166" s="38"/>
      <c r="HX166" s="38"/>
      <c r="HY166" s="38"/>
      <c r="HZ166" s="38"/>
      <c r="IA166" s="38"/>
      <c r="IB166" s="38"/>
      <c r="IC166" s="38"/>
      <c r="ID166" s="38"/>
      <c r="IE166" s="38"/>
      <c r="IF166" s="38"/>
      <c r="IG166" s="38"/>
      <c r="IH166" s="38"/>
      <c r="II166" s="38"/>
      <c r="IJ166" s="38"/>
      <c r="IK166" s="38"/>
      <c r="IL166" s="38"/>
      <c r="IM166" s="38"/>
      <c r="IN166" s="38"/>
      <c r="IO166" s="38"/>
      <c r="IP166" s="38"/>
      <c r="IQ166" s="38"/>
      <c r="IR166" s="38"/>
      <c r="IS166" s="38"/>
      <c r="IT166" s="38"/>
      <c r="IU166" s="38"/>
      <c r="IV166" s="38"/>
    </row>
    <row r="167" spans="1:256" s="146" customFormat="1">
      <c r="A167" s="295" t="s">
        <v>1054</v>
      </c>
      <c r="B167" s="27" t="s">
        <v>850</v>
      </c>
      <c r="C167" s="27">
        <v>33</v>
      </c>
      <c r="D167" s="28" t="s">
        <v>434</v>
      </c>
      <c r="E167" s="28" t="s">
        <v>788</v>
      </c>
      <c r="F167" s="28" t="s">
        <v>787</v>
      </c>
      <c r="G167" s="29" t="s">
        <v>885</v>
      </c>
      <c r="H167" s="30" t="str">
        <f t="shared" si="5"/>
        <v>TM140233F001M1_AL</v>
      </c>
      <c r="I167" s="296"/>
      <c r="J167" s="31" t="str">
        <f>IFERROR(INDEX(Definitions!$E$4:$F$173,MATCH($C167,Definitions!$E$4:$E$173,0),2),"")</f>
        <v>Dust Removal &amp; Mist Removal</v>
      </c>
      <c r="K167" s="32" t="s">
        <v>593</v>
      </c>
      <c r="L167" s="28" t="s">
        <v>271</v>
      </c>
      <c r="M167" s="33" t="s">
        <v>593</v>
      </c>
      <c r="N167" s="28" t="s">
        <v>102</v>
      </c>
      <c r="O167" s="28" t="s">
        <v>72</v>
      </c>
      <c r="P167" s="28" t="s">
        <v>85</v>
      </c>
      <c r="Q167" s="27" t="s">
        <v>512</v>
      </c>
      <c r="R167" s="27" t="s">
        <v>103</v>
      </c>
      <c r="S167" s="27"/>
      <c r="T167" s="171" t="s">
        <v>76</v>
      </c>
      <c r="U167" s="173"/>
      <c r="AJ167" s="38"/>
      <c r="AK167" s="38"/>
      <c r="AL167" s="38"/>
      <c r="AM167" s="38"/>
      <c r="AN167" s="38"/>
      <c r="AO167" s="38"/>
      <c r="AP167" s="38"/>
      <c r="AQ167" s="38"/>
      <c r="AR167" s="38"/>
      <c r="AS167" s="147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  <c r="DS167" s="38"/>
      <c r="DT167" s="38"/>
      <c r="DU167" s="38"/>
      <c r="DV167" s="38"/>
      <c r="DW167" s="38"/>
      <c r="DX167" s="38"/>
      <c r="DY167" s="38"/>
      <c r="DZ167" s="38"/>
      <c r="EA167" s="38"/>
      <c r="EB167" s="38"/>
      <c r="EC167" s="38"/>
      <c r="ED167" s="38"/>
      <c r="EE167" s="38"/>
      <c r="EF167" s="38"/>
      <c r="EG167" s="38"/>
      <c r="EH167" s="38"/>
      <c r="EI167" s="38"/>
      <c r="EJ167" s="38"/>
      <c r="EK167" s="38"/>
      <c r="EL167" s="38"/>
      <c r="EM167" s="38"/>
      <c r="EN167" s="38"/>
      <c r="EO167" s="38"/>
      <c r="EP167" s="38"/>
      <c r="EQ167" s="38"/>
      <c r="ER167" s="38"/>
      <c r="ES167" s="38"/>
      <c r="ET167" s="38"/>
      <c r="EU167" s="38"/>
      <c r="EV167" s="38"/>
      <c r="EW167" s="38"/>
      <c r="EX167" s="38"/>
      <c r="EY167" s="38"/>
      <c r="EZ167" s="38"/>
      <c r="FA167" s="38"/>
      <c r="FB167" s="38"/>
      <c r="FC167" s="38"/>
      <c r="FD167" s="38"/>
      <c r="FE167" s="38"/>
      <c r="FF167" s="38"/>
      <c r="FG167" s="38"/>
      <c r="FH167" s="38"/>
      <c r="FI167" s="38"/>
      <c r="FJ167" s="38"/>
      <c r="FK167" s="38"/>
      <c r="FL167" s="38"/>
      <c r="FM167" s="38"/>
      <c r="FN167" s="38"/>
      <c r="FO167" s="38"/>
      <c r="FP167" s="38"/>
      <c r="FQ167" s="38"/>
      <c r="FR167" s="38"/>
      <c r="FS167" s="38"/>
      <c r="FT167" s="38"/>
      <c r="FU167" s="38"/>
      <c r="FV167" s="38"/>
      <c r="FW167" s="38"/>
      <c r="FX167" s="38"/>
      <c r="FY167" s="38"/>
      <c r="FZ167" s="38"/>
      <c r="GA167" s="38"/>
      <c r="GB167" s="38"/>
      <c r="GC167" s="38"/>
      <c r="GD167" s="38"/>
      <c r="GE167" s="38"/>
      <c r="GF167" s="38"/>
      <c r="GG167" s="38"/>
      <c r="GH167" s="38"/>
      <c r="GI167" s="38"/>
      <c r="GJ167" s="38"/>
      <c r="GK167" s="38"/>
      <c r="GL167" s="38"/>
      <c r="GM167" s="38"/>
      <c r="GN167" s="38"/>
      <c r="GO167" s="38"/>
      <c r="GP167" s="38"/>
      <c r="GQ167" s="38"/>
      <c r="GR167" s="38"/>
      <c r="GS167" s="38"/>
      <c r="GT167" s="38"/>
      <c r="GU167" s="38"/>
      <c r="GV167" s="38"/>
      <c r="GW167" s="38"/>
      <c r="GX167" s="38"/>
      <c r="GY167" s="38"/>
      <c r="GZ167" s="38"/>
      <c r="HA167" s="38"/>
      <c r="HB167" s="38"/>
      <c r="HC167" s="38"/>
      <c r="HD167" s="38"/>
      <c r="HE167" s="38"/>
      <c r="HF167" s="38"/>
      <c r="HG167" s="38"/>
      <c r="HH167" s="38"/>
      <c r="HI167" s="38"/>
      <c r="HJ167" s="38"/>
      <c r="HK167" s="38"/>
      <c r="HL167" s="38"/>
      <c r="HM167" s="38"/>
      <c r="HN167" s="38"/>
      <c r="HO167" s="38"/>
      <c r="HP167" s="38"/>
      <c r="HQ167" s="38"/>
      <c r="HR167" s="38"/>
      <c r="HS167" s="38"/>
      <c r="HT167" s="38"/>
      <c r="HU167" s="38"/>
      <c r="HV167" s="38"/>
      <c r="HW167" s="38"/>
      <c r="HX167" s="38"/>
      <c r="HY167" s="38"/>
      <c r="HZ167" s="38"/>
      <c r="IA167" s="38"/>
      <c r="IB167" s="38"/>
      <c r="IC167" s="38"/>
      <c r="ID167" s="38"/>
      <c r="IE167" s="38"/>
      <c r="IF167" s="38"/>
      <c r="IG167" s="38"/>
      <c r="IH167" s="38"/>
      <c r="II167" s="38"/>
      <c r="IJ167" s="38"/>
      <c r="IK167" s="38"/>
      <c r="IL167" s="38"/>
      <c r="IM167" s="38"/>
      <c r="IN167" s="38"/>
      <c r="IO167" s="38"/>
      <c r="IP167" s="38"/>
      <c r="IQ167" s="38"/>
      <c r="IR167" s="38"/>
      <c r="IS167" s="38"/>
      <c r="IT167" s="38"/>
      <c r="IU167" s="38"/>
      <c r="IV167" s="38"/>
    </row>
    <row r="168" spans="1:256" s="146" customFormat="1">
      <c r="A168" s="295" t="s">
        <v>1054</v>
      </c>
      <c r="B168" s="27" t="s">
        <v>850</v>
      </c>
      <c r="C168" s="27">
        <v>33</v>
      </c>
      <c r="D168" s="28" t="s">
        <v>434</v>
      </c>
      <c r="E168" s="28" t="s">
        <v>788</v>
      </c>
      <c r="F168" s="28" t="s">
        <v>780</v>
      </c>
      <c r="G168" s="29" t="s">
        <v>885</v>
      </c>
      <c r="H168" s="30" t="str">
        <f t="shared" si="5"/>
        <v>TM140233F001M1_RY</v>
      </c>
      <c r="I168" s="296"/>
      <c r="J168" s="31" t="str">
        <f>IFERROR(INDEX(Definitions!$E$4:$F$173,MATCH($C168,Definitions!$E$4:$E$173,0),2),"")</f>
        <v>Dust Removal &amp; Mist Removal</v>
      </c>
      <c r="K168" s="32" t="s">
        <v>594</v>
      </c>
      <c r="L168" s="28" t="s">
        <v>271</v>
      </c>
      <c r="M168" s="33" t="s">
        <v>594</v>
      </c>
      <c r="N168" s="28" t="s">
        <v>102</v>
      </c>
      <c r="O168" s="28" t="s">
        <v>72</v>
      </c>
      <c r="P168" s="28" t="s">
        <v>85</v>
      </c>
      <c r="Q168" s="27" t="s">
        <v>512</v>
      </c>
      <c r="R168" s="27" t="s">
        <v>103</v>
      </c>
      <c r="S168" s="27"/>
      <c r="T168" s="171" t="s">
        <v>76</v>
      </c>
      <c r="U168" s="173"/>
      <c r="AJ168" s="38"/>
      <c r="AK168" s="38"/>
      <c r="AL168" s="38"/>
      <c r="AM168" s="38"/>
      <c r="AN168" s="38"/>
      <c r="AO168" s="38"/>
      <c r="AP168" s="38"/>
      <c r="AQ168" s="38"/>
      <c r="AR168" s="38"/>
      <c r="AS168" s="147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8"/>
      <c r="DP168" s="38"/>
      <c r="DQ168" s="38"/>
      <c r="DR168" s="38"/>
      <c r="DS168" s="38"/>
      <c r="DT168" s="38"/>
      <c r="DU168" s="38"/>
      <c r="DV168" s="38"/>
      <c r="DW168" s="38"/>
      <c r="DX168" s="38"/>
      <c r="DY168" s="38"/>
      <c r="DZ168" s="38"/>
      <c r="EA168" s="38"/>
      <c r="EB168" s="38"/>
      <c r="EC168" s="38"/>
      <c r="ED168" s="38"/>
      <c r="EE168" s="38"/>
      <c r="EF168" s="38"/>
      <c r="EG168" s="38"/>
      <c r="EH168" s="38"/>
      <c r="EI168" s="38"/>
      <c r="EJ168" s="38"/>
      <c r="EK168" s="38"/>
      <c r="EL168" s="38"/>
      <c r="EM168" s="38"/>
      <c r="EN168" s="38"/>
      <c r="EO168" s="38"/>
      <c r="EP168" s="38"/>
      <c r="EQ168" s="38"/>
      <c r="ER168" s="38"/>
      <c r="ES168" s="38"/>
      <c r="ET168" s="38"/>
      <c r="EU168" s="38"/>
      <c r="EV168" s="38"/>
      <c r="EW168" s="38"/>
      <c r="EX168" s="38"/>
      <c r="EY168" s="38"/>
      <c r="EZ168" s="38"/>
      <c r="FA168" s="38"/>
      <c r="FB168" s="38"/>
      <c r="FC168" s="38"/>
      <c r="FD168" s="38"/>
      <c r="FE168" s="38"/>
      <c r="FF168" s="38"/>
      <c r="FG168" s="38"/>
      <c r="FH168" s="38"/>
      <c r="FI168" s="38"/>
      <c r="FJ168" s="38"/>
      <c r="FK168" s="38"/>
      <c r="FL168" s="38"/>
      <c r="FM168" s="38"/>
      <c r="FN168" s="38"/>
      <c r="FO168" s="38"/>
      <c r="FP168" s="38"/>
      <c r="FQ168" s="38"/>
      <c r="FR168" s="38"/>
      <c r="FS168" s="38"/>
      <c r="FT168" s="38"/>
      <c r="FU168" s="38"/>
      <c r="FV168" s="38"/>
      <c r="FW168" s="38"/>
      <c r="FX168" s="38"/>
      <c r="FY168" s="38"/>
      <c r="FZ168" s="38"/>
      <c r="GA168" s="38"/>
      <c r="GB168" s="38"/>
      <c r="GC168" s="38"/>
      <c r="GD168" s="38"/>
      <c r="GE168" s="38"/>
      <c r="GF168" s="38"/>
      <c r="GG168" s="38"/>
      <c r="GH168" s="38"/>
      <c r="GI168" s="38"/>
      <c r="GJ168" s="38"/>
      <c r="GK168" s="38"/>
      <c r="GL168" s="38"/>
      <c r="GM168" s="38"/>
      <c r="GN168" s="38"/>
      <c r="GO168" s="38"/>
      <c r="GP168" s="38"/>
      <c r="GQ168" s="38"/>
      <c r="GR168" s="38"/>
      <c r="GS168" s="38"/>
      <c r="GT168" s="38"/>
      <c r="GU168" s="38"/>
      <c r="GV168" s="38"/>
      <c r="GW168" s="38"/>
      <c r="GX168" s="38"/>
      <c r="GY168" s="38"/>
      <c r="GZ168" s="38"/>
      <c r="HA168" s="38"/>
      <c r="HB168" s="38"/>
      <c r="HC168" s="38"/>
      <c r="HD168" s="38"/>
      <c r="HE168" s="38"/>
      <c r="HF168" s="38"/>
      <c r="HG168" s="38"/>
      <c r="HH168" s="38"/>
      <c r="HI168" s="38"/>
      <c r="HJ168" s="38"/>
      <c r="HK168" s="38"/>
      <c r="HL168" s="38"/>
      <c r="HM168" s="38"/>
      <c r="HN168" s="38"/>
      <c r="HO168" s="38"/>
      <c r="HP168" s="38"/>
      <c r="HQ168" s="38"/>
      <c r="HR168" s="38"/>
      <c r="HS168" s="38"/>
      <c r="HT168" s="38"/>
      <c r="HU168" s="38"/>
      <c r="HV168" s="38"/>
      <c r="HW168" s="38"/>
      <c r="HX168" s="38"/>
      <c r="HY168" s="38"/>
      <c r="HZ168" s="38"/>
      <c r="IA168" s="38"/>
      <c r="IB168" s="38"/>
      <c r="IC168" s="38"/>
      <c r="ID168" s="38"/>
      <c r="IE168" s="38"/>
      <c r="IF168" s="38"/>
      <c r="IG168" s="38"/>
      <c r="IH168" s="38"/>
      <c r="II168" s="38"/>
      <c r="IJ168" s="38"/>
      <c r="IK168" s="38"/>
      <c r="IL168" s="38"/>
      <c r="IM168" s="38"/>
      <c r="IN168" s="38"/>
      <c r="IO168" s="38"/>
      <c r="IP168" s="38"/>
      <c r="IQ168" s="38"/>
      <c r="IR168" s="38"/>
      <c r="IS168" s="38"/>
      <c r="IT168" s="38"/>
      <c r="IU168" s="38"/>
      <c r="IV168" s="38"/>
    </row>
    <row r="169" spans="1:256" s="146" customFormat="1">
      <c r="A169" s="295" t="s">
        <v>1054</v>
      </c>
      <c r="B169" s="27" t="s">
        <v>850</v>
      </c>
      <c r="C169" s="27">
        <v>33</v>
      </c>
      <c r="D169" s="28" t="s">
        <v>434</v>
      </c>
      <c r="E169" s="28" t="s">
        <v>788</v>
      </c>
      <c r="F169" s="28" t="s">
        <v>790</v>
      </c>
      <c r="G169" s="29" t="s">
        <v>885</v>
      </c>
      <c r="H169" s="30" t="str">
        <f t="shared" si="5"/>
        <v>TM140233F001M1_CURR</v>
      </c>
      <c r="I169" s="296"/>
      <c r="J169" s="31" t="str">
        <f>IFERROR(INDEX(Definitions!$E$4:$F$173,MATCH($C169,Definitions!$E$4:$E$173,0),2),"")</f>
        <v>Dust Removal &amp; Mist Removal</v>
      </c>
      <c r="K169" s="32" t="s">
        <v>595</v>
      </c>
      <c r="L169" s="28" t="s">
        <v>271</v>
      </c>
      <c r="M169" s="33" t="s">
        <v>595</v>
      </c>
      <c r="N169" s="28" t="s">
        <v>102</v>
      </c>
      <c r="O169" s="28" t="s">
        <v>72</v>
      </c>
      <c r="P169" s="28" t="s">
        <v>73</v>
      </c>
      <c r="Q169" s="27" t="s">
        <v>472</v>
      </c>
      <c r="R169" s="27" t="s">
        <v>103</v>
      </c>
      <c r="S169" s="27"/>
      <c r="T169" s="171" t="s">
        <v>76</v>
      </c>
      <c r="U169" s="173"/>
      <c r="AJ169" s="38"/>
      <c r="AK169" s="38"/>
      <c r="AL169" s="38"/>
      <c r="AM169" s="38"/>
      <c r="AN169" s="38"/>
      <c r="AO169" s="38"/>
      <c r="AP169" s="38"/>
      <c r="AQ169" s="38"/>
      <c r="AR169" s="38"/>
      <c r="AS169" s="147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  <c r="DS169" s="38"/>
      <c r="DT169" s="38"/>
      <c r="DU169" s="38"/>
      <c r="DV169" s="38"/>
      <c r="DW169" s="38"/>
      <c r="DX169" s="38"/>
      <c r="DY169" s="38"/>
      <c r="DZ169" s="38"/>
      <c r="EA169" s="38"/>
      <c r="EB169" s="38"/>
      <c r="EC169" s="38"/>
      <c r="ED169" s="38"/>
      <c r="EE169" s="38"/>
      <c r="EF169" s="38"/>
      <c r="EG169" s="38"/>
      <c r="EH169" s="38"/>
      <c r="EI169" s="38"/>
      <c r="EJ169" s="38"/>
      <c r="EK169" s="38"/>
      <c r="EL169" s="38"/>
      <c r="EM169" s="38"/>
      <c r="EN169" s="38"/>
      <c r="EO169" s="38"/>
      <c r="EP169" s="38"/>
      <c r="EQ169" s="38"/>
      <c r="ER169" s="38"/>
      <c r="ES169" s="38"/>
      <c r="ET169" s="38"/>
      <c r="EU169" s="38"/>
      <c r="EV169" s="38"/>
      <c r="EW169" s="38"/>
      <c r="EX169" s="38"/>
      <c r="EY169" s="38"/>
      <c r="EZ169" s="38"/>
      <c r="FA169" s="38"/>
      <c r="FB169" s="38"/>
      <c r="FC169" s="38"/>
      <c r="FD169" s="38"/>
      <c r="FE169" s="38"/>
      <c r="FF169" s="38"/>
      <c r="FG169" s="38"/>
      <c r="FH169" s="38"/>
      <c r="FI169" s="38"/>
      <c r="FJ169" s="38"/>
      <c r="FK169" s="38"/>
      <c r="FL169" s="38"/>
      <c r="FM169" s="38"/>
      <c r="FN169" s="38"/>
      <c r="FO169" s="38"/>
      <c r="FP169" s="38"/>
      <c r="FQ169" s="38"/>
      <c r="FR169" s="38"/>
      <c r="FS169" s="38"/>
      <c r="FT169" s="38"/>
      <c r="FU169" s="38"/>
      <c r="FV169" s="38"/>
      <c r="FW169" s="38"/>
      <c r="FX169" s="38"/>
      <c r="FY169" s="38"/>
      <c r="FZ169" s="38"/>
      <c r="GA169" s="38"/>
      <c r="GB169" s="38"/>
      <c r="GC169" s="38"/>
      <c r="GD169" s="38"/>
      <c r="GE169" s="38"/>
      <c r="GF169" s="38"/>
      <c r="GG169" s="38"/>
      <c r="GH169" s="38"/>
      <c r="GI169" s="38"/>
      <c r="GJ169" s="38"/>
      <c r="GK169" s="38"/>
      <c r="GL169" s="38"/>
      <c r="GM169" s="38"/>
      <c r="GN169" s="38"/>
      <c r="GO169" s="38"/>
      <c r="GP169" s="38"/>
      <c r="GQ169" s="38"/>
      <c r="GR169" s="38"/>
      <c r="GS169" s="38"/>
      <c r="GT169" s="38"/>
      <c r="GU169" s="38"/>
      <c r="GV169" s="38"/>
      <c r="GW169" s="38"/>
      <c r="GX169" s="38"/>
      <c r="GY169" s="38"/>
      <c r="GZ169" s="38"/>
      <c r="HA169" s="38"/>
      <c r="HB169" s="38"/>
      <c r="HC169" s="38"/>
      <c r="HD169" s="38"/>
      <c r="HE169" s="38"/>
      <c r="HF169" s="38"/>
      <c r="HG169" s="38"/>
      <c r="HH169" s="38"/>
      <c r="HI169" s="38"/>
      <c r="HJ169" s="38"/>
      <c r="HK169" s="38"/>
      <c r="HL169" s="38"/>
      <c r="HM169" s="38"/>
      <c r="HN169" s="38"/>
      <c r="HO169" s="38"/>
      <c r="HP169" s="38"/>
      <c r="HQ169" s="38"/>
      <c r="HR169" s="38"/>
      <c r="HS169" s="38"/>
      <c r="HT169" s="38"/>
      <c r="HU169" s="38"/>
      <c r="HV169" s="38"/>
      <c r="HW169" s="38"/>
      <c r="HX169" s="38"/>
      <c r="HY169" s="38"/>
      <c r="HZ169" s="38"/>
      <c r="IA169" s="38"/>
      <c r="IB169" s="38"/>
      <c r="IC169" s="38"/>
      <c r="ID169" s="38"/>
      <c r="IE169" s="38"/>
      <c r="IF169" s="38"/>
      <c r="IG169" s="38"/>
      <c r="IH169" s="38"/>
      <c r="II169" s="38"/>
      <c r="IJ169" s="38"/>
      <c r="IK169" s="38"/>
      <c r="IL169" s="38"/>
      <c r="IM169" s="38"/>
      <c r="IN169" s="38"/>
      <c r="IO169" s="38"/>
      <c r="IP169" s="38"/>
      <c r="IQ169" s="38"/>
      <c r="IR169" s="38"/>
      <c r="IS169" s="38"/>
      <c r="IT169" s="38"/>
      <c r="IU169" s="38"/>
      <c r="IV169" s="38"/>
    </row>
    <row r="170" spans="1:256" s="146" customFormat="1">
      <c r="A170" s="295" t="s">
        <v>1054</v>
      </c>
      <c r="B170" s="27" t="s">
        <v>850</v>
      </c>
      <c r="C170" s="27">
        <v>33</v>
      </c>
      <c r="D170" s="28" t="s">
        <v>434</v>
      </c>
      <c r="E170" s="28" t="s">
        <v>788</v>
      </c>
      <c r="F170" s="28" t="s">
        <v>786</v>
      </c>
      <c r="G170" s="29" t="s">
        <v>885</v>
      </c>
      <c r="H170" s="30" t="str">
        <f t="shared" si="5"/>
        <v>TM140233F001M1_SPC</v>
      </c>
      <c r="I170" s="296"/>
      <c r="J170" s="31" t="str">
        <f>IFERROR(INDEX(Definitions!$E$4:$F$173,MATCH($C170,Definitions!$E$4:$E$173,0),2),"")</f>
        <v>Dust Removal &amp; Mist Removal</v>
      </c>
      <c r="K170" s="32" t="s">
        <v>596</v>
      </c>
      <c r="L170" s="28" t="s">
        <v>271</v>
      </c>
      <c r="M170" s="33" t="s">
        <v>596</v>
      </c>
      <c r="N170" s="28" t="s">
        <v>102</v>
      </c>
      <c r="O170" s="28" t="s">
        <v>72</v>
      </c>
      <c r="P170" s="28" t="s">
        <v>79</v>
      </c>
      <c r="Q170" s="27" t="s">
        <v>472</v>
      </c>
      <c r="R170" s="27" t="s">
        <v>103</v>
      </c>
      <c r="S170" s="27"/>
      <c r="T170" s="171" t="s">
        <v>76</v>
      </c>
      <c r="U170" s="173"/>
      <c r="AJ170" s="38"/>
      <c r="AK170" s="38"/>
      <c r="AL170" s="38"/>
      <c r="AM170" s="38"/>
      <c r="AN170" s="38"/>
      <c r="AO170" s="38"/>
      <c r="AP170" s="38"/>
      <c r="AQ170" s="38"/>
      <c r="AR170" s="38"/>
      <c r="AS170" s="147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  <c r="DS170" s="38"/>
      <c r="DT170" s="38"/>
      <c r="DU170" s="38"/>
      <c r="DV170" s="38"/>
      <c r="DW170" s="38"/>
      <c r="DX170" s="38"/>
      <c r="DY170" s="38"/>
      <c r="DZ170" s="38"/>
      <c r="EA170" s="38"/>
      <c r="EB170" s="38"/>
      <c r="EC170" s="38"/>
      <c r="ED170" s="38"/>
      <c r="EE170" s="38"/>
      <c r="EF170" s="38"/>
      <c r="EG170" s="38"/>
      <c r="EH170" s="38"/>
      <c r="EI170" s="38"/>
      <c r="EJ170" s="38"/>
      <c r="EK170" s="38"/>
      <c r="EL170" s="38"/>
      <c r="EM170" s="38"/>
      <c r="EN170" s="38"/>
      <c r="EO170" s="38"/>
      <c r="EP170" s="38"/>
      <c r="EQ170" s="38"/>
      <c r="ER170" s="38"/>
      <c r="ES170" s="38"/>
      <c r="ET170" s="38"/>
      <c r="EU170" s="38"/>
      <c r="EV170" s="38"/>
      <c r="EW170" s="38"/>
      <c r="EX170" s="38"/>
      <c r="EY170" s="38"/>
      <c r="EZ170" s="38"/>
      <c r="FA170" s="38"/>
      <c r="FB170" s="38"/>
      <c r="FC170" s="38"/>
      <c r="FD170" s="38"/>
      <c r="FE170" s="38"/>
      <c r="FF170" s="38"/>
      <c r="FG170" s="38"/>
      <c r="FH170" s="38"/>
      <c r="FI170" s="38"/>
      <c r="FJ170" s="38"/>
      <c r="FK170" s="38"/>
      <c r="FL170" s="38"/>
      <c r="FM170" s="38"/>
      <c r="FN170" s="38"/>
      <c r="FO170" s="38"/>
      <c r="FP170" s="38"/>
      <c r="FQ170" s="38"/>
      <c r="FR170" s="38"/>
      <c r="FS170" s="38"/>
      <c r="FT170" s="38"/>
      <c r="FU170" s="38"/>
      <c r="FV170" s="38"/>
      <c r="FW170" s="38"/>
      <c r="FX170" s="38"/>
      <c r="FY170" s="38"/>
      <c r="FZ170" s="38"/>
      <c r="GA170" s="38"/>
      <c r="GB170" s="38"/>
      <c r="GC170" s="38"/>
      <c r="GD170" s="38"/>
      <c r="GE170" s="38"/>
      <c r="GF170" s="38"/>
      <c r="GG170" s="38"/>
      <c r="GH170" s="38"/>
      <c r="GI170" s="38"/>
      <c r="GJ170" s="38"/>
      <c r="GK170" s="38"/>
      <c r="GL170" s="38"/>
      <c r="GM170" s="38"/>
      <c r="GN170" s="38"/>
      <c r="GO170" s="38"/>
      <c r="GP170" s="38"/>
      <c r="GQ170" s="38"/>
      <c r="GR170" s="38"/>
      <c r="GS170" s="38"/>
      <c r="GT170" s="38"/>
      <c r="GU170" s="38"/>
      <c r="GV170" s="38"/>
      <c r="GW170" s="38"/>
      <c r="GX170" s="38"/>
      <c r="GY170" s="38"/>
      <c r="GZ170" s="38"/>
      <c r="HA170" s="38"/>
      <c r="HB170" s="38"/>
      <c r="HC170" s="38"/>
      <c r="HD170" s="38"/>
      <c r="HE170" s="38"/>
      <c r="HF170" s="38"/>
      <c r="HG170" s="38"/>
      <c r="HH170" s="38"/>
      <c r="HI170" s="38"/>
      <c r="HJ170" s="38"/>
      <c r="HK170" s="38"/>
      <c r="HL170" s="38"/>
      <c r="HM170" s="38"/>
      <c r="HN170" s="38"/>
      <c r="HO170" s="38"/>
      <c r="HP170" s="38"/>
      <c r="HQ170" s="38"/>
      <c r="HR170" s="38"/>
      <c r="HS170" s="38"/>
      <c r="HT170" s="38"/>
      <c r="HU170" s="38"/>
      <c r="HV170" s="38"/>
      <c r="HW170" s="38"/>
      <c r="HX170" s="38"/>
      <c r="HY170" s="38"/>
      <c r="HZ170" s="38"/>
      <c r="IA170" s="38"/>
      <c r="IB170" s="38"/>
      <c r="IC170" s="38"/>
      <c r="ID170" s="38"/>
      <c r="IE170" s="38"/>
      <c r="IF170" s="38"/>
      <c r="IG170" s="38"/>
      <c r="IH170" s="38"/>
      <c r="II170" s="38"/>
      <c r="IJ170" s="38"/>
      <c r="IK170" s="38"/>
      <c r="IL170" s="38"/>
      <c r="IM170" s="38"/>
      <c r="IN170" s="38"/>
      <c r="IO170" s="38"/>
      <c r="IP170" s="38"/>
      <c r="IQ170" s="38"/>
      <c r="IR170" s="38"/>
      <c r="IS170" s="38"/>
      <c r="IT170" s="38"/>
      <c r="IU170" s="38"/>
      <c r="IV170" s="38"/>
    </row>
  </sheetData>
  <autoFilter ref="A9:T170" xr:uid="{00000000-0009-0000-0000-000003000000}"/>
  <mergeCells count="37">
    <mergeCell ref="S6:T6"/>
    <mergeCell ref="K7:K8"/>
    <mergeCell ref="L7:L8"/>
    <mergeCell ref="S5:T5"/>
    <mergeCell ref="B1:G1"/>
    <mergeCell ref="U1:AS1"/>
    <mergeCell ref="U2:AS2"/>
    <mergeCell ref="B3:G3"/>
    <mergeCell ref="S4:T4"/>
    <mergeCell ref="AF7:AF8"/>
    <mergeCell ref="J7:J9"/>
    <mergeCell ref="I7:I8"/>
    <mergeCell ref="O7:O8"/>
    <mergeCell ref="P7:P8"/>
    <mergeCell ref="Q7:S7"/>
    <mergeCell ref="T7:T8"/>
    <mergeCell ref="AQ7:AQ8"/>
    <mergeCell ref="N7:N8"/>
    <mergeCell ref="V7:V8"/>
    <mergeCell ref="W7:W8"/>
    <mergeCell ref="X7:AD7"/>
    <mergeCell ref="A7:A8"/>
    <mergeCell ref="B7:C8"/>
    <mergeCell ref="D7:D8"/>
    <mergeCell ref="G7:G8"/>
    <mergeCell ref="H7:H8"/>
    <mergeCell ref="AE7:AE8"/>
    <mergeCell ref="AS7:AS8"/>
    <mergeCell ref="E7:F8"/>
    <mergeCell ref="AG7:AG8"/>
    <mergeCell ref="AH7:AH8"/>
    <mergeCell ref="AI7:AI8"/>
    <mergeCell ref="AJ7:AK7"/>
    <mergeCell ref="AL7:AN7"/>
    <mergeCell ref="AO7:AP7"/>
    <mergeCell ref="U7:U8"/>
    <mergeCell ref="M7:M8"/>
  </mergeCells>
  <printOptions horizontalCentered="1"/>
  <pageMargins left="0.120138888888889" right="0" top="0.25" bottom="0.25" header="0.51180555555555496" footer="0.51180555555555496"/>
  <pageSetup paperSize="8" firstPageNumber="0" orientation="landscape" useFirstPageNumber="1" horizontalDpi="300" verticalDpi="300" r:id="rId1"/>
  <colBreaks count="1" manualBreakCount="1">
    <brk id="4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25"/>
  <sheetViews>
    <sheetView zoomScale="85" zoomScaleNormal="85" workbookViewId="0">
      <selection activeCell="J23" sqref="J23"/>
    </sheetView>
  </sheetViews>
  <sheetFormatPr defaultColWidth="8.7109375" defaultRowHeight="15"/>
  <cols>
    <col min="1" max="1" width="8.7109375" customWidth="1"/>
    <col min="2" max="2" width="29.28515625" bestFit="1" customWidth="1"/>
    <col min="3" max="3" width="18" customWidth="1"/>
    <col min="4" max="6" width="8.7109375" customWidth="1"/>
    <col min="7" max="7" width="7" bestFit="1" customWidth="1"/>
    <col min="8" max="8" width="15.42578125" customWidth="1"/>
    <col min="9" max="9" width="11.140625" style="1" customWidth="1"/>
  </cols>
  <sheetData>
    <row r="2" spans="2:12" ht="19.5" thickBot="1">
      <c r="B2" s="359" t="s">
        <v>805</v>
      </c>
      <c r="C2" s="359"/>
      <c r="D2" s="359"/>
      <c r="E2" s="359"/>
      <c r="F2" s="359"/>
      <c r="G2" s="359"/>
      <c r="H2" s="359"/>
    </row>
    <row r="3" spans="2:12" ht="17.25" thickTop="1" thickBot="1">
      <c r="B3" s="19" t="s">
        <v>776</v>
      </c>
      <c r="C3" s="157" t="s">
        <v>777</v>
      </c>
      <c r="D3" s="156" t="s">
        <v>73</v>
      </c>
      <c r="E3" s="22" t="s">
        <v>79</v>
      </c>
      <c r="F3" s="22" t="s">
        <v>85</v>
      </c>
      <c r="G3" s="23" t="s">
        <v>98</v>
      </c>
      <c r="H3" s="324" t="s">
        <v>606</v>
      </c>
      <c r="I3" s="365" t="s">
        <v>1123</v>
      </c>
    </row>
    <row r="4" spans="2:12" ht="16.5" thickTop="1" thickBot="1">
      <c r="B4" s="153" t="s">
        <v>607</v>
      </c>
      <c r="C4" s="155">
        <v>30</v>
      </c>
      <c r="D4" s="24">
        <f>COUNTIFS('IO List'!$C$10:$C$861,$C4,'IO List'!$N$10:$N$861,D$3)</f>
        <v>4</v>
      </c>
      <c r="E4" s="24">
        <f>COUNTIFS('IO List'!$C$10:$C$861,$C4,'IO List'!$N$10:$N$861,E$3)</f>
        <v>5</v>
      </c>
      <c r="F4" s="24">
        <f>COUNTIFS('IO List'!$C$10:$C$861,$C4,'IO List'!$N$10:$N$861,F$3)</f>
        <v>43</v>
      </c>
      <c r="G4" s="160">
        <f>COUNTIFS('IO List'!$C$10:$C$861,$C4,'IO List'!$N$10:$N$861,G$3)</f>
        <v>18</v>
      </c>
      <c r="H4" s="161">
        <f t="shared" ref="H4:H10" si="0">SUM(D4:G4)</f>
        <v>70</v>
      </c>
      <c r="I4" s="367" t="s">
        <v>72</v>
      </c>
      <c r="L4" s="1"/>
    </row>
    <row r="5" spans="2:12" ht="16.5" thickTop="1" thickBot="1">
      <c r="B5" s="153" t="s">
        <v>608</v>
      </c>
      <c r="C5" s="155">
        <v>31</v>
      </c>
      <c r="D5" s="24">
        <f>COUNTIFS('IO List'!$C$10:$C$861,$C5,'IO List'!$N$10:$N$861,D$3)</f>
        <v>10</v>
      </c>
      <c r="E5" s="24">
        <f>COUNTIFS('IO List'!$C$10:$C$861,$C5,'IO List'!$N$10:$N$861,E$3)</f>
        <v>4</v>
      </c>
      <c r="F5" s="24">
        <f>COUNTIFS('IO List'!$C$10:$C$861,$C5,'IO List'!$N$10:$N$861,F$3)</f>
        <v>79</v>
      </c>
      <c r="G5" s="160">
        <f>COUNTIFS('IO List'!$C$10:$C$861,$C5,'IO List'!$N$10:$N$861,G$3)</f>
        <v>65</v>
      </c>
      <c r="H5" s="161">
        <f t="shared" si="0"/>
        <v>158</v>
      </c>
      <c r="I5" s="368"/>
      <c r="L5" s="1"/>
    </row>
    <row r="6" spans="2:12" ht="16.5" thickTop="1" thickBot="1">
      <c r="B6" s="153" t="s">
        <v>609</v>
      </c>
      <c r="C6" s="155">
        <v>32</v>
      </c>
      <c r="D6" s="24">
        <f>COUNTIFS('IO List'!$C$10:$C$861,$C6,'IO List'!$N$10:$N$861,D$3)</f>
        <v>10</v>
      </c>
      <c r="E6" s="24">
        <f>COUNTIFS('IO List'!$C$10:$C$861,$C6,'IO List'!$N$10:$N$861,E$3)</f>
        <v>0</v>
      </c>
      <c r="F6" s="24">
        <f>COUNTIFS('IO List'!$C$10:$C$861,$C6,'IO List'!$N$10:$N$861,F$3)</f>
        <v>35</v>
      </c>
      <c r="G6" s="160">
        <f>COUNTIFS('IO List'!$C$10:$C$861,$C6,'IO List'!$N$10:$N$861,G$3)</f>
        <v>4</v>
      </c>
      <c r="H6" s="161">
        <f t="shared" si="0"/>
        <v>49</v>
      </c>
      <c r="I6" s="368"/>
      <c r="L6" s="1"/>
    </row>
    <row r="7" spans="2:12" ht="16.5" thickTop="1" thickBot="1">
      <c r="B7" s="153" t="s">
        <v>610</v>
      </c>
      <c r="C7" s="155">
        <v>33</v>
      </c>
      <c r="D7" s="24">
        <f>COUNTIFS('IO List'!$C$10:$C$861,$C7,'IO List'!$N$10:$N$861,D$3)</f>
        <v>13</v>
      </c>
      <c r="E7" s="24">
        <f>COUNTIFS('IO List'!$C$10:$C$861,$C7,'IO List'!$N$10:$N$861,E$3)</f>
        <v>7</v>
      </c>
      <c r="F7" s="24">
        <f>COUNTIFS('IO List'!$C$10:$C$861,$C7,'IO List'!$N$10:$N$861,F$3)</f>
        <v>16</v>
      </c>
      <c r="G7" s="160">
        <f>COUNTIFS('IO List'!$C$10:$C$861,$C7,'IO List'!$N$10:$N$861,G$3)</f>
        <v>3</v>
      </c>
      <c r="H7" s="161">
        <f t="shared" si="0"/>
        <v>39</v>
      </c>
      <c r="I7" s="368"/>
      <c r="L7" s="1"/>
    </row>
    <row r="8" spans="2:12" ht="16.5" thickTop="1" thickBot="1">
      <c r="B8" s="153" t="s">
        <v>611</v>
      </c>
      <c r="C8" s="155">
        <v>34</v>
      </c>
      <c r="D8" s="24">
        <f>COUNTIFS('IO List'!$C$10:$C$861,$C8,'IO List'!$N$10:$N$861,D$3)</f>
        <v>16</v>
      </c>
      <c r="E8" s="24">
        <f>COUNTIFS('IO List'!$C$10:$C$861,$C8,'IO List'!$N$10:$N$861,E$3)</f>
        <v>4</v>
      </c>
      <c r="F8" s="24">
        <f>COUNTIFS('IO List'!$C$10:$C$861,$C8,'IO List'!$N$10:$N$861,F$3)</f>
        <v>16</v>
      </c>
      <c r="G8" s="160">
        <f>COUNTIFS('IO List'!$C$10:$C$861,$C8,'IO List'!$N$10:$N$861,G$3)</f>
        <v>16</v>
      </c>
      <c r="H8" s="161">
        <f t="shared" si="0"/>
        <v>52</v>
      </c>
      <c r="I8" s="368"/>
      <c r="L8" s="1"/>
    </row>
    <row r="9" spans="2:12" ht="16.5" thickTop="1" thickBot="1">
      <c r="B9" s="153" t="s">
        <v>612</v>
      </c>
      <c r="C9" s="155">
        <v>35</v>
      </c>
      <c r="D9" s="24">
        <f>COUNTIFS('IO List'!$C$10:$C$861,$C9,'IO List'!$N$10:$N$861,D$3)</f>
        <v>13</v>
      </c>
      <c r="E9" s="24">
        <f>COUNTIFS('IO List'!$C$10:$C$861,$C9,'IO List'!$N$10:$N$861,E$3)</f>
        <v>11</v>
      </c>
      <c r="F9" s="24">
        <f>COUNTIFS('IO List'!$C$10:$C$861,$C9,'IO List'!$N$10:$N$861,F$3)</f>
        <v>4</v>
      </c>
      <c r="G9" s="160">
        <f>COUNTIFS('IO List'!$C$10:$C$861,$C9,'IO List'!$N$10:$N$861,G$3)</f>
        <v>2</v>
      </c>
      <c r="H9" s="161">
        <f t="shared" si="0"/>
        <v>30</v>
      </c>
      <c r="I9" s="369"/>
      <c r="L9" s="1"/>
    </row>
    <row r="10" spans="2:12" ht="17.25" thickTop="1" thickBot="1">
      <c r="B10" s="25"/>
      <c r="C10" s="169" t="s">
        <v>613</v>
      </c>
      <c r="D10" s="170">
        <f>SUM(D4:D9)</f>
        <v>66</v>
      </c>
      <c r="E10" s="168">
        <f>SUM(E4:E9)</f>
        <v>31</v>
      </c>
      <c r="F10" s="168">
        <f>SUM(F4:F9)</f>
        <v>193</v>
      </c>
      <c r="G10" s="168">
        <f>SUM(G4:G9)</f>
        <v>108</v>
      </c>
      <c r="H10" s="166">
        <f t="shared" si="0"/>
        <v>398</v>
      </c>
      <c r="I10" s="366"/>
    </row>
    <row r="11" spans="2:12" ht="15.75" thickTop="1">
      <c r="D11" s="154"/>
    </row>
    <row r="14" spans="2:12" ht="20.25" customHeight="1" thickBot="1">
      <c r="B14" s="360" t="s">
        <v>807</v>
      </c>
      <c r="C14" s="360"/>
      <c r="D14" s="360"/>
      <c r="E14" s="360"/>
      <c r="F14" s="360"/>
      <c r="G14" s="360"/>
      <c r="H14" s="360"/>
    </row>
    <row r="15" spans="2:12" ht="17.25" thickTop="1" thickBot="1">
      <c r="B15" s="157" t="s">
        <v>776</v>
      </c>
      <c r="C15" s="20" t="s">
        <v>777</v>
      </c>
      <c r="D15" s="21" t="s">
        <v>73</v>
      </c>
      <c r="E15" s="21" t="s">
        <v>79</v>
      </c>
      <c r="F15" s="21" t="s">
        <v>85</v>
      </c>
      <c r="G15" s="165" t="s">
        <v>98</v>
      </c>
      <c r="H15" s="166" t="s">
        <v>606</v>
      </c>
    </row>
    <row r="16" spans="2:12" ht="16.5" thickTop="1" thickBot="1">
      <c r="B16" s="153" t="s">
        <v>607</v>
      </c>
      <c r="C16" s="155">
        <v>30</v>
      </c>
      <c r="D16" s="24">
        <f>COUNTIFS('Signal Exchange List'!$C$10:$C$1000,$C16,'Signal Exchange List'!$P$10:$P$1000,D$15)</f>
        <v>0</v>
      </c>
      <c r="E16" s="24">
        <f>COUNTIFS('Signal Exchange List'!$C$10:$C$1000,$C16,'Signal Exchange List'!$P$10:$P$1000,E$15)</f>
        <v>0</v>
      </c>
      <c r="F16" s="24">
        <f>COUNTIFS('Signal Exchange List'!$C$10:$C$1000,$C16,'Signal Exchange List'!$P$10:$P$1000,F$15)</f>
        <v>24</v>
      </c>
      <c r="G16" s="160">
        <f>COUNTIFS('Signal Exchange List'!$C$10:$C$1000,$C16,'Signal Exchange List'!$P$10:$P$1000,G$15)</f>
        <v>14</v>
      </c>
      <c r="H16" s="162">
        <f>SUM(D16:G16)</f>
        <v>38</v>
      </c>
    </row>
    <row r="17" spans="2:9" ht="16.5" thickTop="1" thickBot="1">
      <c r="B17" s="153" t="s">
        <v>608</v>
      </c>
      <c r="C17" s="155">
        <v>31</v>
      </c>
      <c r="D17" s="24">
        <f>COUNTIFS('Signal Exchange List'!$C$10:$C$1000,$C17,'Signal Exchange List'!$P$10:$P$1000,D$15)</f>
        <v>1</v>
      </c>
      <c r="E17" s="24">
        <f>COUNTIFS('Signal Exchange List'!$C$10:$C$1000,$C17,'Signal Exchange List'!$P$10:$P$1000,E$15)</f>
        <v>1</v>
      </c>
      <c r="F17" s="24">
        <f>COUNTIFS('Signal Exchange List'!$C$10:$C$1000,$C17,'Signal Exchange List'!$P$10:$P$1000,F$15)</f>
        <v>9</v>
      </c>
      <c r="G17" s="160">
        <f>COUNTIFS('Signal Exchange List'!$C$10:$C$1000,$C17,'Signal Exchange List'!$P$10:$P$1000,G$15)</f>
        <v>5</v>
      </c>
      <c r="H17" s="164">
        <f t="shared" ref="H17:H22" si="1">SUM(D17:G17)</f>
        <v>16</v>
      </c>
    </row>
    <row r="18" spans="2:9" ht="16.5" thickTop="1" thickBot="1">
      <c r="B18" s="153" t="s">
        <v>609</v>
      </c>
      <c r="C18" s="155">
        <v>32</v>
      </c>
      <c r="D18" s="24">
        <f>COUNTIFS('Signal Exchange List'!$C$10:$C$1000,$C18,'Signal Exchange List'!$P$10:$P$1000,D$15)</f>
        <v>4</v>
      </c>
      <c r="E18" s="24">
        <f>COUNTIFS('Signal Exchange List'!$C$10:$C$1000,$C18,'Signal Exchange List'!$P$10:$P$1000,E$15)</f>
        <v>4</v>
      </c>
      <c r="F18" s="24">
        <f>COUNTIFS('Signal Exchange List'!$C$10:$C$1000,$C18,'Signal Exchange List'!$P$10:$P$1000,F$15)</f>
        <v>22</v>
      </c>
      <c r="G18" s="160">
        <f>COUNTIFS('Signal Exchange List'!$C$10:$C$1000,$C18,'Signal Exchange List'!$P$10:$P$1000,G$15)</f>
        <v>24</v>
      </c>
      <c r="H18" s="162">
        <f t="shared" si="1"/>
        <v>54</v>
      </c>
    </row>
    <row r="19" spans="2:9" ht="16.5" thickTop="1" thickBot="1">
      <c r="B19" s="153" t="s">
        <v>610</v>
      </c>
      <c r="C19" s="155">
        <v>33</v>
      </c>
      <c r="D19" s="24">
        <f>COUNTIFS('Signal Exchange List'!$C$10:$C$1000,$C19,'Signal Exchange List'!$P$10:$P$1000,D$15)</f>
        <v>2</v>
      </c>
      <c r="E19" s="24">
        <f>COUNTIFS('Signal Exchange List'!$C$10:$C$1000,$C19,'Signal Exchange List'!$P$10:$P$1000,E$15)</f>
        <v>2</v>
      </c>
      <c r="F19" s="24">
        <f>COUNTIFS('Signal Exchange List'!$C$10:$C$1000,$C19,'Signal Exchange List'!$P$10:$P$1000,F$15)</f>
        <v>9</v>
      </c>
      <c r="G19" s="160">
        <f>COUNTIFS('Signal Exchange List'!$C$10:$C$1000,$C19,'Signal Exchange List'!$P$10:$P$1000,G$15)</f>
        <v>3</v>
      </c>
      <c r="H19" s="162">
        <f t="shared" si="1"/>
        <v>16</v>
      </c>
    </row>
    <row r="20" spans="2:9" ht="16.5" thickTop="1" thickBot="1">
      <c r="B20" s="153" t="s">
        <v>611</v>
      </c>
      <c r="C20" s="155">
        <v>34</v>
      </c>
      <c r="D20" s="24">
        <f>COUNTIFS('Signal Exchange List'!$C$10:$C$1000,$C20,'Signal Exchange List'!$P$10:$P$1000,D$15)</f>
        <v>0</v>
      </c>
      <c r="E20" s="24">
        <f>COUNTIFS('Signal Exchange List'!$C$10:$C$1000,$C20,'Signal Exchange List'!$P$10:$P$1000,E$15)</f>
        <v>0</v>
      </c>
      <c r="F20" s="24">
        <f>COUNTIFS('Signal Exchange List'!$C$10:$C$1000,$C20,'Signal Exchange List'!$P$10:$P$1000,F$15)</f>
        <v>14</v>
      </c>
      <c r="G20" s="160">
        <f>COUNTIFS('Signal Exchange List'!$C$10:$C$1000,$C20,'Signal Exchange List'!$P$10:$P$1000,G$15)</f>
        <v>7</v>
      </c>
      <c r="H20" s="162">
        <f t="shared" si="1"/>
        <v>21</v>
      </c>
    </row>
    <row r="21" spans="2:9" ht="16.5" thickTop="1" thickBot="1">
      <c r="B21" s="153" t="s">
        <v>612</v>
      </c>
      <c r="C21" s="155">
        <v>35</v>
      </c>
      <c r="D21" s="24">
        <f>COUNTIFS('Signal Exchange List'!$C$10:$C$1000,$C21,'Signal Exchange List'!$P$10:$P$1000,D$15)</f>
        <v>0</v>
      </c>
      <c r="E21" s="24">
        <f>COUNTIFS('Signal Exchange List'!$C$10:$C$1000,$C21,'Signal Exchange List'!$P$10:$P$1000,E$15)</f>
        <v>0</v>
      </c>
      <c r="F21" s="24">
        <f>COUNTIFS('Signal Exchange List'!$C$10:$C$1000,$C21,'Signal Exchange List'!$P$10:$P$1000,F$15)</f>
        <v>12</v>
      </c>
      <c r="G21" s="160">
        <f>COUNTIFS('Signal Exchange List'!$C$10:$C$1000,$C21,'Signal Exchange List'!$P$10:$P$1000,G$15)</f>
        <v>4</v>
      </c>
      <c r="H21" s="164">
        <f t="shared" si="1"/>
        <v>16</v>
      </c>
    </row>
    <row r="22" spans="2:9" ht="16.5" thickTop="1" thickBot="1">
      <c r="B22" s="153" t="s">
        <v>806</v>
      </c>
      <c r="C22" s="159"/>
      <c r="D22" s="155">
        <f>COUNTIFS('Signal Exchange List'!$C$10:$C$1000,$C22,'Signal Exchange List'!$P$10:$P$1000,D$15)</f>
        <v>0</v>
      </c>
      <c r="E22" s="158">
        <f>COUNTIFS('Signal Exchange List'!$C$10:$C$1000,$C22,'Signal Exchange List'!$P$10:$P$1000,E$15)</f>
        <v>0</v>
      </c>
      <c r="F22" s="158">
        <f>COUNTIFS('IO List'!$C$10:$C$861,$C22,'IO List'!$N$10:$N$861,F$3)</f>
        <v>0</v>
      </c>
      <c r="G22" s="161">
        <f>COUNTIFS('Signal Exchange List'!$C$10:$C$1000,$C22,'Signal Exchange List'!$P$10:$P$1000,G$15)</f>
        <v>0</v>
      </c>
      <c r="H22" s="163">
        <f t="shared" si="1"/>
        <v>0</v>
      </c>
      <c r="I22" s="366"/>
    </row>
    <row r="23" spans="2:9" s="38" customFormat="1" ht="16.5" thickTop="1" thickBot="1">
      <c r="B23" s="325" t="s">
        <v>1047</v>
      </c>
      <c r="C23" s="326">
        <v>31</v>
      </c>
      <c r="D23" s="327">
        <f>COUNTIFS(SAFETY!$C$10:$C$860,$C23,SAFETY!$N$10:$N$860,D$3)</f>
        <v>0</v>
      </c>
      <c r="E23" s="327">
        <f>COUNTIFS(SAFETY!$C$10:$C$860,$C23,SAFETY!$N$10:$N$860,E$3)</f>
        <v>0</v>
      </c>
      <c r="F23" s="327">
        <f>COUNTIFS(SAFETY!$C$10:$C$860,$C23,SAFETY!$N$10:$N$860,F$3)</f>
        <v>28</v>
      </c>
      <c r="G23" s="328">
        <f>COUNTIFS(SAFETY!$C$10:$C$860,$C23,SAFETY!$N$10:$N$860,G$3)</f>
        <v>14</v>
      </c>
      <c r="H23" s="370">
        <f t="shared" ref="H23" si="2">SUM(D23:G23)</f>
        <v>42</v>
      </c>
      <c r="I23" s="371"/>
    </row>
    <row r="24" spans="2:9" ht="17.25" thickTop="1" thickBot="1">
      <c r="B24" s="25"/>
      <c r="C24" s="167" t="s">
        <v>613</v>
      </c>
      <c r="D24" s="168">
        <f>SUM(D16:D23)</f>
        <v>7</v>
      </c>
      <c r="E24" s="168">
        <f>SUM(E16:E23)</f>
        <v>7</v>
      </c>
      <c r="F24" s="168">
        <f>SUM(F16:F23)</f>
        <v>118</v>
      </c>
      <c r="G24" s="168">
        <f>SUM(G16:G23)</f>
        <v>71</v>
      </c>
      <c r="H24" s="166">
        <f>SUM(D24:G24)</f>
        <v>203</v>
      </c>
    </row>
    <row r="25" spans="2:9" ht="16.5" thickTop="1" thickBot="1"/>
  </sheetData>
  <mergeCells count="3">
    <mergeCell ref="B2:H2"/>
    <mergeCell ref="B14:H14"/>
    <mergeCell ref="I4:I9"/>
  </mergeCells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128"/>
  <sheetViews>
    <sheetView zoomScale="90" zoomScaleNormal="90" workbookViewId="0">
      <selection activeCell="F64" sqref="F64"/>
    </sheetView>
  </sheetViews>
  <sheetFormatPr defaultColWidth="8.7109375" defaultRowHeight="15"/>
  <cols>
    <col min="1" max="1" width="18.28515625" customWidth="1"/>
    <col min="2" max="2" width="9.5703125" customWidth="1"/>
    <col min="3" max="3" width="55.42578125" customWidth="1"/>
    <col min="4" max="4" width="18.85546875" customWidth="1"/>
    <col min="5" max="5" width="12.28515625" style="1" customWidth="1"/>
    <col min="6" max="6" width="49" customWidth="1"/>
  </cols>
  <sheetData>
    <row r="2" spans="1:6">
      <c r="A2" t="s">
        <v>23</v>
      </c>
      <c r="C2" t="s">
        <v>614</v>
      </c>
      <c r="E2" s="361" t="s">
        <v>615</v>
      </c>
      <c r="F2" s="361"/>
    </row>
    <row r="3" spans="1:6">
      <c r="A3" t="s">
        <v>24</v>
      </c>
      <c r="C3" t="s">
        <v>616</v>
      </c>
      <c r="E3" s="2" t="s">
        <v>617</v>
      </c>
      <c r="F3" s="3" t="s">
        <v>618</v>
      </c>
    </row>
    <row r="4" spans="1:6">
      <c r="A4" t="s">
        <v>25</v>
      </c>
      <c r="C4" t="s">
        <v>619</v>
      </c>
      <c r="E4" s="4" t="s">
        <v>620</v>
      </c>
      <c r="F4" s="5" t="s">
        <v>621</v>
      </c>
    </row>
    <row r="5" spans="1:6">
      <c r="A5" t="s">
        <v>27</v>
      </c>
      <c r="C5" t="s">
        <v>622</v>
      </c>
      <c r="E5" s="4" t="s">
        <v>110</v>
      </c>
      <c r="F5" s="5" t="s">
        <v>623</v>
      </c>
    </row>
    <row r="6" spans="1:6">
      <c r="A6" t="s">
        <v>624</v>
      </c>
      <c r="C6" t="s">
        <v>625</v>
      </c>
      <c r="E6" s="4" t="s">
        <v>626</v>
      </c>
      <c r="F6" s="5" t="s">
        <v>627</v>
      </c>
    </row>
    <row r="7" spans="1:6">
      <c r="A7" t="s">
        <v>30</v>
      </c>
      <c r="C7" t="s">
        <v>628</v>
      </c>
      <c r="E7" s="4" t="s">
        <v>629</v>
      </c>
      <c r="F7" s="5" t="s">
        <v>630</v>
      </c>
    </row>
    <row r="8" spans="1:6">
      <c r="A8" t="s">
        <v>31</v>
      </c>
      <c r="C8" t="s">
        <v>631</v>
      </c>
      <c r="E8" s="4" t="s">
        <v>82</v>
      </c>
      <c r="F8" s="5" t="s">
        <v>632</v>
      </c>
    </row>
    <row r="9" spans="1:6">
      <c r="A9" t="s">
        <v>32</v>
      </c>
      <c r="C9" t="s">
        <v>633</v>
      </c>
      <c r="E9" s="4" t="s">
        <v>115</v>
      </c>
      <c r="F9" s="5" t="s">
        <v>634</v>
      </c>
    </row>
    <row r="10" spans="1:6">
      <c r="A10" t="s">
        <v>33</v>
      </c>
      <c r="C10" t="s">
        <v>635</v>
      </c>
      <c r="E10" s="4" t="s">
        <v>636</v>
      </c>
      <c r="F10" s="5" t="s">
        <v>637</v>
      </c>
    </row>
    <row r="11" spans="1:6">
      <c r="A11" t="s">
        <v>34</v>
      </c>
      <c r="C11" t="s">
        <v>638</v>
      </c>
      <c r="E11" s="4" t="s">
        <v>73</v>
      </c>
      <c r="F11" s="5" t="s">
        <v>639</v>
      </c>
    </row>
    <row r="12" spans="1:6">
      <c r="A12" t="s">
        <v>35</v>
      </c>
      <c r="C12" t="s">
        <v>640</v>
      </c>
      <c r="E12" s="4" t="s">
        <v>520</v>
      </c>
      <c r="F12" s="5" t="s">
        <v>641</v>
      </c>
    </row>
    <row r="13" spans="1:6">
      <c r="A13" t="s">
        <v>642</v>
      </c>
      <c r="C13" t="s">
        <v>643</v>
      </c>
      <c r="E13" s="4" t="s">
        <v>644</v>
      </c>
      <c r="F13" s="5" t="s">
        <v>645</v>
      </c>
    </row>
    <row r="14" spans="1:6">
      <c r="A14" t="s">
        <v>646</v>
      </c>
      <c r="C14" t="s">
        <v>647</v>
      </c>
      <c r="E14" s="4" t="s">
        <v>648</v>
      </c>
      <c r="F14" s="5" t="s">
        <v>649</v>
      </c>
    </row>
    <row r="15" spans="1:6">
      <c r="A15" t="s">
        <v>650</v>
      </c>
      <c r="C15" t="s">
        <v>651</v>
      </c>
      <c r="E15" s="4" t="s">
        <v>652</v>
      </c>
      <c r="F15" s="5" t="s">
        <v>653</v>
      </c>
    </row>
    <row r="16" spans="1:6">
      <c r="A16" t="s">
        <v>37</v>
      </c>
      <c r="C16" t="s">
        <v>654</v>
      </c>
      <c r="E16" s="4" t="s">
        <v>655</v>
      </c>
      <c r="F16" s="5" t="s">
        <v>656</v>
      </c>
    </row>
    <row r="17" spans="1:6">
      <c r="A17" t="s">
        <v>38</v>
      </c>
      <c r="C17" t="s">
        <v>657</v>
      </c>
      <c r="E17" s="4" t="s">
        <v>658</v>
      </c>
      <c r="F17" s="5" t="s">
        <v>659</v>
      </c>
    </row>
    <row r="18" spans="1:6">
      <c r="A18" t="s">
        <v>39</v>
      </c>
      <c r="C18" t="s">
        <v>660</v>
      </c>
      <c r="E18" s="4" t="s">
        <v>661</v>
      </c>
      <c r="F18" s="5" t="s">
        <v>662</v>
      </c>
    </row>
    <row r="19" spans="1:6">
      <c r="A19" t="s">
        <v>40</v>
      </c>
      <c r="C19" t="s">
        <v>663</v>
      </c>
      <c r="E19" s="4" t="s">
        <v>664</v>
      </c>
      <c r="F19" s="5" t="s">
        <v>665</v>
      </c>
    </row>
    <row r="20" spans="1:6">
      <c r="A20" t="s">
        <v>41</v>
      </c>
      <c r="C20" t="s">
        <v>666</v>
      </c>
      <c r="E20" s="4" t="s">
        <v>667</v>
      </c>
      <c r="F20" s="5" t="s">
        <v>668</v>
      </c>
    </row>
    <row r="21" spans="1:6">
      <c r="A21" t="s">
        <v>42</v>
      </c>
      <c r="C21" t="s">
        <v>669</v>
      </c>
      <c r="E21" s="4" t="s">
        <v>670</v>
      </c>
      <c r="F21" s="5" t="s">
        <v>671</v>
      </c>
    </row>
    <row r="22" spans="1:6">
      <c r="A22" t="s">
        <v>43</v>
      </c>
      <c r="C22" t="s">
        <v>672</v>
      </c>
      <c r="E22" s="4" t="s">
        <v>554</v>
      </c>
      <c r="F22" s="5" t="s">
        <v>673</v>
      </c>
    </row>
    <row r="23" spans="1:6">
      <c r="A23" t="s">
        <v>674</v>
      </c>
      <c r="C23" t="s">
        <v>675</v>
      </c>
      <c r="E23" s="4" t="s">
        <v>567</v>
      </c>
      <c r="F23" s="5" t="s">
        <v>676</v>
      </c>
    </row>
    <row r="24" spans="1:6">
      <c r="A24" t="s">
        <v>677</v>
      </c>
      <c r="C24" t="s">
        <v>678</v>
      </c>
      <c r="E24" s="4" t="s">
        <v>679</v>
      </c>
      <c r="F24" s="5" t="s">
        <v>680</v>
      </c>
    </row>
    <row r="25" spans="1:6">
      <c r="A25" t="s">
        <v>46</v>
      </c>
      <c r="C25" t="s">
        <v>681</v>
      </c>
      <c r="E25" s="4" t="s">
        <v>170</v>
      </c>
      <c r="F25" s="5" t="s">
        <v>682</v>
      </c>
    </row>
    <row r="26" spans="1:6">
      <c r="A26" t="s">
        <v>683</v>
      </c>
      <c r="C26" t="s">
        <v>684</v>
      </c>
      <c r="E26" s="4" t="s">
        <v>685</v>
      </c>
      <c r="F26" s="5" t="s">
        <v>686</v>
      </c>
    </row>
    <row r="27" spans="1:6">
      <c r="A27" t="s">
        <v>687</v>
      </c>
      <c r="C27" t="s">
        <v>688</v>
      </c>
      <c r="E27" s="4" t="s">
        <v>389</v>
      </c>
      <c r="F27" s="5" t="s">
        <v>689</v>
      </c>
    </row>
    <row r="28" spans="1:6">
      <c r="A28" t="s">
        <v>52</v>
      </c>
      <c r="E28" s="4" t="s">
        <v>548</v>
      </c>
      <c r="F28" s="5" t="s">
        <v>690</v>
      </c>
    </row>
    <row r="29" spans="1:6">
      <c r="E29" s="4" t="s">
        <v>691</v>
      </c>
      <c r="F29" s="5" t="s">
        <v>692</v>
      </c>
    </row>
    <row r="30" spans="1:6">
      <c r="E30" s="4" t="s">
        <v>693</v>
      </c>
      <c r="F30" s="5" t="s">
        <v>694</v>
      </c>
    </row>
    <row r="31" spans="1:6">
      <c r="E31" s="4" t="s">
        <v>695</v>
      </c>
      <c r="F31" s="5" t="s">
        <v>696</v>
      </c>
    </row>
    <row r="32" spans="1:6">
      <c r="E32" s="4" t="s">
        <v>112</v>
      </c>
      <c r="F32" s="5" t="s">
        <v>697</v>
      </c>
    </row>
    <row r="33" spans="5:6">
      <c r="E33" s="4" t="s">
        <v>698</v>
      </c>
      <c r="F33" s="5" t="s">
        <v>699</v>
      </c>
    </row>
    <row r="34" spans="5:6">
      <c r="E34" s="4" t="s">
        <v>71</v>
      </c>
      <c r="F34" s="5" t="s">
        <v>700</v>
      </c>
    </row>
    <row r="35" spans="5:6">
      <c r="E35" s="4" t="s">
        <v>310</v>
      </c>
      <c r="F35" s="5" t="s">
        <v>701</v>
      </c>
    </row>
    <row r="36" spans="5:6">
      <c r="E36" s="4" t="s">
        <v>702</v>
      </c>
      <c r="F36" s="5" t="s">
        <v>703</v>
      </c>
    </row>
    <row r="37" spans="5:6">
      <c r="E37" s="4" t="s">
        <v>704</v>
      </c>
      <c r="F37" s="5" t="s">
        <v>705</v>
      </c>
    </row>
    <row r="38" spans="5:6">
      <c r="E38" s="4" t="s">
        <v>386</v>
      </c>
      <c r="F38" s="5" t="s">
        <v>706</v>
      </c>
    </row>
    <row r="39" spans="5:6">
      <c r="E39" s="4" t="s">
        <v>540</v>
      </c>
      <c r="F39" s="5" t="s">
        <v>707</v>
      </c>
    </row>
    <row r="40" spans="5:6">
      <c r="E40" s="4" t="s">
        <v>708</v>
      </c>
      <c r="F40" s="5" t="s">
        <v>709</v>
      </c>
    </row>
    <row r="41" spans="5:6">
      <c r="E41" s="4" t="s">
        <v>710</v>
      </c>
      <c r="F41" s="5" t="s">
        <v>711</v>
      </c>
    </row>
    <row r="42" spans="5:6">
      <c r="E42" s="4" t="s">
        <v>712</v>
      </c>
      <c r="F42" s="5" t="s">
        <v>713</v>
      </c>
    </row>
    <row r="43" spans="5:6">
      <c r="E43" s="4" t="s">
        <v>714</v>
      </c>
      <c r="F43" s="5" t="s">
        <v>715</v>
      </c>
    </row>
    <row r="44" spans="5:6">
      <c r="E44" s="4" t="s">
        <v>716</v>
      </c>
      <c r="F44" s="5" t="s">
        <v>717</v>
      </c>
    </row>
    <row r="45" spans="5:6">
      <c r="E45" s="4" t="s">
        <v>718</v>
      </c>
      <c r="F45" s="5" t="s">
        <v>719</v>
      </c>
    </row>
    <row r="46" spans="5:6">
      <c r="E46" s="4" t="s">
        <v>720</v>
      </c>
      <c r="F46" s="5" t="s">
        <v>721</v>
      </c>
    </row>
    <row r="47" spans="5:6">
      <c r="E47" s="4" t="s">
        <v>722</v>
      </c>
      <c r="F47" s="5" t="s">
        <v>723</v>
      </c>
    </row>
    <row r="48" spans="5:6">
      <c r="E48" s="4" t="s">
        <v>101</v>
      </c>
      <c r="F48" s="5" t="s">
        <v>724</v>
      </c>
    </row>
    <row r="49" spans="4:6">
      <c r="E49" s="4" t="s">
        <v>379</v>
      </c>
      <c r="F49" s="5" t="s">
        <v>725</v>
      </c>
    </row>
    <row r="50" spans="4:6">
      <c r="E50" s="4" t="s">
        <v>158</v>
      </c>
      <c r="F50" s="5" t="s">
        <v>726</v>
      </c>
    </row>
    <row r="51" spans="4:6">
      <c r="E51" s="6" t="s">
        <v>369</v>
      </c>
      <c r="F51" s="7" t="s">
        <v>727</v>
      </c>
    </row>
    <row r="52" spans="4:6">
      <c r="E52" s="4" t="s">
        <v>84</v>
      </c>
      <c r="F52" s="5" t="s">
        <v>728</v>
      </c>
    </row>
    <row r="53" spans="4:6">
      <c r="E53" s="4" t="s">
        <v>89</v>
      </c>
      <c r="F53" s="5" t="s">
        <v>729</v>
      </c>
    </row>
    <row r="54" spans="4:6">
      <c r="E54" s="4" t="s">
        <v>92</v>
      </c>
      <c r="F54" s="5" t="s">
        <v>730</v>
      </c>
    </row>
    <row r="55" spans="4:6">
      <c r="E55" s="4" t="s">
        <v>97</v>
      </c>
      <c r="F55" s="5" t="s">
        <v>731</v>
      </c>
    </row>
    <row r="56" spans="4:6">
      <c r="E56" s="8" t="s">
        <v>78</v>
      </c>
      <c r="F56" s="9" t="s">
        <v>732</v>
      </c>
    </row>
    <row r="57" spans="4:6">
      <c r="E57" s="8" t="s">
        <v>156</v>
      </c>
      <c r="F57" s="9" t="s">
        <v>733</v>
      </c>
    </row>
    <row r="58" spans="4:6">
      <c r="E58" s="8" t="s">
        <v>920</v>
      </c>
      <c r="F58" s="9" t="s">
        <v>925</v>
      </c>
    </row>
    <row r="59" spans="4:6">
      <c r="E59" s="8" t="s">
        <v>1043</v>
      </c>
      <c r="F59" s="287" t="s">
        <v>1046</v>
      </c>
    </row>
    <row r="60" spans="4:6">
      <c r="E60" s="8" t="s">
        <v>1044</v>
      </c>
      <c r="F60" s="287" t="s">
        <v>1045</v>
      </c>
    </row>
    <row r="61" spans="4:6">
      <c r="E61" s="8" t="s">
        <v>1067</v>
      </c>
      <c r="F61" s="9" t="s">
        <v>1114</v>
      </c>
    </row>
    <row r="62" spans="4:6">
      <c r="E62" s="8" t="s">
        <v>1062</v>
      </c>
      <c r="F62" s="9" t="s">
        <v>1115</v>
      </c>
    </row>
    <row r="63" spans="4:6">
      <c r="E63" s="8" t="s">
        <v>1059</v>
      </c>
      <c r="F63" s="9" t="s">
        <v>1116</v>
      </c>
    </row>
    <row r="64" spans="4:6" ht="15" customHeight="1">
      <c r="D64" s="362" t="s">
        <v>734</v>
      </c>
      <c r="E64" s="10" t="s">
        <v>780</v>
      </c>
      <c r="F64" s="11" t="s">
        <v>186</v>
      </c>
    </row>
    <row r="65" spans="4:6">
      <c r="D65" s="362"/>
      <c r="E65" s="12" t="s">
        <v>784</v>
      </c>
      <c r="F65" s="13" t="s">
        <v>188</v>
      </c>
    </row>
    <row r="66" spans="4:6">
      <c r="D66" s="362"/>
      <c r="E66" s="12" t="s">
        <v>783</v>
      </c>
      <c r="F66" s="13" t="s">
        <v>184</v>
      </c>
    </row>
    <row r="67" spans="4:6">
      <c r="D67" s="362"/>
      <c r="E67" s="12" t="s">
        <v>790</v>
      </c>
      <c r="F67" s="13" t="s">
        <v>735</v>
      </c>
    </row>
    <row r="68" spans="4:6">
      <c r="D68" s="362"/>
      <c r="E68" s="14" t="s">
        <v>797</v>
      </c>
      <c r="F68" s="15" t="s">
        <v>736</v>
      </c>
    </row>
    <row r="69" spans="4:6" ht="15" customHeight="1">
      <c r="D69" s="363" t="s">
        <v>737</v>
      </c>
      <c r="E69" s="10" t="s">
        <v>785</v>
      </c>
      <c r="F69" s="11" t="s">
        <v>738</v>
      </c>
    </row>
    <row r="70" spans="4:6">
      <c r="D70" s="363"/>
      <c r="E70" s="14" t="s">
        <v>786</v>
      </c>
      <c r="F70" s="15" t="s">
        <v>739</v>
      </c>
    </row>
    <row r="71" spans="4:6" ht="15" customHeight="1">
      <c r="D71" s="363" t="s">
        <v>740</v>
      </c>
      <c r="E71" s="10" t="s">
        <v>778</v>
      </c>
      <c r="F71" s="11" t="s">
        <v>741</v>
      </c>
    </row>
    <row r="72" spans="4:6">
      <c r="D72" s="363"/>
      <c r="E72" s="12" t="s">
        <v>779</v>
      </c>
      <c r="F72" s="13" t="s">
        <v>742</v>
      </c>
    </row>
    <row r="73" spans="4:6">
      <c r="D73" s="363"/>
      <c r="E73" s="12" t="s">
        <v>781</v>
      </c>
      <c r="F73" s="13" t="s">
        <v>743</v>
      </c>
    </row>
    <row r="74" spans="4:6">
      <c r="D74" s="363"/>
      <c r="E74" s="14" t="s">
        <v>782</v>
      </c>
      <c r="F74" s="15" t="s">
        <v>744</v>
      </c>
    </row>
    <row r="75" spans="4:6" ht="15" customHeight="1">
      <c r="D75" s="364" t="s">
        <v>745</v>
      </c>
      <c r="E75" s="10" t="s">
        <v>798</v>
      </c>
      <c r="F75" s="11" t="s">
        <v>746</v>
      </c>
    </row>
    <row r="76" spans="4:6">
      <c r="D76" s="364"/>
      <c r="E76" s="12" t="s">
        <v>799</v>
      </c>
      <c r="F76" s="13" t="s">
        <v>747</v>
      </c>
    </row>
    <row r="77" spans="4:6">
      <c r="D77" s="364"/>
      <c r="E77" s="12" t="s">
        <v>800</v>
      </c>
      <c r="F77" s="13" t="s">
        <v>748</v>
      </c>
    </row>
    <row r="78" spans="4:6">
      <c r="D78" s="364"/>
      <c r="E78" s="12" t="s">
        <v>801</v>
      </c>
      <c r="F78" s="13" t="s">
        <v>749</v>
      </c>
    </row>
    <row r="79" spans="4:6">
      <c r="D79" s="364"/>
      <c r="E79" s="12" t="s">
        <v>802</v>
      </c>
      <c r="F79" s="13" t="s">
        <v>750</v>
      </c>
    </row>
    <row r="80" spans="4:6">
      <c r="D80" s="364"/>
      <c r="E80" s="12" t="s">
        <v>803</v>
      </c>
      <c r="F80" s="13" t="s">
        <v>751</v>
      </c>
    </row>
    <row r="81" spans="4:6">
      <c r="D81" s="364"/>
      <c r="E81" s="14" t="s">
        <v>804</v>
      </c>
      <c r="F81" s="15" t="s">
        <v>752</v>
      </c>
    </row>
    <row r="82" spans="4:6">
      <c r="E82" s="16"/>
      <c r="F82" s="17"/>
    </row>
    <row r="83" spans="4:6">
      <c r="E83" s="12"/>
      <c r="F83" s="18"/>
    </row>
    <row r="84" spans="4:6">
      <c r="E84" s="12"/>
      <c r="F84" s="18"/>
    </row>
    <row r="85" spans="4:6">
      <c r="E85" s="12"/>
      <c r="F85" s="18"/>
    </row>
    <row r="86" spans="4:6">
      <c r="E86" s="12"/>
      <c r="F86" s="18"/>
    </row>
    <row r="87" spans="4:6">
      <c r="E87" s="12"/>
      <c r="F87" s="18"/>
    </row>
    <row r="88" spans="4:6">
      <c r="E88" s="12"/>
      <c r="F88" s="18"/>
    </row>
    <row r="103" spans="5:6">
      <c r="E103" s="1">
        <v>0</v>
      </c>
      <c r="F103" t="s">
        <v>753</v>
      </c>
    </row>
    <row r="104" spans="5:6">
      <c r="E104" s="1">
        <v>1</v>
      </c>
      <c r="F104" t="s">
        <v>754</v>
      </c>
    </row>
    <row r="105" spans="5:6">
      <c r="E105" s="1">
        <v>2</v>
      </c>
      <c r="F105" t="s">
        <v>755</v>
      </c>
    </row>
    <row r="106" spans="5:6">
      <c r="E106" s="1">
        <v>3</v>
      </c>
      <c r="F106" t="s">
        <v>756</v>
      </c>
    </row>
    <row r="107" spans="5:6">
      <c r="E107" s="1">
        <v>10</v>
      </c>
      <c r="F107" t="s">
        <v>757</v>
      </c>
    </row>
    <row r="108" spans="5:6">
      <c r="E108" s="1">
        <v>11</v>
      </c>
      <c r="F108" t="s">
        <v>758</v>
      </c>
    </row>
    <row r="109" spans="5:6">
      <c r="E109" s="1">
        <v>12</v>
      </c>
      <c r="F109" t="s">
        <v>759</v>
      </c>
    </row>
    <row r="110" spans="5:6">
      <c r="E110" s="1">
        <v>15</v>
      </c>
      <c r="F110" t="s">
        <v>760</v>
      </c>
    </row>
    <row r="111" spans="5:6">
      <c r="E111" s="1">
        <v>16</v>
      </c>
      <c r="F111" t="s">
        <v>761</v>
      </c>
    </row>
    <row r="112" spans="5:6">
      <c r="E112" s="1">
        <v>17</v>
      </c>
      <c r="F112" t="s">
        <v>762</v>
      </c>
    </row>
    <row r="113" spans="5:6">
      <c r="E113" s="1">
        <v>20</v>
      </c>
      <c r="F113" t="s">
        <v>763</v>
      </c>
    </row>
    <row r="114" spans="5:6">
      <c r="E114" s="1">
        <v>21</v>
      </c>
      <c r="F114" t="s">
        <v>764</v>
      </c>
    </row>
    <row r="115" spans="5:6">
      <c r="E115" s="1">
        <v>22</v>
      </c>
      <c r="F115" t="s">
        <v>765</v>
      </c>
    </row>
    <row r="116" spans="5:6">
      <c r="E116" s="1">
        <v>23</v>
      </c>
      <c r="F116" t="s">
        <v>766</v>
      </c>
    </row>
    <row r="117" spans="5:6">
      <c r="E117" s="1">
        <v>30</v>
      </c>
      <c r="F117" t="s">
        <v>607</v>
      </c>
    </row>
    <row r="118" spans="5:6">
      <c r="E118" s="1">
        <v>31</v>
      </c>
      <c r="F118" t="s">
        <v>608</v>
      </c>
    </row>
    <row r="119" spans="5:6">
      <c r="E119" s="1">
        <v>32</v>
      </c>
      <c r="F119" t="s">
        <v>609</v>
      </c>
    </row>
    <row r="120" spans="5:6">
      <c r="E120" s="1">
        <v>33</v>
      </c>
      <c r="F120" t="s">
        <v>767</v>
      </c>
    </row>
    <row r="121" spans="5:6">
      <c r="E121" s="1">
        <v>34</v>
      </c>
      <c r="F121" t="s">
        <v>768</v>
      </c>
    </row>
    <row r="122" spans="5:6">
      <c r="E122" s="1">
        <v>35</v>
      </c>
      <c r="F122" t="s">
        <v>612</v>
      </c>
    </row>
    <row r="123" spans="5:6">
      <c r="E123" s="1">
        <v>40</v>
      </c>
      <c r="F123" t="s">
        <v>769</v>
      </c>
    </row>
    <row r="124" spans="5:6">
      <c r="E124" s="1">
        <v>41</v>
      </c>
      <c r="F124" t="s">
        <v>770</v>
      </c>
    </row>
    <row r="125" spans="5:6">
      <c r="E125" s="1">
        <v>42</v>
      </c>
      <c r="F125" t="s">
        <v>771</v>
      </c>
    </row>
    <row r="126" spans="5:6">
      <c r="E126" s="1">
        <v>49</v>
      </c>
      <c r="F126" t="s">
        <v>772</v>
      </c>
    </row>
    <row r="127" spans="5:6">
      <c r="E127" s="1">
        <v>50</v>
      </c>
      <c r="F127" t="s">
        <v>773</v>
      </c>
    </row>
    <row r="128" spans="5:6">
      <c r="E128" s="1">
        <v>51</v>
      </c>
      <c r="F128" t="s">
        <v>774</v>
      </c>
    </row>
  </sheetData>
  <mergeCells count="5">
    <mergeCell ref="E2:F2"/>
    <mergeCell ref="D64:D68"/>
    <mergeCell ref="D69:D70"/>
    <mergeCell ref="D71:D74"/>
    <mergeCell ref="D75:D81"/>
  </mergeCell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9</vt:i4>
      </vt:variant>
    </vt:vector>
  </HeadingPairs>
  <TitlesOfParts>
    <vt:vector size="15" baseType="lpstr">
      <vt:lpstr>CoverPage</vt:lpstr>
      <vt:lpstr>IO List</vt:lpstr>
      <vt:lpstr>SAFETY</vt:lpstr>
      <vt:lpstr>Signal Exchange List</vt:lpstr>
      <vt:lpstr>IO Summary</vt:lpstr>
      <vt:lpstr>Definitions</vt:lpstr>
      <vt:lpstr>'IO List'!_FilterDatabase_0</vt:lpstr>
      <vt:lpstr>SAFETY!_FilterDatabase_0</vt:lpstr>
      <vt:lpstr>'Signal Exchange List'!_FilterDatabase_0</vt:lpstr>
      <vt:lpstr>'IO List'!Obszar_wydruku</vt:lpstr>
      <vt:lpstr>SAFETY!Obszar_wydruku</vt:lpstr>
      <vt:lpstr>'Signal Exchange List'!Obszar_wydruku</vt:lpstr>
      <vt:lpstr>'IO List'!Print_Area_0</vt:lpstr>
      <vt:lpstr>SAFETY!Print_Area_0</vt:lpstr>
      <vt:lpstr>'Signal Exchange List'!Print_Area_0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aasgara</dc:creator>
  <dc:description/>
  <cp:lastModifiedBy>Radosław Krupa</cp:lastModifiedBy>
  <cp:revision>135</cp:revision>
  <cp:lastPrinted>2017-03-31T09:17:51Z</cp:lastPrinted>
  <dcterms:created xsi:type="dcterms:W3CDTF">2017-03-16T04:30:59Z</dcterms:created>
  <dcterms:modified xsi:type="dcterms:W3CDTF">2021-05-12T07:22:24Z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D">
    <vt:lpwstr>PDZ-01215-091-52</vt:lpwstr>
  </property>
  <property fmtid="{D5CDD505-2E9C-101B-9397-08002B2CF9AE}" pid="9" name="Id.">
    <vt:lpwstr>PDZ-01215-091-52</vt:lpwstr>
  </property>
  <property fmtid="{D5CDD505-2E9C-101B-9397-08002B2CF9AE}" pid="10" name="SYMBOL">
    <vt:lpwstr>PDZ-01215-091-52</vt:lpwstr>
  </property>
  <property fmtid="{D5CDD505-2E9C-101B-9397-08002B2CF9AE}" pid="11" name="REVISION">
    <vt:lpwstr>_</vt:lpwstr>
  </property>
  <property fmtid="{D5CDD505-2E9C-101B-9397-08002B2CF9AE}" pid="12" name="Rev.">
    <vt:lpwstr>_</vt:lpwstr>
  </property>
  <property fmtid="{D5CDD505-2E9C-101B-9397-08002B2CF9AE}" pid="13" name="DATAWYDANIA1">
    <vt:lpwstr>2021-02-12</vt:lpwstr>
  </property>
  <property fmtid="{D5CDD505-2E9C-101B-9397-08002B2CF9AE}" pid="14" name="STATUS2">
    <vt:lpwstr>CERTIFIED: 2021-02-12</vt:lpwstr>
  </property>
  <property fmtid="{D5CDD505-2E9C-101B-9397-08002B2CF9AE}" pid="15" name="TYTULPL">
    <vt:lpwstr>LISTA SYGNAŁÓW</vt:lpwstr>
  </property>
  <property fmtid="{D5CDD505-2E9C-101B-9397-08002B2CF9AE}" pid="16" name="TYTULEN">
    <vt:lpwstr>SIGNAL LIST</vt:lpwstr>
  </property>
  <property fmtid="{D5CDD505-2E9C-101B-9397-08002B2CF9AE}" pid="17" name="KODWYROBU">
    <vt:lpwstr/>
  </property>
  <property fmtid="{D5CDD505-2E9C-101B-9397-08002B2CF9AE}" pid="18" name="PODOBNYDO">
    <vt:lpwstr>NONE</vt:lpwstr>
  </property>
  <property fmtid="{D5CDD505-2E9C-101B-9397-08002B2CF9AE}" pid="19" name="PRZYNALEZNYDO">
    <vt:lpwstr/>
  </property>
  <property fmtid="{D5CDD505-2E9C-101B-9397-08002B2CF9AE}" pid="20" name="AUTOR">
    <vt:lpwstr>RKP</vt:lpwstr>
  </property>
  <property fmtid="{D5CDD505-2E9C-101B-9397-08002B2CF9AE}" pid="21" name="SPRAWDZIL">
    <vt:lpwstr/>
  </property>
  <property fmtid="{D5CDD505-2E9C-101B-9397-08002B2CF9AE}" pid="22" name="PROJEKTOWAL">
    <vt:lpwstr/>
  </property>
  <property fmtid="{D5CDD505-2E9C-101B-9397-08002B2CF9AE}" pid="23" name="ZATWIERDZIL">
    <vt:lpwstr/>
  </property>
  <property fmtid="{D5CDD505-2E9C-101B-9397-08002B2CF9AE}" pid="24" name="TECHNOLOG">
    <vt:lpwstr/>
  </property>
  <property fmtid="{D5CDD505-2E9C-101B-9397-08002B2CF9AE}" pid="25" name="OBCY_NUMER">
    <vt:lpwstr/>
  </property>
  <property fmtid="{D5CDD505-2E9C-101B-9397-08002B2CF9AE}" pid="26" name="OBCY_ZMIANA">
    <vt:lpwstr/>
  </property>
  <property fmtid="{D5CDD505-2E9C-101B-9397-08002B2CF9AE}" pid="27" name="WFTYPE">
    <vt:lpwstr>001</vt:lpwstr>
  </property>
  <property fmtid="{D5CDD505-2E9C-101B-9397-08002B2CF9AE}" pid="28" name="KATEGORIADOK">
    <vt:lpwstr>KONSTR</vt:lpwstr>
  </property>
  <property fmtid="{D5CDD505-2E9C-101B-9397-08002B2CF9AE}" pid="29" name="ACTIVE_REVISION">
    <vt:lpwstr> </vt:lpwstr>
  </property>
  <property fmtid="{D5CDD505-2E9C-101B-9397-08002B2CF9AE}" pid="30" name="ADW_TIME_STAMP">
    <vt:lpwstr> </vt:lpwstr>
  </property>
  <property fmtid="{D5CDD505-2E9C-101B-9397-08002B2CF9AE}" pid="31" name="CATEGORY">
    <vt:lpwstr> </vt:lpwstr>
  </property>
  <property fmtid="{D5CDD505-2E9C-101B-9397-08002B2CF9AE}" pid="32" name="CATEGORY1">
    <vt:lpwstr> </vt:lpwstr>
  </property>
  <property fmtid="{D5CDD505-2E9C-101B-9397-08002B2CF9AE}" pid="33" name="CATEGORY2">
    <vt:lpwstr> </vt:lpwstr>
  </property>
  <property fmtid="{D5CDD505-2E9C-101B-9397-08002B2CF9AE}" pid="34" name="CATEGORY3">
    <vt:lpwstr> </vt:lpwstr>
  </property>
  <property fmtid="{D5CDD505-2E9C-101B-9397-08002B2CF9AE}" pid="35" name="CHECK_OUT_BY">
    <vt:lpwstr> </vt:lpwstr>
  </property>
  <property fmtid="{D5CDD505-2E9C-101B-9397-08002B2CF9AE}" pid="36" name="CHECK_OUT_DATE">
    <vt:lpwstr> </vt:lpwstr>
  </property>
  <property fmtid="{D5CDD505-2E9C-101B-9397-08002B2CF9AE}" pid="37" name="CLIENT_ID">
    <vt:lpwstr> </vt:lpwstr>
  </property>
  <property fmtid="{D5CDD505-2E9C-101B-9397-08002B2CF9AE}" pid="38" name="COMPANY_ID">
    <vt:lpwstr> </vt:lpwstr>
  </property>
  <property fmtid="{D5CDD505-2E9C-101B-9397-08002B2CF9AE}" pid="39" name="COPIED_FROM_ID">
    <vt:lpwstr> </vt:lpwstr>
  </property>
  <property fmtid="{D5CDD505-2E9C-101B-9397-08002B2CF9AE}" pid="40" name="COPIED_FROM_UNIQUE_ID">
    <vt:lpwstr> </vt:lpwstr>
  </property>
  <property fmtid="{D5CDD505-2E9C-101B-9397-08002B2CF9AE}" pid="41" name="COST">
    <vt:lpwstr> </vt:lpwstr>
  </property>
  <property fmtid="{D5CDD505-2E9C-101B-9397-08002B2CF9AE}" pid="42" name="CREATED_BY">
    <vt:lpwstr>rxkrupa</vt:lpwstr>
  </property>
  <property fmtid="{D5CDD505-2E9C-101B-9397-08002B2CF9AE}" pid="43" name="Author">
    <vt:lpwstr>rxkrupa</vt:lpwstr>
  </property>
  <property fmtid="{D5CDD505-2E9C-101B-9397-08002B2CF9AE}" pid="44" name="CREATION_DATE">
    <vt:lpwstr>2021-01-28</vt:lpwstr>
  </property>
  <property fmtid="{D5CDD505-2E9C-101B-9397-08002B2CF9AE}" pid="45" name="Creation date">
    <vt:lpwstr>2021-01-28</vt:lpwstr>
  </property>
  <property fmtid="{D5CDD505-2E9C-101B-9397-08002B2CF9AE}" pid="46" name="DBWARM_CLASS">
    <vt:lpwstr> </vt:lpwstr>
  </property>
  <property fmtid="{D5CDD505-2E9C-101B-9397-08002B2CF9AE}" pid="47" name="DESCRIPTION">
    <vt:lpwstr>PDZ-01215-091-52</vt:lpwstr>
  </property>
  <property fmtid="{D5CDD505-2E9C-101B-9397-08002B2CF9AE}" pid="48" name="Descr.">
    <vt:lpwstr>PDZ-01215-091-52</vt:lpwstr>
  </property>
  <property fmtid="{D5CDD505-2E9C-101B-9397-08002B2CF9AE}" pid="49" name="DIRTY_REVISION_FLAG">
    <vt:lpwstr> </vt:lpwstr>
  </property>
  <property fmtid="{D5CDD505-2E9C-101B-9397-08002B2CF9AE}" pid="50" name="FILE_DIRECTORY">
    <vt:lpwstr>\\PMPMFS\DBWFilesA\PJ\01215\01215-091\01215-091-AB\PDZ\</vt:lpwstr>
  </property>
  <property fmtid="{D5CDD505-2E9C-101B-9397-08002B2CF9AE}" pid="51" name="FILE_NAME">
    <vt:lpwstr>PDZ-01215-091-52.xls</vt:lpwstr>
  </property>
  <property fmtid="{D5CDD505-2E9C-101B-9397-08002B2CF9AE}" pid="52" name="FROZEN_BY">
    <vt:lpwstr> </vt:lpwstr>
  </property>
  <property fmtid="{D5CDD505-2E9C-101B-9397-08002B2CF9AE}" pid="53" name="FROZEN_DATE">
    <vt:lpwstr> </vt:lpwstr>
  </property>
  <property fmtid="{D5CDD505-2E9C-101B-9397-08002B2CF9AE}" pid="54" name="ITEM_CODE">
    <vt:lpwstr> </vt:lpwstr>
  </property>
  <property fmtid="{D5CDD505-2E9C-101B-9397-08002B2CF9AE}" pid="55" name="LAST_MODIFIED_BY">
    <vt:lpwstr>rxkrupa</vt:lpwstr>
  </property>
  <property fmtid="{D5CDD505-2E9C-101B-9397-08002B2CF9AE}" pid="56" name="LAST_MODIFIED_DATE">
    <vt:lpwstr>2021-02-12</vt:lpwstr>
  </property>
  <property fmtid="{D5CDD505-2E9C-101B-9397-08002B2CF9AE}" pid="57" name="MAKE_BUY">
    <vt:lpwstr>NO_BOM</vt:lpwstr>
  </property>
  <property fmtid="{D5CDD505-2E9C-101B-9397-08002B2CF9AE}" pid="58" name="NOTES">
    <vt:lpwstr> </vt:lpwstr>
  </property>
  <property fmtid="{D5CDD505-2E9C-101B-9397-08002B2CF9AE}" pid="59" name="OWNER_COMPANY_ID">
    <vt:lpwstr> </vt:lpwstr>
  </property>
  <property fmtid="{D5CDD505-2E9C-101B-9397-08002B2CF9AE}" pid="60" name="REPLICATION_DIRTY">
    <vt:lpwstr> </vt:lpwstr>
  </property>
  <property fmtid="{D5CDD505-2E9C-101B-9397-08002B2CF9AE}" pid="61" name="REPLICATION_PARTNERS">
    <vt:lpwstr> </vt:lpwstr>
  </property>
  <property fmtid="{D5CDD505-2E9C-101B-9397-08002B2CF9AE}" pid="62" name="STATE">
    <vt:lpwstr>RELEASED</vt:lpwstr>
  </property>
  <property fmtid="{D5CDD505-2E9C-101B-9397-08002B2CF9AE}" pid="63" name="SUPPLIER_ID">
    <vt:lpwstr> </vt:lpwstr>
  </property>
  <property fmtid="{D5CDD505-2E9C-101B-9397-08002B2CF9AE}" pid="64" name="TO_BE_REPLICATED">
    <vt:lpwstr> </vt:lpwstr>
  </property>
  <property fmtid="{D5CDD505-2E9C-101B-9397-08002B2CF9AE}" pid="65" name="UM">
    <vt:lpwstr> </vt:lpwstr>
  </property>
  <property fmtid="{D5CDD505-2E9C-101B-9397-08002B2CF9AE}" pid="66" name="UNIQUE_ID">
    <vt:lpwstr>1066146</vt:lpwstr>
  </property>
  <property fmtid="{D5CDD505-2E9C-101B-9397-08002B2CF9AE}" pid="67" name="KLIENT">
    <vt:lpwstr/>
  </property>
  <property fmtid="{D5CDD505-2E9C-101B-9397-08002B2CF9AE}" pid="68" name="LP_NOTES">
    <vt:lpwstr/>
  </property>
  <property fmtid="{D5CDD505-2E9C-101B-9397-08002B2CF9AE}" pid="69" name="LP_SPARE">
    <vt:lpwstr> </vt:lpwstr>
  </property>
  <property fmtid="{D5CDD505-2E9C-101B-9397-08002B2CF9AE}" pid="70" name="LP_UOM">
    <vt:lpwstr> </vt:lpwstr>
  </property>
  <property fmtid="{D5CDD505-2E9C-101B-9397-08002B2CF9AE}" pid="71" name="NRMASZYNY">
    <vt:lpwstr/>
  </property>
  <property fmtid="{D5CDD505-2E9C-101B-9397-08002B2CF9AE}" pid="72" name="PAPIERNIA">
    <vt:lpwstr/>
  </property>
  <property fmtid="{D5CDD505-2E9C-101B-9397-08002B2CF9AE}" pid="73" name="WIDTH">
    <vt:lpwstr> </vt:lpwstr>
  </property>
  <property fmtid="{D5CDD505-2E9C-101B-9397-08002B2CF9AE}" pid="74" name="ZLECENIE">
    <vt:lpwstr>01215</vt:lpwstr>
  </property>
  <property fmtid="{D5CDD505-2E9C-101B-9397-08002B2CF9AE}" pid="75" name="LENGHT">
    <vt:lpwstr> </vt:lpwstr>
  </property>
  <property fmtid="{D5CDD505-2E9C-101B-9397-08002B2CF9AE}" pid="76" name="DBW_NO_LIFE_CYCLE">
    <vt:lpwstr> </vt:lpwstr>
  </property>
  <property fmtid="{D5CDD505-2E9C-101B-9397-08002B2CF9AE}" pid="77" name="LAST_CHECK_IN_BY">
    <vt:lpwstr>rxkrupa</vt:lpwstr>
  </property>
  <property fmtid="{D5CDD505-2E9C-101B-9397-08002B2CF9AE}" pid="78" name="LAST_CHECK_IN_DATE">
    <vt:lpwstr>2021-02-12</vt:lpwstr>
  </property>
  <property fmtid="{D5CDD505-2E9C-101B-9397-08002B2CF9AE}" pid="79" name="LAST_MODIFIED_FILE_DATE">
    <vt:lpwstr>2021-02-12</vt:lpwstr>
  </property>
  <property fmtid="{D5CDD505-2E9C-101B-9397-08002B2CF9AE}" pid="80" name="DBW_TASKS_UNIQUE_ID">
    <vt:lpwstr> </vt:lpwstr>
  </property>
  <property fmtid="{D5CDD505-2E9C-101B-9397-08002B2CF9AE}" pid="81" name="_R01_APPROVAL_DATE">
    <vt:lpwstr>2021-02-12</vt:lpwstr>
  </property>
  <property fmtid="{D5CDD505-2E9C-101B-9397-08002B2CF9AE}" pid="82" name="_R01_REVISION">
    <vt:lpwstr>_</vt:lpwstr>
  </property>
  <property fmtid="{D5CDD505-2E9C-101B-9397-08002B2CF9AE}" pid="83" name="_R01_DESCRIPTION">
    <vt:lpwstr/>
  </property>
  <property fmtid="{D5CDD505-2E9C-101B-9397-08002B2CF9AE}" pid="84" name="_R01_INICJAL">
    <vt:lpwstr>RKP</vt:lpwstr>
  </property>
  <property fmtid="{D5CDD505-2E9C-101B-9397-08002B2CF9AE}" pid="85" name="_R02_REVISION">
    <vt:lpwstr/>
  </property>
  <property fmtid="{D5CDD505-2E9C-101B-9397-08002B2CF9AE}" pid="86" name="_R02_DESCRIPTION">
    <vt:lpwstr/>
  </property>
  <property fmtid="{D5CDD505-2E9C-101B-9397-08002B2CF9AE}" pid="87" name="_R02_INICJAL">
    <vt:lpwstr/>
  </property>
  <property fmtid="{D5CDD505-2E9C-101B-9397-08002B2CF9AE}" pid="88" name="_R02_APPROVAL_DATE">
    <vt:lpwstr/>
  </property>
  <property fmtid="{D5CDD505-2E9C-101B-9397-08002B2CF9AE}" pid="89" name="_R03_REVISION">
    <vt:lpwstr/>
  </property>
  <property fmtid="{D5CDD505-2E9C-101B-9397-08002B2CF9AE}" pid="90" name="_R03_DESCRIPTION">
    <vt:lpwstr/>
  </property>
  <property fmtid="{D5CDD505-2E9C-101B-9397-08002B2CF9AE}" pid="91" name="_R03_INICJAL">
    <vt:lpwstr/>
  </property>
  <property fmtid="{D5CDD505-2E9C-101B-9397-08002B2CF9AE}" pid="92" name="_R03_APPROVAL_DATE">
    <vt:lpwstr/>
  </property>
  <property fmtid="{D5CDD505-2E9C-101B-9397-08002B2CF9AE}" pid="93" name="_R04_REVISION">
    <vt:lpwstr/>
  </property>
  <property fmtid="{D5CDD505-2E9C-101B-9397-08002B2CF9AE}" pid="94" name="_R04_DESCRIPTION">
    <vt:lpwstr/>
  </property>
  <property fmtid="{D5CDD505-2E9C-101B-9397-08002B2CF9AE}" pid="95" name="_R04_INICJAL">
    <vt:lpwstr/>
  </property>
  <property fmtid="{D5CDD505-2E9C-101B-9397-08002B2CF9AE}" pid="96" name="_R04_APPROVAL_DATE">
    <vt:lpwstr/>
  </property>
  <property fmtid="{D5CDD505-2E9C-101B-9397-08002B2CF9AE}" pid="97" name="_R05_REVISION">
    <vt:lpwstr/>
  </property>
  <property fmtid="{D5CDD505-2E9C-101B-9397-08002B2CF9AE}" pid="98" name="_R05_DESCRIPTION">
    <vt:lpwstr/>
  </property>
  <property fmtid="{D5CDD505-2E9C-101B-9397-08002B2CF9AE}" pid="99" name="_R05_INICJAL">
    <vt:lpwstr/>
  </property>
  <property fmtid="{D5CDD505-2E9C-101B-9397-08002B2CF9AE}" pid="100" name="_R05_APPROVAL_DATE">
    <vt:lpwstr/>
  </property>
  <property fmtid="{D5CDD505-2E9C-101B-9397-08002B2CF9AE}" pid="101" name="JednMiary">
    <vt:lpwstr/>
  </property>
  <property fmtid="{D5CDD505-2E9C-101B-9397-08002B2CF9AE}" pid="102" name="Material">
    <vt:lpwstr/>
  </property>
</Properties>
</file>