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definedNames>
    <definedName name="_xlnm._FilterDatabase" localSheetId="0" hidden="1">Sheet1!$A$1:$BS$147</definedName>
  </definedNames>
  <calcPr calcId="144525"/>
</workbook>
</file>

<file path=xl/sharedStrings.xml><?xml version="1.0" encoding="utf-8"?>
<sst xmlns="http://schemas.openxmlformats.org/spreadsheetml/2006/main" count="2445" uniqueCount="1116">
  <si>
    <t>Timestamp</t>
  </si>
  <si>
    <t>Nama Lengkap</t>
  </si>
  <si>
    <t>Nomor Registrasi GSN</t>
  </si>
  <si>
    <t>Tempat Lahir</t>
  </si>
  <si>
    <t>Tanggal Lahir</t>
  </si>
  <si>
    <t>Jenis Kelamin</t>
  </si>
  <si>
    <t>Alamat Rumah</t>
  </si>
  <si>
    <t>Alamat Sekolah</t>
  </si>
  <si>
    <t>Jarak Ke Sekolah</t>
  </si>
  <si>
    <t>Tingkat Pendidikan</t>
  </si>
  <si>
    <t>Umur</t>
  </si>
  <si>
    <t>Kelas</t>
  </si>
  <si>
    <t>Semester</t>
  </si>
  <si>
    <t>No.Telp/Hp</t>
  </si>
  <si>
    <t>E-mail</t>
  </si>
  <si>
    <t>Tahap I</t>
  </si>
  <si>
    <t>Tahap II</t>
  </si>
  <si>
    <t>Tahap III</t>
  </si>
  <si>
    <t>Seragam Nasional</t>
  </si>
  <si>
    <t>Seragam Putih Biru</t>
  </si>
  <si>
    <t>Seragam Putih Abu</t>
  </si>
  <si>
    <t>Seragam Pramuka</t>
  </si>
  <si>
    <t>Tas [PAUD]</t>
  </si>
  <si>
    <t>Tas [SD]</t>
  </si>
  <si>
    <t>Tas [SMP]</t>
  </si>
  <si>
    <t>Tas [SMA/SMK]</t>
  </si>
  <si>
    <t>Tas [Perguruan Tinggi]</t>
  </si>
  <si>
    <t>Buku &amp; Bulpen [BUKU]</t>
  </si>
  <si>
    <t>Buku &amp; Bulpen [BULPEN]</t>
  </si>
  <si>
    <t>Foto Anak</t>
  </si>
  <si>
    <t>Foto Sekolah</t>
  </si>
  <si>
    <t>Nama Ayah</t>
  </si>
  <si>
    <t>Tempat Lahir Ayah</t>
  </si>
  <si>
    <t>Tanggal Lahir Ayah</t>
  </si>
  <si>
    <t>Pekerjaan Ayah</t>
  </si>
  <si>
    <t>Penghasilan/Bulan Ayah</t>
  </si>
  <si>
    <t>Keahlian Yang Dimiliki Ayah</t>
  </si>
  <si>
    <t>Peluang Usaha Ayah</t>
  </si>
  <si>
    <t>Alamat Rumah Ayah</t>
  </si>
  <si>
    <t>Jarak Rumah Ke Pusat Kota Ayah</t>
  </si>
  <si>
    <t>No.Telp/Hp Ayah</t>
  </si>
  <si>
    <t>Nama Ibu</t>
  </si>
  <si>
    <t>Tempat Lahir Ibu</t>
  </si>
  <si>
    <t>Tanggal Lahir Ibu</t>
  </si>
  <si>
    <t>Pekerjaan Ibu</t>
  </si>
  <si>
    <t>Penghasilan/Bulan Ibu</t>
  </si>
  <si>
    <t>Keahlian Yang Dimiliki Ibu</t>
  </si>
  <si>
    <t>Peluang Usaha Ibu</t>
  </si>
  <si>
    <t>Alamat Rumah Ibu</t>
  </si>
  <si>
    <t>Jarak Rumah Ke Pusat Kota Ibu</t>
  </si>
  <si>
    <t>No.Telp/Hp Ibu</t>
  </si>
  <si>
    <t>Foto Orang Tua</t>
  </si>
  <si>
    <t>Foto Rumah Tampak Depan</t>
  </si>
  <si>
    <t>Foto Rumah Tampak Samping Atau Belakang</t>
  </si>
  <si>
    <t>Foto Kantor Desa</t>
  </si>
  <si>
    <t>Merged Doc ID - File Kab. Ende</t>
  </si>
  <si>
    <t>Merged Doc URL - File Kab. Ende</t>
  </si>
  <si>
    <t>Link to merged Doc - File Kab. Ende</t>
  </si>
  <si>
    <t>Document Merge Status - File Kab. Ende</t>
  </si>
  <si>
    <t>Merged Doc ID - Bukti Pendaftaran</t>
  </si>
  <si>
    <t>Merged Doc URL - Bukti Pendaftaran</t>
  </si>
  <si>
    <t>Link to merged Doc - Bukti Pendaftaran</t>
  </si>
  <si>
    <t>Document Merge Status - Bukti Pendaftaran</t>
  </si>
  <si>
    <t>FRANSISKA KOLI MARA</t>
  </si>
  <si>
    <t>KW08KM. 03.20.00119</t>
  </si>
  <si>
    <t>NUAPU</t>
  </si>
  <si>
    <t>Perempuan</t>
  </si>
  <si>
    <t>KOPOKURU DESA ROGA RT003/001 KEC.NDONA TIMUR KAB. ENDE NTT</t>
  </si>
  <si>
    <t>SMA NEGERI 1 MAUMERE KAB. SIKKA</t>
  </si>
  <si>
    <t>Lebih Dari 1 KM</t>
  </si>
  <si>
    <t>SMA</t>
  </si>
  <si>
    <t>UMUR 18 KELAS 3</t>
  </si>
  <si>
    <t>081237991330</t>
  </si>
  <si>
    <t>ernestmali@ymail.com</t>
  </si>
  <si>
    <t>Belum Terima</t>
  </si>
  <si>
    <t>Terima</t>
  </si>
  <si>
    <t>https://drive.google.com/open?id=1rhym7x9zOwuzBnSIFc5AHQSQrMLpH4J6</t>
  </si>
  <si>
    <t>https://drive.google.com/open?id=1Oqm31jpwYljeSgtyP0wYMFkilUnMSdST</t>
  </si>
  <si>
    <t>YOHANES SETU</t>
  </si>
  <si>
    <t>Petani</t>
  </si>
  <si>
    <t>Rp. 250.000</t>
  </si>
  <si>
    <t>Beternak</t>
  </si>
  <si>
    <t>Ternak kambing</t>
  </si>
  <si>
    <t>KOPOKURU DESA ROGA RT 003/001 KEC.NDONA TIMUR KEB.ENDE</t>
  </si>
  <si>
    <t>MARIA GORETI TEWU</t>
  </si>
  <si>
    <t>MAUMERE</t>
  </si>
  <si>
    <t>Ibu rumah tangga</t>
  </si>
  <si>
    <t>Ternak babi</t>
  </si>
  <si>
    <t>KOPOKURU DESA ROGA RT 003/001 KEC NDONA TIMUR KAB ENDE</t>
  </si>
  <si>
    <t>https://drive.google.com/open?id=1n8srp56eUf5WFhzIgkHKKv-LcEOTrf4R</t>
  </si>
  <si>
    <t>https://drive.google.com/open?id=10maXHNkNpNA57tsS6F7Kki8htXtGnTFF</t>
  </si>
  <si>
    <t>https://drive.google.com/open?id=1-IBNElWQy-yB8GdDC1BEmOn2ucPtmxLh</t>
  </si>
  <si>
    <t>https://drive.google.com/open?id=1DDQudN-eTgo3ARXqdzKwdtkmTcCYjyza</t>
  </si>
  <si>
    <t>1qD6Jgt3AKESFhuuPmPgRVYeW-ZSvM6uE</t>
  </si>
  <si>
    <t>https://drive.google.com/file/d/1qD6Jgt3AKESFhuuPmPgRVYeW-ZSvM6uE/view?usp=drivesdk</t>
  </si>
  <si>
    <t>Document successfully created; Document successfully merged; PDF created; Run via form trigger as genovanusantara@gmail.com; Timestamp: Dec 12 2022 11:04 PM</t>
  </si>
  <si>
    <t>127i7R_PEV_LrxrLMicXQXEv8CquBHrTA</t>
  </si>
  <si>
    <t>https://drive.google.com/file/d/127i7R_PEV_LrxrLMicXQXEv8CquBHrTA/view?usp=drivesdk</t>
  </si>
  <si>
    <t>Document successfully created; Document successfully merged; PDF created; Run via form trigger as genovanusantara@gmail.com; Timestamp: Dec 12 2022 11:05 PM</t>
  </si>
  <si>
    <t>MARIA HESTIANA NUKA NAI</t>
  </si>
  <si>
    <t>KW08KM. 03.20.00120</t>
  </si>
  <si>
    <t xml:space="preserve">MBEWO </t>
  </si>
  <si>
    <t>MBEWO DUSUN AEGOMO DESA ROGA KEC. NDONA TIMUR KAB ENDE NTT</t>
  </si>
  <si>
    <t>SMA NEGERI 1 ENDE</t>
  </si>
  <si>
    <t>Kurang Dari 1 KM</t>
  </si>
  <si>
    <t>Umur 17 kelas 3</t>
  </si>
  <si>
    <t>082236707931</t>
  </si>
  <si>
    <t>https://drive.google.com/open?id=19A_bezt5bDqfNX4S8NqCRGEgx8-_G4dR</t>
  </si>
  <si>
    <t>https://drive.google.com/open?id=1gg44IbcTtNLnP51uVgGw7g9zzVjOMbu5</t>
  </si>
  <si>
    <t>ANTONIUS NUKA</t>
  </si>
  <si>
    <t>MBEWO</t>
  </si>
  <si>
    <t>MBEWO dusun AEGOMO DESA ROGA RT 001/001 KEC NDONA TIMUR KAB ENDE NTT</t>
  </si>
  <si>
    <t>YOSEFINA ERO</t>
  </si>
  <si>
    <t>MBEWO DUSUN AEGOMO DESA ROGA RT 001/001 KEC NDONA TIMUR KAB ENDE NTT</t>
  </si>
  <si>
    <t>https://drive.google.com/open?id=1UyCtBaV_P6_5Iihs6FXgTlEhNi_r-IQW</t>
  </si>
  <si>
    <t>https://drive.google.com/open?id=1Maz_d372q53ZK6H9stpLjZRMptLwyn4a</t>
  </si>
  <si>
    <t>https://drive.google.com/open?id=1taBrIi-wdnFo3nspY9zCwj9juRCRdFBo</t>
  </si>
  <si>
    <t>https://drive.google.com/open?id=1iceRfAkUMNpY0m24y6MDIZZrloX6Mi5H</t>
  </si>
  <si>
    <t>1i4hKmB3t1skahol0CM9pv_W5xSQrhUXG</t>
  </si>
  <si>
    <t>https://drive.google.com/file/d/1i4hKmB3t1skahol0CM9pv_W5xSQrhUXG/view?usp=drivesdk</t>
  </si>
  <si>
    <t>Document successfully created; Document successfully merged; PDF created; Run via form trigger as genovanusantara@gmail.com; Timestamp: Dec 12 2022 11:35 PM</t>
  </si>
  <si>
    <t>19Py56iCGyF_TBmRMAF0JjsXQ_yTvzVX5</t>
  </si>
  <si>
    <t>https://drive.google.com/file/d/19Py56iCGyF_TBmRMAF0JjsXQ_yTvzVX5/view?usp=drivesdk</t>
  </si>
  <si>
    <t>GREGORIUS ADRIQUES RADA</t>
  </si>
  <si>
    <t>KW31Wj. 03.20.01631</t>
  </si>
  <si>
    <t>ENDE</t>
  </si>
  <si>
    <t>Laki-laki</t>
  </si>
  <si>
    <t>KOPOGIRE DUSUN AEGOMO DESA ROGA RT 002/002 KEC NDONA TIMUR KAB ENDE NTT</t>
  </si>
  <si>
    <t>SDN NUAPU DESA ROGA KEC NDONA TIMUR KAB ENDE</t>
  </si>
  <si>
    <t>SD</t>
  </si>
  <si>
    <t>Umur 8 kelas 3</t>
  </si>
  <si>
    <t>082146245785</t>
  </si>
  <si>
    <t>https://drive.google.com/open?id=1UZOalqZHS9xD8pVuxTjDGh19kVu4m72o</t>
  </si>
  <si>
    <t>https://drive.google.com/open?id=1EGrZvf0FMYUoLQwYqO_Z-gzSp4u9Od5R</t>
  </si>
  <si>
    <t>PAULINUS LAMA</t>
  </si>
  <si>
    <t xml:space="preserve">KOPOGIRE </t>
  </si>
  <si>
    <t>Karyawan honorer</t>
  </si>
  <si>
    <t>FRANSISKA SAMA</t>
  </si>
  <si>
    <t>MONDO</t>
  </si>
  <si>
    <t>https://drive.google.com/open?id=1zPoJHII1aZ4610RtAThP36fKzEthJ0-7</t>
  </si>
  <si>
    <t>https://drive.google.com/open?id=1FazhlYsgtD9DZ_MKkFAp8dRnlIuisrKr</t>
  </si>
  <si>
    <t>https://drive.google.com/open?id=1KtyIdEfpARbhCl8DxfACri2qSy23pF6Z</t>
  </si>
  <si>
    <t>https://drive.google.com/open?id=1BPXUrcVp2ugoSmFBAlGul7izWRYk0tIU</t>
  </si>
  <si>
    <t>13V7jgY-RoiA717eBwNk9kDEWVEITfpWB</t>
  </si>
  <si>
    <t>https://drive.google.com/file/d/13V7jgY-RoiA717eBwNk9kDEWVEITfpWB/view?usp=drivesdk</t>
  </si>
  <si>
    <t>Document successfully created; Document successfully merged; PDF created; Run via form trigger as genovanusantara@gmail.com; Timestamp: Dec 13 2022 2:23 AM</t>
  </si>
  <si>
    <t>1U188Uaess5tvIS4steYgmciBINFosAuB</t>
  </si>
  <si>
    <t>https://drive.google.com/file/d/1U188Uaess5tvIS4steYgmciBINFosAuB/view?usp=drivesdk</t>
  </si>
  <si>
    <t>FEBRIOLA ANDRIETA DAFINA</t>
  </si>
  <si>
    <t>KW31WJ. 03.20.03658</t>
  </si>
  <si>
    <t>KOPOGIRE DESA ROGA RT 002/001 KEC NDONA TIMUR KAB ENDE NTT</t>
  </si>
  <si>
    <t>SMAK SYURADIKARA KAB. ENDE</t>
  </si>
  <si>
    <t>Umur 15 kelas 1</t>
  </si>
  <si>
    <t>082340115122</t>
  </si>
  <si>
    <t>https://drive.google.com/open?id=1wztR2xk-UyxEfDKUJRSCvYzm4MWzlKMn</t>
  </si>
  <si>
    <t>https://drive.google.com/open?id=1QhhsViJHMW_sPq6eGVPRBuTJ5EwgJYIK</t>
  </si>
  <si>
    <t>DENI LILIANUS LAMBA</t>
  </si>
  <si>
    <t>Tani</t>
  </si>
  <si>
    <t>Ternak sapi</t>
  </si>
  <si>
    <t>KOPOGIRE DESA ROGA RT 002/001</t>
  </si>
  <si>
    <t>YANSINTA MUDE</t>
  </si>
  <si>
    <t>Honorel</t>
  </si>
  <si>
    <t>Pengusaha</t>
  </si>
  <si>
    <t>Kios</t>
  </si>
  <si>
    <t>https://drive.google.com/open?id=10q9NyYzIfvJdkjb3KCPm5R6uU26faY0p</t>
  </si>
  <si>
    <t>https://drive.google.com/open?id=1a93Jo9Psvm0xf7aGrlS_iMpU-MLoIhQd</t>
  </si>
  <si>
    <t>https://drive.google.com/open?id=1aaMVZk9sRXVFfRaivsO-TipCgQSw6nXL</t>
  </si>
  <si>
    <t>https://drive.google.com/open?id=14dFIuuC9XmFzz0fD1MqP_IKRqKcbPBeO</t>
  </si>
  <si>
    <t>13satUHH6i6dD6FgDu6Tt017cZK40LKGE</t>
  </si>
  <si>
    <t>https://drive.google.com/file/d/13satUHH6i6dD6FgDu6Tt017cZK40LKGE/view?usp=drivesdk</t>
  </si>
  <si>
    <t>Document successfully created; Document successfully merged; PDF created; Run via form trigger as genovanusantara@gmail.com; Timestamp: Dec 13 2022 2:59 AM</t>
  </si>
  <si>
    <t>1AU4KhBBuNaRWeuylH1YFuvk9wh6tzDoI</t>
  </si>
  <si>
    <t>https://drive.google.com/file/d/1AU4KhBBuNaRWeuylH1YFuvk9wh6tzDoI/view?usp=drivesdk</t>
  </si>
  <si>
    <t>Document successfully created; Document successfully merged; PDF created; Run via form trigger as genovanusantara@gmail.com; Timestamp: Dec 13 2022 3:00 AM</t>
  </si>
  <si>
    <t>ANASTASIA AVLIN LAMBA</t>
  </si>
  <si>
    <t>KW31WJ. 03.20.03657</t>
  </si>
  <si>
    <t>KOPOGIRE</t>
  </si>
  <si>
    <t>SMP ST.URSULA ENDE</t>
  </si>
  <si>
    <t>SMP</t>
  </si>
  <si>
    <t>Umur 12 kelas 1</t>
  </si>
  <si>
    <t>https://drive.google.com/open?id=1zLkfYokjXB_CxunL8vRsG9r3Cfr0iz2k</t>
  </si>
  <si>
    <t>https://drive.google.com/open?id=1Zz3pazGN59H_RbxIXTdlHQTZYm0zcpzd</t>
  </si>
  <si>
    <t>HENDRIKUS LAMBA</t>
  </si>
  <si>
    <t>Pensiunan PNS</t>
  </si>
  <si>
    <t>RP. 1.000.000-1.500.000</t>
  </si>
  <si>
    <t>AGUSTINA NGO</t>
  </si>
  <si>
    <t>PENSIUNAN PNS</t>
  </si>
  <si>
    <t>Ternak ayam</t>
  </si>
  <si>
    <t>https://drive.google.com/open?id=1Zn93K8mTvkFq2ZFu7cQwEbgliK60UcRo</t>
  </si>
  <si>
    <t>https://drive.google.com/open?id=1gPthS_8GX6thvFegwl43z0lKMltt2Lii</t>
  </si>
  <si>
    <t>https://drive.google.com/open?id=1MjkZ5qQ0n3e0DizBBibzHh1d6e9BDONe</t>
  </si>
  <si>
    <t>https://drive.google.com/open?id=1dn0vQddUwg5AEunhBjIyXc-pwCVzP0Gg</t>
  </si>
  <si>
    <t>1FicZMlKv8zjvp_6jKUXHMuVjS3jl2axV</t>
  </si>
  <si>
    <t>https://drive.google.com/file/d/1FicZMlKv8zjvp_6jKUXHMuVjS3jl2axV/view?usp=drivesdk</t>
  </si>
  <si>
    <t>Document successfully created; Document successfully merged; PDF created; Run via form trigger as genovanusantara@gmail.com; Timestamp: Dec 13 2022 3:16 AM</t>
  </si>
  <si>
    <t>1qRlbT7IQy1W-TAp8Nekm_tU-hNL_-Wve</t>
  </si>
  <si>
    <t>https://drive.google.com/file/d/1qRlbT7IQy1W-TAp8Nekm_tU-hNL_-Wve/view?usp=drivesdk</t>
  </si>
  <si>
    <t>KATARINA AGATA LAMBA</t>
  </si>
  <si>
    <t>KW31WJ. 03.20.03654</t>
  </si>
  <si>
    <t>KOPOGIRE desa ROGA RT 002/001 kec NDONA timur kab ENDE NTT</t>
  </si>
  <si>
    <t>SDI NUAPU DESA ROGA KEC NDONA TIMUR KAB ENDE</t>
  </si>
  <si>
    <t>https://drive.google.com/open?id=1QJtjkLqGC4B98qaXoG3GsPfwpeLjlpD_</t>
  </si>
  <si>
    <t>https://drive.google.com/open?id=1kOu7OpYwyR9FXJQIdFtpnAmjVc3z-qZF</t>
  </si>
  <si>
    <t>DOMINIKUS RAO</t>
  </si>
  <si>
    <t>KOPOGIRE desa ROGA RT 002/001 kec NDONA kab ENDE NTT</t>
  </si>
  <si>
    <t>Kristina gharu</t>
  </si>
  <si>
    <t>https://drive.google.com/open?id=1NBMYEkIuYDGZ28Lpn8_Os49m0OZu3rJF</t>
  </si>
  <si>
    <t>https://drive.google.com/open?id=1erPUfyNfy0texujtzyBzjhE1kFUCZlSF</t>
  </si>
  <si>
    <t>https://drive.google.com/open?id=1PB-zFfemDwGkvlmo4Ewk0d5zE10371pv</t>
  </si>
  <si>
    <t>https://drive.google.com/open?id=196Hvu9opP-HtKB1AFUenUMam2UClyqjf</t>
  </si>
  <si>
    <t>1F13qgY44XOdGb9cMNvRk8Isei6a3gzd0</t>
  </si>
  <si>
    <t>https://drive.google.com/file/d/1F13qgY44XOdGb9cMNvRk8Isei6a3gzd0/view?usp=drivesdk</t>
  </si>
  <si>
    <t>Document successfully created; Document successfully merged; PDF created; Run via form trigger as genovanusantara@gmail.com; Timestamp: Dec 13 2022 3:26 AM</t>
  </si>
  <si>
    <t>1DJ0o3xkAxN9JMxnRIHX8ApE-o8SpFIpQ</t>
  </si>
  <si>
    <t>https://drive.google.com/file/d/1DJ0o3xkAxN9JMxnRIHX8ApE-o8SpFIpQ/view?usp=drivesdk</t>
  </si>
  <si>
    <t>Yacobus Fransisco Sunda</t>
  </si>
  <si>
    <t>KW08KM.03.19.01822</t>
  </si>
  <si>
    <t>Nuaone</t>
  </si>
  <si>
    <t xml:space="preserve">Nuaone, 001/001, Woloara, Kelimutu, Ende, NTT </t>
  </si>
  <si>
    <t>Seminari Bunda segala Bangsa Maumere</t>
  </si>
  <si>
    <t xml:space="preserve">Umur 16, Kelas 12 </t>
  </si>
  <si>
    <t>081338290896</t>
  </si>
  <si>
    <t>icharero18@gmail.com</t>
  </si>
  <si>
    <t>https://drive.google.com/open?id=1M9jzWffos4lg4lKYcazugMmxWiBtn8Uw</t>
  </si>
  <si>
    <t>https://drive.google.com/open?id=1TOaT75aWgCYVGdce6berTCW9FBmHHJN9</t>
  </si>
  <si>
    <t>Gabrial Rago</t>
  </si>
  <si>
    <t xml:space="preserve">PNS </t>
  </si>
  <si>
    <t>Berternak</t>
  </si>
  <si>
    <t>Dagang</t>
  </si>
  <si>
    <t>55 km</t>
  </si>
  <si>
    <t>082299759987</t>
  </si>
  <si>
    <t>Yovita Deo</t>
  </si>
  <si>
    <t>Waturaka</t>
  </si>
  <si>
    <t xml:space="preserve">IRT </t>
  </si>
  <si>
    <t>RP. 500.000-1.000.000</t>
  </si>
  <si>
    <t>Menenun</t>
  </si>
  <si>
    <t>https://drive.google.com/open?id=1TMrKNukjRPYYFCsdFUMP4aantNirj2eQ</t>
  </si>
  <si>
    <t>https://drive.google.com/open?id=1whqd1lCH3_A5uF3hJqjPoILu381TAw49</t>
  </si>
  <si>
    <t>https://drive.google.com/open?id=1Cud5JknXfh8GwipriORF51x5uQHBtWbg</t>
  </si>
  <si>
    <t>https://drive.google.com/open?id=17EbPvdBqjzAChgnEZB9oojWW3Awvqz9w</t>
  </si>
  <si>
    <t>1n7tnlMzDl_nU-ynBHE8QgmQaKY7kCtts</t>
  </si>
  <si>
    <t>https://drive.google.com/file/d/1n7tnlMzDl_nU-ynBHE8QgmQaKY7kCtts/view?usp=drivesdk</t>
  </si>
  <si>
    <t>Document successfully created; Document successfully merged; PDF created; Run via form trigger as genovanusantara@gmail.com; Timestamp: Dec 14 2022 1:31 AM</t>
  </si>
  <si>
    <t>1YJjoyTFTyKsDarHWEFF1lXMlk-jDEZNM</t>
  </si>
  <si>
    <t>https://drive.google.com/file/d/1YJjoyTFTyKsDarHWEFF1lXMlk-jDEZNM/view?usp=drivesdk</t>
  </si>
  <si>
    <t>Maria regina Resi Dhale</t>
  </si>
  <si>
    <t>KW08KM.03.20.00117</t>
  </si>
  <si>
    <t>Liasebhe</t>
  </si>
  <si>
    <t xml:space="preserve">Liasembhe, 009/005, Waturaka, Kelimutu, Ende, NTT </t>
  </si>
  <si>
    <t>PAUD Marlom</t>
  </si>
  <si>
    <t>PAUD</t>
  </si>
  <si>
    <t xml:space="preserve"> a</t>
  </si>
  <si>
    <t>Umur 5, kelas a</t>
  </si>
  <si>
    <t>081339615973</t>
  </si>
  <si>
    <t>marsellamaren@gmail.com</t>
  </si>
  <si>
    <t>https://drive.google.com/open?id=1dr9DfDy4Rwb_TFnycGfr9EyZLxKd52AO</t>
  </si>
  <si>
    <t>https://drive.google.com/open?id=1aO8W5s7kEZFaL9W1OBzWOTH8NPldgq5z</t>
  </si>
  <si>
    <t>Nikolaus Wake</t>
  </si>
  <si>
    <t>Liasembe</t>
  </si>
  <si>
    <t xml:space="preserve">Usaha holtikultura </t>
  </si>
  <si>
    <t>53 km</t>
  </si>
  <si>
    <t xml:space="preserve">Margareta nika </t>
  </si>
  <si>
    <t>Kusuhapa</t>
  </si>
  <si>
    <t xml:space="preserve">Petani Holtikultura </t>
  </si>
  <si>
    <t xml:space="preserve">Dagang </t>
  </si>
  <si>
    <t>0000</t>
  </si>
  <si>
    <t>https://drive.google.com/open?id=1gRG7Hy0JvV9c9rxLaDUMx0OOm02T0MpV</t>
  </si>
  <si>
    <t>https://drive.google.com/open?id=1qCtMkTGp1X77kaizMngFAnQT-eZXcwhl</t>
  </si>
  <si>
    <t>https://drive.google.com/open?id=1Z-pxjGB7Y20zFy9pnUmKNlz2B9MIS8wB</t>
  </si>
  <si>
    <t>https://drive.google.com/open?id=1y_91wHzj7YeMAxGU7uQpo5ZYC_Na8pDV</t>
  </si>
  <si>
    <t>1Ob0pqsmFzSr-tTJ-Soeu2g3Vy69H4gCR</t>
  </si>
  <si>
    <t>https://drive.google.com/file/d/1Ob0pqsmFzSr-tTJ-Soeu2g3Vy69H4gCR/view?usp=drivesdk</t>
  </si>
  <si>
    <t>Document successfully created; Document successfully merged; PDF created; Run via form trigger as genovanusantara@gmail.com; Timestamp: Dec 14 2022 5:17 AM</t>
  </si>
  <si>
    <t>1oxo3209WrUXhpy86La6wL6DNmlBkvvay</t>
  </si>
  <si>
    <t>https://drive.google.com/file/d/1oxo3209WrUXhpy86La6wL6DNmlBkvvay/view?usp=drivesdk</t>
  </si>
  <si>
    <t>MARTINUS HERISON WORA DARI</t>
  </si>
  <si>
    <t>KW09WW. 03.19.02039</t>
  </si>
  <si>
    <t xml:space="preserve">WOLOFEO </t>
  </si>
  <si>
    <t>OKA DESA NIRAMESI RT 002/001 KEC WOLOWARU KAB ENDE NTT</t>
  </si>
  <si>
    <t>SMK KATHOLIK MUKTYACA</t>
  </si>
  <si>
    <t>Umur 17 kelas 2</t>
  </si>
  <si>
    <t>082213513854</t>
  </si>
  <si>
    <t>rorahendrik@gmail.com</t>
  </si>
  <si>
    <t>https://drive.google.com/open?id=1QmH1cqavTFVixD-uwFidLsh6aRTFywaM</t>
  </si>
  <si>
    <t>https://drive.google.com/open?id=1USHXa_zZefIsrCFqQTzCoWcNMPY5CfVk</t>
  </si>
  <si>
    <t>MARKUS DELI</t>
  </si>
  <si>
    <t>WOWOLANGGO</t>
  </si>
  <si>
    <t>Budidaya sayur-sayuran</t>
  </si>
  <si>
    <t>Dagang sayur</t>
  </si>
  <si>
    <t>OKA NIRAMESI RT 002/001 LEC WOLOWARU KAB ENDE NTT</t>
  </si>
  <si>
    <t>MARIA BERGITA MBINDI</t>
  </si>
  <si>
    <t>WOLOFEO</t>
  </si>
  <si>
    <t>Peternak babi</t>
  </si>
  <si>
    <t>https://drive.google.com/open?id=1NZr9Wulfw0ybnpx9K79CAZRjUZ34rPGu</t>
  </si>
  <si>
    <t>https://drive.google.com/open?id=1B97Au-mCfqJvKc_VhpIW8D6l932C4gMe</t>
  </si>
  <si>
    <t>https://drive.google.com/open?id=1u_8gK7hRKbC9bGcElmsoOJC6Mg-U25Hp</t>
  </si>
  <si>
    <t>https://drive.google.com/open?id=1c5LxngZwi778-DUiJ93vp9zzmyejVy2q</t>
  </si>
  <si>
    <t>1uN1b4QYpDK6fMzW-5wSiWyAeS7XelrB1</t>
  </si>
  <si>
    <t>https://drive.google.com/file/d/1uN1b4QYpDK6fMzW-5wSiWyAeS7XelrB1/view?usp=drivesdk</t>
  </si>
  <si>
    <t>Document successfully created; Document successfully merged; PDF created; Run via form trigger as genovanusantara@gmail.com; Timestamp: Dec 14 2022 5:45 AM</t>
  </si>
  <si>
    <t>1wx37VocpVjzvY63CD00C-HILoj8u5RJi</t>
  </si>
  <si>
    <t>https://drive.google.com/file/d/1wx37VocpVjzvY63CD00C-HILoj8u5RJi/view?usp=drivesdk</t>
  </si>
  <si>
    <t>Yohanes Marselinus Kopo</t>
  </si>
  <si>
    <t>KW08KM.03.20.00116</t>
  </si>
  <si>
    <t>SDI Woloara</t>
  </si>
  <si>
    <t>Umur 8, kelas 3</t>
  </si>
  <si>
    <t>https://drive.google.com/open?id=19bqFf_j1yq7lkDHXRXROvdcnZvx_UZEp</t>
  </si>
  <si>
    <t>https://drive.google.com/open?id=1BV4KvPSNvi5QibVKq5Wph7xly5S9ebP3</t>
  </si>
  <si>
    <t>-</t>
  </si>
  <si>
    <t>_</t>
  </si>
  <si>
    <t>00000</t>
  </si>
  <si>
    <t>Yuliana Kara</t>
  </si>
  <si>
    <t>Menanam sayur</t>
  </si>
  <si>
    <t xml:space="preserve">Jualan sayur </t>
  </si>
  <si>
    <t>https://drive.google.com/open?id=1ajKnJegfErd1gmWt2QPV4iMRRFmhXliK</t>
  </si>
  <si>
    <t>https://drive.google.com/open?id=1qY6nsmpHZ4K1eq1S2cBPPid5TttNDAbZ</t>
  </si>
  <si>
    <t>https://drive.google.com/open?id=112WGLXPlVMLS1z7sf9zX3NIrjkaQN-bY</t>
  </si>
  <si>
    <t>https://drive.google.com/open?id=1JnRDRefg_-HC2-r_cLvVvlEceBlKTpls</t>
  </si>
  <si>
    <t>1IR-zMnPpxTzfj58x2gSi8BAXUCbOeyHi</t>
  </si>
  <si>
    <t>https://drive.google.com/file/d/1IR-zMnPpxTzfj58x2gSi8BAXUCbOeyHi/view?usp=drivesdk</t>
  </si>
  <si>
    <t>Document successfully created; Document successfully merged; PDF created; Run via form trigger as genovanusantara@gmail.com; Timestamp: Dec 14 2022 5:57 AM</t>
  </si>
  <si>
    <t>1PFpzLdnEyyDM948_gdHs3VeTHluukgZ0</t>
  </si>
  <si>
    <t>https://drive.google.com/file/d/1PFpzLdnEyyDM948_gdHs3VeTHluukgZ0/view?usp=drivesdk</t>
  </si>
  <si>
    <t>BENEDIKTUS ADOLFUS MBELO</t>
  </si>
  <si>
    <t>KW09WW. 03.19.02040</t>
  </si>
  <si>
    <t>SMPN 2 WOLOWARU KAB ENDE NTT</t>
  </si>
  <si>
    <t>Umur 14 kelas 2</t>
  </si>
  <si>
    <t>https://drive.google.com/open?id=1wQyFyA6QBDoidy-oyaZSX5yQ2p8q0dJc</t>
  </si>
  <si>
    <t>https://drive.google.com/open?id=1pAKb9EAfykYLIAiOkw_3qMjYwDtI7dD4</t>
  </si>
  <si>
    <t xml:space="preserve">PETRUS MA'E </t>
  </si>
  <si>
    <t>FEO</t>
  </si>
  <si>
    <t>FEO DESA NIRAMESI RT 009/005 KEC WOLOWARU KAB ENDE NTT</t>
  </si>
  <si>
    <t>AGUSTINA LENI</t>
  </si>
  <si>
    <t xml:space="preserve">LANGGARIA </t>
  </si>
  <si>
    <t>https://drive.google.com/open?id=1-zD29OSQEfH9RP4adn5MTwoLpLSUUQLe</t>
  </si>
  <si>
    <t>https://drive.google.com/open?id=188js3-MR7jQVcuNtYFVibjq_vjUIUWCd</t>
  </si>
  <si>
    <t>https://drive.google.com/open?id=1bO1q1WEFZkP3QzgKj_r6PJZT_Y94tBDk</t>
  </si>
  <si>
    <t>https://drive.google.com/open?id=1_oZZ_y9zqHo_jHQw8QlUbntLELfoAzJU</t>
  </si>
  <si>
    <t>1YH7xOw1ulic9b5pSaQ6-dW8WUIQTGVmB</t>
  </si>
  <si>
    <t>https://drive.google.com/file/d/1YH7xOw1ulic9b5pSaQ6-dW8WUIQTGVmB/view?usp=drivesdk</t>
  </si>
  <si>
    <t>Document successfully created; Document successfully merged; PDF created; Run via form trigger as genovanusantara@gmail.com; Timestamp: Dec 14 2022 6:04 AM</t>
  </si>
  <si>
    <t>1pDTy7RM_ZlLMXWW6WIVgDEQstjLEOXvG</t>
  </si>
  <si>
    <t>https://drive.google.com/file/d/1pDTy7RM_ZlLMXWW6WIVgDEQstjLEOXvG/view?usp=drivesdk</t>
  </si>
  <si>
    <t>Paulus Alex Ben Bhasa</t>
  </si>
  <si>
    <t>KW31WJ03.20.00685</t>
  </si>
  <si>
    <t>Kopobhobhe</t>
  </si>
  <si>
    <t xml:space="preserve">Woloki, 002/002 Woloara, kelimutu, Ende, NTT </t>
  </si>
  <si>
    <t>SMP Satap Woloara</t>
  </si>
  <si>
    <t>Umur 15, kelas 3</t>
  </si>
  <si>
    <t>081239156841</t>
  </si>
  <si>
    <t>https://drive.google.com/open?id=1VVVI_yqEV9ioKyryG_QaSIO7SQO2l_K-</t>
  </si>
  <si>
    <t>https://drive.google.com/open?id=1GEoPQnpokxTGH4rnvh43jYpPRIoYbQ-e</t>
  </si>
  <si>
    <t>Alexius Setu</t>
  </si>
  <si>
    <t xml:space="preserve">Kopobhobhe </t>
  </si>
  <si>
    <t xml:space="preserve">60 KM </t>
  </si>
  <si>
    <t>Efrida Rosadelima Kara</t>
  </si>
  <si>
    <t>Jualan di pasar</t>
  </si>
  <si>
    <t>60 km</t>
  </si>
  <si>
    <t>https://drive.google.com/open?id=1yLwUi27RqC6aO5ii9mbN_zD9kRhyy-7B</t>
  </si>
  <si>
    <t>https://drive.google.com/open?id=1YrOdgVTk2lXr4W6dVR1kSuoIsWG0WRkE</t>
  </si>
  <si>
    <t>https://drive.google.com/open?id=1lZ6us8C13Wdyc55ZsFw9RLKWknWKU746</t>
  </si>
  <si>
    <t>https://drive.google.com/open?id=18fuABtWlBHswl6OpKB3uUs_1WjCEz6yt</t>
  </si>
  <si>
    <t>1D0PhtLdgQi_HyA0mrIAIWvhWmnHyFZX9</t>
  </si>
  <si>
    <t>https://drive.google.com/file/d/1D0PhtLdgQi_HyA0mrIAIWvhWmnHyFZX9/view?usp=drivesdk</t>
  </si>
  <si>
    <t>Document successfully created; Document successfully merged; PDF created; Run via form trigger as genovanusantara@gmail.com; Timestamp: Dec 14 2022 6:11 AM</t>
  </si>
  <si>
    <t>1lCsFe_peZH30zRj35HCYtgZKVEcvdiLK</t>
  </si>
  <si>
    <t>https://drive.google.com/file/d/1lCsFe_peZH30zRj35HCYtgZKVEcvdiLK/view?usp=drivesdk</t>
  </si>
  <si>
    <t>VINSENSIUS SEDA</t>
  </si>
  <si>
    <t>KW09WW. 03.20.00142</t>
  </si>
  <si>
    <t>WOLONDOPO</t>
  </si>
  <si>
    <t>DESA NIRAMESI KEC WOLOWARU KAB ENDE NTT</t>
  </si>
  <si>
    <t>SMK YOS SUDARSO ENDE</t>
  </si>
  <si>
    <t>Umur 17 kelas 4</t>
  </si>
  <si>
    <t>082139859675</t>
  </si>
  <si>
    <t>https://drive.google.com/open?id=19GlZttwy0XJ8_GtMOqErg25fZWnXZMD3</t>
  </si>
  <si>
    <t>https://drive.google.com/open?id=1tcibZvooLM_vjAFCbsRPBofVMJrrBYG3</t>
  </si>
  <si>
    <t>SERFASIUS REMI</t>
  </si>
  <si>
    <t>Suling mokke</t>
  </si>
  <si>
    <t>Dagang moke</t>
  </si>
  <si>
    <t>MARGARETA SERE</t>
  </si>
  <si>
    <t>HEDARIA</t>
  </si>
  <si>
    <t>Desa NIRAMESI kec WOLOWARU</t>
  </si>
  <si>
    <t>https://drive.google.com/open?id=12knNvaiJtrttzrHv-TmuXRUyNymVwDQK</t>
  </si>
  <si>
    <t>https://drive.google.com/open?id=1W0FVyWEoRAwVhFlRmmo-i1zCe6Sjh8aw</t>
  </si>
  <si>
    <t>https://drive.google.com/open?id=1nUOFiplK0zonW3_Bv8SgwilI3CBGRycm</t>
  </si>
  <si>
    <t>https://drive.google.com/open?id=1nzU4N-RZQkKOM0qeAdFqekpO-GyNmwdN</t>
  </si>
  <si>
    <t>15DOufEO5kT2xA75MrhrPegkdb2C5V-ar</t>
  </si>
  <si>
    <t>https://drive.google.com/file/d/15DOufEO5kT2xA75MrhrPegkdb2C5V-ar/view?usp=drivesdk</t>
  </si>
  <si>
    <t>Document successfully created; Document successfully merged; PDF created; Run via form trigger as genovanusantara@gmail.com; Timestamp: Dec 14 2022 6:25 AM</t>
  </si>
  <si>
    <t>1k2CHjAnjHlgYp34xO3wwJLslR1u5cDXS</t>
  </si>
  <si>
    <t>https://drive.google.com/file/d/1k2CHjAnjHlgYp34xO3wwJLslR1u5cDXS/view?usp=drivesdk</t>
  </si>
  <si>
    <t>Monica Sitia Ngoi</t>
  </si>
  <si>
    <t>KW08KM.03.20.00100</t>
  </si>
  <si>
    <t>SMP satu atap Woloara</t>
  </si>
  <si>
    <t>Umu 13 kelas 7</t>
  </si>
  <si>
    <t>081338729485</t>
  </si>
  <si>
    <t>https://drive.google.com/open?id=15CBZTcTmF42Sd8Um0oMgG1ouGcpmPRM5</t>
  </si>
  <si>
    <t>https://drive.google.com/open?id=1btfI1BIh4Unn608AsINc4YyuCzY1JQXK</t>
  </si>
  <si>
    <t>Bernapas Amba</t>
  </si>
  <si>
    <t>Randokoro</t>
  </si>
  <si>
    <t>Tanaman sayur</t>
  </si>
  <si>
    <t>Jualan</t>
  </si>
  <si>
    <t xml:space="preserve">felisita Mbaru </t>
  </si>
  <si>
    <t>Bertani</t>
  </si>
  <si>
    <t xml:space="preserve">Jualan Hasil Hultikultural </t>
  </si>
  <si>
    <t>https://drive.google.com/open?id=1xKEdCBzMMi1zmxh5u7nz6kzuHIcMa9Kv</t>
  </si>
  <si>
    <t>https://drive.google.com/open?id=1SPlpnBxm4m-V1EwNkHsKh698mCnJQo7U</t>
  </si>
  <si>
    <t>https://drive.google.com/open?id=1yZM5WX7IsS0knv_3RicPk4oI2mlBeFb4</t>
  </si>
  <si>
    <t>https://drive.google.com/open?id=1JvmdDLYu06gWT9UmPW-VUdBmQTJnuchp</t>
  </si>
  <si>
    <t>1aKQtFoAn7AM7NbbeyNnzbeLD8aQQc1w0</t>
  </si>
  <si>
    <t>https://drive.google.com/file/d/1aKQtFoAn7AM7NbbeyNnzbeLD8aQQc1w0/view?usp=drivesdk</t>
  </si>
  <si>
    <t>Document successfully created; Document successfully merged; PDF created; Run via form trigger as genovanusantara@gmail.com; Timestamp: Dec 14 2022 6:35 AM</t>
  </si>
  <si>
    <t>1vH0LgSVvdPEsaaWyrbRiZDAwntivk_TF</t>
  </si>
  <si>
    <t>https://drive.google.com/file/d/1vH0LgSVvdPEsaaWyrbRiZDAwntivk_TF/view?usp=drivesdk</t>
  </si>
  <si>
    <t>Pankrasius Mite Mbete</t>
  </si>
  <si>
    <t>KW08KM.03.20.00099</t>
  </si>
  <si>
    <t>SMPK frateran Ndao</t>
  </si>
  <si>
    <t>Umur 14, kelas 3</t>
  </si>
  <si>
    <t>https://drive.google.com/open?id=1hbPxAEx_RnXniggrkfVuvFWKyBdGhV2y</t>
  </si>
  <si>
    <t>https://drive.google.com/open?id=1IMhXFAI2GF7dznCwmY5fxRJfLFrZnkLV</t>
  </si>
  <si>
    <t>Alexander Kebu</t>
  </si>
  <si>
    <t>Dndekutere</t>
  </si>
  <si>
    <t>Usaha hotukultura</t>
  </si>
  <si>
    <t>Bibiana Bunga</t>
  </si>
  <si>
    <t>Usaha holtikultur</t>
  </si>
  <si>
    <t>https://drive.google.com/open?id=1vr9HA44V6VnTDybsyMo3CkI_4fJcqWgW</t>
  </si>
  <si>
    <t>https://drive.google.com/open?id=14MJd08NtMPhRBHKYZfIRoIB_EVFFgUOC</t>
  </si>
  <si>
    <t>https://drive.google.com/open?id=1HBCyEfulwbIXY7Gks_sLCFB_vTOR1Lpn</t>
  </si>
  <si>
    <t>https://drive.google.com/open?id=1HrEenT3Q0gVYQFKWdYpmZ5emMib7k1jI</t>
  </si>
  <si>
    <t>1CW58yBG5RwI4gHXCdCgRFtrrTDv8eVR-</t>
  </si>
  <si>
    <t>https://drive.google.com/file/d/1CW58yBG5RwI4gHXCdCgRFtrrTDv8eVR-/view?usp=drivesdk</t>
  </si>
  <si>
    <t>Document successfully created; Document successfully merged; PDF created; Run via form trigger as genovanusantara@gmail.com; Timestamp: Dec 14 2022 6:42 AM</t>
  </si>
  <si>
    <t>173JJ4ntNzYvN3Ib1b8UR3UbH_yOLAhk8</t>
  </si>
  <si>
    <t>https://drive.google.com/file/d/173JJ4ntNzYvN3Ib1b8UR3UbH_yOLAhk8/view?usp=drivesdk</t>
  </si>
  <si>
    <t>MARIA YASINTA DEDA</t>
  </si>
  <si>
    <t>KW09WW. 03.20.03622</t>
  </si>
  <si>
    <t>DESA NIRAMESI KEC WOLOWARU KAB ENDE</t>
  </si>
  <si>
    <t>SMPN 2 WOLOWARU KAB ENDE</t>
  </si>
  <si>
    <t>1 KM</t>
  </si>
  <si>
    <t>UMUR 14 KELAS 3</t>
  </si>
  <si>
    <t>rorahendri@gmail.com</t>
  </si>
  <si>
    <t>https://drive.google.com/open?id=1WeHM7aM1-B8n1cidLyJCOr2O68UtUlv_</t>
  </si>
  <si>
    <t>https://drive.google.com/open?id=1IW5IqHyBd_C372NUP0JJkAvI3Mb3mHr9</t>
  </si>
  <si>
    <t>YOSEP EMANUEL EUS</t>
  </si>
  <si>
    <t>Sopir</t>
  </si>
  <si>
    <t>NIRAMESI RT 007/004 DESA NIRAMESI KEC WOLOWARU KAB ENDE NTT</t>
  </si>
  <si>
    <t>AGUSTINA SINA</t>
  </si>
  <si>
    <t>NIRAMESI DESA NIRAMESI RT 007/004 KEC WOLOWARU KAB ENDE NTT</t>
  </si>
  <si>
    <t>https://drive.google.com/open?id=1MlZQTpEvuRjDDEUnbbFHD59IWLHimfQ1</t>
  </si>
  <si>
    <t>https://drive.google.com/open?id=1yL709PUoKUxpIHPJb8hZwlgFA3jIkqaE</t>
  </si>
  <si>
    <t>https://drive.google.com/open?id=1UybBFyoZ4iQlqD6lmrmAgGwdT4YZZ4TX</t>
  </si>
  <si>
    <t>https://drive.google.com/open?id=1DzIIJJiqBa6gv81F2RGZZx_asK5IAMfw</t>
  </si>
  <si>
    <t>1I7b6BRmXA32xLFN_jVDt-jXUQKZcI-4s</t>
  </si>
  <si>
    <t>https://drive.google.com/file/d/1I7b6BRmXA32xLFN_jVDt-jXUQKZcI-4s/view?usp=drivesdk</t>
  </si>
  <si>
    <t>Document successfully created; Document successfully merged; PDF created; Run via form trigger as genovanusantara@gmail.com; Timestamp: Dec 14 2022 6:44 AM</t>
  </si>
  <si>
    <t>1uCwxi9HDRngRXDPG0ezGre02zWfMmRqf</t>
  </si>
  <si>
    <t>https://drive.google.com/file/d/1uCwxi9HDRngRXDPG0ezGre02zWfMmRqf/view?usp=drivesdk</t>
  </si>
  <si>
    <t>Yoseph Neri Mbete</t>
  </si>
  <si>
    <t>KW08KM.03.20.00688</t>
  </si>
  <si>
    <t xml:space="preserve">Ende </t>
  </si>
  <si>
    <t xml:space="preserve">SDN Woloara </t>
  </si>
  <si>
    <t>https://drive.google.com/open?id=1sPTiA-ZAZF_Ok5ZKIqKB0uMoHHpgnK1i</t>
  </si>
  <si>
    <t>https://drive.google.com/open?id=1e5zosDfuTSUNjerQnMjIAZUV_YT7sOxg</t>
  </si>
  <si>
    <t>Yohanay Dedo</t>
  </si>
  <si>
    <t>Bolenggo</t>
  </si>
  <si>
    <t xml:space="preserve">Usaha Holtikultura </t>
  </si>
  <si>
    <t>https://drive.google.com/open?id=17mqr0aHfYIzrP-BjZxErTR5twj7Rx-Q-</t>
  </si>
  <si>
    <t>https://drive.google.com/open?id=1ltPOUMVPIwXXcebLAAgRtte_8pelCQc0</t>
  </si>
  <si>
    <t>https://drive.google.com/open?id=1Sk2ierqctKqYE7hVlntBKDeRLg47Ogog</t>
  </si>
  <si>
    <t>https://drive.google.com/open?id=1Zy3d62cUTXghHrjF-07EMDWZrDB_r1kd</t>
  </si>
  <si>
    <t>1Grs5VqIHhAF1s0Xj0BcJbkFCdv3zOCS1</t>
  </si>
  <si>
    <t>https://drive.google.com/file/d/1Grs5VqIHhAF1s0Xj0BcJbkFCdv3zOCS1/view?usp=drivesdk</t>
  </si>
  <si>
    <t>Document successfully created; Document successfully merged; PDF created; Run via form trigger as genovanusantara@gmail.com; Timestamp: Dec 14 2022 6:52 AM</t>
  </si>
  <si>
    <t>1bKKhxac3SB1pD_CHp_7CBgx19pNK6QGJ</t>
  </si>
  <si>
    <t>https://drive.google.com/file/d/1bKKhxac3SB1pD_CHp_7CBgx19pNK6QGJ/view?usp=drivesdk</t>
  </si>
  <si>
    <t>Document successfully created; Document successfully merged; PDF created; Run via form trigger as genovanusantara@gmail.com; Timestamp: Dec 14 2022 6:53 AM</t>
  </si>
  <si>
    <t>KASMIRUS NGERA</t>
  </si>
  <si>
    <t>KW09WW. 03.20.00143</t>
  </si>
  <si>
    <t>SD NUATU DESA NIRAMESI</t>
  </si>
  <si>
    <t>https://drive.google.com/open?id=154xgFMKMkstZ98wOOtpTt9_1xcLtyakC</t>
  </si>
  <si>
    <t>https://drive.google.com/open?id=1OG9JJGc-bedLDg08oIcwJT52rbF9BX4E</t>
  </si>
  <si>
    <t>ALFONSUS FRANSISKUS SEDI</t>
  </si>
  <si>
    <t xml:space="preserve">WOLONDOPO </t>
  </si>
  <si>
    <t>WOLONDOPO RT 008/004 DESA NIRAMESI KEC WOLOWARU KAB ENDE NTT</t>
  </si>
  <si>
    <t>MARIA SERLINA MERA</t>
  </si>
  <si>
    <t>WOLOBOA</t>
  </si>
  <si>
    <t>WOLONDOPO RT 007/004 DESA NIRAMESI KEC WOLOWARU KAB ENDE NTT</t>
  </si>
  <si>
    <t>https://drive.google.com/open?id=1UVudDe4-jectPErxgaNNEOzZyc-xU0nm</t>
  </si>
  <si>
    <t>https://drive.google.com/open?id=1RUh4wzTZsEY9xIbwssxUvJsJroLXaqrK</t>
  </si>
  <si>
    <t>https://drive.google.com/open?id=1OuVv7dLhrGgX9XQ6nDBC5zfZcvVGapFm</t>
  </si>
  <si>
    <t>https://drive.google.com/open?id=1hvNOTLmUgFOkXUNn4uIPZ8HuSUpIPAyI</t>
  </si>
  <si>
    <t>1CgSIGuaDpR7oRI32pSo54LqFZhtfz3FI</t>
  </si>
  <si>
    <t>https://drive.google.com/file/d/1CgSIGuaDpR7oRI32pSo54LqFZhtfz3FI/view?usp=drivesdk</t>
  </si>
  <si>
    <t>Document successfully created; Document successfully merged; PDF created; Run via form trigger as genovanusantara@gmail.com; Timestamp: Dec 14 2022 6:56 AM</t>
  </si>
  <si>
    <t>1gLnBYNVOK91vCr74D83ink9bk4U32_G9</t>
  </si>
  <si>
    <t>https://drive.google.com/file/d/1gLnBYNVOK91vCr74D83ink9bk4U32_G9/view?usp=drivesdk</t>
  </si>
  <si>
    <t>LORENSIA ESTERLINA KORA</t>
  </si>
  <si>
    <t>KW09WW. 03.19.02041</t>
  </si>
  <si>
    <t>WOLOFAI</t>
  </si>
  <si>
    <t>SMAK MUKTYACA ENDE</t>
  </si>
  <si>
    <t>Umur 18 kelas 3</t>
  </si>
  <si>
    <t>082169586952</t>
  </si>
  <si>
    <t>https://drive.google.com/open?id=1V_CiAsMT0kxhg1uMfZmckhHFuVqNvdz_</t>
  </si>
  <si>
    <t>https://drive.google.com/open?id=1V8vVNRgm8iUgOv4r8DU2B9ylUXX-DS-b</t>
  </si>
  <si>
    <t>VERONIKA SERO</t>
  </si>
  <si>
    <t>Ternak</t>
  </si>
  <si>
    <t>Peternak</t>
  </si>
  <si>
    <t>https://drive.google.com/open?id=1SAspcgsc4estPFwtkPvN-EJI8f3ui3UF</t>
  </si>
  <si>
    <t>https://drive.google.com/open?id=1jvgQohXTzR7gpYXkBMfsx6FAu4b9KnGN</t>
  </si>
  <si>
    <t>https://drive.google.com/open?id=1dsVVqjO2oa_iGDm6t34NCzdPiEcIhwvI</t>
  </si>
  <si>
    <t>https://drive.google.com/open?id=1q2iZ2p_3H4AMG58gaZIXl-cB9WPhx4j4</t>
  </si>
  <si>
    <t>1S9SJ6rPEfhMk3DzSk5wIq_unT4vX83aS</t>
  </si>
  <si>
    <t>https://drive.google.com/file/d/1S9SJ6rPEfhMk3DzSk5wIq_unT4vX83aS/view?usp=drivesdk</t>
  </si>
  <si>
    <t>Document successfully created; Document successfully merged; PDF created; Run via form trigger as genovanusantara@gmail.com; Timestamp: Dec 14 2022 8:54 AM</t>
  </si>
  <si>
    <t>1NUK08gB_em_yXy1EC_i8FeaLInVHei1c</t>
  </si>
  <si>
    <t>https://drive.google.com/file/d/1NUK08gB_em_yXy1EC_i8FeaLInVHei1c/view?usp=drivesdk</t>
  </si>
  <si>
    <t>MARIA ELISABET BARU</t>
  </si>
  <si>
    <t>KW09WW. 03.20.03621</t>
  </si>
  <si>
    <t>WOLOWARU</t>
  </si>
  <si>
    <t>SDI NUATU DESA NIRAMESI</t>
  </si>
  <si>
    <t>Umur 10 kelas 5</t>
  </si>
  <si>
    <t>https://drive.google.com/open?id=1dg49CmC2VfWOlqSm-dM6NGqFJ14g8FPP</t>
  </si>
  <si>
    <t>https://drive.google.com/open?id=1tkEliv8QHsrUCDB2PdayI7HUswvRd_oj</t>
  </si>
  <si>
    <t>KATARINA SA</t>
  </si>
  <si>
    <t>https://drive.google.com/open?id=19ZPa0AMm0Vf_GZgvKY1eNT8sTGUu8fIc</t>
  </si>
  <si>
    <t>https://drive.google.com/open?id=1Jghfey8Vw7SgAYTm3Uh0i6XgCH1jp1uf</t>
  </si>
  <si>
    <t>https://drive.google.com/open?id=1gfMyVWLUkUpulhvHo_nWOWJNJ1TmCkmm</t>
  </si>
  <si>
    <t>https://drive.google.com/open?id=19CPT3VTHifk4HrlQSTFvelt8CjngUVKK</t>
  </si>
  <si>
    <t>10W8yjnzvfpeTdWHorux1IYiZi0429-IW</t>
  </si>
  <si>
    <t>https://drive.google.com/file/d/10W8yjnzvfpeTdWHorux1IYiZi0429-IW/view?usp=drivesdk</t>
  </si>
  <si>
    <t>Document successfully created; Document successfully merged; PDF created; Run via form trigger as genovanusantara@gmail.com; Timestamp: Dec 14 2022 9:07 AM</t>
  </si>
  <si>
    <t>1g3Ok7cABFMjEqyESdXYHH7gxlOKeO2Yx</t>
  </si>
  <si>
    <t>https://drive.google.com/file/d/1g3Ok7cABFMjEqyESdXYHH7gxlOKeO2Yx/view?usp=drivesdk</t>
  </si>
  <si>
    <t>Alfa Rosela C. Putri</t>
  </si>
  <si>
    <t>KW08KM.03.19.01762</t>
  </si>
  <si>
    <t>Watugana</t>
  </si>
  <si>
    <t xml:space="preserve">Watugana, 007/008, Koanara, Kelemutu, Ende, NTT </t>
  </si>
  <si>
    <t>SDK Koanara</t>
  </si>
  <si>
    <t>Umur 12, kelas 6</t>
  </si>
  <si>
    <t>081326789574</t>
  </si>
  <si>
    <t>https://drive.google.com/open?id=1LD2FYTiByPGP3wsw34AGS4X88uK8D9ox</t>
  </si>
  <si>
    <t>https://drive.google.com/open?id=1t8NGy2UFYahXRP9mIstAHSumV8oHr7LS</t>
  </si>
  <si>
    <t>Bertoldus Ludolfus Kola</t>
  </si>
  <si>
    <t>Tukang</t>
  </si>
  <si>
    <t xml:space="preserve">Mebel </t>
  </si>
  <si>
    <t xml:space="preserve">53 KM </t>
  </si>
  <si>
    <t xml:space="preserve">Amik Sri Hartatik </t>
  </si>
  <si>
    <t>Ketani Pesantren</t>
  </si>
  <si>
    <t>Memasak dan membuat kue</t>
  </si>
  <si>
    <t>Warung</t>
  </si>
  <si>
    <t>https://drive.google.com/open?id=1zni-nmknLGFd2Gcco0YynAPvbGluqT1A</t>
  </si>
  <si>
    <t>https://drive.google.com/open?id=1Sold7gg8lSRckkcg686sRD6-aMqmD0bf</t>
  </si>
  <si>
    <t>https://drive.google.com/open?id=1zNkafdYcVN4K5AJ3MYp8RJbPNNRdZWOW</t>
  </si>
  <si>
    <t>https://drive.google.com/open?id=1D0G5TBpinhNOCovShvBuYLrouroMcehV</t>
  </si>
  <si>
    <t>1mRuPhH5F7UT-OLwriQaB67WsGqBdIAa5</t>
  </si>
  <si>
    <t>https://drive.google.com/file/d/1mRuPhH5F7UT-OLwriQaB67WsGqBdIAa5/view?usp=drivesdk</t>
  </si>
  <si>
    <t>Document successfully created; Document successfully merged; PDF created; Run via form trigger as genovanusantara@gmail.com; Timestamp: Dec 20 2022 1:08 AM</t>
  </si>
  <si>
    <t>1OzI_XIaPcXioOXH4_oe7EX5cHo7Q0STf</t>
  </si>
  <si>
    <t>https://drive.google.com/file/d/1OzI_XIaPcXioOXH4_oe7EX5cHo7Q0STf/view?usp=drivesdk</t>
  </si>
  <si>
    <t>STEVANIA KARA</t>
  </si>
  <si>
    <t>KW09WW. 03.20.00144</t>
  </si>
  <si>
    <t>WOLONDOPO RT 008/004 DESA.NIRAMESI KEC.WOLOWARU KAB. ENDE PROVINSI.NTT</t>
  </si>
  <si>
    <t>SMPN 2 WOLOWARU KAB. ENDE</t>
  </si>
  <si>
    <t>https://drive.google.com/open?id=10ctCFH63gItuv_oSWOTidl8SuGFxhxId</t>
  </si>
  <si>
    <t>https://drive.google.com/open?id=1IGA_pIupjYdLy6nNqG0YiFJ1eFpaChnW</t>
  </si>
  <si>
    <t>FLOVIANUS SETI</t>
  </si>
  <si>
    <t>PETANI</t>
  </si>
  <si>
    <t>PETERNAK</t>
  </si>
  <si>
    <t>WOLONDOPO RT 008/004 DESA. NIRAMESI KEC.WOLOWARU.KAB.ENDE NTT</t>
  </si>
  <si>
    <t>YULIANA DHAMBO</t>
  </si>
  <si>
    <t>HENDAWAWO</t>
  </si>
  <si>
    <t>WOLOWARU RT 008/004 KEC. WOLOWARU. KAB. ENDE PROVINSI. NTT</t>
  </si>
  <si>
    <t>https://drive.google.com/open?id=1y7p2YpHGeduAgPsVJGoxuHmVg_BeEs9K</t>
  </si>
  <si>
    <t>https://drive.google.com/open?id=19FNGTY3CpC189uddcoBGi3SP4Er325Kt</t>
  </si>
  <si>
    <t>https://drive.google.com/open?id=1Jmhj-C0PTFI5FftEZBqKqyTYEOPjekuf</t>
  </si>
  <si>
    <t>https://drive.google.com/open?id=1KvEMlL7hs1zJ16qju-OMIiEUwmYOZbiw</t>
  </si>
  <si>
    <t>1sUk6WGZTriYda1lQ2TCSnv9GbvrQegDG</t>
  </si>
  <si>
    <t>https://drive.google.com/file/d/1sUk6WGZTriYda1lQ2TCSnv9GbvrQegDG/view?usp=drivesdk</t>
  </si>
  <si>
    <t>Document successfully created; Document successfully merged; PDF created; Run via form trigger as genovanusantara@gmail.com; Timestamp: Dec 20 2022 2:14 AM</t>
  </si>
  <si>
    <t>11VvTiAtvdkVqa-w_vtqxRRKMmiBadM6T</t>
  </si>
  <si>
    <t>https://drive.google.com/file/d/11VvTiAtvdkVqa-w_vtqxRRKMmiBadM6T/view?usp=drivesdk</t>
  </si>
  <si>
    <t>YOHANES PUTRA NITA LIKO</t>
  </si>
  <si>
    <t>KW09WW. 03.22.03620</t>
  </si>
  <si>
    <t>OKA  NIRAMESI</t>
  </si>
  <si>
    <t>FEO dusun hedari'a RT. 009/005 KEC. WOLOWARU. KAB ENDE PROVINSI NTT</t>
  </si>
  <si>
    <t>SDK OKA DESA NIRAMESI KEC WOLOWARU KAB ENDE PROVINSI NTT</t>
  </si>
  <si>
    <t>Umur 7 KELAS 2</t>
  </si>
  <si>
    <t>081394886414</t>
  </si>
  <si>
    <t>https://drive.google.com/open?id=1gbC6LODlQpaQLVG3vJ9j4oEck1V_yCSt</t>
  </si>
  <si>
    <t>https://drive.google.com/open?id=1XO9rj-xcBENZlCPU7FDV-r8HPnKauCSl</t>
  </si>
  <si>
    <t>GERADUS RIWU</t>
  </si>
  <si>
    <t>Feo</t>
  </si>
  <si>
    <t>Kios sembako</t>
  </si>
  <si>
    <t>FEO hedari'a rt. 009/005 DESA.NIRAMESI kec WOLOWARU kab.ENDE.provinsi NTT</t>
  </si>
  <si>
    <t xml:space="preserve">ANGELA SIMA </t>
  </si>
  <si>
    <t>LANGGOLA'A</t>
  </si>
  <si>
    <t>Perkiosan sambako</t>
  </si>
  <si>
    <t>FEO HEDARI'A  RT. 009/005 DESA. NIRAMESI KEC WOLOWARU KAB ENDE PROVINSI NTT</t>
  </si>
  <si>
    <t>https://drive.google.com/open?id=1mmFNmohxR-7yzBiWd_qzzzFIUxNUmB6j</t>
  </si>
  <si>
    <t>https://drive.google.com/open?id=19hSf_2Lat9Y87xzTluueP4o2-tpp9upu</t>
  </si>
  <si>
    <t>https://drive.google.com/open?id=1sBAO_7QO_NwFawHdmawSkMxOmTLqXQ-q</t>
  </si>
  <si>
    <t>https://drive.google.com/open?id=11_Gc8aWhOslBtbba86rQ6Un12rU6WIyL</t>
  </si>
  <si>
    <t>1g9vtI7EuDUjWMIUDL1ZHpanuQimxciqw</t>
  </si>
  <si>
    <t>https://drive.google.com/file/d/1g9vtI7EuDUjWMIUDL1ZHpanuQimxciqw/view?usp=drivesdk</t>
  </si>
  <si>
    <t>Document successfully created; Document successfully merged; PDF created; Run via form trigger as genovanusantara@gmail.com; Timestamp: Dec 20 2022 6:15 AM</t>
  </si>
  <si>
    <t>1lbp6GgINhwJ4-SAq-HYy4G5Rv-0aFt3e</t>
  </si>
  <si>
    <t>https://drive.google.com/file/d/1lbp6GgINhwJ4-SAq-HYy4G5Rv-0aFt3e/view?usp=drivesdk</t>
  </si>
  <si>
    <t>Document successfully created; Document successfully merged; PDF created; Run via form trigger as genovanusantara@gmail.com; Timestamp: Dec 20 2022 6:16 AM</t>
  </si>
  <si>
    <t>KOSMAS MBETE</t>
  </si>
  <si>
    <t>KW09WW. 03.20.03623</t>
  </si>
  <si>
    <t>WOLONDOPO RT008/004 DESA NIRAMESI KECAMATAN WOLOWARU KAB ENDE PROVINSI NTT</t>
  </si>
  <si>
    <t>SD INPRES NYATU NIRAMESI KECAMATAN WOLOWARU KAB ENDE PROVINSI NTT</t>
  </si>
  <si>
    <t>UMUR 9 KELAS 3</t>
  </si>
  <si>
    <t>https://drive.google.com/open?id=1IGNeRY1u8l8_5f-cdVeGTqGR4gsy3WpN</t>
  </si>
  <si>
    <t>https://drive.google.com/open?id=10qkKUvxP6TjH1E7Z-gJWqx8cFSWQAV_w</t>
  </si>
  <si>
    <t>ROBERTUS RAJA</t>
  </si>
  <si>
    <t>HOLOKOPO</t>
  </si>
  <si>
    <t>WOLONDOPO RT 008/004 DESA NIRAMESI KEC WOLOWARU KAB ENDE PROVINSI NTT</t>
  </si>
  <si>
    <t>Marselina loni</t>
  </si>
  <si>
    <t>HOLOKAMBA</t>
  </si>
  <si>
    <t>https://drive.google.com/open?id=1MOVJgeKPm-p7Dj7g_JBre6CB_UCuL89q</t>
  </si>
  <si>
    <t>https://drive.google.com/open?id=1qfVfcMQSANP2burxATNDVdHYpsH75VUr</t>
  </si>
  <si>
    <t>https://drive.google.com/open?id=123-9JIPDqv3-YLjoCCACNj3nUuXEY5wN</t>
  </si>
  <si>
    <t>https://drive.google.com/open?id=1ILuI0uhNftqNNPR6Gd15pKnLtK4s3csT</t>
  </si>
  <si>
    <t>1mzSVrs8xUU6wR0ioNHWiqOJ9VgMme-cZ</t>
  </si>
  <si>
    <t>https://drive.google.com/file/d/1mzSVrs8xUU6wR0ioNHWiqOJ9VgMme-cZ/view?usp=drivesdk</t>
  </si>
  <si>
    <t>Document successfully created; Document successfully merged; PDF created; Run via form trigger as genovanusantara@gmail.com; Timestamp: Dec 20 2022 9:19 AM</t>
  </si>
  <si>
    <t>10nSOCFMz2M-lhfxv8_vMPaU7K9UfAnsV</t>
  </si>
  <si>
    <t>https://drive.google.com/file/d/10nSOCFMz2M-lhfxv8_vMPaU7K9UfAnsV/view?usp=drivesdk</t>
  </si>
  <si>
    <t>ADRIANUS NGALA</t>
  </si>
  <si>
    <t>KW09WW. 03.20.0155</t>
  </si>
  <si>
    <t>OKA</t>
  </si>
  <si>
    <t>OKA RT. 002/001 DESA NIRAMESI KEC WOLOWARU KAB ENDE PROVINSI NTT</t>
  </si>
  <si>
    <t>SMPN 2 WOLOWARU</t>
  </si>
  <si>
    <t>UMUR 13 KELAS 2</t>
  </si>
  <si>
    <t>081325280868</t>
  </si>
  <si>
    <t>https://drive.google.com/open?id=1C0jgQ_fp6z5mByryUItvNw-Xs_iHVReD</t>
  </si>
  <si>
    <t>https://drive.google.com/open?id=1aM9bwG5Tn8rS1AFJ7Qx4NURU_MM0yHQl</t>
  </si>
  <si>
    <t xml:space="preserve">MIKHAEL SAVE </t>
  </si>
  <si>
    <t>WAWOLANGGO</t>
  </si>
  <si>
    <t>OKA RT 002/001 DESA NIRAMESI KEC WOLOWARU KAB ENDE PROVINSI NTT</t>
  </si>
  <si>
    <t>MATILDE ABA</t>
  </si>
  <si>
    <t>WOLOLA</t>
  </si>
  <si>
    <t>Petani sayur</t>
  </si>
  <si>
    <t>Jualan sayuran</t>
  </si>
  <si>
    <t>https://drive.google.com/open?id=1GlBzxDKjffqnBJReggkVskA-780_U8l6</t>
  </si>
  <si>
    <t>https://drive.google.com/open?id=17XXG_hOK-88lu0FVnMLIEy1xp8k29aM-</t>
  </si>
  <si>
    <t>https://drive.google.com/open?id=1llNCIwGgpz4KyCdVP_UHVfb83BK4ptcP</t>
  </si>
  <si>
    <t>https://drive.google.com/open?id=1W5-BcGp0TqukRMRDsHN7Sw6lSjTcj02f</t>
  </si>
  <si>
    <t>19lcl-Q8xsAbOpdSXi6zk0QA0TBF20mmJ</t>
  </si>
  <si>
    <t>https://drive.google.com/file/d/19lcl-Q8xsAbOpdSXi6zk0QA0TBF20mmJ/view?usp=drivesdk</t>
  </si>
  <si>
    <t>Document successfully created; Document successfully merged; PDF created; Run via form trigger as genovanusantara@gmail.com; Timestamp: Dec 20 2022 9:54 PM</t>
  </si>
  <si>
    <t>13i7jWwL7J9TX_2l48rOduEYn8nlNmF7_</t>
  </si>
  <si>
    <t>https://drive.google.com/file/d/13i7jWwL7J9TX_2l48rOduEYn8nlNmF7_/view?usp=drivesdk</t>
  </si>
  <si>
    <t>GlAUDENSIA SARE</t>
  </si>
  <si>
    <t>KW09WW. 03.19.02036</t>
  </si>
  <si>
    <t>LANGGALA'A</t>
  </si>
  <si>
    <t>LANGGALA'A RT 003/002 DESA NIRAMESI KEC WOLOWARU KAB ENDE PROVINSI NTT</t>
  </si>
  <si>
    <t>SMA KATHOLIK MUKTYACA</t>
  </si>
  <si>
    <t>Umur 16 kelas 2</t>
  </si>
  <si>
    <t>082339282107</t>
  </si>
  <si>
    <t>https://drive.google.com/open?id=1DVJiOhteLyiepyBW3oosOZccb22mw_C_</t>
  </si>
  <si>
    <t>https://drive.google.com/open?id=1vhp3FA-Wy06eRMJnl3nEk60TYGyGGXEO</t>
  </si>
  <si>
    <t>FRANSISKUS GARE</t>
  </si>
  <si>
    <t xml:space="preserve">BISNIS </t>
  </si>
  <si>
    <t>Kios sambako</t>
  </si>
  <si>
    <t>ANASTASIA SEMU</t>
  </si>
  <si>
    <t>https://drive.google.com/open?id=1Dxbv9u_DA1EkEdtbYwUyoHZqqVYJ_cXk</t>
  </si>
  <si>
    <t>https://drive.google.com/open?id=1-aNgdd-WVhlfAJt8X-SgLeudXXV5ZJKa</t>
  </si>
  <si>
    <t>https://drive.google.com/open?id=1OD6OoVn5CQMvRWv0PLWvi8-Qn52IjkKq</t>
  </si>
  <si>
    <t>https://drive.google.com/open?id=1O5ztN7-aVWpmIxp9n6SD-W2UgjYSVwru</t>
  </si>
  <si>
    <t>1FNU-gcrxslmGvld5elawY2rFA9ImC52X</t>
  </si>
  <si>
    <t>https://drive.google.com/file/d/1FNU-gcrxslmGvld5elawY2rFA9ImC52X/view?usp=drivesdk</t>
  </si>
  <si>
    <t>Document successfully created; Document successfully merged; PDF created; Run via form trigger as genovanusantara@gmail.com; Timestamp: Dec 20 2022 11:17 PM</t>
  </si>
  <si>
    <t>14eGxi35sWfYJXyDcQrEgEopvR1UTyPxq</t>
  </si>
  <si>
    <t>https://drive.google.com/file/d/14eGxi35sWfYJXyDcQrEgEopvR1UTyPxq/view?usp=drivesdk</t>
  </si>
  <si>
    <t>BERNADETA BHANDA</t>
  </si>
  <si>
    <t>KW09WW. 03.19.02047</t>
  </si>
  <si>
    <t>LANGGALA'A RT003/002 DESA NIRAMESI KEC WOLOWARU KAB ENDE PROVINSI NTT</t>
  </si>
  <si>
    <t>SMAKN ST. THOMAS MORUS ENDE</t>
  </si>
  <si>
    <t>081310353623</t>
  </si>
  <si>
    <t>https://drive.google.com/open?id=1b8gL5nmAqThWCd6uI6qNLS88yelSyKNA</t>
  </si>
  <si>
    <t>https://drive.google.com/open?id=1lq_jJL3aqa035PY2xTlxhCj6KcIZDwoc</t>
  </si>
  <si>
    <t>LAURENSIUS NGASI</t>
  </si>
  <si>
    <t xml:space="preserve">Ternak ayam </t>
  </si>
  <si>
    <t>Maria dentiana goma</t>
  </si>
  <si>
    <t>WOLOGERU</t>
  </si>
  <si>
    <t>https://drive.google.com/open?id=1serHGXO3bFrVIlAGSDCc7POTo9WB7zcm</t>
  </si>
  <si>
    <t>https://drive.google.com/open?id=1mIARS34iCDbS2X2_QdNk2OBxStlwyUKe</t>
  </si>
  <si>
    <t>https://drive.google.com/open?id=1KL5v6k5OVFdxkhXtoR4YXkJkDubrxi-0</t>
  </si>
  <si>
    <t>https://drive.google.com/open?id=1YwZ0tpDRJFBdzYPcy1N7IfxaKRv8BliS</t>
  </si>
  <si>
    <t>1NuSG906Rr0J8saC8aSeqfkWKCq66YLRb</t>
  </si>
  <si>
    <t>https://drive.google.com/file/d/1NuSG906Rr0J8saC8aSeqfkWKCq66YLRb/view?usp=drivesdk</t>
  </si>
  <si>
    <t>Document successfully created; Document successfully merged; PDF created; Run via form trigger as genovanusantara@gmail.com; Timestamp: Dec 21 2022 12:19 AM</t>
  </si>
  <si>
    <t>1qrRNwBLdHwJG9LR0UzQDf9hmPEz4uIDy</t>
  </si>
  <si>
    <t>https://drive.google.com/file/d/1qrRNwBLdHwJG9LR0UzQDf9hmPEz4uIDy/view?usp=drivesdk</t>
  </si>
  <si>
    <t>Document successfully created; Document successfully merged; PDF created; Run via form trigger as genovanusantara@gmail.com; Timestamp: Dec 21 2022 12:20 AM</t>
  </si>
  <si>
    <t>APOLONIA JANI</t>
  </si>
  <si>
    <t>KW09WW. 03.19.02035</t>
  </si>
  <si>
    <t>SMEAN ENDE</t>
  </si>
  <si>
    <t>081237602825</t>
  </si>
  <si>
    <t>https://drive.google.com/open?id=144bowGJD_qGIwFSTT6vg4zTA_MOVx0bI</t>
  </si>
  <si>
    <t>https://drive.google.com/open?id=1DSMdh5LUfxUKL_ckFIln79NfCvYDoCnL</t>
  </si>
  <si>
    <t>BENEDIKTUS NETA</t>
  </si>
  <si>
    <t>Bisnis</t>
  </si>
  <si>
    <t>Jual beli hasil</t>
  </si>
  <si>
    <t>ROSITA HENDRIKA ENGKE</t>
  </si>
  <si>
    <t>DETUBUGA</t>
  </si>
  <si>
    <t>Budidaya sayur</t>
  </si>
  <si>
    <t>Jual sayuran-sayuran</t>
  </si>
  <si>
    <t>081237620825</t>
  </si>
  <si>
    <t>https://drive.google.com/open?id=1PHrQwLN6UjLSEjV0X2-cjJJpzgSNq7Vc</t>
  </si>
  <si>
    <t>https://drive.google.com/open?id=1LR8I86IVZ59Mo__genSCFZYC3zF-eCb1</t>
  </si>
  <si>
    <t>https://drive.google.com/open?id=1ANGC9v7GN6dUWNydLVeRuZ2wzIQd1qtA</t>
  </si>
  <si>
    <t>https://drive.google.com/open?id=1qpoCBnChfEPbWkXV9FIe79V81986cQlW</t>
  </si>
  <si>
    <t>1dd9m6-ZJkVDEPwAg1OJ0V4QFb53WZHti</t>
  </si>
  <si>
    <t>https://drive.google.com/file/d/1dd9m6-ZJkVDEPwAg1OJ0V4QFb53WZHti/view?usp=drivesdk</t>
  </si>
  <si>
    <t>Document successfully created; Document successfully merged; PDF created; Run via form trigger as genovanusantara@gmail.com; Timestamp: Dec 21 2022 7:18 AM</t>
  </si>
  <si>
    <t>1IVx1Lhf5bCX06536Dpo-OyUju28xHnim</t>
  </si>
  <si>
    <t>https://drive.google.com/file/d/1IVx1Lhf5bCX06536Dpo-OyUju28xHnim/view?usp=drivesdk</t>
  </si>
  <si>
    <t>VINCENSIUS SEDA</t>
  </si>
  <si>
    <t>KW08WW. 03.20.00142</t>
  </si>
  <si>
    <t>SMK YOS SUDARSO</t>
  </si>
  <si>
    <t>Umur 16 kelas 1</t>
  </si>
  <si>
    <t>081339865379</t>
  </si>
  <si>
    <t>https://drive.google.com/open?id=1k5eNE1d_tudK9Vp2ZTlCYJUD2UsO78Mj</t>
  </si>
  <si>
    <t>https://drive.google.com/open?id=1_W6rmt5YhuBvlOPDsiugL6dvGIOMsMqU</t>
  </si>
  <si>
    <t>ADELIN PAULINA MARA</t>
  </si>
  <si>
    <t>https://drive.google.com/open?id=1AbNPv0k2X64ZVVra1Rbb6mPjDOzaAynh</t>
  </si>
  <si>
    <t>https://drive.google.com/open?id=1fPN19X2W0CpNk0fY1r_mO7F8A4F6KfgN</t>
  </si>
  <si>
    <t>https://drive.google.com/open?id=1X5layIFm7qunb1EUezN17k8Uwe7ym6V3</t>
  </si>
  <si>
    <t>https://drive.google.com/open?id=1bAcCeMMHfxoHGnExe1OKWjikrt3kozX_</t>
  </si>
  <si>
    <t>1CdiC2xInN9YDnTSa31kbbPQahl-WscSC</t>
  </si>
  <si>
    <t>https://drive.google.com/file/d/1CdiC2xInN9YDnTSa31kbbPQahl-WscSC/view?usp=drivesdk</t>
  </si>
  <si>
    <t>Document successfully created; Document successfully merged; PDF created; Run via form trigger as genovanusantara@gmail.com; Timestamp: Dec 21 2022 7:41 AM</t>
  </si>
  <si>
    <t>1iPAfID8vOHVrs2eIupEZOzbcgqWRdYDI</t>
  </si>
  <si>
    <t>https://drive.google.com/file/d/1iPAfID8vOHVrs2eIupEZOzbcgqWRdYDI/view?usp=drivesdk</t>
  </si>
  <si>
    <t>Document successfully created; Document successfully merged; PDF created; Run via form trigger as genovanusantara@gmail.com; Timestamp: Dec 21 2022 7:42 AM</t>
  </si>
  <si>
    <t>TOFILUS RIWU</t>
  </si>
  <si>
    <t>KW09WW. 03.20.00145</t>
  </si>
  <si>
    <t>LANGGALA'A RT 003/002 KEC WOLOWARU KAB ENDE PROVINSI NTT</t>
  </si>
  <si>
    <t>STM NEGERI ENDE</t>
  </si>
  <si>
    <t xml:space="preserve">UMUR 16 KELAS 2 </t>
  </si>
  <si>
    <t>https://drive.google.com/open?id=1gkFYGsi7FJ0xm0ulu6FVHXOPBV6YhlhP</t>
  </si>
  <si>
    <t>https://drive.google.com/open?id=1pOX_-mEirA1eMPbLvJfri1Q_K_CYidTi</t>
  </si>
  <si>
    <t>SIMON SEDA</t>
  </si>
  <si>
    <t>MARSELINA SALUKH</t>
  </si>
  <si>
    <t>Soe</t>
  </si>
  <si>
    <t>IBU RUMAH TANGGA</t>
  </si>
  <si>
    <t>Jualan sayur-sayuran</t>
  </si>
  <si>
    <t>https://drive.google.com/open?id=1xXvknql6iDVqUSSbY_WdG5ZKefVvD-Mi</t>
  </si>
  <si>
    <t>https://drive.google.com/open?id=1xWM-R3NPNkl1ylZcabTX44RjJsZ5Jn7w</t>
  </si>
  <si>
    <t>https://drive.google.com/open?id=1q7Zrf1mSRXwqNiLTU1xi71QDGMr1Jcav</t>
  </si>
  <si>
    <t>https://drive.google.com/open?id=1-_yhIPLCbV4TIyQCfWkYrpskHj_F-0vE</t>
  </si>
  <si>
    <t>1qiBpZ3r0xCCrFHbMRL6wr03GrxSsjwaF</t>
  </si>
  <si>
    <t>https://drive.google.com/file/d/1qiBpZ3r0xCCrFHbMRL6wr03GrxSsjwaF/view?usp=drivesdk</t>
  </si>
  <si>
    <t>Document successfully created; Document successfully merged; PDF created; Run via form trigger as genovanusantara@gmail.com; Timestamp: Dec 21 2022 8:01 AM</t>
  </si>
  <si>
    <t>1oyG0DuStDDBKtzL8byv0R__vYECGCbUk</t>
  </si>
  <si>
    <t>https://drive.google.com/file/d/1oyG0DuStDDBKtzL8byv0R__vYECGCbUk/view?usp=drivesdk</t>
  </si>
  <si>
    <t>HILARIUS RINALDIS EKO</t>
  </si>
  <si>
    <t>KW09WW. 03.19.02026</t>
  </si>
  <si>
    <t>WOLONDOPO RT 007/004 DESA NIRAMESI KEC WOLOWARU KAB ENDE PROVINSI NTT</t>
  </si>
  <si>
    <t xml:space="preserve">Umur 19 kelas 3 </t>
  </si>
  <si>
    <t>081246126356</t>
  </si>
  <si>
    <t>https://drive.google.com/open?id=1_3lbi3kKIJHXJotHsGjCbofpZSSjWgVX</t>
  </si>
  <si>
    <t>https://drive.google.com/open?id=1ve3yel0JKN8mS7ajzskATdSLlLqDBUVt</t>
  </si>
  <si>
    <t>BENEDIKTUS RUBE</t>
  </si>
  <si>
    <t>SULING MOKE</t>
  </si>
  <si>
    <t>Dangang moke</t>
  </si>
  <si>
    <t>081246126256</t>
  </si>
  <si>
    <t>YUSTINA ERI</t>
  </si>
  <si>
    <t>https://drive.google.com/open?id=1zDSRN2-qUhwYToq7wCQW4BJgwNYFPRMu</t>
  </si>
  <si>
    <t>https://drive.google.com/open?id=1nyviVlHWWXTaOzoGMiMMglikqx5RRT6V</t>
  </si>
  <si>
    <t>https://drive.google.com/open?id=1vPKLhhsLTi2P0631qzdMPlUQ7fo7Oj4k</t>
  </si>
  <si>
    <t>https://drive.google.com/open?id=1iSLssNmkNgzMIPYL9So5hYzGfZulemE9</t>
  </si>
  <si>
    <t>1dJmyjaLorUdMV0v4QLdOX6n0Xjju_v9o</t>
  </si>
  <si>
    <t>https://drive.google.com/file/d/1dJmyjaLorUdMV0v4QLdOX6n0Xjju_v9o/view?usp=drivesdk</t>
  </si>
  <si>
    <t>Document successfully created; Document successfully merged; PDF created; Run via form trigger as genovanusantara@gmail.com; Timestamp: Dec 21 2022 8:19 AM</t>
  </si>
  <si>
    <t>1RB_pIZ-GTML9ugSLsUgZR6ZDVUnOwyOd</t>
  </si>
  <si>
    <t>https://drive.google.com/file/d/1RB_pIZ-GTML9ugSLsUgZR6ZDVUnOwyOd/view?usp=drivesdk</t>
  </si>
  <si>
    <t>KLAUDIUS GEFRIDUS BAJO</t>
  </si>
  <si>
    <t>KW09WW. 03.19.02027</t>
  </si>
  <si>
    <t>SMAN 2 ENDE</t>
  </si>
  <si>
    <t>UMUR 16 KELAS 2</t>
  </si>
  <si>
    <t>https://drive.google.com/open?id=1PyoOztKDNt4WSA4_nWLyF61uHt7-9wFY</t>
  </si>
  <si>
    <t>https://drive.google.com/open?id=1Kk0d806WpgcJd-GuKX_Ei19JRFqJ4oxp</t>
  </si>
  <si>
    <t>KORNELIS KATO</t>
  </si>
  <si>
    <t>Suling moke</t>
  </si>
  <si>
    <t>Dengang moke</t>
  </si>
  <si>
    <t>https://drive.google.com/open?id=1j3sM1Rrv1vpXEnXqTPr5hNb5JoP86Nkk</t>
  </si>
  <si>
    <t>https://drive.google.com/open?id=1lIY2Ed4cG_muEJxa4hL545R0KzTaeu2S</t>
  </si>
  <si>
    <t>https://drive.google.com/open?id=1WHaMzdyv-KRz7AGMH0VKXkE9FJBib-tw</t>
  </si>
  <si>
    <t>https://drive.google.com/open?id=10gV7Wa8ooSPapPlIFC4ChnFExria2UVU</t>
  </si>
  <si>
    <t>1_GMkizJqNo243wpq736RaQ4_6KSGxOBR</t>
  </si>
  <si>
    <t>https://drive.google.com/file/d/1_GMkizJqNo243wpq736RaQ4_6KSGxOBR/view?usp=drivesdk</t>
  </si>
  <si>
    <t>Document successfully created; Document successfully merged; PDF created; Run via form trigger as genovanusantara@gmail.com; Timestamp: Dec 21 2022 8:37 AM</t>
  </si>
  <si>
    <t>1KBOOypm4t8UH1AtQax5Xe-WCvG2n6vqX</t>
  </si>
  <si>
    <t>https://drive.google.com/file/d/1KBOOypm4t8UH1AtQax5Xe-WCvG2n6vqX/view?usp=drivesdk</t>
  </si>
  <si>
    <t>Document successfully created; Document successfully merged; PDF created; Run via form trigger as genovanusantara@gmail.com; Timestamp: Dec 21 2022 8:38 AM</t>
  </si>
  <si>
    <t>Angela Marici Bhoka</t>
  </si>
  <si>
    <t>KW09WW.03.20.00170</t>
  </si>
  <si>
    <t>Marapele</t>
  </si>
  <si>
    <t xml:space="preserve">Merapele,006/004, Lisepuu, Wolowaru, Ende, NTT </t>
  </si>
  <si>
    <t>STM Ende</t>
  </si>
  <si>
    <t>Umur 16, kelas 10</t>
  </si>
  <si>
    <t>081239918826</t>
  </si>
  <si>
    <t>https://drive.google.com/open?id=1OxI0iCdGFBtkaWUCFbpUbSQzjNPIEwSY</t>
  </si>
  <si>
    <t>https://drive.google.com/open?id=1LpbMXlCDQ-MqSV54b1BBVnI9A_-qGMb8</t>
  </si>
  <si>
    <t>Ferdinandus Lupu</t>
  </si>
  <si>
    <t>Merapele</t>
  </si>
  <si>
    <t>Ojek</t>
  </si>
  <si>
    <t>082147757045</t>
  </si>
  <si>
    <t>Anastasia Isa</t>
  </si>
  <si>
    <t>Ibu Rumah Tangga</t>
  </si>
  <si>
    <t>Kios Sembakau</t>
  </si>
  <si>
    <t>https://drive.google.com/open?id=1NvGnEwbQ1dkFfMXR8ZU-kFivObvJKsax</t>
  </si>
  <si>
    <t>https://drive.google.com/open?id=1-ZBO6LxpO1SsIdtam37JRuSahg_uMP18</t>
  </si>
  <si>
    <t>https://drive.google.com/open?id=1hmyxEZDVIcr2ZibXVkg2Mw8nkzWMxAzY</t>
  </si>
  <si>
    <t>https://drive.google.com/open?id=19b1m1uJYu3pjPyDfcIzOxxBWNgzwnyiL</t>
  </si>
  <si>
    <t>1-uaeACZ-nB77kIy66QuGYfy0PoQjvWgg</t>
  </si>
  <si>
    <t>https://drive.google.com/file/d/1-uaeACZ-nB77kIy66QuGYfy0PoQjvWgg/view?usp=drivesdk</t>
  </si>
  <si>
    <t>Document successfully created; Document successfully merged; PDF created; Run via form trigger as genovanusantara@gmail.com; Timestamp: Dec 21 2022 8:46 PM</t>
  </si>
  <si>
    <t>1QxdyJjU0STZJxVNl3P5rKG5sN9sBJNOu</t>
  </si>
  <si>
    <t>https://drive.google.com/file/d/1QxdyJjU0STZJxVNl3P5rKG5sN9sBJNOu/view?usp=drivesdk</t>
  </si>
  <si>
    <t>Yohanes Ngera</t>
  </si>
  <si>
    <t>KW09WW.09.03.20.00174</t>
  </si>
  <si>
    <t>SDK Konara</t>
  </si>
  <si>
    <t>Umur 10, kelas 4</t>
  </si>
  <si>
    <t>https://drive.google.com/open?id=1a_nG1TES9Lpd1vYZiivODOfTDQeCLoma</t>
  </si>
  <si>
    <t>https://drive.google.com/open?id=1dFX7c3kP-BLxSdleiFCDnkJX2HWdWycC</t>
  </si>
  <si>
    <t>Gabriel Lada</t>
  </si>
  <si>
    <t>Cetak batako</t>
  </si>
  <si>
    <t>082144757045</t>
  </si>
  <si>
    <t>https://drive.google.com/open?id=1P0CWnuNgrWLaI-0vUCnNA24Sy1M-nvyI</t>
  </si>
  <si>
    <t>https://drive.google.com/open?id=1n5Z6Y3QFb4pmPZBjeia7HMMRJKz6CuOm</t>
  </si>
  <si>
    <t>https://drive.google.com/open?id=1NKcQFZHsegV2X1GOki81NknGDIO5ap2e</t>
  </si>
  <si>
    <t>https://drive.google.com/open?id=1neXEZG4K1n-nE9MDOfd1HFtC12hWIaaY</t>
  </si>
  <si>
    <t>1LHVJKk526n-eBQZheH5ViC7vB9N_4z49</t>
  </si>
  <si>
    <t>https://drive.google.com/file/d/1LHVJKk526n-eBQZheH5ViC7vB9N_4z49/view?usp=drivesdk</t>
  </si>
  <si>
    <t>Document successfully created; Document successfully merged; PDF created; Run via form trigger as genovanusantara@gmail.com; Timestamp: Dec 21 2022 9:04 PM</t>
  </si>
  <si>
    <t>1G_QQTQruy3bgIXd9W_e_c0WuIAR5GFpH</t>
  </si>
  <si>
    <t>https://drive.google.com/file/d/1G_QQTQruy3bgIXd9W_e_c0WuIAR5GFpH/view?usp=drivesdk</t>
  </si>
  <si>
    <t>Document successfully created; Document successfully merged; PDF created; Run via form trigger as genovanusantara@gmail.com; Timestamp: Dec 21 2022 9:05 PM</t>
  </si>
  <si>
    <t>Yuliana Sah</t>
  </si>
  <si>
    <t>KW09WW.03.20.00171</t>
  </si>
  <si>
    <t xml:space="preserve">Detubela,005/003, Lisepuu, Wolowaru, Ende, NTT </t>
  </si>
  <si>
    <t>SMKN 7 Ende</t>
  </si>
  <si>
    <t>081239172409</t>
  </si>
  <si>
    <t>https://drive.google.com/open?id=1vRKpObHAUf1fPi5tlIQ9yhE_negTcCHV</t>
  </si>
  <si>
    <t>https://drive.google.com/open?id=1x-3FNYzYBR2lYUnLkhBOeQfE18fchLKL</t>
  </si>
  <si>
    <t>Benediktus nggubhu</t>
  </si>
  <si>
    <t>Leke</t>
  </si>
  <si>
    <t>Tukang kayu</t>
  </si>
  <si>
    <t>Mebel</t>
  </si>
  <si>
    <t>Alosia Seja</t>
  </si>
  <si>
    <t>Mamalele</t>
  </si>
  <si>
    <t>https://drive.google.com/open?id=1tvKnLm0Tgi_USKey61pCJWaZ5tqx41kI</t>
  </si>
  <si>
    <t>https://drive.google.com/open?id=18RzRKR3fKE4pTM9XSXrKEXWEmmZlZ-a1</t>
  </si>
  <si>
    <t>https://drive.google.com/open?id=1kLmMZm1LlffPtyjnI9vzxddR_ctQ2Mut</t>
  </si>
  <si>
    <t>https://drive.google.com/open?id=1oGmIYkms1XA8kOdxJPVYYkBuATiHZVxm</t>
  </si>
  <si>
    <t>1T4msFV4L8Rrv8fdy23ujX-3OyvADRNe_</t>
  </si>
  <si>
    <t>https://drive.google.com/file/d/1T4msFV4L8Rrv8fdy23ujX-3OyvADRNe_/view?usp=drivesdk</t>
  </si>
  <si>
    <t>Document successfully created; Document successfully merged; PDF created; Run via form trigger as genovanusantara@gmail.com; Timestamp: Dec 21 2022 9:14 PM</t>
  </si>
  <si>
    <t>1ni-iWZluy87yhFnvyzWCgeD3N2aCotGS</t>
  </si>
  <si>
    <t>https://drive.google.com/file/d/1ni-iWZluy87yhFnvyzWCgeD3N2aCotGS/view?usp=drivesdk</t>
  </si>
  <si>
    <t>Document successfully created; Document successfully merged; PDF created; Run via form trigger as genovanusantara@gmail.com; Timestamp: Dec 21 2022 9:15 PM</t>
  </si>
  <si>
    <t>Petrus Alfaro bhajo wawo</t>
  </si>
  <si>
    <t>KW09WW.03.20.00177</t>
  </si>
  <si>
    <t>Wololimba</t>
  </si>
  <si>
    <t xml:space="preserve">Wololimba,002/001, Lisepuu, wolowaru,Ende, NTT </t>
  </si>
  <si>
    <t>SDK Noaulu</t>
  </si>
  <si>
    <t>Umur 7, kelas 1</t>
  </si>
  <si>
    <t>081242560943</t>
  </si>
  <si>
    <t>https://drive.google.com/open?id=1cTyYmzPG94lWNcRv-7E7xXBM4-g5SuTH</t>
  </si>
  <si>
    <t>https://drive.google.com/open?id=1DpkwmAvEf948Yfd9H8pTqwhu_C4z9Yp9</t>
  </si>
  <si>
    <t>Andreas Yohanes wawo Bhajo</t>
  </si>
  <si>
    <t>Menjahit</t>
  </si>
  <si>
    <t>Usaha Menjahit</t>
  </si>
  <si>
    <t>56 km</t>
  </si>
  <si>
    <t>Prisca Ea</t>
  </si>
  <si>
    <t>Bengga</t>
  </si>
  <si>
    <t>Guru</t>
  </si>
  <si>
    <t>082144024970</t>
  </si>
  <si>
    <t>https://drive.google.com/open?id=1u6J52H0opeg875dcO79Y3bS5eU6Jb83m</t>
  </si>
  <si>
    <t>https://drive.google.com/open?id=10RnA3HrO5WUd7eBSqYyZsx1eFBBUXISC</t>
  </si>
  <si>
    <t>https://drive.google.com/open?id=1DeM2wC6e1T8IHQC2BZGCBNYW-vTMwQWm</t>
  </si>
  <si>
    <t>https://drive.google.com/open?id=1UAFWRKtZQc74hmrCoGUhqSNJL8RLPYHL</t>
  </si>
  <si>
    <t>1_ws_vJ2W6Qhi9qOgN0ETYfd3sYgBnAbW</t>
  </si>
  <si>
    <t>https://drive.google.com/file/d/1_ws_vJ2W6Qhi9qOgN0ETYfd3sYgBnAbW/view?usp=drivesdk</t>
  </si>
  <si>
    <t>Document successfully created; Document successfully merged; PDF created; Run via form trigger as genovanusantara@gmail.com; Timestamp: Dec 21 2022 9:38 PM</t>
  </si>
  <si>
    <t>1xXvTPlmQApsxMDwObtcxjDgF1RdKRXwZ</t>
  </si>
  <si>
    <t>https://drive.google.com/file/d/1xXvTPlmQApsxMDwObtcxjDgF1RdKRXwZ/view?usp=drivesdk</t>
  </si>
  <si>
    <t xml:space="preserve">Marianus Servasius Rangga </t>
  </si>
  <si>
    <t>KW09WW.03.19.02002</t>
  </si>
  <si>
    <t xml:space="preserve">Detubela,005/003, lisepuu,wolowaru, Ende, NTT </t>
  </si>
  <si>
    <t>SMKN 1 Ende</t>
  </si>
  <si>
    <t>082122823129</t>
  </si>
  <si>
    <t>yohaneselabu88@gmail.com</t>
  </si>
  <si>
    <t>https://drive.google.com/open?id=15pq5KsPu7GRXKESJArLLy-pom1bzFGZS</t>
  </si>
  <si>
    <t>https://drive.google.com/open?id=1LXHTxHWtQ2Gve_3BTtawQhO1rRqAghg3</t>
  </si>
  <si>
    <t>Maximus Remi</t>
  </si>
  <si>
    <t>Hedaria</t>
  </si>
  <si>
    <t>Tukang Kayu</t>
  </si>
  <si>
    <t xml:space="preserve">Merapele,005/003, lisepuu,wolowaru, Ende, NTT </t>
  </si>
  <si>
    <t>Yustina way</t>
  </si>
  <si>
    <t>https://drive.google.com/open?id=1QemLJ3Z_7FBPplguELYix6bpnKM5SmID</t>
  </si>
  <si>
    <t>https://drive.google.com/open?id=1NCaXADy6BckSs1VPiX_xb1oiD0t-v5-i</t>
  </si>
  <si>
    <t>https://drive.google.com/open?id=1VuiIky8iEaLZsGHS7vHbAYCdRPStE6wN</t>
  </si>
  <si>
    <t>https://drive.google.com/open?id=1lqWfA90gl2LtAo6mN0rPpV5blGb5vHiH</t>
  </si>
  <si>
    <t>1Q_zJhtFchzbotWM_w5l59AMHOzzkfH_U</t>
  </si>
  <si>
    <t>https://drive.google.com/file/d/1Q_zJhtFchzbotWM_w5l59AMHOzzkfH_U/view?usp=drivesdk</t>
  </si>
  <si>
    <t>Document successfully created; Document successfully merged; PDF created; Run via form trigger as genovanusantara@gmail.com; Timestamp: Dec 22 2022 5:50 AM</t>
  </si>
  <si>
    <t>1nb1IlbsHMR-yBDoXvzvYShPefdUFvClF</t>
  </si>
  <si>
    <t>https://drive.google.com/file/d/1nb1IlbsHMR-yBDoXvzvYShPefdUFvClF/view?usp=drivesdk</t>
  </si>
  <si>
    <t>Document successfully created; Document successfully merged; PDF created; Run via form trigger as genovanusantara@gmail.com; Timestamp: Dec 22 2022 5:51 AM</t>
  </si>
  <si>
    <t>Hilarius Noko Bhoko</t>
  </si>
  <si>
    <t>KW09WW.03.19.02003</t>
  </si>
  <si>
    <t>Wolosambi</t>
  </si>
  <si>
    <t xml:space="preserve">Ndunggi loo, 003/002, lisepuu, Wolowaru, Ende, NTT </t>
  </si>
  <si>
    <t xml:space="preserve">SMAN 1 Wolowaru </t>
  </si>
  <si>
    <t>Umur 20, kelas 12</t>
  </si>
  <si>
    <t>081220450098</t>
  </si>
  <si>
    <t>bhokahilar@gmail.com</t>
  </si>
  <si>
    <t>https://drive.google.com/open?id=1K384UJaxReLfa0ee8YwLlaAm8V1FLTRT</t>
  </si>
  <si>
    <t>https://drive.google.com/open?id=1fbBB78zSbEKbXITGJFY-Sw-1kL1a2dOl</t>
  </si>
  <si>
    <t>Yoseph Jadi</t>
  </si>
  <si>
    <t>Tulang</t>
  </si>
  <si>
    <t>54 km</t>
  </si>
  <si>
    <t>Lusia Eka</t>
  </si>
  <si>
    <t>Jualan sayur</t>
  </si>
  <si>
    <t>https://drive.google.com/open?id=18zaF6N-kaYPZQ1Hl_OaZR1qtZcfF1zLI</t>
  </si>
  <si>
    <t>https://drive.google.com/open?id=14VO6WPJ0Umu0i8BkCRvRNbo_KRNwoDeM</t>
  </si>
  <si>
    <t>https://drive.google.com/open?id=11IdBERXn4t88q-jnbNdQjf-vwH0_yPG7</t>
  </si>
  <si>
    <t>https://drive.google.com/open?id=1AbOgZ-p1swHl-gUPF4eUm2gUi0uhr912</t>
  </si>
  <si>
    <t>1wmFHkW9WUXDxlb2pq_7C0SxL9b5NvLLd</t>
  </si>
  <si>
    <t>https://drive.google.com/file/d/1wmFHkW9WUXDxlb2pq_7C0SxL9b5NvLLd/view?usp=drivesdk</t>
  </si>
  <si>
    <t>Document successfully created; Document successfully merged; PDF created; Run via form trigger as genovanusantara@gmail.com; Timestamp: Dec 22 2022 6:01 AM</t>
  </si>
  <si>
    <t>18wHqzZIq-KOkDRosNdDi4pry-f6HV3TN</t>
  </si>
  <si>
    <t>https://drive.google.com/file/d/18wHqzZIq-KOkDRosNdDi4pry-f6HV3TN/view?usp=drivesdk</t>
  </si>
  <si>
    <t>Leander Alexis Wake</t>
  </si>
  <si>
    <t>KW08KM.03.19.01765</t>
  </si>
  <si>
    <t>Koanara</t>
  </si>
  <si>
    <t xml:space="preserve">Koanara,007/003, kelimutu, Ende, NTT </t>
  </si>
  <si>
    <t>SDK koanara</t>
  </si>
  <si>
    <t>Umur 10 kelas 4</t>
  </si>
  <si>
    <t>082341036979</t>
  </si>
  <si>
    <t>https://drive.google.com/open?id=19gd1_NvJdJ0sunpycbX0RvHdGEVk4YX_</t>
  </si>
  <si>
    <t>https://drive.google.com/open?id=12DfKTt0NViVodhYSl_2oy71TmTk4Xh-Q</t>
  </si>
  <si>
    <t>Tabias Maria Gembira</t>
  </si>
  <si>
    <t xml:space="preserve">Wiraswasta </t>
  </si>
  <si>
    <t>Pariwisata</t>
  </si>
  <si>
    <t>Edeltrudis Mi</t>
  </si>
  <si>
    <t>Ende</t>
  </si>
  <si>
    <t>Masak</t>
  </si>
  <si>
    <t>Kuliner</t>
  </si>
  <si>
    <t>https://drive.google.com/open?id=15cSPPP3AL457ojawLgcP7QQhK_ZsM9a3</t>
  </si>
  <si>
    <t>https://drive.google.com/open?id=1NmMgx_g3_TYb9hOCTpGq4BICL3Y2bzks</t>
  </si>
  <si>
    <t>https://drive.google.com/open?id=1HANMfY2a1RCvgiA1SIwVb2nf-PDc3zC8</t>
  </si>
  <si>
    <t>https://drive.google.com/open?id=16iXhG_vtRCGpiCfo1v1ftmGMWdR6khHP</t>
  </si>
  <si>
    <t>1OHjpX7bpJT_hjScfvdy-Uw1deyq9pH7K</t>
  </si>
  <si>
    <t>https://drive.google.com/file/d/1OHjpX7bpJT_hjScfvdy-Uw1deyq9pH7K/view?usp=drivesdk</t>
  </si>
  <si>
    <t>Document successfully created; Document successfully merged; PDF created; Run via form trigger as genovanusantara@gmail.com; Timestamp: Dec 26 2022 8:55 AM</t>
  </si>
  <si>
    <t>1J79gM5Wfhvgq5UnMhH1AGPGNNBF9xpYy</t>
  </si>
  <si>
    <t>https://drive.google.com/file/d/1J79gM5Wfhvgq5UnMhH1AGPGNNBF9xpYy/view?usp=drivesdk</t>
  </si>
  <si>
    <t>Keyetania Agustina Seku</t>
  </si>
  <si>
    <t>KW08KM.04.19.01758</t>
  </si>
  <si>
    <t>Detusoko</t>
  </si>
  <si>
    <t xml:space="preserve">Nuaone, 001/001, Woloara, kelimutu, Ende, NTT </t>
  </si>
  <si>
    <t>SMK Negeri 1 Ende</t>
  </si>
  <si>
    <t>Umur 15, kelas 10</t>
  </si>
  <si>
    <t>081353555688</t>
  </si>
  <si>
    <t>yohanaupa81@gmail.com</t>
  </si>
  <si>
    <t>https://drive.google.com/open?id=1NSAlEZCiVwFZ8LA7FZ9dqDsPpP_NiSkS</t>
  </si>
  <si>
    <t>https://drive.google.com/open?id=1TtuB7k_dkGDFnrDOt8EGweENa5iQ1EfV</t>
  </si>
  <si>
    <t>Yosep Damasus Woge</t>
  </si>
  <si>
    <t>Yohana Upa</t>
  </si>
  <si>
    <t>Woloara</t>
  </si>
  <si>
    <t xml:space="preserve">Membuat Kue </t>
  </si>
  <si>
    <t>Bisnis Kue</t>
  </si>
  <si>
    <t>https://drive.google.com/open?id=19sU3JkR27ydY2Joy6337hYvJD6jAMVyp</t>
  </si>
  <si>
    <t>https://drive.google.com/open?id=1h3US7KTi7E_EJKYLAH24jdSbeX0zBgfF</t>
  </si>
  <si>
    <t>https://drive.google.com/open?id=1MpXCwpHPRgw0dEJUWGkVgVsMFEAZgoIm</t>
  </si>
  <si>
    <t>https://drive.google.com/open?id=1heVoWIkLQRNqQcHX5CPp918y9BorG5ah</t>
  </si>
  <si>
    <t>1z4Dk_jnPiTbPR9kTRZnRtd2_lLTWvVcg</t>
  </si>
  <si>
    <t>https://drive.google.com/file/d/1z4Dk_jnPiTbPR9kTRZnRtd2_lLTWvVcg/view?usp=drivesdk</t>
  </si>
  <si>
    <t>Document successfully created; Document successfully merged; PDF created; Run via form trigger as genovanusantara@gmail.com; Timestamp: Dec 26 2022 9:09 AM</t>
  </si>
  <si>
    <t>1iIlel0LOuoftQj1yTpKQ6JKL1011_j_x</t>
  </si>
  <si>
    <t>https://drive.google.com/file/d/1iIlel0LOuoftQj1yTpKQ6JKL1011_j_x/view?usp=drivesdk</t>
  </si>
  <si>
    <t>Document successfully created; Document successfully merged; PDF created; Run via form trigger as genovanusantara@gmail.com; Timestamp: Dec 26 2022 9:10 AM</t>
  </si>
  <si>
    <t>Zulkaidin Abdullah Kemo</t>
  </si>
  <si>
    <t>KW08KM.03.19.01769</t>
  </si>
  <si>
    <t xml:space="preserve">Watugana, 008/003, Koanara, kelimutu, Ende, NTT </t>
  </si>
  <si>
    <t>SMPK Moni</t>
  </si>
  <si>
    <t>Umur 15, kelas 7</t>
  </si>
  <si>
    <t>081237957131</t>
  </si>
  <si>
    <t>ainisafitry@gmail.com</t>
  </si>
  <si>
    <t>https://drive.google.com/open?id=1ObsdE098GG6SmeNbtiwlIPE5Pik-IgM2</t>
  </si>
  <si>
    <t>https://drive.google.com/open?id=1QkmQjgmXgQeyoummad_qWA87DkLAZU_w</t>
  </si>
  <si>
    <t>Siti Fatima</t>
  </si>
  <si>
    <t>Membuat kue</t>
  </si>
  <si>
    <t>Warung Mini</t>
  </si>
  <si>
    <t>https://drive.google.com/open?id=1t4xV0UnRE1h2WuImzTko0Q0Bq8uir7DO</t>
  </si>
  <si>
    <t>https://drive.google.com/open?id=1CCSgk0NoIUl61vz6fV8TZNP6GQC4mLH3</t>
  </si>
  <si>
    <t>https://drive.google.com/open?id=1eHqK2T42Z3A6qkYVzrbBYiENI1ClhDw2</t>
  </si>
  <si>
    <t>https://drive.google.com/open?id=1fxYlaCTl7IYWGBUaw6JuoRBg0YtUmP65</t>
  </si>
  <si>
    <t>1jaPnWwAHDMn8A4uPjLynyxf9SbPNJs8N</t>
  </si>
  <si>
    <t>https://drive.google.com/file/d/1jaPnWwAHDMn8A4uPjLynyxf9SbPNJs8N/view?usp=drivesdk</t>
  </si>
  <si>
    <t>Document successfully created; Document successfully merged; PDF created; Run via form trigger as genovanusantara@gmail.com; Timestamp: Dec 26 2022 9:23 AM</t>
  </si>
  <si>
    <t>12oEE8i74eONAphA18xDJY6Xu4w7dOj19</t>
  </si>
  <si>
    <t>https://drive.google.com/file/d/12oEE8i74eONAphA18xDJY6Xu4w7dOj19/view?usp=drivesdk</t>
  </si>
  <si>
    <t>Document successfully created; Document successfully merged; PDF created; Run via form trigger as genovanusantara@gmail.com; Timestamp: Dec 26 2022 9:24 AM</t>
  </si>
  <si>
    <t>Priska Triyanti Rero</t>
  </si>
  <si>
    <t>KW08KM03.19.01755</t>
  </si>
  <si>
    <t xml:space="preserve">Nuaone,001/001, Woloara, Kelimutu, Ende, NTT </t>
  </si>
  <si>
    <t xml:space="preserve">SMA Suryadikara </t>
  </si>
  <si>
    <t>Umur 18 kelas 12</t>
  </si>
  <si>
    <t>081344278576</t>
  </si>
  <si>
    <t>https://drive.google.com/open?id=15nVVW91iZ8ZkPPelVyaetuH_iH4b-r1q</t>
  </si>
  <si>
    <t>https://drive.google.com/open?id=1lSAKHSdGBC6dUL0I1OtBK6ssMVV7gtlB</t>
  </si>
  <si>
    <t>Emanuel Dau She</t>
  </si>
  <si>
    <t>Swasta</t>
  </si>
  <si>
    <t>Fulkanologi</t>
  </si>
  <si>
    <t>https://drive.google.com/open?id=1AfoXqVCj1Fgu0z0ww4RQYia7EN-jbAKd</t>
  </si>
  <si>
    <t>https://drive.google.com/open?id=1hx60O1n6mj9QSvsN8xPTf7TxcmAqeW_b</t>
  </si>
  <si>
    <t>https://drive.google.com/open?id=1CVXKIihSu36i2BXLLjESkzCBhAd2-kUT</t>
  </si>
  <si>
    <t>https://drive.google.com/open?id=1tUDpfSY4A3OdqcivdXac37uts8H5wpjP</t>
  </si>
  <si>
    <t>1DNKMzLE2uMG2uOLXAmKESftMEAW36aLp</t>
  </si>
  <si>
    <t>https://drive.google.com/file/d/1DNKMzLE2uMG2uOLXAmKESftMEAW36aLp/view?usp=drivesdk</t>
  </si>
  <si>
    <t>Document successfully created; Document successfully merged; PDF created; Run via form trigger as genovanusantara@gmail.com; Timestamp: Dec 26 2022 9:47 PM</t>
  </si>
  <si>
    <t>111nf9i9oS29euoDeGVtfNEtEEgbfF4NK</t>
  </si>
  <si>
    <t>https://drive.google.com/file/d/111nf9i9oS29euoDeGVtfNEtEEgbfF4NK/view?usp=drivesdk</t>
  </si>
  <si>
    <t>Yoseph Ceslaus Bao</t>
  </si>
  <si>
    <t>KW08KM.03.19.01776</t>
  </si>
  <si>
    <t xml:space="preserve">Nuaone,002/002, Woloara, Kelimutu, Ende, NTT </t>
  </si>
  <si>
    <t xml:space="preserve">SMA Negeri 1 Ende </t>
  </si>
  <si>
    <t>081311014716</t>
  </si>
  <si>
    <t>https://drive.google.com/open?id=1WUguBd52Hyq7xN-fSOm7T-ZwBcPmy_XX</t>
  </si>
  <si>
    <t>https://drive.google.com/open?id=1WYPVHEPLcCyySNC0ujoCf4H_Y1tApxbR</t>
  </si>
  <si>
    <t>Antonius Ngaga</t>
  </si>
  <si>
    <t>Tanam sayur</t>
  </si>
  <si>
    <t>081237576428</t>
  </si>
  <si>
    <t>Regina Riu</t>
  </si>
  <si>
    <t xml:space="preserve">Nuaone </t>
  </si>
  <si>
    <t>https://drive.google.com/open?id=1eHDrdzEC2CNO4FvTDvncB1ubVRvDM5cL</t>
  </si>
  <si>
    <t>https://drive.google.com/open?id=1ODE0NVepuT31h30Sxn5TIW2i9qsgwwxH</t>
  </si>
  <si>
    <t>https://drive.google.com/open?id=1mV7PtFevvbllp2SGL1WZhwHjgzGTgInh</t>
  </si>
  <si>
    <t>https://drive.google.com/open?id=1nDKDEBhUbcAU_F0xD5n6S1ds1AjFw7Vj</t>
  </si>
  <si>
    <t>1kzwRQDwmb7KkggR27O0SpuHo4AAW5_2t</t>
  </si>
  <si>
    <t>https://drive.google.com/file/d/1kzwRQDwmb7KkggR27O0SpuHo4AAW5_2t/view?usp=drivesdk</t>
  </si>
  <si>
    <t>Document successfully created; Document successfully merged; PDF created; Run via form trigger as genovanusantara@gmail.com; Timestamp: Dec 26 2022 10:10 PM</t>
  </si>
  <si>
    <t>13jiUk-VdmMgKa7B9zgTtM91tY1qu9teX</t>
  </si>
  <si>
    <t>https://drive.google.com/file/d/13jiUk-VdmMgKa7B9zgTtM91tY1qu9teX/view?usp=drivesdk</t>
  </si>
  <si>
    <t>Yohanes Agustinus Gatu</t>
  </si>
  <si>
    <t>KW08KM.03.19.01784</t>
  </si>
  <si>
    <t>Kedogaja</t>
  </si>
  <si>
    <t xml:space="preserve">Kedogaja, 009/003, Detuena, Kelemutu, Ende, NTT </t>
  </si>
  <si>
    <t xml:space="preserve">SMKN 7 Ende </t>
  </si>
  <si>
    <t>Umur 15, kelas 1</t>
  </si>
  <si>
    <t>082236681805</t>
  </si>
  <si>
    <t>https://drive.google.com/open?id=1kKHJrwrM9q7yoV1LNEjsE-z8GpzeRin8</t>
  </si>
  <si>
    <t>https://drive.google.com/open?id=19IHFN8VJg2RR41GtGd2YDk7G3A9qZjC-</t>
  </si>
  <si>
    <t>Fabianus Puu</t>
  </si>
  <si>
    <t>Detufeo</t>
  </si>
  <si>
    <t xml:space="preserve">Petani holtikultural </t>
  </si>
  <si>
    <t>Berdagang</t>
  </si>
  <si>
    <t xml:space="preserve">Kedogaja 009/003detuena, Kelimutu, Ende, NTT </t>
  </si>
  <si>
    <t>Elisabeth Bengo</t>
  </si>
  <si>
    <t>Wolowea</t>
  </si>
  <si>
    <t>https://drive.google.com/open?id=1NicBLqSpqDJaO9kCkgBZMRu8GcHVTHpi</t>
  </si>
  <si>
    <t>https://drive.google.com/open?id=1hHxvtBz3x-orlNevCJsrQ_8w1xpy6jy8</t>
  </si>
  <si>
    <t>https://drive.google.com/open?id=1oX-JEauDZRO26gCp_HEQxhLko-pkcBt5</t>
  </si>
  <si>
    <t>https://drive.google.com/open?id=16gzaD6kr1UBSB5LDz21ITPvBlSAagUCJ</t>
  </si>
  <si>
    <t>1cyrWs_dGY9Q6AZu0g_smbYmGp-6vD7cO</t>
  </si>
  <si>
    <t>https://drive.google.com/file/d/1cyrWs_dGY9Q6AZu0g_smbYmGp-6vD7cO/view?usp=drivesdk</t>
  </si>
  <si>
    <t>Document successfully created; Document successfully merged; PDF created; Run via form trigger as genovanusantara@gmail.com; Timestamp: Dec 26 2022 10:37 PM</t>
  </si>
  <si>
    <t>1WpojWA-3qmIvqUEH0M2Qg3jyaRRiGKzE</t>
  </si>
  <si>
    <t>https://drive.google.com/file/d/1WpojWA-3qmIvqUEH0M2Qg3jyaRRiGKzE/view?usp=drivesdk</t>
  </si>
  <si>
    <t>Yohanes Ru'a Nggu</t>
  </si>
  <si>
    <t>KW08KM.03.20.00200</t>
  </si>
  <si>
    <t xml:space="preserve">Nuaguta, 008/004, waturoka, Kelemutu, Ende, NTT </t>
  </si>
  <si>
    <t xml:space="preserve">SMPK Moni , Moni </t>
  </si>
  <si>
    <t>Umur 14, kelas 9</t>
  </si>
  <si>
    <t>https://drive.google.com/open?id=1i7sXMZGzH6hEImGD_IT0Rv0hSVRyk3xD</t>
  </si>
  <si>
    <t>https://drive.google.com/open?id=1aJqLgIFoYbP4U74-eMcyLRS-YKfgziDO</t>
  </si>
  <si>
    <t>LORENSIUS RU'A</t>
  </si>
  <si>
    <t xml:space="preserve">Waturoka </t>
  </si>
  <si>
    <t>Lidia Didi</t>
  </si>
  <si>
    <t>https://drive.google.com/open?id=1PVRiNJTMnlmtm29mq9DzA7fS3pFZ1new</t>
  </si>
  <si>
    <t>https://drive.google.com/open?id=1mJkyH_NJ8No7kZwCI3mS78PWLio051e5</t>
  </si>
  <si>
    <t>https://drive.google.com/open?id=1lUgMWosK_K1dY45NHUjWoP2jHR2PXncE</t>
  </si>
  <si>
    <t>https://drive.google.com/open?id=12itxJPOwSERFETmox1-QUrjv91aKWHjb</t>
  </si>
  <si>
    <t>13__N5R6A7FlWMJDdwnKWtyUTFAArEirB</t>
  </si>
  <si>
    <t>https://drive.google.com/file/d/13__N5R6A7FlWMJDdwnKWtyUTFAArEirB/view?usp=drivesdk</t>
  </si>
  <si>
    <t>Document successfully created; Document successfully merged; PDF created; Run via form trigger as genovanusantara@gmail.com; Timestamp: Dec 28 2022 1:23 AM</t>
  </si>
  <si>
    <t>1q29yg-egQFoF6IMKVWo1qdMGQJ792kVg</t>
  </si>
  <si>
    <t>https://drive.google.com/file/d/1q29yg-egQFoF6IMKVWo1qdMGQJ792kVg/view?usp=drivesdk</t>
  </si>
  <si>
    <t xml:space="preserve">Marianus Saputra Wake </t>
  </si>
  <si>
    <t>KW08KM.03.19.01797</t>
  </si>
  <si>
    <t xml:space="preserve">Woloara,003/002,Woloara, Kelimutu, Ende, NTT </t>
  </si>
  <si>
    <t>SPP Boowae</t>
  </si>
  <si>
    <t>Umur 17 kelas 12</t>
  </si>
  <si>
    <t>081325280896</t>
  </si>
  <si>
    <t>https://drive.google.com/open?id=1qwGV02zRbMoZOZ9I4YbOvbEZYaTpqnNv</t>
  </si>
  <si>
    <t>https://drive.google.com/open?id=1AEfPPa1zWDWpfV59QSsmTNJzMf3Wv4q5</t>
  </si>
  <si>
    <t>Arnoldus Yansen Wake</t>
  </si>
  <si>
    <t>Wiraswasta</t>
  </si>
  <si>
    <t>Anastasia Rebu</t>
  </si>
  <si>
    <t>https://drive.google.com/open?id=1z0sMNkgy7lFcNwHfpiA1zV0lr2xxhmjk</t>
  </si>
  <si>
    <t>https://drive.google.com/open?id=1Kv3b08PyqX55RcxGV6yEEeK8kPP2JWKH</t>
  </si>
  <si>
    <t>https://drive.google.com/open?id=1PSJ1GyVNpca7CP8DCYIDmGwy3NxLECYk</t>
  </si>
  <si>
    <t>https://drive.google.com/open?id=1toDdpmoARCG09RP5FG_ViGfxKNQJkSWj</t>
  </si>
  <si>
    <t>1quNDPDajgVOd457Bxo7-IR5MtOt0Xepi</t>
  </si>
  <si>
    <t>https://drive.google.com/file/d/1quNDPDajgVOd457Bxo7-IR5MtOt0Xepi/view?usp=drivesdk</t>
  </si>
  <si>
    <t>Document successfully created; Document successfully merged; PDF created; Run via form trigger as genovanusantara@gmail.com; Timestamp: Dec 28 2022 7:28 AM</t>
  </si>
  <si>
    <t>1B_iWAL7NsPB0Eb609suu7pxkBf0shYP8</t>
  </si>
  <si>
    <t>https://drive.google.com/file/d/1B_iWAL7NsPB0Eb609suu7pxkBf0shYP8/view?usp=drivesdk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</si>
</sst>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m/d/yyyy\ h:mm:ss"/>
    <numFmt numFmtId="179" formatCode="[$Rp-421]#,##0.00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b/>
      <i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58" fontId="1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179" fontId="1" fillId="0" borderId="0" xfId="0" applyNumberFormat="1" applyFont="1" applyFill="1" applyAlignment="1"/>
    <xf numFmtId="3" fontId="1" fillId="0" borderId="0" xfId="0" applyNumberFormat="1" applyFont="1" applyFill="1" applyAlignment="1"/>
    <xf numFmtId="0" fontId="4" fillId="2" borderId="0" xfId="0" applyFont="1" applyFill="1" applyAlignment="1"/>
    <xf numFmtId="0" fontId="5" fillId="0" borderId="0" xfId="0" applyFont="1" applyFill="1" applyAlignment="1"/>
    <xf numFmtId="0" fontId="6" fillId="3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dr9DfDy4Rwb_TFnycGfr9EyZLxKd52AO" TargetMode="External"/><Relationship Id="rId98" Type="http://schemas.openxmlformats.org/officeDocument/2006/relationships/hyperlink" Target="https://drive.google.com/file/d/1YJjoyTFTyKsDarHWEFF1lXMlk-jDEZNM/view?usp=drivesdk" TargetMode="External"/><Relationship Id="rId97" Type="http://schemas.openxmlformats.org/officeDocument/2006/relationships/hyperlink" Target="https://drive.google.com/file/d/1n7tnlMzDl_nU-ynBHE8QgmQaKY7kCtts/view?usp=drivesdk" TargetMode="External"/><Relationship Id="rId96" Type="http://schemas.openxmlformats.org/officeDocument/2006/relationships/hyperlink" Target="http://drive.google.com/uc?export=view&amp;id=17EbPvdBqjzAChgnEZB9oojWW3Awvqz9w" TargetMode="External"/><Relationship Id="rId95" Type="http://schemas.openxmlformats.org/officeDocument/2006/relationships/hyperlink" Target="http://drive.google.com/uc?export=view&amp;id=1Cud5JknXfh8GwipriORF51x5uQHBtWbg" TargetMode="External"/><Relationship Id="rId94" Type="http://schemas.openxmlformats.org/officeDocument/2006/relationships/hyperlink" Target="http://drive.google.com/uc?export=view&amp;id=1whqd1lCH3_A5uF3hJqjPoILu381TAw49" TargetMode="External"/><Relationship Id="rId93" Type="http://schemas.openxmlformats.org/officeDocument/2006/relationships/hyperlink" Target="http://drive.google.com/uc?export=view&amp;id=1TMrKNukjRPYYFCsdFUMP4aantNirj2eQ" TargetMode="External"/><Relationship Id="rId92" Type="http://schemas.openxmlformats.org/officeDocument/2006/relationships/hyperlink" Target="http://drive.google.com/uc?export=view&amp;id=1TOaT75aWgCYVGdce6berTCW9FBmHHJN9" TargetMode="External"/><Relationship Id="rId91" Type="http://schemas.openxmlformats.org/officeDocument/2006/relationships/hyperlink" Target="http://drive.google.com/uc?export=view&amp;id=1M9jzWffos4lg4lKYcazugMmxWiBtn8Uw" TargetMode="External"/><Relationship Id="rId90" Type="http://schemas.openxmlformats.org/officeDocument/2006/relationships/hyperlink" Target="https://drive.google.com/open?id=17EbPvdBqjzAChgnEZB9oojWW3Awvqz9w" TargetMode="External"/><Relationship Id="rId9" Type="http://schemas.openxmlformats.org/officeDocument/2006/relationships/hyperlink" Target="http://drive.google.com/uc?export=view&amp;id=1n8srp56eUf5WFhzIgkHKKv-LcEOTrf4R" TargetMode="External"/><Relationship Id="rId89" Type="http://schemas.openxmlformats.org/officeDocument/2006/relationships/hyperlink" Target="https://drive.google.com/open?id=1Cud5JknXfh8GwipriORF51x5uQHBtWbg" TargetMode="External"/><Relationship Id="rId88" Type="http://schemas.openxmlformats.org/officeDocument/2006/relationships/hyperlink" Target="https://drive.google.com/open?id=1whqd1lCH3_A5uF3hJqjPoILu381TAw49" TargetMode="External"/><Relationship Id="rId87" Type="http://schemas.openxmlformats.org/officeDocument/2006/relationships/hyperlink" Target="https://drive.google.com/open?id=1TMrKNukjRPYYFCsdFUMP4aantNirj2eQ" TargetMode="External"/><Relationship Id="rId86" Type="http://schemas.openxmlformats.org/officeDocument/2006/relationships/hyperlink" Target="https://drive.google.com/open?id=1TOaT75aWgCYVGdce6berTCW9FBmHHJN9" TargetMode="External"/><Relationship Id="rId85" Type="http://schemas.openxmlformats.org/officeDocument/2006/relationships/hyperlink" Target="https://drive.google.com/open?id=1M9jzWffos4lg4lKYcazugMmxWiBtn8Uw" TargetMode="External"/><Relationship Id="rId84" Type="http://schemas.openxmlformats.org/officeDocument/2006/relationships/hyperlink" Target="https://drive.google.com/file/d/1DJ0o3xkAxN9JMxnRIHX8ApE-o8SpFIpQ/view?usp=drivesdk" TargetMode="External"/><Relationship Id="rId83" Type="http://schemas.openxmlformats.org/officeDocument/2006/relationships/hyperlink" Target="https://drive.google.com/file/d/1F13qgY44XOdGb9cMNvRk8Isei6a3gzd0/view?usp=drivesdk" TargetMode="External"/><Relationship Id="rId82" Type="http://schemas.openxmlformats.org/officeDocument/2006/relationships/hyperlink" Target="http://drive.google.com/uc?export=view&amp;id=196Hvu9opP-HtKB1AFUenUMam2UClyqjf" TargetMode="External"/><Relationship Id="rId81" Type="http://schemas.openxmlformats.org/officeDocument/2006/relationships/hyperlink" Target="http://drive.google.com/uc?export=view&amp;id=1PB-zFfemDwGkvlmo4Ewk0d5zE10371pv" TargetMode="External"/><Relationship Id="rId80" Type="http://schemas.openxmlformats.org/officeDocument/2006/relationships/hyperlink" Target="http://drive.google.com/uc?export=view&amp;id=1erPUfyNfy0texujtzyBzjhE1kFUCZlSF" TargetMode="External"/><Relationship Id="rId8" Type="http://schemas.openxmlformats.org/officeDocument/2006/relationships/hyperlink" Target="http://drive.google.com/uc?export=view&amp;id=1Oqm31jpwYljeSgtyP0wYMFkilUnMSdST" TargetMode="External"/><Relationship Id="rId79" Type="http://schemas.openxmlformats.org/officeDocument/2006/relationships/hyperlink" Target="http://drive.google.com/uc?export=view&amp;id=1NBMYEkIuYDGZ28Lpn8_Os49m0OZu3rJF" TargetMode="External"/><Relationship Id="rId78" Type="http://schemas.openxmlformats.org/officeDocument/2006/relationships/hyperlink" Target="http://drive.google.com/uc?export=view&amp;id=1kOu7OpYwyR9FXJQIdFtpnAmjVc3z-qZF" TargetMode="External"/><Relationship Id="rId77" Type="http://schemas.openxmlformats.org/officeDocument/2006/relationships/hyperlink" Target="http://drive.google.com/uc?export=view&amp;id=1QJtjkLqGC4B98qaXoG3GsPfwpeLjlpD_" TargetMode="External"/><Relationship Id="rId76" Type="http://schemas.openxmlformats.org/officeDocument/2006/relationships/hyperlink" Target="https://drive.google.com/open?id=196Hvu9opP-HtKB1AFUenUMam2UClyqjf" TargetMode="External"/><Relationship Id="rId75" Type="http://schemas.openxmlformats.org/officeDocument/2006/relationships/hyperlink" Target="https://drive.google.com/open?id=1PB-zFfemDwGkvlmo4Ewk0d5zE10371pv" TargetMode="External"/><Relationship Id="rId74" Type="http://schemas.openxmlformats.org/officeDocument/2006/relationships/hyperlink" Target="https://drive.google.com/open?id=1erPUfyNfy0texujtzyBzjhE1kFUCZlSF" TargetMode="External"/><Relationship Id="rId73" Type="http://schemas.openxmlformats.org/officeDocument/2006/relationships/hyperlink" Target="https://drive.google.com/open?id=1NBMYEkIuYDGZ28Lpn8_Os49m0OZu3rJF" TargetMode="External"/><Relationship Id="rId72" Type="http://schemas.openxmlformats.org/officeDocument/2006/relationships/hyperlink" Target="https://drive.google.com/open?id=1kOu7OpYwyR9FXJQIdFtpnAmjVc3z-qZF" TargetMode="External"/><Relationship Id="rId71" Type="http://schemas.openxmlformats.org/officeDocument/2006/relationships/hyperlink" Target="https://drive.google.com/open?id=1QJtjkLqGC4B98qaXoG3GsPfwpeLjlpD_" TargetMode="External"/><Relationship Id="rId70" Type="http://schemas.openxmlformats.org/officeDocument/2006/relationships/hyperlink" Target="https://drive.google.com/file/d/1qRlbT7IQy1W-TAp8Nekm_tU-hNL_-Wve/view?usp=drivesdk" TargetMode="External"/><Relationship Id="rId7" Type="http://schemas.openxmlformats.org/officeDocument/2006/relationships/hyperlink" Target="http://drive.google.com/uc?export=view&amp;id=1rhym7x9zOwuzBnSIFc5AHQSQrMLpH4J6" TargetMode="External"/><Relationship Id="rId69" Type="http://schemas.openxmlformats.org/officeDocument/2006/relationships/hyperlink" Target="https://drive.google.com/file/d/1FicZMlKv8zjvp_6jKUXHMuVjS3jl2axV/view?usp=drivesdk" TargetMode="External"/><Relationship Id="rId68" Type="http://schemas.openxmlformats.org/officeDocument/2006/relationships/hyperlink" Target="http://drive.google.com/uc?export=view&amp;id=1dn0vQddUwg5AEunhBjIyXc-pwCVzP0Gg" TargetMode="External"/><Relationship Id="rId67" Type="http://schemas.openxmlformats.org/officeDocument/2006/relationships/hyperlink" Target="http://drive.google.com/uc?export=view&amp;id=1MjkZ5qQ0n3e0DizBBibzHh1d6e9BDONe" TargetMode="External"/><Relationship Id="rId66" Type="http://schemas.openxmlformats.org/officeDocument/2006/relationships/hyperlink" Target="http://drive.google.com/uc?export=view&amp;id=1gPthS_8GX6thvFegwl43z0lKMltt2Lii" TargetMode="External"/><Relationship Id="rId65" Type="http://schemas.openxmlformats.org/officeDocument/2006/relationships/hyperlink" Target="http://drive.google.com/uc?export=view&amp;id=1Zn93K8mTvkFq2ZFu7cQwEbgliK60UcRo" TargetMode="External"/><Relationship Id="rId644" Type="http://schemas.openxmlformats.org/officeDocument/2006/relationships/hyperlink" Target="https://drive.google.com/file/d/1B_iWAL7NsPB0Eb609suu7pxkBf0shYP8/view?usp=drivesdk" TargetMode="External"/><Relationship Id="rId643" Type="http://schemas.openxmlformats.org/officeDocument/2006/relationships/hyperlink" Target="https://drive.google.com/file/d/1quNDPDajgVOd457Bxo7-IR5MtOt0Xepi/view?usp=drivesdk" TargetMode="External"/><Relationship Id="rId642" Type="http://schemas.openxmlformats.org/officeDocument/2006/relationships/hyperlink" Target="http://drive.google.com/uc?export=view&amp;id=1toDdpmoARCG09RP5FG_ViGfxKNQJkSWj" TargetMode="External"/><Relationship Id="rId641" Type="http://schemas.openxmlformats.org/officeDocument/2006/relationships/hyperlink" Target="http://drive.google.com/uc?export=view&amp;id=1PSJ1GyVNpca7CP8DCYIDmGwy3NxLECYk" TargetMode="External"/><Relationship Id="rId640" Type="http://schemas.openxmlformats.org/officeDocument/2006/relationships/hyperlink" Target="http://drive.google.com/uc?export=view&amp;id=1Kv3b08PyqX55RcxGV6yEEeK8kPP2JWKH" TargetMode="External"/><Relationship Id="rId64" Type="http://schemas.openxmlformats.org/officeDocument/2006/relationships/hyperlink" Target="http://drive.google.com/uc?export=view&amp;id=1Zz3pazGN59H_RbxIXTdlHQTZYm0zcpzd" TargetMode="External"/><Relationship Id="rId639" Type="http://schemas.openxmlformats.org/officeDocument/2006/relationships/hyperlink" Target="http://drive.google.com/uc?export=view&amp;id=1z0sMNkgy7lFcNwHfpiA1zV0lr2xxhmjk" TargetMode="External"/><Relationship Id="rId638" Type="http://schemas.openxmlformats.org/officeDocument/2006/relationships/hyperlink" Target="http://drive.google.com/uc?export=view&amp;id=1AEfPPa1zWDWpfV59QSsmTNJzMf3Wv4q5" TargetMode="External"/><Relationship Id="rId637" Type="http://schemas.openxmlformats.org/officeDocument/2006/relationships/hyperlink" Target="http://drive.google.com/uc?export=view&amp;id=1qwGV02zRbMoZOZ9I4YbOvbEZYaTpqnNv" TargetMode="External"/><Relationship Id="rId636" Type="http://schemas.openxmlformats.org/officeDocument/2006/relationships/hyperlink" Target="https://drive.google.com/open?id=1toDdpmoARCG09RP5FG_ViGfxKNQJkSWj" TargetMode="External"/><Relationship Id="rId635" Type="http://schemas.openxmlformats.org/officeDocument/2006/relationships/hyperlink" Target="https://drive.google.com/open?id=1PSJ1GyVNpca7CP8DCYIDmGwy3NxLECYk" TargetMode="External"/><Relationship Id="rId634" Type="http://schemas.openxmlformats.org/officeDocument/2006/relationships/hyperlink" Target="https://drive.google.com/open?id=1Kv3b08PyqX55RcxGV6yEEeK8kPP2JWKH" TargetMode="External"/><Relationship Id="rId633" Type="http://schemas.openxmlformats.org/officeDocument/2006/relationships/hyperlink" Target="https://drive.google.com/open?id=1z0sMNkgy7lFcNwHfpiA1zV0lr2xxhmjk" TargetMode="External"/><Relationship Id="rId632" Type="http://schemas.openxmlformats.org/officeDocument/2006/relationships/hyperlink" Target="https://drive.google.com/open?id=1AEfPPa1zWDWpfV59QSsmTNJzMf3Wv4q5" TargetMode="External"/><Relationship Id="rId631" Type="http://schemas.openxmlformats.org/officeDocument/2006/relationships/hyperlink" Target="https://drive.google.com/open?id=1qwGV02zRbMoZOZ9I4YbOvbEZYaTpqnNv" TargetMode="External"/><Relationship Id="rId630" Type="http://schemas.openxmlformats.org/officeDocument/2006/relationships/hyperlink" Target="https://drive.google.com/file/d/1q29yg-egQFoF6IMKVWo1qdMGQJ792kVg/view?usp=drivesdk" TargetMode="External"/><Relationship Id="rId63" Type="http://schemas.openxmlformats.org/officeDocument/2006/relationships/hyperlink" Target="http://drive.google.com/uc?export=view&amp;id=1zLkfYokjXB_CxunL8vRsG9r3Cfr0iz2k" TargetMode="External"/><Relationship Id="rId629" Type="http://schemas.openxmlformats.org/officeDocument/2006/relationships/hyperlink" Target="https://drive.google.com/file/d/13__N5R6A7FlWMJDdwnKWtyUTFAArEirB/view?usp=drivesdk" TargetMode="External"/><Relationship Id="rId628" Type="http://schemas.openxmlformats.org/officeDocument/2006/relationships/hyperlink" Target="http://drive.google.com/uc?export=view&amp;id=12itxJPOwSERFETmox1-QUrjv91aKWHjb" TargetMode="External"/><Relationship Id="rId627" Type="http://schemas.openxmlformats.org/officeDocument/2006/relationships/hyperlink" Target="http://drive.google.com/uc?export=view&amp;id=1lUgMWosK_K1dY45NHUjWoP2jHR2PXncE" TargetMode="External"/><Relationship Id="rId626" Type="http://schemas.openxmlformats.org/officeDocument/2006/relationships/hyperlink" Target="http://drive.google.com/uc?export=view&amp;id=1mJkyH_NJ8No7kZwCI3mS78PWLio051e5" TargetMode="External"/><Relationship Id="rId625" Type="http://schemas.openxmlformats.org/officeDocument/2006/relationships/hyperlink" Target="http://drive.google.com/uc?export=view&amp;id=1PVRiNJTMnlmtm29mq9DzA7fS3pFZ1new" TargetMode="External"/><Relationship Id="rId624" Type="http://schemas.openxmlformats.org/officeDocument/2006/relationships/hyperlink" Target="http://drive.google.com/uc?export=view&amp;id=1aJqLgIFoYbP4U74-eMcyLRS-YKfgziDO" TargetMode="External"/><Relationship Id="rId623" Type="http://schemas.openxmlformats.org/officeDocument/2006/relationships/hyperlink" Target="http://drive.google.com/uc?export=view&amp;id=1i7sXMZGzH6hEImGD_IT0Rv0hSVRyk3xD" TargetMode="External"/><Relationship Id="rId622" Type="http://schemas.openxmlformats.org/officeDocument/2006/relationships/hyperlink" Target="https://drive.google.com/open?id=12itxJPOwSERFETmox1-QUrjv91aKWHjb" TargetMode="External"/><Relationship Id="rId621" Type="http://schemas.openxmlformats.org/officeDocument/2006/relationships/hyperlink" Target="https://drive.google.com/open?id=1lUgMWosK_K1dY45NHUjWoP2jHR2PXncE" TargetMode="External"/><Relationship Id="rId620" Type="http://schemas.openxmlformats.org/officeDocument/2006/relationships/hyperlink" Target="https://drive.google.com/open?id=1mJkyH_NJ8No7kZwCI3mS78PWLio051e5" TargetMode="External"/><Relationship Id="rId62" Type="http://schemas.openxmlformats.org/officeDocument/2006/relationships/hyperlink" Target="https://drive.google.com/open?id=1dn0vQddUwg5AEunhBjIyXc-pwCVzP0Gg" TargetMode="External"/><Relationship Id="rId619" Type="http://schemas.openxmlformats.org/officeDocument/2006/relationships/hyperlink" Target="https://drive.google.com/open?id=1PVRiNJTMnlmtm29mq9DzA7fS3pFZ1new" TargetMode="External"/><Relationship Id="rId618" Type="http://schemas.openxmlformats.org/officeDocument/2006/relationships/hyperlink" Target="https://drive.google.com/open?id=1aJqLgIFoYbP4U74-eMcyLRS-YKfgziDO" TargetMode="External"/><Relationship Id="rId617" Type="http://schemas.openxmlformats.org/officeDocument/2006/relationships/hyperlink" Target="https://drive.google.com/open?id=1i7sXMZGzH6hEImGD_IT0Rv0hSVRyk3xD" TargetMode="External"/><Relationship Id="rId616" Type="http://schemas.openxmlformats.org/officeDocument/2006/relationships/hyperlink" Target="https://drive.google.com/file/d/1WpojWA-3qmIvqUEH0M2Qg3jyaRRiGKzE/view?usp=drivesdk" TargetMode="External"/><Relationship Id="rId615" Type="http://schemas.openxmlformats.org/officeDocument/2006/relationships/hyperlink" Target="https://drive.google.com/file/d/1cyrWs_dGY9Q6AZu0g_smbYmGp-6vD7cO/view?usp=drivesdk" TargetMode="External"/><Relationship Id="rId614" Type="http://schemas.openxmlformats.org/officeDocument/2006/relationships/hyperlink" Target="http://drive.google.com/uc?export=view&amp;id=16gzaD6kr1UBSB5LDz21ITPvBlSAagUCJ" TargetMode="External"/><Relationship Id="rId613" Type="http://schemas.openxmlformats.org/officeDocument/2006/relationships/hyperlink" Target="http://drive.google.com/uc?export=view&amp;id=1oX-JEauDZRO26gCp_HEQxhLko-pkcBt5" TargetMode="External"/><Relationship Id="rId612" Type="http://schemas.openxmlformats.org/officeDocument/2006/relationships/hyperlink" Target="http://drive.google.com/uc?export=view&amp;id=1hHxvtBz3x-orlNevCJsrQ_8w1xpy6jy8" TargetMode="External"/><Relationship Id="rId611" Type="http://schemas.openxmlformats.org/officeDocument/2006/relationships/hyperlink" Target="http://drive.google.com/uc?export=view&amp;id=1NicBLqSpqDJaO9kCkgBZMRu8GcHVTHpi" TargetMode="External"/><Relationship Id="rId610" Type="http://schemas.openxmlformats.org/officeDocument/2006/relationships/hyperlink" Target="http://drive.google.com/uc?export=view&amp;id=19IHFN8VJg2RR41GtGd2YDk7G3A9qZjC-" TargetMode="External"/><Relationship Id="rId61" Type="http://schemas.openxmlformats.org/officeDocument/2006/relationships/hyperlink" Target="https://drive.google.com/open?id=1MjkZ5qQ0n3e0DizBBibzHh1d6e9BDONe" TargetMode="External"/><Relationship Id="rId609" Type="http://schemas.openxmlformats.org/officeDocument/2006/relationships/hyperlink" Target="http://drive.google.com/uc?export=view&amp;id=1kKHJrwrM9q7yoV1LNEjsE-z8GpzeRin8" TargetMode="External"/><Relationship Id="rId608" Type="http://schemas.openxmlformats.org/officeDocument/2006/relationships/hyperlink" Target="https://drive.google.com/open?id=16gzaD6kr1UBSB5LDz21ITPvBlSAagUCJ" TargetMode="External"/><Relationship Id="rId607" Type="http://schemas.openxmlformats.org/officeDocument/2006/relationships/hyperlink" Target="https://drive.google.com/open?id=1oX-JEauDZRO26gCp_HEQxhLko-pkcBt5" TargetMode="External"/><Relationship Id="rId606" Type="http://schemas.openxmlformats.org/officeDocument/2006/relationships/hyperlink" Target="https://drive.google.com/open?id=1hHxvtBz3x-orlNevCJsrQ_8w1xpy6jy8" TargetMode="External"/><Relationship Id="rId605" Type="http://schemas.openxmlformats.org/officeDocument/2006/relationships/hyperlink" Target="https://drive.google.com/open?id=1NicBLqSpqDJaO9kCkgBZMRu8GcHVTHpi" TargetMode="External"/><Relationship Id="rId604" Type="http://schemas.openxmlformats.org/officeDocument/2006/relationships/hyperlink" Target="https://drive.google.com/open?id=19IHFN8VJg2RR41GtGd2YDk7G3A9qZjC-" TargetMode="External"/><Relationship Id="rId603" Type="http://schemas.openxmlformats.org/officeDocument/2006/relationships/hyperlink" Target="https://drive.google.com/open?id=1kKHJrwrM9q7yoV1LNEjsE-z8GpzeRin8" TargetMode="External"/><Relationship Id="rId602" Type="http://schemas.openxmlformats.org/officeDocument/2006/relationships/hyperlink" Target="https://drive.google.com/file/d/13jiUk-VdmMgKa7B9zgTtM91tY1qu9teX/view?usp=drivesdk" TargetMode="External"/><Relationship Id="rId601" Type="http://schemas.openxmlformats.org/officeDocument/2006/relationships/hyperlink" Target="https://drive.google.com/file/d/1kzwRQDwmb7KkggR27O0SpuHo4AAW5_2t/view?usp=drivesdk" TargetMode="External"/><Relationship Id="rId600" Type="http://schemas.openxmlformats.org/officeDocument/2006/relationships/hyperlink" Target="http://drive.google.com/uc?export=view&amp;id=1nDKDEBhUbcAU_F0xD5n6S1ds1AjFw7Vj" TargetMode="External"/><Relationship Id="rId60" Type="http://schemas.openxmlformats.org/officeDocument/2006/relationships/hyperlink" Target="https://drive.google.com/open?id=1gPthS_8GX6thvFegwl43z0lKMltt2Lii" TargetMode="External"/><Relationship Id="rId6" Type="http://schemas.openxmlformats.org/officeDocument/2006/relationships/hyperlink" Target="https://drive.google.com/open?id=1DDQudN-eTgo3ARXqdzKwdtkmTcCYjyza" TargetMode="External"/><Relationship Id="rId599" Type="http://schemas.openxmlformats.org/officeDocument/2006/relationships/hyperlink" Target="http://drive.google.com/uc?export=view&amp;id=1mV7PtFevvbllp2SGL1WZhwHjgzGTgInh" TargetMode="External"/><Relationship Id="rId598" Type="http://schemas.openxmlformats.org/officeDocument/2006/relationships/hyperlink" Target="http://drive.google.com/uc?export=view&amp;id=1ODE0NVepuT31h30Sxn5TIW2i9qsgwwxH" TargetMode="External"/><Relationship Id="rId597" Type="http://schemas.openxmlformats.org/officeDocument/2006/relationships/hyperlink" Target="http://drive.google.com/uc?export=view&amp;id=1eHDrdzEC2CNO4FvTDvncB1ubVRvDM5cL" TargetMode="External"/><Relationship Id="rId596" Type="http://schemas.openxmlformats.org/officeDocument/2006/relationships/hyperlink" Target="http://drive.google.com/uc?export=view&amp;id=1WYPVHEPLcCyySNC0ujoCf4H_Y1tApxbR" TargetMode="External"/><Relationship Id="rId595" Type="http://schemas.openxmlformats.org/officeDocument/2006/relationships/hyperlink" Target="http://drive.google.com/uc?export=view&amp;id=1WUguBd52Hyq7xN-fSOm7T-ZwBcPmy_XX" TargetMode="External"/><Relationship Id="rId594" Type="http://schemas.openxmlformats.org/officeDocument/2006/relationships/hyperlink" Target="https://drive.google.com/open?id=1nDKDEBhUbcAU_F0xD5n6S1ds1AjFw7Vj" TargetMode="External"/><Relationship Id="rId593" Type="http://schemas.openxmlformats.org/officeDocument/2006/relationships/hyperlink" Target="https://drive.google.com/open?id=1mV7PtFevvbllp2SGL1WZhwHjgzGTgInh" TargetMode="External"/><Relationship Id="rId592" Type="http://schemas.openxmlformats.org/officeDocument/2006/relationships/hyperlink" Target="https://drive.google.com/open?id=1ODE0NVepuT31h30Sxn5TIW2i9qsgwwxH" TargetMode="External"/><Relationship Id="rId591" Type="http://schemas.openxmlformats.org/officeDocument/2006/relationships/hyperlink" Target="https://drive.google.com/open?id=1eHDrdzEC2CNO4FvTDvncB1ubVRvDM5cL" TargetMode="External"/><Relationship Id="rId590" Type="http://schemas.openxmlformats.org/officeDocument/2006/relationships/hyperlink" Target="https://drive.google.com/open?id=1WYPVHEPLcCyySNC0ujoCf4H_Y1tApxbR" TargetMode="External"/><Relationship Id="rId59" Type="http://schemas.openxmlformats.org/officeDocument/2006/relationships/hyperlink" Target="https://drive.google.com/open?id=1Zn93K8mTvkFq2ZFu7cQwEbgliK60UcRo" TargetMode="External"/><Relationship Id="rId589" Type="http://schemas.openxmlformats.org/officeDocument/2006/relationships/hyperlink" Target="https://drive.google.com/open?id=1WUguBd52Hyq7xN-fSOm7T-ZwBcPmy_XX" TargetMode="External"/><Relationship Id="rId588" Type="http://schemas.openxmlformats.org/officeDocument/2006/relationships/hyperlink" Target="https://drive.google.com/file/d/111nf9i9oS29euoDeGVtfNEtEEgbfF4NK/view?usp=drivesdk" TargetMode="External"/><Relationship Id="rId587" Type="http://schemas.openxmlformats.org/officeDocument/2006/relationships/hyperlink" Target="https://drive.google.com/file/d/1DNKMzLE2uMG2uOLXAmKESftMEAW36aLp/view?usp=drivesdk" TargetMode="External"/><Relationship Id="rId586" Type="http://schemas.openxmlformats.org/officeDocument/2006/relationships/hyperlink" Target="http://drive.google.com/uc?export=view&amp;id=1tUDpfSY4A3OdqcivdXac37uts8H5wpjP" TargetMode="External"/><Relationship Id="rId585" Type="http://schemas.openxmlformats.org/officeDocument/2006/relationships/hyperlink" Target="http://drive.google.com/uc?export=view&amp;id=1CVXKIihSu36i2BXLLjESkzCBhAd2-kUT" TargetMode="External"/><Relationship Id="rId584" Type="http://schemas.openxmlformats.org/officeDocument/2006/relationships/hyperlink" Target="http://drive.google.com/uc?export=view&amp;id=1hx60O1n6mj9QSvsN8xPTf7TxcmAqeW_b" TargetMode="External"/><Relationship Id="rId583" Type="http://schemas.openxmlformats.org/officeDocument/2006/relationships/hyperlink" Target="http://drive.google.com/uc?export=view&amp;id=1AfoXqVCj1Fgu0z0ww4RQYia7EN-jbAKd" TargetMode="External"/><Relationship Id="rId582" Type="http://schemas.openxmlformats.org/officeDocument/2006/relationships/hyperlink" Target="http://drive.google.com/uc?export=view&amp;id=1lSAKHSdGBC6dUL0I1OtBK6ssMVV7gtlB" TargetMode="External"/><Relationship Id="rId581" Type="http://schemas.openxmlformats.org/officeDocument/2006/relationships/hyperlink" Target="http://drive.google.com/uc?export=view&amp;id=15nVVW91iZ8ZkPPelVyaetuH_iH4b-r1q" TargetMode="External"/><Relationship Id="rId580" Type="http://schemas.openxmlformats.org/officeDocument/2006/relationships/hyperlink" Target="https://drive.google.com/open?id=1tUDpfSY4A3OdqcivdXac37uts8H5wpjP" TargetMode="External"/><Relationship Id="rId58" Type="http://schemas.openxmlformats.org/officeDocument/2006/relationships/hyperlink" Target="https://drive.google.com/open?id=1Zz3pazGN59H_RbxIXTdlHQTZYm0zcpzd" TargetMode="External"/><Relationship Id="rId579" Type="http://schemas.openxmlformats.org/officeDocument/2006/relationships/hyperlink" Target="https://drive.google.com/open?id=1CVXKIihSu36i2BXLLjESkzCBhAd2-kUT" TargetMode="External"/><Relationship Id="rId578" Type="http://schemas.openxmlformats.org/officeDocument/2006/relationships/hyperlink" Target="https://drive.google.com/open?id=1hx60O1n6mj9QSvsN8xPTf7TxcmAqeW_b" TargetMode="External"/><Relationship Id="rId577" Type="http://schemas.openxmlformats.org/officeDocument/2006/relationships/hyperlink" Target="https://drive.google.com/open?id=1AfoXqVCj1Fgu0z0ww4RQYia7EN-jbAKd" TargetMode="External"/><Relationship Id="rId576" Type="http://schemas.openxmlformats.org/officeDocument/2006/relationships/hyperlink" Target="https://drive.google.com/open?id=1lSAKHSdGBC6dUL0I1OtBK6ssMVV7gtlB" TargetMode="External"/><Relationship Id="rId575" Type="http://schemas.openxmlformats.org/officeDocument/2006/relationships/hyperlink" Target="https://drive.google.com/open?id=15nVVW91iZ8ZkPPelVyaetuH_iH4b-r1q" TargetMode="External"/><Relationship Id="rId574" Type="http://schemas.openxmlformats.org/officeDocument/2006/relationships/hyperlink" Target="https://drive.google.com/file/d/12oEE8i74eONAphA18xDJY6Xu4w7dOj19/view?usp=drivesdk" TargetMode="External"/><Relationship Id="rId573" Type="http://schemas.openxmlformats.org/officeDocument/2006/relationships/hyperlink" Target="https://drive.google.com/file/d/1jaPnWwAHDMn8A4uPjLynyxf9SbPNJs8N/view?usp=drivesdk" TargetMode="External"/><Relationship Id="rId572" Type="http://schemas.openxmlformats.org/officeDocument/2006/relationships/hyperlink" Target="http://drive.google.com/uc?export=view&amp;id=1fxYlaCTl7IYWGBUaw6JuoRBg0YtUmP65" TargetMode="External"/><Relationship Id="rId571" Type="http://schemas.openxmlformats.org/officeDocument/2006/relationships/hyperlink" Target="http://drive.google.com/uc?export=view&amp;id=1eHqK2T42Z3A6qkYVzrbBYiENI1ClhDw2" TargetMode="External"/><Relationship Id="rId570" Type="http://schemas.openxmlformats.org/officeDocument/2006/relationships/hyperlink" Target="http://drive.google.com/uc?export=view&amp;id=1CCSgk0NoIUl61vz6fV8TZNP6GQC4mLH3" TargetMode="External"/><Relationship Id="rId57" Type="http://schemas.openxmlformats.org/officeDocument/2006/relationships/hyperlink" Target="https://drive.google.com/open?id=1zLkfYokjXB_CxunL8vRsG9r3Cfr0iz2k" TargetMode="External"/><Relationship Id="rId569" Type="http://schemas.openxmlformats.org/officeDocument/2006/relationships/hyperlink" Target="http://drive.google.com/uc?export=view&amp;id=1t4xV0UnRE1h2WuImzTko0Q0Bq8uir7DO" TargetMode="External"/><Relationship Id="rId568" Type="http://schemas.openxmlformats.org/officeDocument/2006/relationships/hyperlink" Target="http://drive.google.com/uc?export=view&amp;id=1QkmQjgmXgQeyoummad_qWA87DkLAZU_w" TargetMode="External"/><Relationship Id="rId567" Type="http://schemas.openxmlformats.org/officeDocument/2006/relationships/hyperlink" Target="http://drive.google.com/uc?export=view&amp;id=1ObsdE098GG6SmeNbtiwlIPE5Pik-IgM2" TargetMode="External"/><Relationship Id="rId566" Type="http://schemas.openxmlformats.org/officeDocument/2006/relationships/hyperlink" Target="https://drive.google.com/open?id=1fxYlaCTl7IYWGBUaw6JuoRBg0YtUmP65" TargetMode="External"/><Relationship Id="rId565" Type="http://schemas.openxmlformats.org/officeDocument/2006/relationships/hyperlink" Target="https://drive.google.com/open?id=1eHqK2T42Z3A6qkYVzrbBYiENI1ClhDw2" TargetMode="External"/><Relationship Id="rId564" Type="http://schemas.openxmlformats.org/officeDocument/2006/relationships/hyperlink" Target="https://drive.google.com/open?id=1CCSgk0NoIUl61vz6fV8TZNP6GQC4mLH3" TargetMode="External"/><Relationship Id="rId563" Type="http://schemas.openxmlformats.org/officeDocument/2006/relationships/hyperlink" Target="https://drive.google.com/open?id=1t4xV0UnRE1h2WuImzTko0Q0Bq8uir7DO" TargetMode="External"/><Relationship Id="rId562" Type="http://schemas.openxmlformats.org/officeDocument/2006/relationships/hyperlink" Target="https://drive.google.com/open?id=1QkmQjgmXgQeyoummad_qWA87DkLAZU_w" TargetMode="External"/><Relationship Id="rId561" Type="http://schemas.openxmlformats.org/officeDocument/2006/relationships/hyperlink" Target="https://drive.google.com/open?id=1ObsdE098GG6SmeNbtiwlIPE5Pik-IgM2" TargetMode="External"/><Relationship Id="rId560" Type="http://schemas.openxmlformats.org/officeDocument/2006/relationships/hyperlink" Target="https://drive.google.com/file/d/1iIlel0LOuoftQj1yTpKQ6JKL1011_j_x/view?usp=drivesdk" TargetMode="External"/><Relationship Id="rId56" Type="http://schemas.openxmlformats.org/officeDocument/2006/relationships/hyperlink" Target="https://drive.google.com/file/d/1AU4KhBBuNaRWeuylH1YFuvk9wh6tzDoI/view?usp=drivesdk" TargetMode="External"/><Relationship Id="rId559" Type="http://schemas.openxmlformats.org/officeDocument/2006/relationships/hyperlink" Target="https://drive.google.com/file/d/1z4Dk_jnPiTbPR9kTRZnRtd2_lLTWvVcg/view?usp=drivesdk" TargetMode="External"/><Relationship Id="rId558" Type="http://schemas.openxmlformats.org/officeDocument/2006/relationships/hyperlink" Target="http://drive.google.com/uc?export=view&amp;id=1heVoWIkLQRNqQcHX5CPp918y9BorG5ah" TargetMode="External"/><Relationship Id="rId557" Type="http://schemas.openxmlformats.org/officeDocument/2006/relationships/hyperlink" Target="http://drive.google.com/uc?export=view&amp;id=1MpXCwpHPRgw0dEJUWGkVgVsMFEAZgoIm" TargetMode="External"/><Relationship Id="rId556" Type="http://schemas.openxmlformats.org/officeDocument/2006/relationships/hyperlink" Target="http://drive.google.com/uc?export=view&amp;id=1h3US7KTi7E_EJKYLAH24jdSbeX0zBgfF" TargetMode="External"/><Relationship Id="rId555" Type="http://schemas.openxmlformats.org/officeDocument/2006/relationships/hyperlink" Target="http://drive.google.com/uc?export=view&amp;id=19sU3JkR27ydY2Joy6337hYvJD6jAMVyp" TargetMode="External"/><Relationship Id="rId554" Type="http://schemas.openxmlformats.org/officeDocument/2006/relationships/hyperlink" Target="http://drive.google.com/uc?export=view&amp;id=1TtuB7k_dkGDFnrDOt8EGweENa5iQ1EfV" TargetMode="External"/><Relationship Id="rId553" Type="http://schemas.openxmlformats.org/officeDocument/2006/relationships/hyperlink" Target="http://drive.google.com/uc?export=view&amp;id=1NSAlEZCiVwFZ8LA7FZ9dqDsPpP_NiSkS" TargetMode="External"/><Relationship Id="rId552" Type="http://schemas.openxmlformats.org/officeDocument/2006/relationships/hyperlink" Target="https://drive.google.com/open?id=1heVoWIkLQRNqQcHX5CPp918y9BorG5ah" TargetMode="External"/><Relationship Id="rId551" Type="http://schemas.openxmlformats.org/officeDocument/2006/relationships/hyperlink" Target="https://drive.google.com/open?id=1MpXCwpHPRgw0dEJUWGkVgVsMFEAZgoIm" TargetMode="External"/><Relationship Id="rId550" Type="http://schemas.openxmlformats.org/officeDocument/2006/relationships/hyperlink" Target="https://drive.google.com/open?id=1h3US7KTi7E_EJKYLAH24jdSbeX0zBgfF" TargetMode="External"/><Relationship Id="rId55" Type="http://schemas.openxmlformats.org/officeDocument/2006/relationships/hyperlink" Target="https://drive.google.com/file/d/13satUHH6i6dD6FgDu6Tt017cZK40LKGE/view?usp=drivesdk" TargetMode="External"/><Relationship Id="rId549" Type="http://schemas.openxmlformats.org/officeDocument/2006/relationships/hyperlink" Target="https://drive.google.com/open?id=19sU3JkR27ydY2Joy6337hYvJD6jAMVyp" TargetMode="External"/><Relationship Id="rId548" Type="http://schemas.openxmlformats.org/officeDocument/2006/relationships/hyperlink" Target="https://drive.google.com/open?id=1TtuB7k_dkGDFnrDOt8EGweENa5iQ1EfV" TargetMode="External"/><Relationship Id="rId547" Type="http://schemas.openxmlformats.org/officeDocument/2006/relationships/hyperlink" Target="https://drive.google.com/open?id=1NSAlEZCiVwFZ8LA7FZ9dqDsPpP_NiSkS" TargetMode="External"/><Relationship Id="rId546" Type="http://schemas.openxmlformats.org/officeDocument/2006/relationships/hyperlink" Target="https://drive.google.com/file/d/1J79gM5Wfhvgq5UnMhH1AGPGNNBF9xpYy/view?usp=drivesdk" TargetMode="External"/><Relationship Id="rId545" Type="http://schemas.openxmlformats.org/officeDocument/2006/relationships/hyperlink" Target="https://drive.google.com/file/d/1OHjpX7bpJT_hjScfvdy-Uw1deyq9pH7K/view?usp=drivesdk" TargetMode="External"/><Relationship Id="rId544" Type="http://schemas.openxmlformats.org/officeDocument/2006/relationships/hyperlink" Target="http://drive.google.com/uc?export=view&amp;id=16iXhG_vtRCGpiCfo1v1ftmGMWdR6khHP" TargetMode="External"/><Relationship Id="rId543" Type="http://schemas.openxmlformats.org/officeDocument/2006/relationships/hyperlink" Target="http://drive.google.com/uc?export=view&amp;id=1HANMfY2a1RCvgiA1SIwVb2nf-PDc3zC8" TargetMode="External"/><Relationship Id="rId542" Type="http://schemas.openxmlformats.org/officeDocument/2006/relationships/hyperlink" Target="http://drive.google.com/uc?export=view&amp;id=1NmMgx_g3_TYb9hOCTpGq4BICL3Y2bzks" TargetMode="External"/><Relationship Id="rId541" Type="http://schemas.openxmlformats.org/officeDocument/2006/relationships/hyperlink" Target="http://drive.google.com/uc?export=view&amp;id=15cSPPP3AL457ojawLgcP7QQhK_ZsM9a3" TargetMode="External"/><Relationship Id="rId540" Type="http://schemas.openxmlformats.org/officeDocument/2006/relationships/hyperlink" Target="http://drive.google.com/uc?export=view&amp;id=12DfKTt0NViVodhYSl_2oy71TmTk4Xh-Q" TargetMode="External"/><Relationship Id="rId54" Type="http://schemas.openxmlformats.org/officeDocument/2006/relationships/hyperlink" Target="http://drive.google.com/uc?export=view&amp;id=14dFIuuC9XmFzz0fD1MqP_IKRqKcbPBeO" TargetMode="External"/><Relationship Id="rId539" Type="http://schemas.openxmlformats.org/officeDocument/2006/relationships/hyperlink" Target="http://drive.google.com/uc?export=view&amp;id=19gd1_NvJdJ0sunpycbX0RvHdGEVk4YX_" TargetMode="External"/><Relationship Id="rId538" Type="http://schemas.openxmlformats.org/officeDocument/2006/relationships/hyperlink" Target="https://drive.google.com/open?id=16iXhG_vtRCGpiCfo1v1ftmGMWdR6khHP" TargetMode="External"/><Relationship Id="rId537" Type="http://schemas.openxmlformats.org/officeDocument/2006/relationships/hyperlink" Target="https://drive.google.com/open?id=1HANMfY2a1RCvgiA1SIwVb2nf-PDc3zC8" TargetMode="External"/><Relationship Id="rId536" Type="http://schemas.openxmlformats.org/officeDocument/2006/relationships/hyperlink" Target="https://drive.google.com/open?id=1NmMgx_g3_TYb9hOCTpGq4BICL3Y2bzks" TargetMode="External"/><Relationship Id="rId535" Type="http://schemas.openxmlformats.org/officeDocument/2006/relationships/hyperlink" Target="https://drive.google.com/open?id=15cSPPP3AL457ojawLgcP7QQhK_ZsM9a3" TargetMode="External"/><Relationship Id="rId534" Type="http://schemas.openxmlformats.org/officeDocument/2006/relationships/hyperlink" Target="https://drive.google.com/open?id=12DfKTt0NViVodhYSl_2oy71TmTk4Xh-Q" TargetMode="External"/><Relationship Id="rId533" Type="http://schemas.openxmlformats.org/officeDocument/2006/relationships/hyperlink" Target="https://drive.google.com/open?id=19gd1_NvJdJ0sunpycbX0RvHdGEVk4YX_" TargetMode="External"/><Relationship Id="rId532" Type="http://schemas.openxmlformats.org/officeDocument/2006/relationships/hyperlink" Target="https://drive.google.com/file/d/18wHqzZIq-KOkDRosNdDi4pry-f6HV3TN/view?usp=drivesdk" TargetMode="External"/><Relationship Id="rId531" Type="http://schemas.openxmlformats.org/officeDocument/2006/relationships/hyperlink" Target="https://drive.google.com/file/d/1wmFHkW9WUXDxlb2pq_7C0SxL9b5NvLLd/view?usp=drivesdk" TargetMode="External"/><Relationship Id="rId530" Type="http://schemas.openxmlformats.org/officeDocument/2006/relationships/hyperlink" Target="http://drive.google.com/uc?export=view&amp;id=1AbOgZ-p1swHl-gUPF4eUm2gUi0uhr912" TargetMode="External"/><Relationship Id="rId53" Type="http://schemas.openxmlformats.org/officeDocument/2006/relationships/hyperlink" Target="http://drive.google.com/uc?export=view&amp;id=1aaMVZk9sRXVFfRaivsO-TipCgQSw6nXL" TargetMode="External"/><Relationship Id="rId529" Type="http://schemas.openxmlformats.org/officeDocument/2006/relationships/hyperlink" Target="http://drive.google.com/uc?export=view&amp;id=11IdBERXn4t88q-jnbNdQjf-vwH0_yPG7" TargetMode="External"/><Relationship Id="rId528" Type="http://schemas.openxmlformats.org/officeDocument/2006/relationships/hyperlink" Target="http://drive.google.com/uc?export=view&amp;id=14VO6WPJ0Umu0i8BkCRvRNbo_KRNwoDeM" TargetMode="External"/><Relationship Id="rId527" Type="http://schemas.openxmlformats.org/officeDocument/2006/relationships/hyperlink" Target="http://drive.google.com/uc?export=view&amp;id=18zaF6N-kaYPZQ1Hl_OaZR1qtZcfF1zLI" TargetMode="External"/><Relationship Id="rId526" Type="http://schemas.openxmlformats.org/officeDocument/2006/relationships/hyperlink" Target="http://drive.google.com/uc?export=view&amp;id=1fbBB78zSbEKbXITGJFY-Sw-1kL1a2dOl" TargetMode="External"/><Relationship Id="rId525" Type="http://schemas.openxmlformats.org/officeDocument/2006/relationships/hyperlink" Target="http://drive.google.com/uc?export=view&amp;id=1K384UJaxReLfa0ee8YwLlaAm8V1FLTRT" TargetMode="External"/><Relationship Id="rId524" Type="http://schemas.openxmlformats.org/officeDocument/2006/relationships/hyperlink" Target="https://drive.google.com/open?id=1AbOgZ-p1swHl-gUPF4eUm2gUi0uhr912" TargetMode="External"/><Relationship Id="rId523" Type="http://schemas.openxmlformats.org/officeDocument/2006/relationships/hyperlink" Target="https://drive.google.com/open?id=11IdBERXn4t88q-jnbNdQjf-vwH0_yPG7" TargetMode="External"/><Relationship Id="rId522" Type="http://schemas.openxmlformats.org/officeDocument/2006/relationships/hyperlink" Target="https://drive.google.com/open?id=14VO6WPJ0Umu0i8BkCRvRNbo_KRNwoDeM" TargetMode="External"/><Relationship Id="rId521" Type="http://schemas.openxmlformats.org/officeDocument/2006/relationships/hyperlink" Target="https://drive.google.com/open?id=18zaF6N-kaYPZQ1Hl_OaZR1qtZcfF1zLI" TargetMode="External"/><Relationship Id="rId520" Type="http://schemas.openxmlformats.org/officeDocument/2006/relationships/hyperlink" Target="https://drive.google.com/open?id=1fbBB78zSbEKbXITGJFY-Sw-1kL1a2dOl" TargetMode="External"/><Relationship Id="rId52" Type="http://schemas.openxmlformats.org/officeDocument/2006/relationships/hyperlink" Target="http://drive.google.com/uc?export=view&amp;id=1a93Jo9Psvm0xf7aGrlS_iMpU-MLoIhQd" TargetMode="External"/><Relationship Id="rId519" Type="http://schemas.openxmlformats.org/officeDocument/2006/relationships/hyperlink" Target="https://drive.google.com/open?id=1K384UJaxReLfa0ee8YwLlaAm8V1FLTRT" TargetMode="External"/><Relationship Id="rId518" Type="http://schemas.openxmlformats.org/officeDocument/2006/relationships/hyperlink" Target="https://drive.google.com/file/d/1nb1IlbsHMR-yBDoXvzvYShPefdUFvClF/view?usp=drivesdk" TargetMode="External"/><Relationship Id="rId517" Type="http://schemas.openxmlformats.org/officeDocument/2006/relationships/hyperlink" Target="https://drive.google.com/file/d/1Q_zJhtFchzbotWM_w5l59AMHOzzkfH_U/view?usp=drivesdk" TargetMode="External"/><Relationship Id="rId516" Type="http://schemas.openxmlformats.org/officeDocument/2006/relationships/hyperlink" Target="http://drive.google.com/uc?export=view&amp;id=1lqWfA90gl2LtAo6mN0rPpV5blGb5vHiH" TargetMode="External"/><Relationship Id="rId515" Type="http://schemas.openxmlformats.org/officeDocument/2006/relationships/hyperlink" Target="http://drive.google.com/uc?export=view&amp;id=1VuiIky8iEaLZsGHS7vHbAYCdRPStE6wN" TargetMode="External"/><Relationship Id="rId514" Type="http://schemas.openxmlformats.org/officeDocument/2006/relationships/hyperlink" Target="http://drive.google.com/uc?export=view&amp;id=1NCaXADy6BckSs1VPiX_xb1oiD0t-v5-i" TargetMode="External"/><Relationship Id="rId513" Type="http://schemas.openxmlformats.org/officeDocument/2006/relationships/hyperlink" Target="http://drive.google.com/uc?export=view&amp;id=1QemLJ3Z_7FBPplguELYix6bpnKM5SmID" TargetMode="External"/><Relationship Id="rId512" Type="http://schemas.openxmlformats.org/officeDocument/2006/relationships/hyperlink" Target="http://drive.google.com/uc?export=view&amp;id=1LXHTxHWtQ2Gve_3BTtawQhO1rRqAghg3" TargetMode="External"/><Relationship Id="rId511" Type="http://schemas.openxmlformats.org/officeDocument/2006/relationships/hyperlink" Target="http://drive.google.com/uc?export=view&amp;id=15pq5KsPu7GRXKESJArLLy-pom1bzFGZS" TargetMode="External"/><Relationship Id="rId510" Type="http://schemas.openxmlformats.org/officeDocument/2006/relationships/hyperlink" Target="https://drive.google.com/open?id=1lqWfA90gl2LtAo6mN0rPpV5blGb5vHiH" TargetMode="External"/><Relationship Id="rId51" Type="http://schemas.openxmlformats.org/officeDocument/2006/relationships/hyperlink" Target="http://drive.google.com/uc?export=view&amp;id=10q9NyYzIfvJdkjb3KCPm5R6uU26faY0p" TargetMode="External"/><Relationship Id="rId509" Type="http://schemas.openxmlformats.org/officeDocument/2006/relationships/hyperlink" Target="https://drive.google.com/open?id=1VuiIky8iEaLZsGHS7vHbAYCdRPStE6wN" TargetMode="External"/><Relationship Id="rId508" Type="http://schemas.openxmlformats.org/officeDocument/2006/relationships/hyperlink" Target="https://drive.google.com/open?id=1NCaXADy6BckSs1VPiX_xb1oiD0t-v5-i" TargetMode="External"/><Relationship Id="rId507" Type="http://schemas.openxmlformats.org/officeDocument/2006/relationships/hyperlink" Target="https://drive.google.com/open?id=1QemLJ3Z_7FBPplguELYix6bpnKM5SmID" TargetMode="External"/><Relationship Id="rId506" Type="http://schemas.openxmlformats.org/officeDocument/2006/relationships/hyperlink" Target="https://drive.google.com/open?id=1LXHTxHWtQ2Gve_3BTtawQhO1rRqAghg3" TargetMode="External"/><Relationship Id="rId505" Type="http://schemas.openxmlformats.org/officeDocument/2006/relationships/hyperlink" Target="https://drive.google.com/open?id=15pq5KsPu7GRXKESJArLLy-pom1bzFGZS" TargetMode="External"/><Relationship Id="rId504" Type="http://schemas.openxmlformats.org/officeDocument/2006/relationships/hyperlink" Target="https://drive.google.com/file/d/1xXvTPlmQApsxMDwObtcxjDgF1RdKRXwZ/view?usp=drivesdk" TargetMode="External"/><Relationship Id="rId503" Type="http://schemas.openxmlformats.org/officeDocument/2006/relationships/hyperlink" Target="https://drive.google.com/file/d/1_ws_vJ2W6Qhi9qOgN0ETYfd3sYgBnAbW/view?usp=drivesdk" TargetMode="External"/><Relationship Id="rId502" Type="http://schemas.openxmlformats.org/officeDocument/2006/relationships/hyperlink" Target="http://drive.google.com/uc?export=view&amp;id=1UAFWRKtZQc74hmrCoGUhqSNJL8RLPYHL" TargetMode="External"/><Relationship Id="rId501" Type="http://schemas.openxmlformats.org/officeDocument/2006/relationships/hyperlink" Target="http://drive.google.com/uc?export=view&amp;id=1DeM2wC6e1T8IHQC2BZGCBNYW-vTMwQWm" TargetMode="External"/><Relationship Id="rId500" Type="http://schemas.openxmlformats.org/officeDocument/2006/relationships/hyperlink" Target="http://drive.google.com/uc?export=view&amp;id=10RnA3HrO5WUd7eBSqYyZsx1eFBBUXISC" TargetMode="External"/><Relationship Id="rId50" Type="http://schemas.openxmlformats.org/officeDocument/2006/relationships/hyperlink" Target="http://drive.google.com/uc?export=view&amp;id=1QhhsViJHMW_sPq6eGVPRBuTJ5EwgJYIK" TargetMode="External"/><Relationship Id="rId5" Type="http://schemas.openxmlformats.org/officeDocument/2006/relationships/hyperlink" Target="https://drive.google.com/open?id=1-IBNElWQy-yB8GdDC1BEmOn2ucPtmxLh" TargetMode="External"/><Relationship Id="rId499" Type="http://schemas.openxmlformats.org/officeDocument/2006/relationships/hyperlink" Target="http://drive.google.com/uc?export=view&amp;id=1u6J52H0opeg875dcO79Y3bS5eU6Jb83m" TargetMode="External"/><Relationship Id="rId498" Type="http://schemas.openxmlformats.org/officeDocument/2006/relationships/hyperlink" Target="http://drive.google.com/uc?export=view&amp;id=1DpkwmAvEf948Yfd9H8pTqwhu_C4z9Yp9" TargetMode="External"/><Relationship Id="rId497" Type="http://schemas.openxmlformats.org/officeDocument/2006/relationships/hyperlink" Target="http://drive.google.com/uc?export=view&amp;id=1cTyYmzPG94lWNcRv-7E7xXBM4-g5SuTH" TargetMode="External"/><Relationship Id="rId496" Type="http://schemas.openxmlformats.org/officeDocument/2006/relationships/hyperlink" Target="https://drive.google.com/open?id=1UAFWRKtZQc74hmrCoGUhqSNJL8RLPYHL" TargetMode="External"/><Relationship Id="rId495" Type="http://schemas.openxmlformats.org/officeDocument/2006/relationships/hyperlink" Target="https://drive.google.com/open?id=1DeM2wC6e1T8IHQC2BZGCBNYW-vTMwQWm" TargetMode="External"/><Relationship Id="rId494" Type="http://schemas.openxmlformats.org/officeDocument/2006/relationships/hyperlink" Target="https://drive.google.com/open?id=10RnA3HrO5WUd7eBSqYyZsx1eFBBUXISC" TargetMode="External"/><Relationship Id="rId493" Type="http://schemas.openxmlformats.org/officeDocument/2006/relationships/hyperlink" Target="https://drive.google.com/open?id=1u6J52H0opeg875dcO79Y3bS5eU6Jb83m" TargetMode="External"/><Relationship Id="rId492" Type="http://schemas.openxmlformats.org/officeDocument/2006/relationships/hyperlink" Target="https://drive.google.com/open?id=1DpkwmAvEf948Yfd9H8pTqwhu_C4z9Yp9" TargetMode="External"/><Relationship Id="rId491" Type="http://schemas.openxmlformats.org/officeDocument/2006/relationships/hyperlink" Target="https://drive.google.com/open?id=1cTyYmzPG94lWNcRv-7E7xXBM4-g5SuTH" TargetMode="External"/><Relationship Id="rId490" Type="http://schemas.openxmlformats.org/officeDocument/2006/relationships/hyperlink" Target="https://drive.google.com/file/d/1ni-iWZluy87yhFnvyzWCgeD3N2aCotGS/view?usp=drivesdk" TargetMode="External"/><Relationship Id="rId49" Type="http://schemas.openxmlformats.org/officeDocument/2006/relationships/hyperlink" Target="http://drive.google.com/uc?export=view&amp;id=1wztR2xk-UyxEfDKUJRSCvYzm4MWzlKMn" TargetMode="External"/><Relationship Id="rId489" Type="http://schemas.openxmlformats.org/officeDocument/2006/relationships/hyperlink" Target="https://drive.google.com/file/d/1T4msFV4L8Rrv8fdy23ujX-3OyvADRNe_/view?usp=drivesdk" TargetMode="External"/><Relationship Id="rId488" Type="http://schemas.openxmlformats.org/officeDocument/2006/relationships/hyperlink" Target="http://drive.google.com/uc?export=view&amp;id=1oGmIYkms1XA8kOdxJPVYYkBuATiHZVxm" TargetMode="External"/><Relationship Id="rId487" Type="http://schemas.openxmlformats.org/officeDocument/2006/relationships/hyperlink" Target="http://drive.google.com/uc?export=view&amp;id=1kLmMZm1LlffPtyjnI9vzxddR_ctQ2Mut" TargetMode="External"/><Relationship Id="rId486" Type="http://schemas.openxmlformats.org/officeDocument/2006/relationships/hyperlink" Target="http://drive.google.com/uc?export=view&amp;id=18RzRKR3fKE4pTM9XSXrKEXWEmmZlZ-a1" TargetMode="External"/><Relationship Id="rId485" Type="http://schemas.openxmlformats.org/officeDocument/2006/relationships/hyperlink" Target="http://drive.google.com/uc?export=view&amp;id=1tvKnLm0Tgi_USKey61pCJWaZ5tqx41kI" TargetMode="External"/><Relationship Id="rId484" Type="http://schemas.openxmlformats.org/officeDocument/2006/relationships/hyperlink" Target="http://drive.google.com/uc?export=view&amp;id=1x-3FNYzYBR2lYUnLkhBOeQfE18fchLKL" TargetMode="External"/><Relationship Id="rId483" Type="http://schemas.openxmlformats.org/officeDocument/2006/relationships/hyperlink" Target="http://drive.google.com/uc?export=view&amp;id=1vRKpObHAUf1fPi5tlIQ9yhE_negTcCHV" TargetMode="External"/><Relationship Id="rId482" Type="http://schemas.openxmlformats.org/officeDocument/2006/relationships/hyperlink" Target="https://drive.google.com/open?id=1oGmIYkms1XA8kOdxJPVYYkBuATiHZVxm" TargetMode="External"/><Relationship Id="rId481" Type="http://schemas.openxmlformats.org/officeDocument/2006/relationships/hyperlink" Target="https://drive.google.com/open?id=1kLmMZm1LlffPtyjnI9vzxddR_ctQ2Mut" TargetMode="External"/><Relationship Id="rId480" Type="http://schemas.openxmlformats.org/officeDocument/2006/relationships/hyperlink" Target="https://drive.google.com/open?id=18RzRKR3fKE4pTM9XSXrKEXWEmmZlZ-a1" TargetMode="External"/><Relationship Id="rId48" Type="http://schemas.openxmlformats.org/officeDocument/2006/relationships/hyperlink" Target="https://drive.google.com/open?id=14dFIuuC9XmFzz0fD1MqP_IKRqKcbPBeO" TargetMode="External"/><Relationship Id="rId479" Type="http://schemas.openxmlformats.org/officeDocument/2006/relationships/hyperlink" Target="https://drive.google.com/open?id=1tvKnLm0Tgi_USKey61pCJWaZ5tqx41kI" TargetMode="External"/><Relationship Id="rId478" Type="http://schemas.openxmlformats.org/officeDocument/2006/relationships/hyperlink" Target="https://drive.google.com/open?id=1x-3FNYzYBR2lYUnLkhBOeQfE18fchLKL" TargetMode="External"/><Relationship Id="rId477" Type="http://schemas.openxmlformats.org/officeDocument/2006/relationships/hyperlink" Target="https://drive.google.com/open?id=1vRKpObHAUf1fPi5tlIQ9yhE_negTcCHV" TargetMode="External"/><Relationship Id="rId476" Type="http://schemas.openxmlformats.org/officeDocument/2006/relationships/hyperlink" Target="https://drive.google.com/file/d/1G_QQTQruy3bgIXd9W_e_c0WuIAR5GFpH/view?usp=drivesdk" TargetMode="External"/><Relationship Id="rId475" Type="http://schemas.openxmlformats.org/officeDocument/2006/relationships/hyperlink" Target="https://drive.google.com/file/d/1LHVJKk526n-eBQZheH5ViC7vB9N_4z49/view?usp=drivesdk" TargetMode="External"/><Relationship Id="rId474" Type="http://schemas.openxmlformats.org/officeDocument/2006/relationships/hyperlink" Target="http://drive.google.com/uc?export=view&amp;id=1neXEZG4K1n-nE9MDOfd1HFtC12hWIaaY" TargetMode="External"/><Relationship Id="rId473" Type="http://schemas.openxmlformats.org/officeDocument/2006/relationships/hyperlink" Target="http://drive.google.com/uc?export=view&amp;id=1NKcQFZHsegV2X1GOki81NknGDIO5ap2e" TargetMode="External"/><Relationship Id="rId472" Type="http://schemas.openxmlformats.org/officeDocument/2006/relationships/hyperlink" Target="http://drive.google.com/uc?export=view&amp;id=1n5Z6Y3QFb4pmPZBjeia7HMMRJKz6CuOm" TargetMode="External"/><Relationship Id="rId471" Type="http://schemas.openxmlformats.org/officeDocument/2006/relationships/hyperlink" Target="http://drive.google.com/uc?export=view&amp;id=1P0CWnuNgrWLaI-0vUCnNA24Sy1M-nvyI" TargetMode="External"/><Relationship Id="rId470" Type="http://schemas.openxmlformats.org/officeDocument/2006/relationships/hyperlink" Target="http://drive.google.com/uc?export=view&amp;id=1dFX7c3kP-BLxSdleiFCDnkJX2HWdWycC" TargetMode="External"/><Relationship Id="rId47" Type="http://schemas.openxmlformats.org/officeDocument/2006/relationships/hyperlink" Target="https://drive.google.com/open?id=1aaMVZk9sRXVFfRaivsO-TipCgQSw6nXL" TargetMode="External"/><Relationship Id="rId469" Type="http://schemas.openxmlformats.org/officeDocument/2006/relationships/hyperlink" Target="http://drive.google.com/uc?export=view&amp;id=1a_nG1TES9Lpd1vYZiivODOfTDQeCLoma" TargetMode="External"/><Relationship Id="rId468" Type="http://schemas.openxmlformats.org/officeDocument/2006/relationships/hyperlink" Target="https://drive.google.com/open?id=1neXEZG4K1n-nE9MDOfd1HFtC12hWIaaY" TargetMode="External"/><Relationship Id="rId467" Type="http://schemas.openxmlformats.org/officeDocument/2006/relationships/hyperlink" Target="https://drive.google.com/open?id=1NKcQFZHsegV2X1GOki81NknGDIO5ap2e" TargetMode="External"/><Relationship Id="rId466" Type="http://schemas.openxmlformats.org/officeDocument/2006/relationships/hyperlink" Target="https://drive.google.com/open?id=1n5Z6Y3QFb4pmPZBjeia7HMMRJKz6CuOm" TargetMode="External"/><Relationship Id="rId465" Type="http://schemas.openxmlformats.org/officeDocument/2006/relationships/hyperlink" Target="https://drive.google.com/open?id=1P0CWnuNgrWLaI-0vUCnNA24Sy1M-nvyI" TargetMode="External"/><Relationship Id="rId464" Type="http://schemas.openxmlformats.org/officeDocument/2006/relationships/hyperlink" Target="https://drive.google.com/open?id=1dFX7c3kP-BLxSdleiFCDnkJX2HWdWycC" TargetMode="External"/><Relationship Id="rId463" Type="http://schemas.openxmlformats.org/officeDocument/2006/relationships/hyperlink" Target="https://drive.google.com/open?id=1a_nG1TES9Lpd1vYZiivODOfTDQeCLoma" TargetMode="External"/><Relationship Id="rId462" Type="http://schemas.openxmlformats.org/officeDocument/2006/relationships/hyperlink" Target="https://drive.google.com/file/d/1QxdyJjU0STZJxVNl3P5rKG5sN9sBJNOu/view?usp=drivesdk" TargetMode="External"/><Relationship Id="rId461" Type="http://schemas.openxmlformats.org/officeDocument/2006/relationships/hyperlink" Target="https://drive.google.com/file/d/1-uaeACZ-nB77kIy66QuGYfy0PoQjvWgg/view?usp=drivesdk" TargetMode="External"/><Relationship Id="rId460" Type="http://schemas.openxmlformats.org/officeDocument/2006/relationships/hyperlink" Target="http://drive.google.com/uc?export=view&amp;id=19b1m1uJYu3pjPyDfcIzOxxBWNgzwnyiL" TargetMode="External"/><Relationship Id="rId46" Type="http://schemas.openxmlformats.org/officeDocument/2006/relationships/hyperlink" Target="https://drive.google.com/open?id=1a93Jo9Psvm0xf7aGrlS_iMpU-MLoIhQd" TargetMode="External"/><Relationship Id="rId459" Type="http://schemas.openxmlformats.org/officeDocument/2006/relationships/hyperlink" Target="http://drive.google.com/uc?export=view&amp;id=1hmyxEZDVIcr2ZibXVkg2Mw8nkzWMxAzY" TargetMode="External"/><Relationship Id="rId458" Type="http://schemas.openxmlformats.org/officeDocument/2006/relationships/hyperlink" Target="http://drive.google.com/uc?export=view&amp;id=1-ZBO6LxpO1SsIdtam37JRuSahg_uMP18" TargetMode="External"/><Relationship Id="rId457" Type="http://schemas.openxmlformats.org/officeDocument/2006/relationships/hyperlink" Target="http://drive.google.com/uc?export=view&amp;id=1NvGnEwbQ1dkFfMXR8ZU-kFivObvJKsax" TargetMode="External"/><Relationship Id="rId456" Type="http://schemas.openxmlformats.org/officeDocument/2006/relationships/hyperlink" Target="http://drive.google.com/uc?export=view&amp;id=1LpbMXlCDQ-MqSV54b1BBVnI9A_-qGMb8" TargetMode="External"/><Relationship Id="rId455" Type="http://schemas.openxmlformats.org/officeDocument/2006/relationships/hyperlink" Target="http://drive.google.com/uc?export=view&amp;id=1OxI0iCdGFBtkaWUCFbpUbSQzjNPIEwSY" TargetMode="External"/><Relationship Id="rId454" Type="http://schemas.openxmlformats.org/officeDocument/2006/relationships/hyperlink" Target="https://drive.google.com/open?id=19b1m1uJYu3pjPyDfcIzOxxBWNgzwnyiL" TargetMode="External"/><Relationship Id="rId453" Type="http://schemas.openxmlformats.org/officeDocument/2006/relationships/hyperlink" Target="https://drive.google.com/open?id=1hmyxEZDVIcr2ZibXVkg2Mw8nkzWMxAzY" TargetMode="External"/><Relationship Id="rId452" Type="http://schemas.openxmlformats.org/officeDocument/2006/relationships/hyperlink" Target="https://drive.google.com/open?id=1-ZBO6LxpO1SsIdtam37JRuSahg_uMP18" TargetMode="External"/><Relationship Id="rId451" Type="http://schemas.openxmlformats.org/officeDocument/2006/relationships/hyperlink" Target="https://drive.google.com/open?id=1NvGnEwbQ1dkFfMXR8ZU-kFivObvJKsax" TargetMode="External"/><Relationship Id="rId450" Type="http://schemas.openxmlformats.org/officeDocument/2006/relationships/hyperlink" Target="https://drive.google.com/open?id=1LpbMXlCDQ-MqSV54b1BBVnI9A_-qGMb8" TargetMode="External"/><Relationship Id="rId45" Type="http://schemas.openxmlformats.org/officeDocument/2006/relationships/hyperlink" Target="https://drive.google.com/open?id=10q9NyYzIfvJdkjb3KCPm5R6uU26faY0p" TargetMode="External"/><Relationship Id="rId449" Type="http://schemas.openxmlformats.org/officeDocument/2006/relationships/hyperlink" Target="https://drive.google.com/open?id=1OxI0iCdGFBtkaWUCFbpUbSQzjNPIEwSY" TargetMode="External"/><Relationship Id="rId448" Type="http://schemas.openxmlformats.org/officeDocument/2006/relationships/hyperlink" Target="https://drive.google.com/file/d/1KBOOypm4t8UH1AtQax5Xe-WCvG2n6vqX/view?usp=drivesdk" TargetMode="External"/><Relationship Id="rId447" Type="http://schemas.openxmlformats.org/officeDocument/2006/relationships/hyperlink" Target="https://drive.google.com/file/d/1_GMkizJqNo243wpq736RaQ4_6KSGxOBR/view?usp=drivesdk" TargetMode="External"/><Relationship Id="rId446" Type="http://schemas.openxmlformats.org/officeDocument/2006/relationships/hyperlink" Target="http://drive.google.com/uc?export=view&amp;id=10gV7Wa8ooSPapPlIFC4ChnFExria2UVU" TargetMode="External"/><Relationship Id="rId445" Type="http://schemas.openxmlformats.org/officeDocument/2006/relationships/hyperlink" Target="http://drive.google.com/uc?export=view&amp;id=1WHaMzdyv-KRz7AGMH0VKXkE9FJBib-tw" TargetMode="External"/><Relationship Id="rId444" Type="http://schemas.openxmlformats.org/officeDocument/2006/relationships/hyperlink" Target="http://drive.google.com/uc?export=view&amp;id=1lIY2Ed4cG_muEJxa4hL545R0KzTaeu2S" TargetMode="External"/><Relationship Id="rId443" Type="http://schemas.openxmlformats.org/officeDocument/2006/relationships/hyperlink" Target="http://drive.google.com/uc?export=view&amp;id=1j3sM1Rrv1vpXEnXqTPr5hNb5JoP86Nkk" TargetMode="External"/><Relationship Id="rId442" Type="http://schemas.openxmlformats.org/officeDocument/2006/relationships/hyperlink" Target="http://drive.google.com/uc?export=view&amp;id=1Kk0d806WpgcJd-GuKX_Ei19JRFqJ4oxp" TargetMode="External"/><Relationship Id="rId441" Type="http://schemas.openxmlformats.org/officeDocument/2006/relationships/hyperlink" Target="http://drive.google.com/uc?export=view&amp;id=1PyoOztKDNt4WSA4_nWLyF61uHt7-9wFY" TargetMode="External"/><Relationship Id="rId440" Type="http://schemas.openxmlformats.org/officeDocument/2006/relationships/hyperlink" Target="https://drive.google.com/open?id=10gV7Wa8ooSPapPlIFC4ChnFExria2UVU" TargetMode="External"/><Relationship Id="rId44" Type="http://schemas.openxmlformats.org/officeDocument/2006/relationships/hyperlink" Target="https://drive.google.com/open?id=1QhhsViJHMW_sPq6eGVPRBuTJ5EwgJYIK" TargetMode="External"/><Relationship Id="rId439" Type="http://schemas.openxmlformats.org/officeDocument/2006/relationships/hyperlink" Target="https://drive.google.com/open?id=1WHaMzdyv-KRz7AGMH0VKXkE9FJBib-tw" TargetMode="External"/><Relationship Id="rId438" Type="http://schemas.openxmlformats.org/officeDocument/2006/relationships/hyperlink" Target="https://drive.google.com/open?id=1lIY2Ed4cG_muEJxa4hL545R0KzTaeu2S" TargetMode="External"/><Relationship Id="rId437" Type="http://schemas.openxmlformats.org/officeDocument/2006/relationships/hyperlink" Target="https://drive.google.com/open?id=1j3sM1Rrv1vpXEnXqTPr5hNb5JoP86Nkk" TargetMode="External"/><Relationship Id="rId436" Type="http://schemas.openxmlformats.org/officeDocument/2006/relationships/hyperlink" Target="https://drive.google.com/open?id=1Kk0d806WpgcJd-GuKX_Ei19JRFqJ4oxp" TargetMode="External"/><Relationship Id="rId435" Type="http://schemas.openxmlformats.org/officeDocument/2006/relationships/hyperlink" Target="https://drive.google.com/open?id=1PyoOztKDNt4WSA4_nWLyF61uHt7-9wFY" TargetMode="External"/><Relationship Id="rId434" Type="http://schemas.openxmlformats.org/officeDocument/2006/relationships/hyperlink" Target="https://drive.google.com/file/d/1RB_pIZ-GTML9ugSLsUgZR6ZDVUnOwyOd/view?usp=drivesdk" TargetMode="External"/><Relationship Id="rId433" Type="http://schemas.openxmlformats.org/officeDocument/2006/relationships/hyperlink" Target="https://drive.google.com/file/d/1dJmyjaLorUdMV0v4QLdOX6n0Xjju_v9o/view?usp=drivesdk" TargetMode="External"/><Relationship Id="rId432" Type="http://schemas.openxmlformats.org/officeDocument/2006/relationships/hyperlink" Target="http://drive.google.com/uc?export=view&amp;id=1iSLssNmkNgzMIPYL9So5hYzGfZulemE9" TargetMode="External"/><Relationship Id="rId431" Type="http://schemas.openxmlformats.org/officeDocument/2006/relationships/hyperlink" Target="http://drive.google.com/uc?export=view&amp;id=1vPKLhhsLTi2P0631qzdMPlUQ7fo7Oj4k" TargetMode="External"/><Relationship Id="rId430" Type="http://schemas.openxmlformats.org/officeDocument/2006/relationships/hyperlink" Target="http://drive.google.com/uc?export=view&amp;id=1nyviVlHWWXTaOzoGMiMMglikqx5RRT6V" TargetMode="External"/><Relationship Id="rId43" Type="http://schemas.openxmlformats.org/officeDocument/2006/relationships/hyperlink" Target="https://drive.google.com/open?id=1wztR2xk-UyxEfDKUJRSCvYzm4MWzlKMn" TargetMode="External"/><Relationship Id="rId429" Type="http://schemas.openxmlformats.org/officeDocument/2006/relationships/hyperlink" Target="http://drive.google.com/uc?export=view&amp;id=1zDSRN2-qUhwYToq7wCQW4BJgwNYFPRMu" TargetMode="External"/><Relationship Id="rId428" Type="http://schemas.openxmlformats.org/officeDocument/2006/relationships/hyperlink" Target="http://drive.google.com/uc?export=view&amp;id=1ve3yel0JKN8mS7ajzskATdSLlLqDBUVt" TargetMode="External"/><Relationship Id="rId427" Type="http://schemas.openxmlformats.org/officeDocument/2006/relationships/hyperlink" Target="http://drive.google.com/uc?export=view&amp;id=1_3lbi3kKIJHXJotHsGjCbofpZSSjWgVX" TargetMode="External"/><Relationship Id="rId426" Type="http://schemas.openxmlformats.org/officeDocument/2006/relationships/hyperlink" Target="https://drive.google.com/open?id=1iSLssNmkNgzMIPYL9So5hYzGfZulemE9" TargetMode="External"/><Relationship Id="rId425" Type="http://schemas.openxmlformats.org/officeDocument/2006/relationships/hyperlink" Target="https://drive.google.com/open?id=1vPKLhhsLTi2P0631qzdMPlUQ7fo7Oj4k" TargetMode="External"/><Relationship Id="rId424" Type="http://schemas.openxmlformats.org/officeDocument/2006/relationships/hyperlink" Target="https://drive.google.com/open?id=1nyviVlHWWXTaOzoGMiMMglikqx5RRT6V" TargetMode="External"/><Relationship Id="rId423" Type="http://schemas.openxmlformats.org/officeDocument/2006/relationships/hyperlink" Target="https://drive.google.com/open?id=1zDSRN2-qUhwYToq7wCQW4BJgwNYFPRMu" TargetMode="External"/><Relationship Id="rId422" Type="http://schemas.openxmlformats.org/officeDocument/2006/relationships/hyperlink" Target="https://drive.google.com/open?id=1ve3yel0JKN8mS7ajzskATdSLlLqDBUVt" TargetMode="External"/><Relationship Id="rId421" Type="http://schemas.openxmlformats.org/officeDocument/2006/relationships/hyperlink" Target="https://drive.google.com/open?id=1_3lbi3kKIJHXJotHsGjCbofpZSSjWgVX" TargetMode="External"/><Relationship Id="rId420" Type="http://schemas.openxmlformats.org/officeDocument/2006/relationships/hyperlink" Target="https://drive.google.com/file/d/1oyG0DuStDDBKtzL8byv0R__vYECGCbUk/view?usp=drivesdk" TargetMode="External"/><Relationship Id="rId42" Type="http://schemas.openxmlformats.org/officeDocument/2006/relationships/hyperlink" Target="https://drive.google.com/file/d/1U188Uaess5tvIS4steYgmciBINFosAuB/view?usp=drivesdk" TargetMode="External"/><Relationship Id="rId419" Type="http://schemas.openxmlformats.org/officeDocument/2006/relationships/hyperlink" Target="https://drive.google.com/file/d/1qiBpZ3r0xCCrFHbMRL6wr03GrxSsjwaF/view?usp=drivesdk" TargetMode="External"/><Relationship Id="rId418" Type="http://schemas.openxmlformats.org/officeDocument/2006/relationships/hyperlink" Target="http://drive.google.com/uc?export=view&amp;id=1-_yhIPLCbV4TIyQCfWkYrpskHj_F-0vE" TargetMode="External"/><Relationship Id="rId417" Type="http://schemas.openxmlformats.org/officeDocument/2006/relationships/hyperlink" Target="http://drive.google.com/uc?export=view&amp;id=1q7Zrf1mSRXwqNiLTU1xi71QDGMr1Jcav" TargetMode="External"/><Relationship Id="rId416" Type="http://schemas.openxmlformats.org/officeDocument/2006/relationships/hyperlink" Target="http://drive.google.com/uc?export=view&amp;id=1xWM-R3NPNkl1ylZcabTX44RjJsZ5Jn7w" TargetMode="External"/><Relationship Id="rId415" Type="http://schemas.openxmlformats.org/officeDocument/2006/relationships/hyperlink" Target="http://drive.google.com/uc?export=view&amp;id=1xXvknql6iDVqUSSbY_WdG5ZKefVvD-Mi" TargetMode="External"/><Relationship Id="rId414" Type="http://schemas.openxmlformats.org/officeDocument/2006/relationships/hyperlink" Target="http://drive.google.com/uc?export=view&amp;id=1pOX_-mEirA1eMPbLvJfri1Q_K_CYidTi" TargetMode="External"/><Relationship Id="rId413" Type="http://schemas.openxmlformats.org/officeDocument/2006/relationships/hyperlink" Target="http://drive.google.com/uc?export=view&amp;id=1gkFYGsi7FJ0xm0ulu6FVHXOPBV6YhlhP" TargetMode="External"/><Relationship Id="rId412" Type="http://schemas.openxmlformats.org/officeDocument/2006/relationships/hyperlink" Target="https://drive.google.com/open?id=1-_yhIPLCbV4TIyQCfWkYrpskHj_F-0vE" TargetMode="External"/><Relationship Id="rId411" Type="http://schemas.openxmlformats.org/officeDocument/2006/relationships/hyperlink" Target="https://drive.google.com/open?id=1q7Zrf1mSRXwqNiLTU1xi71QDGMr1Jcav" TargetMode="External"/><Relationship Id="rId410" Type="http://schemas.openxmlformats.org/officeDocument/2006/relationships/hyperlink" Target="https://drive.google.com/open?id=1xWM-R3NPNkl1ylZcabTX44RjJsZ5Jn7w" TargetMode="External"/><Relationship Id="rId41" Type="http://schemas.openxmlformats.org/officeDocument/2006/relationships/hyperlink" Target="https://drive.google.com/file/d/13V7jgY-RoiA717eBwNk9kDEWVEITfpWB/view?usp=drivesdk" TargetMode="External"/><Relationship Id="rId409" Type="http://schemas.openxmlformats.org/officeDocument/2006/relationships/hyperlink" Target="https://drive.google.com/open?id=1xXvknql6iDVqUSSbY_WdG5ZKefVvD-Mi" TargetMode="External"/><Relationship Id="rId408" Type="http://schemas.openxmlformats.org/officeDocument/2006/relationships/hyperlink" Target="https://drive.google.com/open?id=1pOX_-mEirA1eMPbLvJfri1Q_K_CYidTi" TargetMode="External"/><Relationship Id="rId407" Type="http://schemas.openxmlformats.org/officeDocument/2006/relationships/hyperlink" Target="https://drive.google.com/open?id=1gkFYGsi7FJ0xm0ulu6FVHXOPBV6YhlhP" TargetMode="External"/><Relationship Id="rId406" Type="http://schemas.openxmlformats.org/officeDocument/2006/relationships/hyperlink" Target="https://drive.google.com/file/d/1iPAfID8vOHVrs2eIupEZOzbcgqWRdYDI/view?usp=drivesdk" TargetMode="External"/><Relationship Id="rId405" Type="http://schemas.openxmlformats.org/officeDocument/2006/relationships/hyperlink" Target="https://drive.google.com/file/d/1CdiC2xInN9YDnTSa31kbbPQahl-WscSC/view?usp=drivesdk" TargetMode="External"/><Relationship Id="rId404" Type="http://schemas.openxmlformats.org/officeDocument/2006/relationships/hyperlink" Target="http://drive.google.com/uc?export=view&amp;id=1bAcCeMMHfxoHGnExe1OKWjikrt3kozX_" TargetMode="External"/><Relationship Id="rId403" Type="http://schemas.openxmlformats.org/officeDocument/2006/relationships/hyperlink" Target="http://drive.google.com/uc?export=view&amp;id=1X5layIFm7qunb1EUezN17k8Uwe7ym6V3" TargetMode="External"/><Relationship Id="rId402" Type="http://schemas.openxmlformats.org/officeDocument/2006/relationships/hyperlink" Target="http://drive.google.com/uc?export=view&amp;id=1fPN19X2W0CpNk0fY1r_mO7F8A4F6KfgN" TargetMode="External"/><Relationship Id="rId401" Type="http://schemas.openxmlformats.org/officeDocument/2006/relationships/hyperlink" Target="http://drive.google.com/uc?export=view&amp;id=1AbNPv0k2X64ZVVra1Rbb6mPjDOzaAynh" TargetMode="External"/><Relationship Id="rId400" Type="http://schemas.openxmlformats.org/officeDocument/2006/relationships/hyperlink" Target="http://drive.google.com/uc?export=view&amp;id=1_W6rmt5YhuBvlOPDsiugL6dvGIOMsMqU" TargetMode="External"/><Relationship Id="rId40" Type="http://schemas.openxmlformats.org/officeDocument/2006/relationships/hyperlink" Target="http://drive.google.com/uc?export=view&amp;id=1BPXUrcVp2ugoSmFBAlGul7izWRYk0tIU" TargetMode="External"/><Relationship Id="rId4" Type="http://schemas.openxmlformats.org/officeDocument/2006/relationships/hyperlink" Target="https://drive.google.com/open?id=10maXHNkNpNA57tsS6F7Kki8htXtGnTFF" TargetMode="External"/><Relationship Id="rId399" Type="http://schemas.openxmlformats.org/officeDocument/2006/relationships/hyperlink" Target="http://drive.google.com/uc?export=view&amp;id=1k5eNE1d_tudK9Vp2ZTlCYJUD2UsO78Mj" TargetMode="External"/><Relationship Id="rId398" Type="http://schemas.openxmlformats.org/officeDocument/2006/relationships/hyperlink" Target="https://drive.google.com/open?id=1bAcCeMMHfxoHGnExe1OKWjikrt3kozX_" TargetMode="External"/><Relationship Id="rId397" Type="http://schemas.openxmlformats.org/officeDocument/2006/relationships/hyperlink" Target="https://drive.google.com/open?id=1X5layIFm7qunb1EUezN17k8Uwe7ym6V3" TargetMode="External"/><Relationship Id="rId396" Type="http://schemas.openxmlformats.org/officeDocument/2006/relationships/hyperlink" Target="https://drive.google.com/open?id=1fPN19X2W0CpNk0fY1r_mO7F8A4F6KfgN" TargetMode="External"/><Relationship Id="rId395" Type="http://schemas.openxmlformats.org/officeDocument/2006/relationships/hyperlink" Target="https://drive.google.com/open?id=1AbNPv0k2X64ZVVra1Rbb6mPjDOzaAynh" TargetMode="External"/><Relationship Id="rId394" Type="http://schemas.openxmlformats.org/officeDocument/2006/relationships/hyperlink" Target="https://drive.google.com/open?id=1_W6rmt5YhuBvlOPDsiugL6dvGIOMsMqU" TargetMode="External"/><Relationship Id="rId393" Type="http://schemas.openxmlformats.org/officeDocument/2006/relationships/hyperlink" Target="https://drive.google.com/open?id=1k5eNE1d_tudK9Vp2ZTlCYJUD2UsO78Mj" TargetMode="External"/><Relationship Id="rId392" Type="http://schemas.openxmlformats.org/officeDocument/2006/relationships/hyperlink" Target="https://drive.google.com/file/d/1IVx1Lhf5bCX06536Dpo-OyUju28xHnim/view?usp=drivesdk" TargetMode="External"/><Relationship Id="rId391" Type="http://schemas.openxmlformats.org/officeDocument/2006/relationships/hyperlink" Target="https://drive.google.com/file/d/1dd9m6-ZJkVDEPwAg1OJ0V4QFb53WZHti/view?usp=drivesdk" TargetMode="External"/><Relationship Id="rId390" Type="http://schemas.openxmlformats.org/officeDocument/2006/relationships/hyperlink" Target="http://drive.google.com/uc?export=view&amp;id=1qpoCBnChfEPbWkXV9FIe79V81986cQlW" TargetMode="External"/><Relationship Id="rId39" Type="http://schemas.openxmlformats.org/officeDocument/2006/relationships/hyperlink" Target="http://drive.google.com/uc?export=view&amp;id=1KtyIdEfpARbhCl8DxfACri2qSy23pF6Z" TargetMode="External"/><Relationship Id="rId389" Type="http://schemas.openxmlformats.org/officeDocument/2006/relationships/hyperlink" Target="http://drive.google.com/uc?export=view&amp;id=1ANGC9v7GN6dUWNydLVeRuZ2wzIQd1qtA" TargetMode="External"/><Relationship Id="rId388" Type="http://schemas.openxmlformats.org/officeDocument/2006/relationships/hyperlink" Target="http://drive.google.com/uc?export=view&amp;id=1LR8I86IVZ59Mo__genSCFZYC3zF-eCb1" TargetMode="External"/><Relationship Id="rId387" Type="http://schemas.openxmlformats.org/officeDocument/2006/relationships/hyperlink" Target="http://drive.google.com/uc?export=view&amp;id=1PHrQwLN6UjLSEjV0X2-cjJJpzgSNq7Vc" TargetMode="External"/><Relationship Id="rId386" Type="http://schemas.openxmlformats.org/officeDocument/2006/relationships/hyperlink" Target="http://drive.google.com/uc?export=view&amp;id=1DSMdh5LUfxUKL_ckFIln79NfCvYDoCnL" TargetMode="External"/><Relationship Id="rId385" Type="http://schemas.openxmlformats.org/officeDocument/2006/relationships/hyperlink" Target="http://drive.google.com/uc?export=view&amp;id=144bowGJD_qGIwFSTT6vg4zTA_MOVx0bI" TargetMode="External"/><Relationship Id="rId384" Type="http://schemas.openxmlformats.org/officeDocument/2006/relationships/hyperlink" Target="https://drive.google.com/open?id=1qpoCBnChfEPbWkXV9FIe79V81986cQlW" TargetMode="External"/><Relationship Id="rId383" Type="http://schemas.openxmlformats.org/officeDocument/2006/relationships/hyperlink" Target="https://drive.google.com/open?id=1ANGC9v7GN6dUWNydLVeRuZ2wzIQd1qtA" TargetMode="External"/><Relationship Id="rId382" Type="http://schemas.openxmlformats.org/officeDocument/2006/relationships/hyperlink" Target="https://drive.google.com/open?id=1LR8I86IVZ59Mo__genSCFZYC3zF-eCb1" TargetMode="External"/><Relationship Id="rId381" Type="http://schemas.openxmlformats.org/officeDocument/2006/relationships/hyperlink" Target="https://drive.google.com/open?id=1PHrQwLN6UjLSEjV0X2-cjJJpzgSNq7Vc" TargetMode="External"/><Relationship Id="rId380" Type="http://schemas.openxmlformats.org/officeDocument/2006/relationships/hyperlink" Target="https://drive.google.com/open?id=1DSMdh5LUfxUKL_ckFIln79NfCvYDoCnL" TargetMode="External"/><Relationship Id="rId38" Type="http://schemas.openxmlformats.org/officeDocument/2006/relationships/hyperlink" Target="http://drive.google.com/uc?export=view&amp;id=1FazhlYsgtD9DZ_MKkFAp8dRnlIuisrKr" TargetMode="External"/><Relationship Id="rId379" Type="http://schemas.openxmlformats.org/officeDocument/2006/relationships/hyperlink" Target="https://drive.google.com/open?id=144bowGJD_qGIwFSTT6vg4zTA_MOVx0bI" TargetMode="External"/><Relationship Id="rId378" Type="http://schemas.openxmlformats.org/officeDocument/2006/relationships/hyperlink" Target="https://drive.google.com/file/d/1qrRNwBLdHwJG9LR0UzQDf9hmPEz4uIDy/view?usp=drivesdk" TargetMode="External"/><Relationship Id="rId377" Type="http://schemas.openxmlformats.org/officeDocument/2006/relationships/hyperlink" Target="https://drive.google.com/file/d/1NuSG906Rr0J8saC8aSeqfkWKCq66YLRb/view?usp=drivesdk" TargetMode="External"/><Relationship Id="rId376" Type="http://schemas.openxmlformats.org/officeDocument/2006/relationships/hyperlink" Target="http://drive.google.com/uc?export=view&amp;id=1YwZ0tpDRJFBdzYPcy1N7IfxaKRv8BliS" TargetMode="External"/><Relationship Id="rId375" Type="http://schemas.openxmlformats.org/officeDocument/2006/relationships/hyperlink" Target="http://drive.google.com/uc?export=view&amp;id=1KL5v6k5OVFdxkhXtoR4YXkJkDubrxi-0" TargetMode="External"/><Relationship Id="rId374" Type="http://schemas.openxmlformats.org/officeDocument/2006/relationships/hyperlink" Target="http://drive.google.com/uc?export=view&amp;id=1mIARS34iCDbS2X2_QdNk2OBxStlwyUKe" TargetMode="External"/><Relationship Id="rId373" Type="http://schemas.openxmlformats.org/officeDocument/2006/relationships/hyperlink" Target="http://drive.google.com/uc?export=view&amp;id=1serHGXO3bFrVIlAGSDCc7POTo9WB7zcm" TargetMode="External"/><Relationship Id="rId372" Type="http://schemas.openxmlformats.org/officeDocument/2006/relationships/hyperlink" Target="http://drive.google.com/uc?export=view&amp;id=1lq_jJL3aqa035PY2xTlxhCj6KcIZDwoc" TargetMode="External"/><Relationship Id="rId371" Type="http://schemas.openxmlformats.org/officeDocument/2006/relationships/hyperlink" Target="http://drive.google.com/uc?export=view&amp;id=1b8gL5nmAqThWCd6uI6qNLS88yelSyKNA" TargetMode="External"/><Relationship Id="rId370" Type="http://schemas.openxmlformats.org/officeDocument/2006/relationships/hyperlink" Target="https://drive.google.com/open?id=1YwZ0tpDRJFBdzYPcy1N7IfxaKRv8BliS" TargetMode="External"/><Relationship Id="rId37" Type="http://schemas.openxmlformats.org/officeDocument/2006/relationships/hyperlink" Target="http://drive.google.com/uc?export=view&amp;id=1zPoJHII1aZ4610RtAThP36fKzEthJ0-7" TargetMode="External"/><Relationship Id="rId369" Type="http://schemas.openxmlformats.org/officeDocument/2006/relationships/hyperlink" Target="https://drive.google.com/open?id=1KL5v6k5OVFdxkhXtoR4YXkJkDubrxi-0" TargetMode="External"/><Relationship Id="rId368" Type="http://schemas.openxmlformats.org/officeDocument/2006/relationships/hyperlink" Target="https://drive.google.com/open?id=1mIARS34iCDbS2X2_QdNk2OBxStlwyUKe" TargetMode="External"/><Relationship Id="rId367" Type="http://schemas.openxmlformats.org/officeDocument/2006/relationships/hyperlink" Target="https://drive.google.com/open?id=1serHGXO3bFrVIlAGSDCc7POTo9WB7zcm" TargetMode="External"/><Relationship Id="rId366" Type="http://schemas.openxmlformats.org/officeDocument/2006/relationships/hyperlink" Target="https://drive.google.com/open?id=1lq_jJL3aqa035PY2xTlxhCj6KcIZDwoc" TargetMode="External"/><Relationship Id="rId365" Type="http://schemas.openxmlformats.org/officeDocument/2006/relationships/hyperlink" Target="https://drive.google.com/open?id=1b8gL5nmAqThWCd6uI6qNLS88yelSyKNA" TargetMode="External"/><Relationship Id="rId364" Type="http://schemas.openxmlformats.org/officeDocument/2006/relationships/hyperlink" Target="https://drive.google.com/file/d/14eGxi35sWfYJXyDcQrEgEopvR1UTyPxq/view?usp=drivesdk" TargetMode="External"/><Relationship Id="rId363" Type="http://schemas.openxmlformats.org/officeDocument/2006/relationships/hyperlink" Target="https://drive.google.com/file/d/1FNU-gcrxslmGvld5elawY2rFA9ImC52X/view?usp=drivesdk" TargetMode="External"/><Relationship Id="rId362" Type="http://schemas.openxmlformats.org/officeDocument/2006/relationships/hyperlink" Target="http://drive.google.com/uc?export=view&amp;id=1O5ztN7-aVWpmIxp9n6SD-W2UgjYSVwru" TargetMode="External"/><Relationship Id="rId361" Type="http://schemas.openxmlformats.org/officeDocument/2006/relationships/hyperlink" Target="http://drive.google.com/uc?export=view&amp;id=1OD6OoVn5CQMvRWv0PLWvi8-Qn52IjkKq" TargetMode="External"/><Relationship Id="rId360" Type="http://schemas.openxmlformats.org/officeDocument/2006/relationships/hyperlink" Target="http://drive.google.com/uc?export=view&amp;id=1-aNgdd-WVhlfAJt8X-SgLeudXXV5ZJKa" TargetMode="External"/><Relationship Id="rId36" Type="http://schemas.openxmlformats.org/officeDocument/2006/relationships/hyperlink" Target="http://drive.google.com/uc?export=view&amp;id=1EGrZvf0FMYUoLQwYqO_Z-gzSp4u9Od5R" TargetMode="External"/><Relationship Id="rId359" Type="http://schemas.openxmlformats.org/officeDocument/2006/relationships/hyperlink" Target="http://drive.google.com/uc?export=view&amp;id=1Dxbv9u_DA1EkEdtbYwUyoHZqqVYJ_cXk" TargetMode="External"/><Relationship Id="rId358" Type="http://schemas.openxmlformats.org/officeDocument/2006/relationships/hyperlink" Target="http://drive.google.com/uc?export=view&amp;id=1vhp3FA-Wy06eRMJnl3nEk60TYGyGGXEO" TargetMode="External"/><Relationship Id="rId357" Type="http://schemas.openxmlformats.org/officeDocument/2006/relationships/hyperlink" Target="http://drive.google.com/uc?export=view&amp;id=1DVJiOhteLyiepyBW3oosOZccb22mw_C_" TargetMode="External"/><Relationship Id="rId356" Type="http://schemas.openxmlformats.org/officeDocument/2006/relationships/hyperlink" Target="https://drive.google.com/open?id=1O5ztN7-aVWpmIxp9n6SD-W2UgjYSVwru" TargetMode="External"/><Relationship Id="rId355" Type="http://schemas.openxmlformats.org/officeDocument/2006/relationships/hyperlink" Target="https://drive.google.com/open?id=1OD6OoVn5CQMvRWv0PLWvi8-Qn52IjkKq" TargetMode="External"/><Relationship Id="rId354" Type="http://schemas.openxmlformats.org/officeDocument/2006/relationships/hyperlink" Target="https://drive.google.com/open?id=1-aNgdd-WVhlfAJt8X-SgLeudXXV5ZJKa" TargetMode="External"/><Relationship Id="rId353" Type="http://schemas.openxmlformats.org/officeDocument/2006/relationships/hyperlink" Target="https://drive.google.com/open?id=1Dxbv9u_DA1EkEdtbYwUyoHZqqVYJ_cXk" TargetMode="External"/><Relationship Id="rId352" Type="http://schemas.openxmlformats.org/officeDocument/2006/relationships/hyperlink" Target="https://drive.google.com/open?id=1vhp3FA-Wy06eRMJnl3nEk60TYGyGGXEO" TargetMode="External"/><Relationship Id="rId351" Type="http://schemas.openxmlformats.org/officeDocument/2006/relationships/hyperlink" Target="https://drive.google.com/open?id=1DVJiOhteLyiepyBW3oosOZccb22mw_C_" TargetMode="External"/><Relationship Id="rId350" Type="http://schemas.openxmlformats.org/officeDocument/2006/relationships/hyperlink" Target="https://drive.google.com/file/d/13i7jWwL7J9TX_2l48rOduEYn8nlNmF7_/view?usp=drivesdk" TargetMode="External"/><Relationship Id="rId35" Type="http://schemas.openxmlformats.org/officeDocument/2006/relationships/hyperlink" Target="http://drive.google.com/uc?export=view&amp;id=1UZOalqZHS9xD8pVuxTjDGh19kVu4m72o" TargetMode="External"/><Relationship Id="rId349" Type="http://schemas.openxmlformats.org/officeDocument/2006/relationships/hyperlink" Target="https://drive.google.com/file/d/19lcl-Q8xsAbOpdSXi6zk0QA0TBF20mmJ/view?usp=drivesdk" TargetMode="External"/><Relationship Id="rId348" Type="http://schemas.openxmlformats.org/officeDocument/2006/relationships/hyperlink" Target="http://drive.google.com/uc?export=view&amp;id=1W5-BcGp0TqukRMRDsHN7Sw6lSjTcj02f" TargetMode="External"/><Relationship Id="rId347" Type="http://schemas.openxmlformats.org/officeDocument/2006/relationships/hyperlink" Target="http://drive.google.com/uc?export=view&amp;id=1llNCIwGgpz4KyCdVP_UHVfb83BK4ptcP" TargetMode="External"/><Relationship Id="rId346" Type="http://schemas.openxmlformats.org/officeDocument/2006/relationships/hyperlink" Target="http://drive.google.com/uc?export=view&amp;id=17XXG_hOK-88lu0FVnMLIEy1xp8k29aM-" TargetMode="External"/><Relationship Id="rId345" Type="http://schemas.openxmlformats.org/officeDocument/2006/relationships/hyperlink" Target="http://drive.google.com/uc?export=view&amp;id=1GlBzxDKjffqnBJReggkVskA-780_U8l6" TargetMode="External"/><Relationship Id="rId344" Type="http://schemas.openxmlformats.org/officeDocument/2006/relationships/hyperlink" Target="http://drive.google.com/uc?export=view&amp;id=1aM9bwG5Tn8rS1AFJ7Qx4NURU_MM0yHQl" TargetMode="External"/><Relationship Id="rId343" Type="http://schemas.openxmlformats.org/officeDocument/2006/relationships/hyperlink" Target="http://drive.google.com/uc?export=view&amp;id=1C0jgQ_fp6z5mByryUItvNw-Xs_iHVReD" TargetMode="External"/><Relationship Id="rId342" Type="http://schemas.openxmlformats.org/officeDocument/2006/relationships/hyperlink" Target="https://drive.google.com/open?id=1W5-BcGp0TqukRMRDsHN7Sw6lSjTcj02f" TargetMode="External"/><Relationship Id="rId341" Type="http://schemas.openxmlformats.org/officeDocument/2006/relationships/hyperlink" Target="https://drive.google.com/open?id=1llNCIwGgpz4KyCdVP_UHVfb83BK4ptcP" TargetMode="External"/><Relationship Id="rId340" Type="http://schemas.openxmlformats.org/officeDocument/2006/relationships/hyperlink" Target="https://drive.google.com/open?id=17XXG_hOK-88lu0FVnMLIEy1xp8k29aM-" TargetMode="External"/><Relationship Id="rId34" Type="http://schemas.openxmlformats.org/officeDocument/2006/relationships/hyperlink" Target="https://drive.google.com/open?id=1BPXUrcVp2ugoSmFBAlGul7izWRYk0tIU" TargetMode="External"/><Relationship Id="rId339" Type="http://schemas.openxmlformats.org/officeDocument/2006/relationships/hyperlink" Target="https://drive.google.com/open?id=1GlBzxDKjffqnBJReggkVskA-780_U8l6" TargetMode="External"/><Relationship Id="rId338" Type="http://schemas.openxmlformats.org/officeDocument/2006/relationships/hyperlink" Target="https://drive.google.com/open?id=1aM9bwG5Tn8rS1AFJ7Qx4NURU_MM0yHQl" TargetMode="External"/><Relationship Id="rId337" Type="http://schemas.openxmlformats.org/officeDocument/2006/relationships/hyperlink" Target="https://drive.google.com/open?id=1C0jgQ_fp6z5mByryUItvNw-Xs_iHVReD" TargetMode="External"/><Relationship Id="rId336" Type="http://schemas.openxmlformats.org/officeDocument/2006/relationships/hyperlink" Target="https://drive.google.com/file/d/10nSOCFMz2M-lhfxv8_vMPaU7K9UfAnsV/view?usp=drivesdk" TargetMode="External"/><Relationship Id="rId335" Type="http://schemas.openxmlformats.org/officeDocument/2006/relationships/hyperlink" Target="https://drive.google.com/file/d/1mzSVrs8xUU6wR0ioNHWiqOJ9VgMme-cZ/view?usp=drivesdk" TargetMode="External"/><Relationship Id="rId334" Type="http://schemas.openxmlformats.org/officeDocument/2006/relationships/hyperlink" Target="http://drive.google.com/uc?export=view&amp;id=1ILuI0uhNftqNNPR6Gd15pKnLtK4s3csT" TargetMode="External"/><Relationship Id="rId333" Type="http://schemas.openxmlformats.org/officeDocument/2006/relationships/hyperlink" Target="http://drive.google.com/uc?export=view&amp;id=123-9JIPDqv3-YLjoCCACNj3nUuXEY5wN" TargetMode="External"/><Relationship Id="rId332" Type="http://schemas.openxmlformats.org/officeDocument/2006/relationships/hyperlink" Target="http://drive.google.com/uc?export=view&amp;id=1qfVfcMQSANP2burxATNDVdHYpsH75VUr" TargetMode="External"/><Relationship Id="rId331" Type="http://schemas.openxmlformats.org/officeDocument/2006/relationships/hyperlink" Target="http://drive.google.com/uc?export=view&amp;id=1MOVJgeKPm-p7Dj7g_JBre6CB_UCuL89q" TargetMode="External"/><Relationship Id="rId330" Type="http://schemas.openxmlformats.org/officeDocument/2006/relationships/hyperlink" Target="http://drive.google.com/uc?export=view&amp;id=10qkKUvxP6TjH1E7Z-gJWqx8cFSWQAV_w" TargetMode="External"/><Relationship Id="rId33" Type="http://schemas.openxmlformats.org/officeDocument/2006/relationships/hyperlink" Target="https://drive.google.com/open?id=1KtyIdEfpARbhCl8DxfACri2qSy23pF6Z" TargetMode="External"/><Relationship Id="rId329" Type="http://schemas.openxmlformats.org/officeDocument/2006/relationships/hyperlink" Target="http://drive.google.com/uc?export=view&amp;id=1IGNeRY1u8l8_5f-cdVeGTqGR4gsy3WpN" TargetMode="External"/><Relationship Id="rId328" Type="http://schemas.openxmlformats.org/officeDocument/2006/relationships/hyperlink" Target="https://drive.google.com/open?id=1ILuI0uhNftqNNPR6Gd15pKnLtK4s3csT" TargetMode="External"/><Relationship Id="rId327" Type="http://schemas.openxmlformats.org/officeDocument/2006/relationships/hyperlink" Target="https://drive.google.com/open?id=123-9JIPDqv3-YLjoCCACNj3nUuXEY5wN" TargetMode="External"/><Relationship Id="rId326" Type="http://schemas.openxmlformats.org/officeDocument/2006/relationships/hyperlink" Target="https://drive.google.com/open?id=1qfVfcMQSANP2burxATNDVdHYpsH75VUr" TargetMode="External"/><Relationship Id="rId325" Type="http://schemas.openxmlformats.org/officeDocument/2006/relationships/hyperlink" Target="https://drive.google.com/open?id=1MOVJgeKPm-p7Dj7g_JBre6CB_UCuL89q" TargetMode="External"/><Relationship Id="rId324" Type="http://schemas.openxmlformats.org/officeDocument/2006/relationships/hyperlink" Target="https://drive.google.com/open?id=10qkKUvxP6TjH1E7Z-gJWqx8cFSWQAV_w" TargetMode="External"/><Relationship Id="rId323" Type="http://schemas.openxmlformats.org/officeDocument/2006/relationships/hyperlink" Target="https://drive.google.com/open?id=1IGNeRY1u8l8_5f-cdVeGTqGR4gsy3WpN" TargetMode="External"/><Relationship Id="rId322" Type="http://schemas.openxmlformats.org/officeDocument/2006/relationships/hyperlink" Target="https://drive.google.com/file/d/1lbp6GgINhwJ4-SAq-HYy4G5Rv-0aFt3e/view?usp=drivesdk" TargetMode="External"/><Relationship Id="rId321" Type="http://schemas.openxmlformats.org/officeDocument/2006/relationships/hyperlink" Target="https://drive.google.com/file/d/1g9vtI7EuDUjWMIUDL1ZHpanuQimxciqw/view?usp=drivesdk" TargetMode="External"/><Relationship Id="rId320" Type="http://schemas.openxmlformats.org/officeDocument/2006/relationships/hyperlink" Target="http://drive.google.com/uc?export=view&amp;id=11_Gc8aWhOslBtbba86rQ6Un12rU6WIyL" TargetMode="External"/><Relationship Id="rId32" Type="http://schemas.openxmlformats.org/officeDocument/2006/relationships/hyperlink" Target="https://drive.google.com/open?id=1FazhlYsgtD9DZ_MKkFAp8dRnlIuisrKr" TargetMode="External"/><Relationship Id="rId319" Type="http://schemas.openxmlformats.org/officeDocument/2006/relationships/hyperlink" Target="http://drive.google.com/uc?export=view&amp;id=1sBAO_7QO_NwFawHdmawSkMxOmTLqXQ-q" TargetMode="External"/><Relationship Id="rId318" Type="http://schemas.openxmlformats.org/officeDocument/2006/relationships/hyperlink" Target="http://drive.google.com/uc?export=view&amp;id=19hSf_2Lat9Y87xzTluueP4o2-tpp9upu" TargetMode="External"/><Relationship Id="rId317" Type="http://schemas.openxmlformats.org/officeDocument/2006/relationships/hyperlink" Target="http://drive.google.com/uc?export=view&amp;id=1mmFNmohxR-7yzBiWd_qzzzFIUxNUmB6j" TargetMode="External"/><Relationship Id="rId316" Type="http://schemas.openxmlformats.org/officeDocument/2006/relationships/hyperlink" Target="http://drive.google.com/uc?export=view&amp;id=1XO9rj-xcBENZlCPU7FDV-r8HPnKauCSl" TargetMode="External"/><Relationship Id="rId315" Type="http://schemas.openxmlformats.org/officeDocument/2006/relationships/hyperlink" Target="http://drive.google.com/uc?export=view&amp;id=1gbC6LODlQpaQLVG3vJ9j4oEck1V_yCSt" TargetMode="External"/><Relationship Id="rId314" Type="http://schemas.openxmlformats.org/officeDocument/2006/relationships/hyperlink" Target="https://drive.google.com/open?id=11_Gc8aWhOslBtbba86rQ6Un12rU6WIyL" TargetMode="External"/><Relationship Id="rId313" Type="http://schemas.openxmlformats.org/officeDocument/2006/relationships/hyperlink" Target="https://drive.google.com/open?id=1sBAO_7QO_NwFawHdmawSkMxOmTLqXQ-q" TargetMode="External"/><Relationship Id="rId312" Type="http://schemas.openxmlformats.org/officeDocument/2006/relationships/hyperlink" Target="https://drive.google.com/open?id=19hSf_2Lat9Y87xzTluueP4o2-tpp9upu" TargetMode="External"/><Relationship Id="rId311" Type="http://schemas.openxmlformats.org/officeDocument/2006/relationships/hyperlink" Target="https://drive.google.com/open?id=1mmFNmohxR-7yzBiWd_qzzzFIUxNUmB6j" TargetMode="External"/><Relationship Id="rId310" Type="http://schemas.openxmlformats.org/officeDocument/2006/relationships/hyperlink" Target="https://drive.google.com/open?id=1XO9rj-xcBENZlCPU7FDV-r8HPnKauCSl" TargetMode="External"/><Relationship Id="rId31" Type="http://schemas.openxmlformats.org/officeDocument/2006/relationships/hyperlink" Target="https://drive.google.com/open?id=1zPoJHII1aZ4610RtAThP36fKzEthJ0-7" TargetMode="External"/><Relationship Id="rId309" Type="http://schemas.openxmlformats.org/officeDocument/2006/relationships/hyperlink" Target="https://drive.google.com/open?id=1gbC6LODlQpaQLVG3vJ9j4oEck1V_yCSt" TargetMode="External"/><Relationship Id="rId308" Type="http://schemas.openxmlformats.org/officeDocument/2006/relationships/hyperlink" Target="https://drive.google.com/file/d/11VvTiAtvdkVqa-w_vtqxRRKMmiBadM6T/view?usp=drivesdk" TargetMode="External"/><Relationship Id="rId307" Type="http://schemas.openxmlformats.org/officeDocument/2006/relationships/hyperlink" Target="https://drive.google.com/file/d/1sUk6WGZTriYda1lQ2TCSnv9GbvrQegDG/view?usp=drivesdk" TargetMode="External"/><Relationship Id="rId306" Type="http://schemas.openxmlformats.org/officeDocument/2006/relationships/hyperlink" Target="http://drive.google.com/uc?export=view&amp;id=1KvEMlL7hs1zJ16qju-OMIiEUwmYOZbiw" TargetMode="External"/><Relationship Id="rId305" Type="http://schemas.openxmlformats.org/officeDocument/2006/relationships/hyperlink" Target="http://drive.google.com/uc?export=view&amp;id=1Jmhj-C0PTFI5FftEZBqKqyTYEOPjekuf" TargetMode="External"/><Relationship Id="rId304" Type="http://schemas.openxmlformats.org/officeDocument/2006/relationships/hyperlink" Target="http://drive.google.com/uc?export=view&amp;id=19FNGTY3CpC189uddcoBGi3SP4Er325Kt" TargetMode="External"/><Relationship Id="rId303" Type="http://schemas.openxmlformats.org/officeDocument/2006/relationships/hyperlink" Target="http://drive.google.com/uc?export=view&amp;id=1y7p2YpHGeduAgPsVJGoxuHmVg_BeEs9K" TargetMode="External"/><Relationship Id="rId302" Type="http://schemas.openxmlformats.org/officeDocument/2006/relationships/hyperlink" Target="http://drive.google.com/uc?export=view&amp;id=1IGA_pIupjYdLy6nNqG0YiFJ1eFpaChnW" TargetMode="External"/><Relationship Id="rId301" Type="http://schemas.openxmlformats.org/officeDocument/2006/relationships/hyperlink" Target="http://drive.google.com/uc?export=view&amp;id=10ctCFH63gItuv_oSWOTidl8SuGFxhxId" TargetMode="External"/><Relationship Id="rId300" Type="http://schemas.openxmlformats.org/officeDocument/2006/relationships/hyperlink" Target="https://drive.google.com/open?id=1KvEMlL7hs1zJ16qju-OMIiEUwmYOZbiw" TargetMode="External"/><Relationship Id="rId30" Type="http://schemas.openxmlformats.org/officeDocument/2006/relationships/hyperlink" Target="https://drive.google.com/open?id=1EGrZvf0FMYUoLQwYqO_Z-gzSp4u9Od5R" TargetMode="External"/><Relationship Id="rId3" Type="http://schemas.openxmlformats.org/officeDocument/2006/relationships/hyperlink" Target="https://drive.google.com/open?id=1n8srp56eUf5WFhzIgkHKKv-LcEOTrf4R" TargetMode="External"/><Relationship Id="rId299" Type="http://schemas.openxmlformats.org/officeDocument/2006/relationships/hyperlink" Target="https://drive.google.com/open?id=1Jmhj-C0PTFI5FftEZBqKqyTYEOPjekuf" TargetMode="External"/><Relationship Id="rId298" Type="http://schemas.openxmlformats.org/officeDocument/2006/relationships/hyperlink" Target="https://drive.google.com/open?id=19FNGTY3CpC189uddcoBGi3SP4Er325Kt" TargetMode="External"/><Relationship Id="rId297" Type="http://schemas.openxmlformats.org/officeDocument/2006/relationships/hyperlink" Target="https://drive.google.com/open?id=1y7p2YpHGeduAgPsVJGoxuHmVg_BeEs9K" TargetMode="External"/><Relationship Id="rId296" Type="http://schemas.openxmlformats.org/officeDocument/2006/relationships/hyperlink" Target="https://drive.google.com/open?id=1IGA_pIupjYdLy6nNqG0YiFJ1eFpaChnW" TargetMode="External"/><Relationship Id="rId295" Type="http://schemas.openxmlformats.org/officeDocument/2006/relationships/hyperlink" Target="https://drive.google.com/open?id=10ctCFH63gItuv_oSWOTidl8SuGFxhxId" TargetMode="External"/><Relationship Id="rId294" Type="http://schemas.openxmlformats.org/officeDocument/2006/relationships/hyperlink" Target="https://drive.google.com/file/d/1OzI_XIaPcXioOXH4_oe7EX5cHo7Q0STf/view?usp=drivesdk" TargetMode="External"/><Relationship Id="rId293" Type="http://schemas.openxmlformats.org/officeDocument/2006/relationships/hyperlink" Target="https://drive.google.com/file/d/1mRuPhH5F7UT-OLwriQaB67WsGqBdIAa5/view?usp=drivesdk" TargetMode="External"/><Relationship Id="rId292" Type="http://schemas.openxmlformats.org/officeDocument/2006/relationships/hyperlink" Target="http://drive.google.com/uc?export=view&amp;id=1D0G5TBpinhNOCovShvBuYLrouroMcehV" TargetMode="External"/><Relationship Id="rId291" Type="http://schemas.openxmlformats.org/officeDocument/2006/relationships/hyperlink" Target="http://drive.google.com/uc?export=view&amp;id=1zNkafdYcVN4K5AJ3MYp8RJbPNNRdZWOW" TargetMode="External"/><Relationship Id="rId290" Type="http://schemas.openxmlformats.org/officeDocument/2006/relationships/hyperlink" Target="http://drive.google.com/uc?export=view&amp;id=1Sold7gg8lSRckkcg686sRD6-aMqmD0bf" TargetMode="External"/><Relationship Id="rId29" Type="http://schemas.openxmlformats.org/officeDocument/2006/relationships/hyperlink" Target="https://drive.google.com/open?id=1UZOalqZHS9xD8pVuxTjDGh19kVu4m72o" TargetMode="External"/><Relationship Id="rId289" Type="http://schemas.openxmlformats.org/officeDocument/2006/relationships/hyperlink" Target="http://drive.google.com/uc?export=view&amp;id=1zni-nmknLGFd2Gcco0YynAPvbGluqT1A" TargetMode="External"/><Relationship Id="rId288" Type="http://schemas.openxmlformats.org/officeDocument/2006/relationships/hyperlink" Target="http://drive.google.com/uc?export=view&amp;id=1t8NGy2UFYahXRP9mIstAHSumV8oHr7LS" TargetMode="External"/><Relationship Id="rId287" Type="http://schemas.openxmlformats.org/officeDocument/2006/relationships/hyperlink" Target="http://drive.google.com/uc?export=view&amp;id=1LD2FYTiByPGP3wsw34AGS4X88uK8D9ox" TargetMode="External"/><Relationship Id="rId286" Type="http://schemas.openxmlformats.org/officeDocument/2006/relationships/hyperlink" Target="https://drive.google.com/open?id=1D0G5TBpinhNOCovShvBuYLrouroMcehV" TargetMode="External"/><Relationship Id="rId285" Type="http://schemas.openxmlformats.org/officeDocument/2006/relationships/hyperlink" Target="https://drive.google.com/open?id=1zNkafdYcVN4K5AJ3MYp8RJbPNNRdZWOW" TargetMode="External"/><Relationship Id="rId284" Type="http://schemas.openxmlformats.org/officeDocument/2006/relationships/hyperlink" Target="https://drive.google.com/open?id=1Sold7gg8lSRckkcg686sRD6-aMqmD0bf" TargetMode="External"/><Relationship Id="rId283" Type="http://schemas.openxmlformats.org/officeDocument/2006/relationships/hyperlink" Target="https://drive.google.com/open?id=1zni-nmknLGFd2Gcco0YynAPvbGluqT1A" TargetMode="External"/><Relationship Id="rId282" Type="http://schemas.openxmlformats.org/officeDocument/2006/relationships/hyperlink" Target="https://drive.google.com/open?id=1t8NGy2UFYahXRP9mIstAHSumV8oHr7LS" TargetMode="External"/><Relationship Id="rId281" Type="http://schemas.openxmlformats.org/officeDocument/2006/relationships/hyperlink" Target="https://drive.google.com/open?id=1LD2FYTiByPGP3wsw34AGS4X88uK8D9ox" TargetMode="External"/><Relationship Id="rId280" Type="http://schemas.openxmlformats.org/officeDocument/2006/relationships/hyperlink" Target="https://drive.google.com/file/d/1g3Ok7cABFMjEqyESdXYHH7gxlOKeO2Yx/view?usp=drivesdk" TargetMode="External"/><Relationship Id="rId28" Type="http://schemas.openxmlformats.org/officeDocument/2006/relationships/hyperlink" Target="https://drive.google.com/file/d/19Py56iCGyF_TBmRMAF0JjsXQ_yTvzVX5/view?usp=drivesdk" TargetMode="External"/><Relationship Id="rId279" Type="http://schemas.openxmlformats.org/officeDocument/2006/relationships/hyperlink" Target="https://drive.google.com/file/d/10W8yjnzvfpeTdWHorux1IYiZi0429-IW/view?usp=drivesdk" TargetMode="External"/><Relationship Id="rId278" Type="http://schemas.openxmlformats.org/officeDocument/2006/relationships/hyperlink" Target="http://drive.google.com/uc?export=view&amp;id=19CPT3VTHifk4HrlQSTFvelt8CjngUVKK" TargetMode="External"/><Relationship Id="rId277" Type="http://schemas.openxmlformats.org/officeDocument/2006/relationships/hyperlink" Target="http://drive.google.com/uc?export=view&amp;id=1gfMyVWLUkUpulhvHo_nWOWJNJ1TmCkmm" TargetMode="External"/><Relationship Id="rId276" Type="http://schemas.openxmlformats.org/officeDocument/2006/relationships/hyperlink" Target="http://drive.google.com/uc?export=view&amp;id=1Jghfey8Vw7SgAYTm3Uh0i6XgCH1jp1uf" TargetMode="External"/><Relationship Id="rId275" Type="http://schemas.openxmlformats.org/officeDocument/2006/relationships/hyperlink" Target="http://drive.google.com/uc?export=view&amp;id=19ZPa0AMm0Vf_GZgvKY1eNT8sTGUu8fIc" TargetMode="External"/><Relationship Id="rId274" Type="http://schemas.openxmlformats.org/officeDocument/2006/relationships/hyperlink" Target="http://drive.google.com/uc?export=view&amp;id=1tkEliv8QHsrUCDB2PdayI7HUswvRd_oj" TargetMode="External"/><Relationship Id="rId273" Type="http://schemas.openxmlformats.org/officeDocument/2006/relationships/hyperlink" Target="http://drive.google.com/uc?export=view&amp;id=1dg49CmC2VfWOlqSm-dM6NGqFJ14g8FPP" TargetMode="External"/><Relationship Id="rId272" Type="http://schemas.openxmlformats.org/officeDocument/2006/relationships/hyperlink" Target="https://drive.google.com/open?id=19CPT3VTHifk4HrlQSTFvelt8CjngUVKK" TargetMode="External"/><Relationship Id="rId271" Type="http://schemas.openxmlformats.org/officeDocument/2006/relationships/hyperlink" Target="https://drive.google.com/open?id=1gfMyVWLUkUpulhvHo_nWOWJNJ1TmCkmm" TargetMode="External"/><Relationship Id="rId270" Type="http://schemas.openxmlformats.org/officeDocument/2006/relationships/hyperlink" Target="https://drive.google.com/open?id=1Jghfey8Vw7SgAYTm3Uh0i6XgCH1jp1uf" TargetMode="External"/><Relationship Id="rId27" Type="http://schemas.openxmlformats.org/officeDocument/2006/relationships/hyperlink" Target="https://drive.google.com/file/d/1i4hKmB3t1skahol0CM9pv_W5xSQrhUXG/view?usp=drivesdk" TargetMode="External"/><Relationship Id="rId269" Type="http://schemas.openxmlformats.org/officeDocument/2006/relationships/hyperlink" Target="https://drive.google.com/open?id=19ZPa0AMm0Vf_GZgvKY1eNT8sTGUu8fIc" TargetMode="External"/><Relationship Id="rId268" Type="http://schemas.openxmlformats.org/officeDocument/2006/relationships/hyperlink" Target="https://drive.google.com/open?id=1tkEliv8QHsrUCDB2PdayI7HUswvRd_oj" TargetMode="External"/><Relationship Id="rId267" Type="http://schemas.openxmlformats.org/officeDocument/2006/relationships/hyperlink" Target="https://drive.google.com/open?id=1dg49CmC2VfWOlqSm-dM6NGqFJ14g8FPP" TargetMode="External"/><Relationship Id="rId266" Type="http://schemas.openxmlformats.org/officeDocument/2006/relationships/hyperlink" Target="https://drive.google.com/file/d/1NUK08gB_em_yXy1EC_i8FeaLInVHei1c/view?usp=drivesdk" TargetMode="External"/><Relationship Id="rId265" Type="http://schemas.openxmlformats.org/officeDocument/2006/relationships/hyperlink" Target="https://drive.google.com/file/d/1S9SJ6rPEfhMk3DzSk5wIq_unT4vX83aS/view?usp=drivesdk" TargetMode="External"/><Relationship Id="rId264" Type="http://schemas.openxmlformats.org/officeDocument/2006/relationships/hyperlink" Target="http://drive.google.com/uc?export=view&amp;id=1q2iZ2p_3H4AMG58gaZIXl-cB9WPhx4j4" TargetMode="External"/><Relationship Id="rId263" Type="http://schemas.openxmlformats.org/officeDocument/2006/relationships/hyperlink" Target="http://drive.google.com/uc?export=view&amp;id=1dsVVqjO2oa_iGDm6t34NCzdPiEcIhwvI" TargetMode="External"/><Relationship Id="rId262" Type="http://schemas.openxmlformats.org/officeDocument/2006/relationships/hyperlink" Target="http://drive.google.com/uc?export=view&amp;id=1jvgQohXTzR7gpYXkBMfsx6FAu4b9KnGN" TargetMode="External"/><Relationship Id="rId261" Type="http://schemas.openxmlformats.org/officeDocument/2006/relationships/hyperlink" Target="http://drive.google.com/uc?export=view&amp;id=1SAspcgsc4estPFwtkPvN-EJI8f3ui3UF" TargetMode="External"/><Relationship Id="rId260" Type="http://schemas.openxmlformats.org/officeDocument/2006/relationships/hyperlink" Target="http://drive.google.com/uc?export=view&amp;id=1V8vVNRgm8iUgOv4r8DU2B9ylUXX-DS-b" TargetMode="External"/><Relationship Id="rId26" Type="http://schemas.openxmlformats.org/officeDocument/2006/relationships/hyperlink" Target="http://drive.google.com/uc?export=view&amp;id=1iceRfAkUMNpY0m24y6MDIZZrloX6Mi5H" TargetMode="External"/><Relationship Id="rId259" Type="http://schemas.openxmlformats.org/officeDocument/2006/relationships/hyperlink" Target="http://drive.google.com/uc?export=view&amp;id=1V_CiAsMT0kxhg1uMfZmckhHFuVqNvdz_" TargetMode="External"/><Relationship Id="rId258" Type="http://schemas.openxmlformats.org/officeDocument/2006/relationships/hyperlink" Target="https://drive.google.com/open?id=1q2iZ2p_3H4AMG58gaZIXl-cB9WPhx4j4" TargetMode="External"/><Relationship Id="rId257" Type="http://schemas.openxmlformats.org/officeDocument/2006/relationships/hyperlink" Target="https://drive.google.com/open?id=1dsVVqjO2oa_iGDm6t34NCzdPiEcIhwvI" TargetMode="External"/><Relationship Id="rId256" Type="http://schemas.openxmlformats.org/officeDocument/2006/relationships/hyperlink" Target="https://drive.google.com/open?id=1jvgQohXTzR7gpYXkBMfsx6FAu4b9KnGN" TargetMode="External"/><Relationship Id="rId255" Type="http://schemas.openxmlformats.org/officeDocument/2006/relationships/hyperlink" Target="https://drive.google.com/open?id=1SAspcgsc4estPFwtkPvN-EJI8f3ui3UF" TargetMode="External"/><Relationship Id="rId254" Type="http://schemas.openxmlformats.org/officeDocument/2006/relationships/hyperlink" Target="https://drive.google.com/open?id=1V8vVNRgm8iUgOv4r8DU2B9ylUXX-DS-b" TargetMode="External"/><Relationship Id="rId253" Type="http://schemas.openxmlformats.org/officeDocument/2006/relationships/hyperlink" Target="https://drive.google.com/open?id=1V_CiAsMT0kxhg1uMfZmckhHFuVqNvdz_" TargetMode="External"/><Relationship Id="rId252" Type="http://schemas.openxmlformats.org/officeDocument/2006/relationships/hyperlink" Target="https://drive.google.com/file/d/1gLnBYNVOK91vCr74D83ink9bk4U32_G9/view?usp=drivesdk" TargetMode="External"/><Relationship Id="rId251" Type="http://schemas.openxmlformats.org/officeDocument/2006/relationships/hyperlink" Target="https://drive.google.com/file/d/1CgSIGuaDpR7oRI32pSo54LqFZhtfz3FI/view?usp=drivesdk" TargetMode="External"/><Relationship Id="rId250" Type="http://schemas.openxmlformats.org/officeDocument/2006/relationships/hyperlink" Target="http://drive.google.com/uc?export=view&amp;id=1hvNOTLmUgFOkXUNn4uIPZ8HuSUpIPAyI" TargetMode="External"/><Relationship Id="rId25" Type="http://schemas.openxmlformats.org/officeDocument/2006/relationships/hyperlink" Target="http://drive.google.com/uc?export=view&amp;id=1taBrIi-wdnFo3nspY9zCwj9juRCRdFBo" TargetMode="External"/><Relationship Id="rId249" Type="http://schemas.openxmlformats.org/officeDocument/2006/relationships/hyperlink" Target="http://drive.google.com/uc?export=view&amp;id=1OuVv7dLhrGgX9XQ6nDBC5zfZcvVGapFm" TargetMode="External"/><Relationship Id="rId248" Type="http://schemas.openxmlformats.org/officeDocument/2006/relationships/hyperlink" Target="http://drive.google.com/uc?export=view&amp;id=1RUh4wzTZsEY9xIbwssxUvJsJroLXaqrK" TargetMode="External"/><Relationship Id="rId247" Type="http://schemas.openxmlformats.org/officeDocument/2006/relationships/hyperlink" Target="http://drive.google.com/uc?export=view&amp;id=1UVudDe4-jectPErxgaNNEOzZyc-xU0nm" TargetMode="External"/><Relationship Id="rId246" Type="http://schemas.openxmlformats.org/officeDocument/2006/relationships/hyperlink" Target="http://drive.google.com/uc?export=view&amp;id=1OG9JJGc-bedLDg08oIcwJT52rbF9BX4E" TargetMode="External"/><Relationship Id="rId245" Type="http://schemas.openxmlformats.org/officeDocument/2006/relationships/hyperlink" Target="http://drive.google.com/uc?export=view&amp;id=154xgFMKMkstZ98wOOtpTt9_1xcLtyakC" TargetMode="External"/><Relationship Id="rId244" Type="http://schemas.openxmlformats.org/officeDocument/2006/relationships/hyperlink" Target="https://drive.google.com/open?id=1hvNOTLmUgFOkXUNn4uIPZ8HuSUpIPAyI" TargetMode="External"/><Relationship Id="rId243" Type="http://schemas.openxmlformats.org/officeDocument/2006/relationships/hyperlink" Target="https://drive.google.com/open?id=1OuVv7dLhrGgX9XQ6nDBC5zfZcvVGapFm" TargetMode="External"/><Relationship Id="rId242" Type="http://schemas.openxmlformats.org/officeDocument/2006/relationships/hyperlink" Target="https://drive.google.com/open?id=1RUh4wzTZsEY9xIbwssxUvJsJroLXaqrK" TargetMode="External"/><Relationship Id="rId241" Type="http://schemas.openxmlformats.org/officeDocument/2006/relationships/hyperlink" Target="https://drive.google.com/open?id=1UVudDe4-jectPErxgaNNEOzZyc-xU0nm" TargetMode="External"/><Relationship Id="rId240" Type="http://schemas.openxmlformats.org/officeDocument/2006/relationships/hyperlink" Target="https://drive.google.com/open?id=1OG9JJGc-bedLDg08oIcwJT52rbF9BX4E" TargetMode="External"/><Relationship Id="rId24" Type="http://schemas.openxmlformats.org/officeDocument/2006/relationships/hyperlink" Target="http://drive.google.com/uc?export=view&amp;id=1Maz_d372q53ZK6H9stpLjZRMptLwyn4a" TargetMode="External"/><Relationship Id="rId239" Type="http://schemas.openxmlformats.org/officeDocument/2006/relationships/hyperlink" Target="https://drive.google.com/open?id=154xgFMKMkstZ98wOOtpTt9_1xcLtyakC" TargetMode="External"/><Relationship Id="rId238" Type="http://schemas.openxmlformats.org/officeDocument/2006/relationships/hyperlink" Target="https://drive.google.com/file/d/1bKKhxac3SB1pD_CHp_7CBgx19pNK6QGJ/view?usp=drivesdk" TargetMode="External"/><Relationship Id="rId237" Type="http://schemas.openxmlformats.org/officeDocument/2006/relationships/hyperlink" Target="https://drive.google.com/file/d/1Grs5VqIHhAF1s0Xj0BcJbkFCdv3zOCS1/view?usp=drivesdk" TargetMode="External"/><Relationship Id="rId236" Type="http://schemas.openxmlformats.org/officeDocument/2006/relationships/hyperlink" Target="http://drive.google.com/uc?export=view&amp;id=1Zy3d62cUTXghHrjF-07EMDWZrDB_r1kd" TargetMode="External"/><Relationship Id="rId235" Type="http://schemas.openxmlformats.org/officeDocument/2006/relationships/hyperlink" Target="http://drive.google.com/uc?export=view&amp;id=1Sk2ierqctKqYE7hVlntBKDeRLg47Ogog" TargetMode="External"/><Relationship Id="rId234" Type="http://schemas.openxmlformats.org/officeDocument/2006/relationships/hyperlink" Target="http://drive.google.com/uc?export=view&amp;id=1ltPOUMVPIwXXcebLAAgRtte_8pelCQc0" TargetMode="External"/><Relationship Id="rId233" Type="http://schemas.openxmlformats.org/officeDocument/2006/relationships/hyperlink" Target="http://drive.google.com/uc?export=view&amp;id=17mqr0aHfYIzrP-BjZxErTR5twj7Rx-Q-" TargetMode="External"/><Relationship Id="rId232" Type="http://schemas.openxmlformats.org/officeDocument/2006/relationships/hyperlink" Target="http://drive.google.com/uc?export=view&amp;id=1e5zosDfuTSUNjerQnMjIAZUV_YT7sOxg" TargetMode="External"/><Relationship Id="rId231" Type="http://schemas.openxmlformats.org/officeDocument/2006/relationships/hyperlink" Target="http://drive.google.com/uc?export=view&amp;id=1sPTiA-ZAZF_Ok5ZKIqKB0uMoHHpgnK1i" TargetMode="External"/><Relationship Id="rId230" Type="http://schemas.openxmlformats.org/officeDocument/2006/relationships/hyperlink" Target="https://drive.google.com/open?id=1Zy3d62cUTXghHrjF-07EMDWZrDB_r1kd" TargetMode="External"/><Relationship Id="rId23" Type="http://schemas.openxmlformats.org/officeDocument/2006/relationships/hyperlink" Target="http://drive.google.com/uc?export=view&amp;id=1UyCtBaV_P6_5Iihs6FXgTlEhNi_r-IQW" TargetMode="External"/><Relationship Id="rId229" Type="http://schemas.openxmlformats.org/officeDocument/2006/relationships/hyperlink" Target="https://drive.google.com/open?id=1Sk2ierqctKqYE7hVlntBKDeRLg47Ogog" TargetMode="External"/><Relationship Id="rId228" Type="http://schemas.openxmlformats.org/officeDocument/2006/relationships/hyperlink" Target="https://drive.google.com/open?id=1ltPOUMVPIwXXcebLAAgRtte_8pelCQc0" TargetMode="External"/><Relationship Id="rId227" Type="http://schemas.openxmlformats.org/officeDocument/2006/relationships/hyperlink" Target="https://drive.google.com/open?id=17mqr0aHfYIzrP-BjZxErTR5twj7Rx-Q-" TargetMode="External"/><Relationship Id="rId226" Type="http://schemas.openxmlformats.org/officeDocument/2006/relationships/hyperlink" Target="https://drive.google.com/open?id=1e5zosDfuTSUNjerQnMjIAZUV_YT7sOxg" TargetMode="External"/><Relationship Id="rId225" Type="http://schemas.openxmlformats.org/officeDocument/2006/relationships/hyperlink" Target="https://drive.google.com/open?id=1sPTiA-ZAZF_Ok5ZKIqKB0uMoHHpgnK1i" TargetMode="External"/><Relationship Id="rId224" Type="http://schemas.openxmlformats.org/officeDocument/2006/relationships/hyperlink" Target="https://drive.google.com/file/d/1uCwxi9HDRngRXDPG0ezGre02zWfMmRqf/view?usp=drivesdk" TargetMode="External"/><Relationship Id="rId223" Type="http://schemas.openxmlformats.org/officeDocument/2006/relationships/hyperlink" Target="https://drive.google.com/file/d/1I7b6BRmXA32xLFN_jVDt-jXUQKZcI-4s/view?usp=drivesdk" TargetMode="External"/><Relationship Id="rId222" Type="http://schemas.openxmlformats.org/officeDocument/2006/relationships/hyperlink" Target="http://drive.google.com/uc?export=view&amp;id=1DzIIJJiqBa6gv81F2RGZZx_asK5IAMfw" TargetMode="External"/><Relationship Id="rId221" Type="http://schemas.openxmlformats.org/officeDocument/2006/relationships/hyperlink" Target="http://drive.google.com/uc?export=view&amp;id=1UybBFyoZ4iQlqD6lmrmAgGwdT4YZZ4TX" TargetMode="External"/><Relationship Id="rId220" Type="http://schemas.openxmlformats.org/officeDocument/2006/relationships/hyperlink" Target="http://drive.google.com/uc?export=view&amp;id=1yL709PUoKUxpIHPJb8hZwlgFA3jIkqaE" TargetMode="External"/><Relationship Id="rId22" Type="http://schemas.openxmlformats.org/officeDocument/2006/relationships/hyperlink" Target="http://drive.google.com/uc?export=view&amp;id=1gg44IbcTtNLnP51uVgGw7g9zzVjOMbu5" TargetMode="External"/><Relationship Id="rId219" Type="http://schemas.openxmlformats.org/officeDocument/2006/relationships/hyperlink" Target="http://drive.google.com/uc?export=view&amp;id=1MlZQTpEvuRjDDEUnbbFHD59IWLHimfQ1" TargetMode="External"/><Relationship Id="rId218" Type="http://schemas.openxmlformats.org/officeDocument/2006/relationships/hyperlink" Target="http://drive.google.com/uc?export=view&amp;id=1IW5IqHyBd_C372NUP0JJkAvI3Mb3mHr9" TargetMode="External"/><Relationship Id="rId217" Type="http://schemas.openxmlformats.org/officeDocument/2006/relationships/hyperlink" Target="http://drive.google.com/uc?export=view&amp;id=1WeHM7aM1-B8n1cidLyJCOr2O68UtUlv_" TargetMode="External"/><Relationship Id="rId216" Type="http://schemas.openxmlformats.org/officeDocument/2006/relationships/hyperlink" Target="https://drive.google.com/open?id=1DzIIJJiqBa6gv81F2RGZZx_asK5IAMfw" TargetMode="External"/><Relationship Id="rId215" Type="http://schemas.openxmlformats.org/officeDocument/2006/relationships/hyperlink" Target="https://drive.google.com/open?id=1UybBFyoZ4iQlqD6lmrmAgGwdT4YZZ4TX" TargetMode="External"/><Relationship Id="rId214" Type="http://schemas.openxmlformats.org/officeDocument/2006/relationships/hyperlink" Target="https://drive.google.com/open?id=1yL709PUoKUxpIHPJb8hZwlgFA3jIkqaE" TargetMode="External"/><Relationship Id="rId213" Type="http://schemas.openxmlformats.org/officeDocument/2006/relationships/hyperlink" Target="https://drive.google.com/open?id=1MlZQTpEvuRjDDEUnbbFHD59IWLHimfQ1" TargetMode="External"/><Relationship Id="rId212" Type="http://schemas.openxmlformats.org/officeDocument/2006/relationships/hyperlink" Target="https://drive.google.com/open?id=1IW5IqHyBd_C372NUP0JJkAvI3Mb3mHr9" TargetMode="External"/><Relationship Id="rId211" Type="http://schemas.openxmlformats.org/officeDocument/2006/relationships/hyperlink" Target="https://drive.google.com/open?id=1WeHM7aM1-B8n1cidLyJCOr2O68UtUlv_" TargetMode="External"/><Relationship Id="rId210" Type="http://schemas.openxmlformats.org/officeDocument/2006/relationships/hyperlink" Target="https://drive.google.com/file/d/173JJ4ntNzYvN3Ib1b8UR3UbH_yOLAhk8/view?usp=drivesdk" TargetMode="External"/><Relationship Id="rId21" Type="http://schemas.openxmlformats.org/officeDocument/2006/relationships/hyperlink" Target="http://drive.google.com/uc?export=view&amp;id=19A_bezt5bDqfNX4S8NqCRGEgx8-_G4dR" TargetMode="External"/><Relationship Id="rId209" Type="http://schemas.openxmlformats.org/officeDocument/2006/relationships/hyperlink" Target="https://drive.google.com/file/d/1CW58yBG5RwI4gHXCdCgRFtrrTDv8eVR-/view?usp=drivesdk" TargetMode="External"/><Relationship Id="rId208" Type="http://schemas.openxmlformats.org/officeDocument/2006/relationships/hyperlink" Target="http://drive.google.com/uc?export=view&amp;id=1HrEenT3Q0gVYQFKWdYpmZ5emMib7k1jI" TargetMode="External"/><Relationship Id="rId207" Type="http://schemas.openxmlformats.org/officeDocument/2006/relationships/hyperlink" Target="http://drive.google.com/uc?export=view&amp;id=1HBCyEfulwbIXY7Gks_sLCFB_vTOR1Lpn" TargetMode="External"/><Relationship Id="rId206" Type="http://schemas.openxmlformats.org/officeDocument/2006/relationships/hyperlink" Target="http://drive.google.com/uc?export=view&amp;id=14MJd08NtMPhRBHKYZfIRoIB_EVFFgUOC" TargetMode="External"/><Relationship Id="rId205" Type="http://schemas.openxmlformats.org/officeDocument/2006/relationships/hyperlink" Target="http://drive.google.com/uc?export=view&amp;id=1vr9HA44V6VnTDybsyMo3CkI_4fJcqWgW" TargetMode="External"/><Relationship Id="rId204" Type="http://schemas.openxmlformats.org/officeDocument/2006/relationships/hyperlink" Target="http://drive.google.com/uc?export=view&amp;id=1IMhXFAI2GF7dznCwmY5fxRJfLFrZnkLV" TargetMode="External"/><Relationship Id="rId203" Type="http://schemas.openxmlformats.org/officeDocument/2006/relationships/hyperlink" Target="http://drive.google.com/uc?export=view&amp;id=1hbPxAEx_RnXniggrkfVuvFWKyBdGhV2y" TargetMode="External"/><Relationship Id="rId202" Type="http://schemas.openxmlformats.org/officeDocument/2006/relationships/hyperlink" Target="https://drive.google.com/open?id=1HrEenT3Q0gVYQFKWdYpmZ5emMib7k1jI" TargetMode="External"/><Relationship Id="rId201" Type="http://schemas.openxmlformats.org/officeDocument/2006/relationships/hyperlink" Target="https://drive.google.com/open?id=1HBCyEfulwbIXY7Gks_sLCFB_vTOR1Lpn" TargetMode="External"/><Relationship Id="rId200" Type="http://schemas.openxmlformats.org/officeDocument/2006/relationships/hyperlink" Target="https://drive.google.com/open?id=14MJd08NtMPhRBHKYZfIRoIB_EVFFgUOC" TargetMode="External"/><Relationship Id="rId20" Type="http://schemas.openxmlformats.org/officeDocument/2006/relationships/hyperlink" Target="https://drive.google.com/open?id=1iceRfAkUMNpY0m24y6MDIZZrloX6Mi5H" TargetMode="External"/><Relationship Id="rId2" Type="http://schemas.openxmlformats.org/officeDocument/2006/relationships/hyperlink" Target="https://drive.google.com/open?id=1Oqm31jpwYljeSgtyP0wYMFkilUnMSdST" TargetMode="External"/><Relationship Id="rId199" Type="http://schemas.openxmlformats.org/officeDocument/2006/relationships/hyperlink" Target="https://drive.google.com/open?id=1vr9HA44V6VnTDybsyMo3CkI_4fJcqWgW" TargetMode="External"/><Relationship Id="rId198" Type="http://schemas.openxmlformats.org/officeDocument/2006/relationships/hyperlink" Target="https://drive.google.com/open?id=1IMhXFAI2GF7dznCwmY5fxRJfLFrZnkLV" TargetMode="External"/><Relationship Id="rId197" Type="http://schemas.openxmlformats.org/officeDocument/2006/relationships/hyperlink" Target="https://drive.google.com/open?id=1hbPxAEx_RnXniggrkfVuvFWKyBdGhV2y" TargetMode="External"/><Relationship Id="rId196" Type="http://schemas.openxmlformats.org/officeDocument/2006/relationships/hyperlink" Target="https://drive.google.com/file/d/1vH0LgSVvdPEsaaWyrbRiZDAwntivk_TF/view?usp=drivesdk" TargetMode="External"/><Relationship Id="rId195" Type="http://schemas.openxmlformats.org/officeDocument/2006/relationships/hyperlink" Target="https://drive.google.com/file/d/1aKQtFoAn7AM7NbbeyNnzbeLD8aQQc1w0/view?usp=drivesdk" TargetMode="External"/><Relationship Id="rId194" Type="http://schemas.openxmlformats.org/officeDocument/2006/relationships/hyperlink" Target="http://drive.google.com/uc?export=view&amp;id=1JvmdDLYu06gWT9UmPW-VUdBmQTJnuchp" TargetMode="External"/><Relationship Id="rId193" Type="http://schemas.openxmlformats.org/officeDocument/2006/relationships/hyperlink" Target="http://drive.google.com/uc?export=view&amp;id=1yZM5WX7IsS0knv_3RicPk4oI2mlBeFb4" TargetMode="External"/><Relationship Id="rId192" Type="http://schemas.openxmlformats.org/officeDocument/2006/relationships/hyperlink" Target="http://drive.google.com/uc?export=view&amp;id=1SPlpnBxm4m-V1EwNkHsKh698mCnJQo7U" TargetMode="External"/><Relationship Id="rId191" Type="http://schemas.openxmlformats.org/officeDocument/2006/relationships/hyperlink" Target="http://drive.google.com/uc?export=view&amp;id=1xKEdCBzMMi1zmxh5u7nz6kzuHIcMa9Kv" TargetMode="External"/><Relationship Id="rId190" Type="http://schemas.openxmlformats.org/officeDocument/2006/relationships/hyperlink" Target="http://drive.google.com/uc?export=view&amp;id=1btfI1BIh4Unn608AsINc4YyuCzY1JQXK" TargetMode="External"/><Relationship Id="rId19" Type="http://schemas.openxmlformats.org/officeDocument/2006/relationships/hyperlink" Target="https://drive.google.com/open?id=1taBrIi-wdnFo3nspY9zCwj9juRCRdFBo" TargetMode="External"/><Relationship Id="rId189" Type="http://schemas.openxmlformats.org/officeDocument/2006/relationships/hyperlink" Target="http://drive.google.com/uc?export=view&amp;id=15CBZTcTmF42Sd8Um0oMgG1ouGcpmPRM5" TargetMode="External"/><Relationship Id="rId188" Type="http://schemas.openxmlformats.org/officeDocument/2006/relationships/hyperlink" Target="https://drive.google.com/open?id=1JvmdDLYu06gWT9UmPW-VUdBmQTJnuchp" TargetMode="External"/><Relationship Id="rId187" Type="http://schemas.openxmlformats.org/officeDocument/2006/relationships/hyperlink" Target="https://drive.google.com/open?id=1yZM5WX7IsS0knv_3RicPk4oI2mlBeFb4" TargetMode="External"/><Relationship Id="rId186" Type="http://schemas.openxmlformats.org/officeDocument/2006/relationships/hyperlink" Target="https://drive.google.com/open?id=1SPlpnBxm4m-V1EwNkHsKh698mCnJQo7U" TargetMode="External"/><Relationship Id="rId185" Type="http://schemas.openxmlformats.org/officeDocument/2006/relationships/hyperlink" Target="https://drive.google.com/open?id=1xKEdCBzMMi1zmxh5u7nz6kzuHIcMa9Kv" TargetMode="External"/><Relationship Id="rId184" Type="http://schemas.openxmlformats.org/officeDocument/2006/relationships/hyperlink" Target="https://drive.google.com/open?id=1btfI1BIh4Unn608AsINc4YyuCzY1JQXK" TargetMode="External"/><Relationship Id="rId183" Type="http://schemas.openxmlformats.org/officeDocument/2006/relationships/hyperlink" Target="https://drive.google.com/open?id=15CBZTcTmF42Sd8Um0oMgG1ouGcpmPRM5" TargetMode="External"/><Relationship Id="rId182" Type="http://schemas.openxmlformats.org/officeDocument/2006/relationships/hyperlink" Target="https://drive.google.com/file/d/1k2CHjAnjHlgYp34xO3wwJLslR1u5cDXS/view?usp=drivesdk" TargetMode="External"/><Relationship Id="rId181" Type="http://schemas.openxmlformats.org/officeDocument/2006/relationships/hyperlink" Target="https://drive.google.com/file/d/15DOufEO5kT2xA75MrhrPegkdb2C5V-ar/view?usp=drivesdk" TargetMode="External"/><Relationship Id="rId180" Type="http://schemas.openxmlformats.org/officeDocument/2006/relationships/hyperlink" Target="http://drive.google.com/uc?export=view&amp;id=1nzU4N-RZQkKOM0qeAdFqekpO-GyNmwdN" TargetMode="External"/><Relationship Id="rId18" Type="http://schemas.openxmlformats.org/officeDocument/2006/relationships/hyperlink" Target="https://drive.google.com/open?id=1Maz_d372q53ZK6H9stpLjZRMptLwyn4a" TargetMode="External"/><Relationship Id="rId179" Type="http://schemas.openxmlformats.org/officeDocument/2006/relationships/hyperlink" Target="http://drive.google.com/uc?export=view&amp;id=1nUOFiplK0zonW3_Bv8SgwilI3CBGRycm" TargetMode="External"/><Relationship Id="rId178" Type="http://schemas.openxmlformats.org/officeDocument/2006/relationships/hyperlink" Target="http://drive.google.com/uc?export=view&amp;id=1W0FVyWEoRAwVhFlRmmo-i1zCe6Sjh8aw" TargetMode="External"/><Relationship Id="rId177" Type="http://schemas.openxmlformats.org/officeDocument/2006/relationships/hyperlink" Target="http://drive.google.com/uc?export=view&amp;id=12knNvaiJtrttzrHv-TmuXRUyNymVwDQK" TargetMode="External"/><Relationship Id="rId176" Type="http://schemas.openxmlformats.org/officeDocument/2006/relationships/hyperlink" Target="http://drive.google.com/uc?export=view&amp;id=1tcibZvooLM_vjAFCbsRPBofVMJrrBYG3" TargetMode="External"/><Relationship Id="rId175" Type="http://schemas.openxmlformats.org/officeDocument/2006/relationships/hyperlink" Target="http://drive.google.com/uc?export=view&amp;id=19GlZttwy0XJ8_GtMOqErg25fZWnXZMD3" TargetMode="External"/><Relationship Id="rId174" Type="http://schemas.openxmlformats.org/officeDocument/2006/relationships/hyperlink" Target="https://drive.google.com/open?id=1nzU4N-RZQkKOM0qeAdFqekpO-GyNmwdN" TargetMode="External"/><Relationship Id="rId173" Type="http://schemas.openxmlformats.org/officeDocument/2006/relationships/hyperlink" Target="https://drive.google.com/open?id=1nUOFiplK0zonW3_Bv8SgwilI3CBGRycm" TargetMode="External"/><Relationship Id="rId172" Type="http://schemas.openxmlformats.org/officeDocument/2006/relationships/hyperlink" Target="https://drive.google.com/open?id=1W0FVyWEoRAwVhFlRmmo-i1zCe6Sjh8aw" TargetMode="External"/><Relationship Id="rId171" Type="http://schemas.openxmlformats.org/officeDocument/2006/relationships/hyperlink" Target="https://drive.google.com/open?id=12knNvaiJtrttzrHv-TmuXRUyNymVwDQK" TargetMode="External"/><Relationship Id="rId170" Type="http://schemas.openxmlformats.org/officeDocument/2006/relationships/hyperlink" Target="https://drive.google.com/open?id=1tcibZvooLM_vjAFCbsRPBofVMJrrBYG3" TargetMode="External"/><Relationship Id="rId17" Type="http://schemas.openxmlformats.org/officeDocument/2006/relationships/hyperlink" Target="https://drive.google.com/open?id=1UyCtBaV_P6_5Iihs6FXgTlEhNi_r-IQW" TargetMode="External"/><Relationship Id="rId169" Type="http://schemas.openxmlformats.org/officeDocument/2006/relationships/hyperlink" Target="https://drive.google.com/open?id=19GlZttwy0XJ8_GtMOqErg25fZWnXZMD3" TargetMode="External"/><Relationship Id="rId168" Type="http://schemas.openxmlformats.org/officeDocument/2006/relationships/hyperlink" Target="https://drive.google.com/file/d/1lCsFe_peZH30zRj35HCYtgZKVEcvdiLK/view?usp=drivesdk" TargetMode="External"/><Relationship Id="rId167" Type="http://schemas.openxmlformats.org/officeDocument/2006/relationships/hyperlink" Target="https://drive.google.com/file/d/1D0PhtLdgQi_HyA0mrIAIWvhWmnHyFZX9/view?usp=drivesdk" TargetMode="External"/><Relationship Id="rId166" Type="http://schemas.openxmlformats.org/officeDocument/2006/relationships/hyperlink" Target="http://drive.google.com/uc?export=view&amp;id=18fuABtWlBHswl6OpKB3uUs_1WjCEz6yt" TargetMode="External"/><Relationship Id="rId165" Type="http://schemas.openxmlformats.org/officeDocument/2006/relationships/hyperlink" Target="http://drive.google.com/uc?export=view&amp;id=1lZ6us8C13Wdyc55ZsFw9RLKWknWKU746" TargetMode="External"/><Relationship Id="rId164" Type="http://schemas.openxmlformats.org/officeDocument/2006/relationships/hyperlink" Target="http://drive.google.com/uc?export=view&amp;id=1YrOdgVTk2lXr4W6dVR1kSuoIsWG0WRkE" TargetMode="External"/><Relationship Id="rId163" Type="http://schemas.openxmlformats.org/officeDocument/2006/relationships/hyperlink" Target="http://drive.google.com/uc?export=view&amp;id=1yLwUi27RqC6aO5ii9mbN_zD9kRhyy-7B" TargetMode="External"/><Relationship Id="rId162" Type="http://schemas.openxmlformats.org/officeDocument/2006/relationships/hyperlink" Target="http://drive.google.com/uc?export=view&amp;id=1GEoPQnpokxTGH4rnvh43jYpPRIoYbQ-e" TargetMode="External"/><Relationship Id="rId161" Type="http://schemas.openxmlformats.org/officeDocument/2006/relationships/hyperlink" Target="http://drive.google.com/uc?export=view&amp;id=1VVVI_yqEV9ioKyryG_QaSIO7SQO2l_K-" TargetMode="External"/><Relationship Id="rId160" Type="http://schemas.openxmlformats.org/officeDocument/2006/relationships/hyperlink" Target="https://drive.google.com/open?id=18fuABtWlBHswl6OpKB3uUs_1WjCEz6yt" TargetMode="External"/><Relationship Id="rId16" Type="http://schemas.openxmlformats.org/officeDocument/2006/relationships/hyperlink" Target="https://drive.google.com/open?id=1gg44IbcTtNLnP51uVgGw7g9zzVjOMbu5" TargetMode="External"/><Relationship Id="rId159" Type="http://schemas.openxmlformats.org/officeDocument/2006/relationships/hyperlink" Target="https://drive.google.com/open?id=1lZ6us8C13Wdyc55ZsFw9RLKWknWKU746" TargetMode="External"/><Relationship Id="rId158" Type="http://schemas.openxmlformats.org/officeDocument/2006/relationships/hyperlink" Target="https://drive.google.com/open?id=1YrOdgVTk2lXr4W6dVR1kSuoIsWG0WRkE" TargetMode="External"/><Relationship Id="rId157" Type="http://schemas.openxmlformats.org/officeDocument/2006/relationships/hyperlink" Target="https://drive.google.com/open?id=1yLwUi27RqC6aO5ii9mbN_zD9kRhyy-7B" TargetMode="External"/><Relationship Id="rId156" Type="http://schemas.openxmlformats.org/officeDocument/2006/relationships/hyperlink" Target="https://drive.google.com/open?id=1GEoPQnpokxTGH4rnvh43jYpPRIoYbQ-e" TargetMode="External"/><Relationship Id="rId155" Type="http://schemas.openxmlformats.org/officeDocument/2006/relationships/hyperlink" Target="https://drive.google.com/open?id=1VVVI_yqEV9ioKyryG_QaSIO7SQO2l_K-" TargetMode="External"/><Relationship Id="rId154" Type="http://schemas.openxmlformats.org/officeDocument/2006/relationships/hyperlink" Target="https://drive.google.com/file/d/1pDTy7RM_ZlLMXWW6WIVgDEQstjLEOXvG/view?usp=drivesdk" TargetMode="External"/><Relationship Id="rId153" Type="http://schemas.openxmlformats.org/officeDocument/2006/relationships/hyperlink" Target="https://drive.google.com/file/d/1YH7xOw1ulic9b5pSaQ6-dW8WUIQTGVmB/view?usp=drivesdk" TargetMode="External"/><Relationship Id="rId152" Type="http://schemas.openxmlformats.org/officeDocument/2006/relationships/hyperlink" Target="http://drive.google.com/uc?export=view&amp;id=1_oZZ_y9zqHo_jHQw8QlUbntLELfoAzJU" TargetMode="External"/><Relationship Id="rId151" Type="http://schemas.openxmlformats.org/officeDocument/2006/relationships/hyperlink" Target="http://drive.google.com/uc?export=view&amp;id=1bO1q1WEFZkP3QzgKj_r6PJZT_Y94tBDk" TargetMode="External"/><Relationship Id="rId150" Type="http://schemas.openxmlformats.org/officeDocument/2006/relationships/hyperlink" Target="http://drive.google.com/uc?export=view&amp;id=188js3-MR7jQVcuNtYFVibjq_vjUIUWCd" TargetMode="External"/><Relationship Id="rId15" Type="http://schemas.openxmlformats.org/officeDocument/2006/relationships/hyperlink" Target="https://drive.google.com/open?id=19A_bezt5bDqfNX4S8NqCRGEgx8-_G4dR" TargetMode="External"/><Relationship Id="rId149" Type="http://schemas.openxmlformats.org/officeDocument/2006/relationships/hyperlink" Target="http://drive.google.com/uc?export=view&amp;id=1-zD29OSQEfH9RP4adn5MTwoLpLSUUQLe" TargetMode="External"/><Relationship Id="rId148" Type="http://schemas.openxmlformats.org/officeDocument/2006/relationships/hyperlink" Target="http://drive.google.com/uc?export=view&amp;id=1pAKb9EAfykYLIAiOkw_3qMjYwDtI7dD4" TargetMode="External"/><Relationship Id="rId147" Type="http://schemas.openxmlformats.org/officeDocument/2006/relationships/hyperlink" Target="http://drive.google.com/uc?export=view&amp;id=1wQyFyA6QBDoidy-oyaZSX5yQ2p8q0dJc" TargetMode="External"/><Relationship Id="rId146" Type="http://schemas.openxmlformats.org/officeDocument/2006/relationships/hyperlink" Target="https://drive.google.com/open?id=1_oZZ_y9zqHo_jHQw8QlUbntLELfoAzJU" TargetMode="External"/><Relationship Id="rId145" Type="http://schemas.openxmlformats.org/officeDocument/2006/relationships/hyperlink" Target="https://drive.google.com/open?id=1bO1q1WEFZkP3QzgKj_r6PJZT_Y94tBDk" TargetMode="External"/><Relationship Id="rId144" Type="http://schemas.openxmlformats.org/officeDocument/2006/relationships/hyperlink" Target="https://drive.google.com/open?id=188js3-MR7jQVcuNtYFVibjq_vjUIUWCd" TargetMode="External"/><Relationship Id="rId143" Type="http://schemas.openxmlformats.org/officeDocument/2006/relationships/hyperlink" Target="https://drive.google.com/open?id=1-zD29OSQEfH9RP4adn5MTwoLpLSUUQLe" TargetMode="External"/><Relationship Id="rId142" Type="http://schemas.openxmlformats.org/officeDocument/2006/relationships/hyperlink" Target="https://drive.google.com/open?id=1pAKb9EAfykYLIAiOkw_3qMjYwDtI7dD4" TargetMode="External"/><Relationship Id="rId141" Type="http://schemas.openxmlformats.org/officeDocument/2006/relationships/hyperlink" Target="https://drive.google.com/open?id=1wQyFyA6QBDoidy-oyaZSX5yQ2p8q0dJc" TargetMode="External"/><Relationship Id="rId140" Type="http://schemas.openxmlformats.org/officeDocument/2006/relationships/hyperlink" Target="https://drive.google.com/file/d/1PFpzLdnEyyDM948_gdHs3VeTHluukgZ0/view?usp=drivesdk" TargetMode="External"/><Relationship Id="rId14" Type="http://schemas.openxmlformats.org/officeDocument/2006/relationships/hyperlink" Target="https://drive.google.com/file/d/127i7R_PEV_LrxrLMicXQXEv8CquBHrTA/view?usp=drivesdk" TargetMode="External"/><Relationship Id="rId139" Type="http://schemas.openxmlformats.org/officeDocument/2006/relationships/hyperlink" Target="https://drive.google.com/file/d/1IR-zMnPpxTzfj58x2gSi8BAXUCbOeyHi/view?usp=drivesdk" TargetMode="External"/><Relationship Id="rId138" Type="http://schemas.openxmlformats.org/officeDocument/2006/relationships/hyperlink" Target="http://drive.google.com/uc?export=view&amp;id=1JnRDRefg_-HC2-r_cLvVvlEceBlKTpls" TargetMode="External"/><Relationship Id="rId137" Type="http://schemas.openxmlformats.org/officeDocument/2006/relationships/hyperlink" Target="http://drive.google.com/uc?export=view&amp;id=112WGLXPlVMLS1z7sf9zX3NIrjkaQN-bY" TargetMode="External"/><Relationship Id="rId136" Type="http://schemas.openxmlformats.org/officeDocument/2006/relationships/hyperlink" Target="http://drive.google.com/uc?export=view&amp;id=1qY6nsmpHZ4K1eq1S2cBPPid5TttNDAbZ" TargetMode="External"/><Relationship Id="rId135" Type="http://schemas.openxmlformats.org/officeDocument/2006/relationships/hyperlink" Target="http://drive.google.com/uc?export=view&amp;id=1ajKnJegfErd1gmWt2QPV4iMRRFmhXliK" TargetMode="External"/><Relationship Id="rId134" Type="http://schemas.openxmlformats.org/officeDocument/2006/relationships/hyperlink" Target="http://drive.google.com/uc?export=view&amp;id=1BV4KvPSNvi5QibVKq5Wph7xly5S9ebP3" TargetMode="External"/><Relationship Id="rId133" Type="http://schemas.openxmlformats.org/officeDocument/2006/relationships/hyperlink" Target="http://drive.google.com/uc?export=view&amp;id=19bqFf_j1yq7lkDHXRXROvdcnZvx_UZEp" TargetMode="External"/><Relationship Id="rId132" Type="http://schemas.openxmlformats.org/officeDocument/2006/relationships/hyperlink" Target="https://drive.google.com/open?id=1JnRDRefg_-HC2-r_cLvVvlEceBlKTpls" TargetMode="External"/><Relationship Id="rId131" Type="http://schemas.openxmlformats.org/officeDocument/2006/relationships/hyperlink" Target="https://drive.google.com/open?id=112WGLXPlVMLS1z7sf9zX3NIrjkaQN-bY" TargetMode="External"/><Relationship Id="rId130" Type="http://schemas.openxmlformats.org/officeDocument/2006/relationships/hyperlink" Target="https://drive.google.com/open?id=1qY6nsmpHZ4K1eq1S2cBPPid5TttNDAbZ" TargetMode="External"/><Relationship Id="rId13" Type="http://schemas.openxmlformats.org/officeDocument/2006/relationships/hyperlink" Target="https://drive.google.com/file/d/1qD6Jgt3AKESFhuuPmPgRVYeW-ZSvM6uE/view?usp=drivesdk" TargetMode="External"/><Relationship Id="rId129" Type="http://schemas.openxmlformats.org/officeDocument/2006/relationships/hyperlink" Target="https://drive.google.com/open?id=1ajKnJegfErd1gmWt2QPV4iMRRFmhXliK" TargetMode="External"/><Relationship Id="rId128" Type="http://schemas.openxmlformats.org/officeDocument/2006/relationships/hyperlink" Target="https://drive.google.com/open?id=1BV4KvPSNvi5QibVKq5Wph7xly5S9ebP3" TargetMode="External"/><Relationship Id="rId127" Type="http://schemas.openxmlformats.org/officeDocument/2006/relationships/hyperlink" Target="https://drive.google.com/open?id=19bqFf_j1yq7lkDHXRXROvdcnZvx_UZEp" TargetMode="External"/><Relationship Id="rId126" Type="http://schemas.openxmlformats.org/officeDocument/2006/relationships/hyperlink" Target="https://drive.google.com/file/d/1wx37VocpVjzvY63CD00C-HILoj8u5RJi/view?usp=drivesdk" TargetMode="External"/><Relationship Id="rId125" Type="http://schemas.openxmlformats.org/officeDocument/2006/relationships/hyperlink" Target="https://drive.google.com/file/d/1uN1b4QYpDK6fMzW-5wSiWyAeS7XelrB1/view?usp=drivesdk" TargetMode="External"/><Relationship Id="rId124" Type="http://schemas.openxmlformats.org/officeDocument/2006/relationships/hyperlink" Target="http://drive.google.com/uc?export=view&amp;id=1c5LxngZwi778-DUiJ93vp9zzmyejVy2q" TargetMode="External"/><Relationship Id="rId123" Type="http://schemas.openxmlformats.org/officeDocument/2006/relationships/hyperlink" Target="http://drive.google.com/uc?export=view&amp;id=1u_8gK7hRKbC9bGcElmsoOJC6Mg-U25Hp" TargetMode="External"/><Relationship Id="rId122" Type="http://schemas.openxmlformats.org/officeDocument/2006/relationships/hyperlink" Target="http://drive.google.com/uc?export=view&amp;id=1B97Au-mCfqJvKc_VhpIW8D6l932C4gMe" TargetMode="External"/><Relationship Id="rId121" Type="http://schemas.openxmlformats.org/officeDocument/2006/relationships/hyperlink" Target="http://drive.google.com/uc?export=view&amp;id=1NZr9Wulfw0ybnpx9K79CAZRjUZ34rPGu" TargetMode="External"/><Relationship Id="rId120" Type="http://schemas.openxmlformats.org/officeDocument/2006/relationships/hyperlink" Target="http://drive.google.com/uc?export=view&amp;id=1USHXa_zZefIsrCFqQTzCoWcNMPY5CfVk" TargetMode="External"/><Relationship Id="rId12" Type="http://schemas.openxmlformats.org/officeDocument/2006/relationships/hyperlink" Target="http://drive.google.com/uc?export=view&amp;id=1DDQudN-eTgo3ARXqdzKwdtkmTcCYjyza" TargetMode="External"/><Relationship Id="rId119" Type="http://schemas.openxmlformats.org/officeDocument/2006/relationships/hyperlink" Target="http://drive.google.com/uc?export=view&amp;id=1QmH1cqavTFVixD-uwFidLsh6aRTFywaM" TargetMode="External"/><Relationship Id="rId118" Type="http://schemas.openxmlformats.org/officeDocument/2006/relationships/hyperlink" Target="https://drive.google.com/open?id=1c5LxngZwi778-DUiJ93vp9zzmyejVy2q" TargetMode="External"/><Relationship Id="rId117" Type="http://schemas.openxmlformats.org/officeDocument/2006/relationships/hyperlink" Target="https://drive.google.com/open?id=1u_8gK7hRKbC9bGcElmsoOJC6Mg-U25Hp" TargetMode="External"/><Relationship Id="rId116" Type="http://schemas.openxmlformats.org/officeDocument/2006/relationships/hyperlink" Target="https://drive.google.com/open?id=1B97Au-mCfqJvKc_VhpIW8D6l932C4gMe" TargetMode="External"/><Relationship Id="rId115" Type="http://schemas.openxmlformats.org/officeDocument/2006/relationships/hyperlink" Target="https://drive.google.com/open?id=1NZr9Wulfw0ybnpx9K79CAZRjUZ34rPGu" TargetMode="External"/><Relationship Id="rId114" Type="http://schemas.openxmlformats.org/officeDocument/2006/relationships/hyperlink" Target="https://drive.google.com/open?id=1USHXa_zZefIsrCFqQTzCoWcNMPY5CfVk" TargetMode="External"/><Relationship Id="rId113" Type="http://schemas.openxmlformats.org/officeDocument/2006/relationships/hyperlink" Target="https://drive.google.com/open?id=1QmH1cqavTFVixD-uwFidLsh6aRTFywaM" TargetMode="External"/><Relationship Id="rId112" Type="http://schemas.openxmlformats.org/officeDocument/2006/relationships/hyperlink" Target="https://drive.google.com/file/d/1oxo3209WrUXhpy86La6wL6DNmlBkvvay/view?usp=drivesdk" TargetMode="External"/><Relationship Id="rId111" Type="http://schemas.openxmlformats.org/officeDocument/2006/relationships/hyperlink" Target="https://drive.google.com/file/d/1Ob0pqsmFzSr-tTJ-Soeu2g3Vy69H4gCR/view?usp=drivesdk" TargetMode="External"/><Relationship Id="rId110" Type="http://schemas.openxmlformats.org/officeDocument/2006/relationships/hyperlink" Target="http://drive.google.com/uc?export=view&amp;id=1y_91wHzj7YeMAxGU7uQpo5ZYC_Na8pDV" TargetMode="External"/><Relationship Id="rId11" Type="http://schemas.openxmlformats.org/officeDocument/2006/relationships/hyperlink" Target="http://drive.google.com/uc?export=view&amp;id=1-IBNElWQy-yB8GdDC1BEmOn2ucPtmxLh" TargetMode="External"/><Relationship Id="rId109" Type="http://schemas.openxmlformats.org/officeDocument/2006/relationships/hyperlink" Target="http://drive.google.com/uc?export=view&amp;id=1Z-pxjGB7Y20zFy9pnUmKNlz2B9MIS8wB" TargetMode="External"/><Relationship Id="rId108" Type="http://schemas.openxmlformats.org/officeDocument/2006/relationships/hyperlink" Target="http://drive.google.com/uc?export=view&amp;id=1qCtMkTGp1X77kaizMngFAnQT-eZXcwhl" TargetMode="External"/><Relationship Id="rId107" Type="http://schemas.openxmlformats.org/officeDocument/2006/relationships/hyperlink" Target="http://drive.google.com/uc?export=view&amp;id=1gRG7Hy0JvV9c9rxLaDUMx0OOm02T0MpV" TargetMode="External"/><Relationship Id="rId106" Type="http://schemas.openxmlformats.org/officeDocument/2006/relationships/hyperlink" Target="http://drive.google.com/uc?export=view&amp;id=1aO8W5s7kEZFaL9W1OBzWOTH8NPldgq5z" TargetMode="External"/><Relationship Id="rId105" Type="http://schemas.openxmlformats.org/officeDocument/2006/relationships/hyperlink" Target="http://drive.google.com/uc?export=view&amp;id=1dr9DfDy4Rwb_TFnycGfr9EyZLxKd52AO" TargetMode="External"/><Relationship Id="rId104" Type="http://schemas.openxmlformats.org/officeDocument/2006/relationships/hyperlink" Target="https://drive.google.com/open?id=1y_91wHzj7YeMAxGU7uQpo5ZYC_Na8pDV" TargetMode="External"/><Relationship Id="rId103" Type="http://schemas.openxmlformats.org/officeDocument/2006/relationships/hyperlink" Target="https://drive.google.com/open?id=1Z-pxjGB7Y20zFy9pnUmKNlz2B9MIS8wB" TargetMode="External"/><Relationship Id="rId102" Type="http://schemas.openxmlformats.org/officeDocument/2006/relationships/hyperlink" Target="https://drive.google.com/open?id=1qCtMkTGp1X77kaizMngFAnQT-eZXcwhl" TargetMode="External"/><Relationship Id="rId101" Type="http://schemas.openxmlformats.org/officeDocument/2006/relationships/hyperlink" Target="https://drive.google.com/open?id=1gRG7Hy0JvV9c9rxLaDUMx0OOm02T0MpV" TargetMode="External"/><Relationship Id="rId100" Type="http://schemas.openxmlformats.org/officeDocument/2006/relationships/hyperlink" Target="https://drive.google.com/open?id=1aO8W5s7kEZFaL9W1OBzWOTH8NPldgq5z" TargetMode="External"/><Relationship Id="rId10" Type="http://schemas.openxmlformats.org/officeDocument/2006/relationships/hyperlink" Target="http://drive.google.com/uc?export=view&amp;id=10maXHNkNpNA57tsS6F7Kki8htXtGnTFF" TargetMode="External"/><Relationship Id="rId1" Type="http://schemas.openxmlformats.org/officeDocument/2006/relationships/hyperlink" Target="https://drive.google.com/open?id=1rhym7x9zOwuzBnSIFc5AHQSQrMLpH4J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47"/>
  <sheetViews>
    <sheetView tabSelected="1" workbookViewId="0">
      <selection activeCell="K9" sqref="K9"/>
    </sheetView>
  </sheetViews>
  <sheetFormatPr defaultColWidth="9.14285714285714" defaultRowHeight="15"/>
  <cols>
    <col min="1" max="1" width="19.2857142857143" customWidth="1"/>
    <col min="2" max="2" width="28.5714285714286" customWidth="1"/>
    <col min="3" max="3" width="24" customWidth="1"/>
    <col min="4" max="4" width="22.1428571428571" customWidth="1"/>
    <col min="5" max="5" width="12.4285714285714" customWidth="1"/>
    <col min="6" max="6" width="12.5714285714286" customWidth="1"/>
    <col min="9" max="9" width="19" customWidth="1"/>
    <col min="13" max="13" width="19.7142857142857" customWidth="1"/>
    <col min="30" max="30" width="70.7142857142857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6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8" t="str">
        <f t="array" ref="BD1:BD147">IF(ROW(A:A)=1,"NOMOR",IF(A:A&lt;&gt;"",IF(ROW(A:A)-1&lt;10,"NO.PENDAFTARAN-000",IF(ROW(A:A)-1&lt;100,"BERKAS-00",IF(ROW(A:A)-1&lt;1000,"BERKAS-0")))&amp;ROW(A:A)-1,""))</f>
        <v>NOMOR</v>
      </c>
      <c r="BE1" s="8" t="str">
        <f t="array" ref="BE1:BE147">IF(ROW(A:A)=1,"TANGGAL",IF((A:A)="","",TEXT(A:A,"Dddd, DD Mmmm YYY")))</f>
        <v>TANGGAL</v>
      </c>
      <c r="BF1" s="8" t="str">
        <f t="array" ref="BF1:BF147">IF(ROW($A:$A)=1,"VIEW ANAK",IF($A:$A="","","http://drive.google.com/uc?export=view&amp;id="&amp;MID(AD:AD,34,40)))</f>
        <v>VIEW ANAK</v>
      </c>
      <c r="BG1" s="8" t="str">
        <f t="array" ref="BG1:BG147">IF(ROW($A:$A)=1,"VIEW SEKOLAH",IF($A:$A="","","http://drive.google.com/uc?export=view&amp;id="&amp;MID(AE:AE,34,40)))</f>
        <v>VIEW SEKOLAH</v>
      </c>
      <c r="BH1" s="8" t="str">
        <f t="array" ref="BH1:BH147">IF(ROW($A:$A)=1,"VIEW ORTU",IF($A:$A="","","http://drive.google.com/uc?export=view&amp;id="&amp;MID(AZ:AZ,34,40)))</f>
        <v>VIEW ORTU</v>
      </c>
      <c r="BI1" s="8" t="str">
        <f t="array" ref="BI1:BI147">IF(ROW($A:$A)=1,"VIEW DEPAN",IF($A:$A="","","http://drive.google.com/uc?export=view&amp;id="&amp;MID(BA:BA,34,40)))</f>
        <v>VIEW DEPAN</v>
      </c>
      <c r="BJ1" s="8" t="str">
        <f t="array" ref="BJ1:BJ147">IF(ROW($A:$A)=1,"VIEW SAMPING",IF($A:$A="","","http://drive.google.com/uc?export=view&amp;id="&amp;MID(BB:BB,34,40)))</f>
        <v>VIEW SAMPING</v>
      </c>
      <c r="BK1" s="8" t="str">
        <f t="array" ref="BK1:BK147">IF(ROW($A:$A)=1,"VIEW DESA",IF($A:$A="","","http://drive.google.com/uc?export=view&amp;id="&amp;MID(BC:BC,34,40)))</f>
        <v>VIEW DESA</v>
      </c>
      <c r="BL1" s="10" t="s">
        <v>55</v>
      </c>
      <c r="BM1" s="10" t="s">
        <v>56</v>
      </c>
      <c r="BN1" s="10" t="s">
        <v>57</v>
      </c>
      <c r="BO1" s="10" t="s">
        <v>58</v>
      </c>
      <c r="BP1" s="10" t="s">
        <v>59</v>
      </c>
      <c r="BQ1" s="10" t="s">
        <v>60</v>
      </c>
      <c r="BR1" s="10" t="s">
        <v>61</v>
      </c>
      <c r="BS1" s="10" t="s">
        <v>62</v>
      </c>
    </row>
    <row r="2" spans="1:71">
      <c r="A2" s="2">
        <v>44908.5029167361</v>
      </c>
      <c r="B2" s="1" t="s">
        <v>63</v>
      </c>
      <c r="C2" s="1" t="s">
        <v>64</v>
      </c>
      <c r="D2" s="1" t="s">
        <v>65</v>
      </c>
      <c r="E2" s="3">
        <v>38324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>
        <v>18</v>
      </c>
      <c r="L2" s="1">
        <v>3</v>
      </c>
      <c r="M2" s="1" t="s">
        <v>71</v>
      </c>
      <c r="N2" s="11" t="s">
        <v>72</v>
      </c>
      <c r="O2" s="1" t="s">
        <v>73</v>
      </c>
      <c r="P2" s="1">
        <v>0</v>
      </c>
      <c r="Q2" s="1">
        <v>0</v>
      </c>
      <c r="R2" s="1">
        <v>0</v>
      </c>
      <c r="S2" s="1" t="s">
        <v>74</v>
      </c>
      <c r="T2" s="1" t="s">
        <v>74</v>
      </c>
      <c r="U2" s="1" t="s">
        <v>75</v>
      </c>
      <c r="V2" s="1" t="s">
        <v>74</v>
      </c>
      <c r="W2" s="1" t="s">
        <v>74</v>
      </c>
      <c r="X2" s="1" t="s">
        <v>74</v>
      </c>
      <c r="Y2" s="1" t="s">
        <v>74</v>
      </c>
      <c r="Z2" s="1" t="s">
        <v>74</v>
      </c>
      <c r="AA2" s="1" t="s">
        <v>74</v>
      </c>
      <c r="AB2" s="1" t="s">
        <v>74</v>
      </c>
      <c r="AC2" s="1" t="s">
        <v>74</v>
      </c>
      <c r="AD2" s="5" t="s">
        <v>76</v>
      </c>
      <c r="AE2" s="5" t="s">
        <v>77</v>
      </c>
      <c r="AF2" s="1" t="s">
        <v>78</v>
      </c>
      <c r="AG2" s="1" t="s">
        <v>65</v>
      </c>
      <c r="AH2" s="3">
        <v>23459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69</v>
      </c>
      <c r="AO2" s="11" t="s">
        <v>72</v>
      </c>
      <c r="AP2" s="1" t="s">
        <v>84</v>
      </c>
      <c r="AQ2" s="1" t="s">
        <v>85</v>
      </c>
      <c r="AR2" s="3">
        <v>24305</v>
      </c>
      <c r="AS2" s="1" t="s">
        <v>86</v>
      </c>
      <c r="AT2" s="1" t="s">
        <v>80</v>
      </c>
      <c r="AU2" s="1" t="s">
        <v>81</v>
      </c>
      <c r="AV2" s="1" t="s">
        <v>87</v>
      </c>
      <c r="AW2" s="1" t="s">
        <v>88</v>
      </c>
      <c r="AX2" s="1" t="s">
        <v>69</v>
      </c>
      <c r="AY2" s="11" t="s">
        <v>72</v>
      </c>
      <c r="AZ2" s="5" t="s">
        <v>89</v>
      </c>
      <c r="BA2" s="5" t="s">
        <v>90</v>
      </c>
      <c r="BB2" s="5" t="s">
        <v>91</v>
      </c>
      <c r="BC2" s="5" t="s">
        <v>92</v>
      </c>
      <c r="BD2" s="1" t="str">
        <v>NO.PENDAFTARAN-0001</v>
      </c>
      <c r="BE2" s="1" t="str">
        <v>Tuesday, 13 December 2022</v>
      </c>
      <c r="BF2" s="5" t="str">
        <v>http://drive.google.com/uc?export=view&amp;id=1rhym7x9zOwuzBnSIFc5AHQSQrMLpH4J6</v>
      </c>
      <c r="BG2" s="5" t="str">
        <v>http://drive.google.com/uc?export=view&amp;id=1Oqm31jpwYljeSgtyP0wYMFkilUnMSdST</v>
      </c>
      <c r="BH2" s="5" t="str">
        <v>http://drive.google.com/uc?export=view&amp;id=1n8srp56eUf5WFhzIgkHKKv-LcEOTrf4R</v>
      </c>
      <c r="BI2" s="5" t="str">
        <v>http://drive.google.com/uc?export=view&amp;id=10maXHNkNpNA57tsS6F7Kki8htXtGnTFF</v>
      </c>
      <c r="BJ2" s="5" t="str">
        <v>http://drive.google.com/uc?export=view&amp;id=1-IBNElWQy-yB8GdDC1BEmOn2ucPtmxLh</v>
      </c>
      <c r="BK2" s="5" t="str">
        <v>http://drive.google.com/uc?export=view&amp;id=1DDQudN-eTgo3ARXqdzKwdtkmTcCYjyza</v>
      </c>
      <c r="BL2" s="1" t="s">
        <v>93</v>
      </c>
      <c r="BM2" s="5" t="s">
        <v>94</v>
      </c>
      <c r="BN2" s="5" t="str">
        <f>HYPERLINK("https://drive.google.com/file/d/1qD6Jgt3AKESFhuuPmPgRVYeW-ZSvM6uE/view?usp=drivesdk","FRANSISKA KOLI MARA")</f>
        <v>FRANSISKA KOLI MARA</v>
      </c>
      <c r="BO2" s="1" t="s">
        <v>95</v>
      </c>
      <c r="BP2" s="1" t="s">
        <v>96</v>
      </c>
      <c r="BQ2" s="5" t="s">
        <v>97</v>
      </c>
      <c r="BR2" s="5" t="str">
        <f>HYPERLINK("https://drive.google.com/file/d/127i7R_PEV_LrxrLMicXQXEv8CquBHrTA/view?usp=drivesdk","FRANSISKA KOLI MARA")</f>
        <v>FRANSISKA KOLI MARA</v>
      </c>
      <c r="BS2" s="1" t="s">
        <v>98</v>
      </c>
    </row>
    <row r="3" spans="1:71">
      <c r="A3" s="2">
        <v>44908.5243248495</v>
      </c>
      <c r="B3" s="1" t="s">
        <v>99</v>
      </c>
      <c r="C3" s="1" t="s">
        <v>100</v>
      </c>
      <c r="D3" s="1" t="s">
        <v>101</v>
      </c>
      <c r="E3" s="3">
        <v>38505</v>
      </c>
      <c r="F3" s="1" t="s">
        <v>66</v>
      </c>
      <c r="G3" s="1" t="s">
        <v>102</v>
      </c>
      <c r="H3" s="1" t="s">
        <v>103</v>
      </c>
      <c r="I3" s="1" t="s">
        <v>104</v>
      </c>
      <c r="J3" s="1" t="s">
        <v>70</v>
      </c>
      <c r="K3" s="1">
        <v>17</v>
      </c>
      <c r="L3" s="1">
        <v>3</v>
      </c>
      <c r="M3" s="1" t="s">
        <v>105</v>
      </c>
      <c r="N3" s="11" t="s">
        <v>106</v>
      </c>
      <c r="O3" s="1" t="s">
        <v>73</v>
      </c>
      <c r="P3" s="1">
        <v>0</v>
      </c>
      <c r="Q3" s="1">
        <v>0</v>
      </c>
      <c r="R3" s="1">
        <v>0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74</v>
      </c>
      <c r="Y3" s="1" t="s">
        <v>74</v>
      </c>
      <c r="Z3" s="1" t="s">
        <v>74</v>
      </c>
      <c r="AA3" s="1" t="s">
        <v>74</v>
      </c>
      <c r="AB3" s="1" t="s">
        <v>74</v>
      </c>
      <c r="AC3" s="1" t="s">
        <v>74</v>
      </c>
      <c r="AD3" s="5" t="s">
        <v>107</v>
      </c>
      <c r="AE3" s="5" t="s">
        <v>108</v>
      </c>
      <c r="AF3" s="1" t="s">
        <v>109</v>
      </c>
      <c r="AG3" s="1" t="s">
        <v>110</v>
      </c>
      <c r="AH3" s="3">
        <v>24778</v>
      </c>
      <c r="AI3" s="1" t="s">
        <v>79</v>
      </c>
      <c r="AJ3" s="1" t="s">
        <v>80</v>
      </c>
      <c r="AK3" s="1" t="s">
        <v>81</v>
      </c>
      <c r="AL3" s="1" t="s">
        <v>82</v>
      </c>
      <c r="AM3" s="1" t="s">
        <v>111</v>
      </c>
      <c r="AN3" s="1" t="s">
        <v>69</v>
      </c>
      <c r="AO3" s="11" t="s">
        <v>106</v>
      </c>
      <c r="AP3" s="1" t="s">
        <v>112</v>
      </c>
      <c r="AQ3" s="1" t="s">
        <v>110</v>
      </c>
      <c r="AR3" s="3">
        <v>26605</v>
      </c>
      <c r="AS3" s="1" t="s">
        <v>86</v>
      </c>
      <c r="AT3" s="1" t="s">
        <v>80</v>
      </c>
      <c r="AU3" s="1" t="s">
        <v>81</v>
      </c>
      <c r="AV3" s="1" t="s">
        <v>87</v>
      </c>
      <c r="AW3" s="1" t="s">
        <v>113</v>
      </c>
      <c r="AX3" s="1" t="s">
        <v>69</v>
      </c>
      <c r="AY3" s="11" t="s">
        <v>106</v>
      </c>
      <c r="AZ3" s="5" t="s">
        <v>114</v>
      </c>
      <c r="BA3" s="5" t="s">
        <v>115</v>
      </c>
      <c r="BB3" s="5" t="s">
        <v>116</v>
      </c>
      <c r="BC3" s="5" t="s">
        <v>117</v>
      </c>
      <c r="BD3" s="1" t="str">
        <v>NO.PENDAFTARAN-0002</v>
      </c>
      <c r="BE3" s="1" t="str">
        <v>Tuesday, 13 December 2022</v>
      </c>
      <c r="BF3" s="5" t="str">
        <v>http://drive.google.com/uc?export=view&amp;id=19A_bezt5bDqfNX4S8NqCRGEgx8-_G4dR</v>
      </c>
      <c r="BG3" s="5" t="str">
        <v>http://drive.google.com/uc?export=view&amp;id=1gg44IbcTtNLnP51uVgGw7g9zzVjOMbu5</v>
      </c>
      <c r="BH3" s="5" t="str">
        <v>http://drive.google.com/uc?export=view&amp;id=1UyCtBaV_P6_5Iihs6FXgTlEhNi_r-IQW</v>
      </c>
      <c r="BI3" s="5" t="str">
        <v>http://drive.google.com/uc?export=view&amp;id=1Maz_d372q53ZK6H9stpLjZRMptLwyn4a</v>
      </c>
      <c r="BJ3" s="5" t="str">
        <v>http://drive.google.com/uc?export=view&amp;id=1taBrIi-wdnFo3nspY9zCwj9juRCRdFBo</v>
      </c>
      <c r="BK3" s="5" t="str">
        <v>http://drive.google.com/uc?export=view&amp;id=1iceRfAkUMNpY0m24y6MDIZZrloX6Mi5H</v>
      </c>
      <c r="BL3" s="1" t="s">
        <v>118</v>
      </c>
      <c r="BM3" s="5" t="s">
        <v>119</v>
      </c>
      <c r="BN3" s="5" t="str">
        <f>HYPERLINK("https://drive.google.com/file/d/1i4hKmB3t1skahol0CM9pv_W5xSQrhUXG/view?usp=drivesdk","MARIA HESTIANA NUKA NAI")</f>
        <v>MARIA HESTIANA NUKA NAI</v>
      </c>
      <c r="BO3" s="1" t="s">
        <v>120</v>
      </c>
      <c r="BP3" s="1" t="s">
        <v>121</v>
      </c>
      <c r="BQ3" s="5" t="s">
        <v>122</v>
      </c>
      <c r="BR3" s="5" t="str">
        <f>HYPERLINK("https://drive.google.com/file/d/19Py56iCGyF_TBmRMAF0JjsXQ_yTvzVX5/view?usp=drivesdk","MARIA HESTIANA NUKA NAI")</f>
        <v>MARIA HESTIANA NUKA NAI</v>
      </c>
      <c r="BS3" s="1" t="s">
        <v>120</v>
      </c>
    </row>
    <row r="4" spans="1:71">
      <c r="A4" s="2">
        <v>44908.6408532292</v>
      </c>
      <c r="B4" s="1" t="s">
        <v>123</v>
      </c>
      <c r="C4" s="1" t="s">
        <v>124</v>
      </c>
      <c r="D4" s="1" t="s">
        <v>125</v>
      </c>
      <c r="E4" s="3">
        <v>41959</v>
      </c>
      <c r="F4" s="1" t="s">
        <v>126</v>
      </c>
      <c r="G4" s="1" t="s">
        <v>127</v>
      </c>
      <c r="H4" s="1" t="s">
        <v>128</v>
      </c>
      <c r="I4" s="1" t="s">
        <v>104</v>
      </c>
      <c r="J4" s="1" t="s">
        <v>129</v>
      </c>
      <c r="K4" s="1">
        <v>8</v>
      </c>
      <c r="L4" s="1">
        <v>3</v>
      </c>
      <c r="M4" s="1" t="s">
        <v>130</v>
      </c>
      <c r="N4" s="11" t="s">
        <v>131</v>
      </c>
      <c r="O4" s="1" t="s">
        <v>73</v>
      </c>
      <c r="P4" s="1">
        <v>0</v>
      </c>
      <c r="Q4" s="1">
        <v>0</v>
      </c>
      <c r="R4" s="1">
        <v>0</v>
      </c>
      <c r="S4" s="1" t="s">
        <v>74</v>
      </c>
      <c r="T4" s="1" t="s">
        <v>74</v>
      </c>
      <c r="U4" s="1" t="s">
        <v>74</v>
      </c>
      <c r="V4" s="1" t="s">
        <v>74</v>
      </c>
      <c r="W4" s="1" t="s">
        <v>74</v>
      </c>
      <c r="X4" s="1" t="s">
        <v>74</v>
      </c>
      <c r="Y4" s="1" t="s">
        <v>74</v>
      </c>
      <c r="Z4" s="1" t="s">
        <v>74</v>
      </c>
      <c r="AA4" s="1" t="s">
        <v>74</v>
      </c>
      <c r="AB4" s="1" t="s">
        <v>74</v>
      </c>
      <c r="AC4" s="1" t="s">
        <v>74</v>
      </c>
      <c r="AD4" s="5" t="s">
        <v>132</v>
      </c>
      <c r="AE4" s="5" t="s">
        <v>133</v>
      </c>
      <c r="AF4" s="1" t="s">
        <v>134</v>
      </c>
      <c r="AG4" s="1" t="s">
        <v>135</v>
      </c>
      <c r="AH4" s="3">
        <v>25860</v>
      </c>
      <c r="AI4" s="1" t="s">
        <v>136</v>
      </c>
      <c r="AJ4" s="1" t="s">
        <v>80</v>
      </c>
      <c r="AK4" s="1" t="s">
        <v>81</v>
      </c>
      <c r="AL4" s="1" t="s">
        <v>87</v>
      </c>
      <c r="AM4" s="1" t="s">
        <v>127</v>
      </c>
      <c r="AN4" s="1" t="s">
        <v>69</v>
      </c>
      <c r="AO4" s="11" t="s">
        <v>131</v>
      </c>
      <c r="AP4" s="1" t="s">
        <v>137</v>
      </c>
      <c r="AQ4" s="1" t="s">
        <v>138</v>
      </c>
      <c r="AR4" s="3">
        <v>29975</v>
      </c>
      <c r="AS4" s="1" t="s">
        <v>86</v>
      </c>
      <c r="AT4" s="1" t="s">
        <v>80</v>
      </c>
      <c r="AU4" s="1" t="s">
        <v>81</v>
      </c>
      <c r="AV4" s="1" t="s">
        <v>87</v>
      </c>
      <c r="AW4" s="1" t="s">
        <v>127</v>
      </c>
      <c r="AX4" s="1" t="s">
        <v>69</v>
      </c>
      <c r="AY4" s="11" t="s">
        <v>131</v>
      </c>
      <c r="AZ4" s="5" t="s">
        <v>139</v>
      </c>
      <c r="BA4" s="5" t="s">
        <v>140</v>
      </c>
      <c r="BB4" s="5" t="s">
        <v>141</v>
      </c>
      <c r="BC4" s="5" t="s">
        <v>142</v>
      </c>
      <c r="BD4" s="1" t="str">
        <v>NO.PENDAFTARAN-0003</v>
      </c>
      <c r="BE4" s="1" t="str">
        <v>Tuesday, 13 December 2022</v>
      </c>
      <c r="BF4" s="5" t="str">
        <v>http://drive.google.com/uc?export=view&amp;id=1UZOalqZHS9xD8pVuxTjDGh19kVu4m72o</v>
      </c>
      <c r="BG4" s="5" t="str">
        <v>http://drive.google.com/uc?export=view&amp;id=1EGrZvf0FMYUoLQwYqO_Z-gzSp4u9Od5R</v>
      </c>
      <c r="BH4" s="5" t="str">
        <v>http://drive.google.com/uc?export=view&amp;id=1zPoJHII1aZ4610RtAThP36fKzEthJ0-7</v>
      </c>
      <c r="BI4" s="5" t="str">
        <v>http://drive.google.com/uc?export=view&amp;id=1FazhlYsgtD9DZ_MKkFAp8dRnlIuisrKr</v>
      </c>
      <c r="BJ4" s="5" t="str">
        <v>http://drive.google.com/uc?export=view&amp;id=1KtyIdEfpARbhCl8DxfACri2qSy23pF6Z</v>
      </c>
      <c r="BK4" s="5" t="str">
        <v>http://drive.google.com/uc?export=view&amp;id=1BPXUrcVp2ugoSmFBAlGul7izWRYk0tIU</v>
      </c>
      <c r="BL4" s="1" t="s">
        <v>143</v>
      </c>
      <c r="BM4" s="5" t="s">
        <v>144</v>
      </c>
      <c r="BN4" s="5" t="str">
        <f>HYPERLINK("https://drive.google.com/file/d/13V7jgY-RoiA717eBwNk9kDEWVEITfpWB/view?usp=drivesdk","GREGORIUS ADRIQUES RADA")</f>
        <v>GREGORIUS ADRIQUES RADA</v>
      </c>
      <c r="BO4" s="1" t="s">
        <v>145</v>
      </c>
      <c r="BP4" s="1" t="s">
        <v>146</v>
      </c>
      <c r="BQ4" s="5" t="s">
        <v>147</v>
      </c>
      <c r="BR4" s="5" t="str">
        <f>HYPERLINK("https://drive.google.com/file/d/1U188Uaess5tvIS4steYgmciBINFosAuB/view?usp=drivesdk","GREGORIUS ADRIQUES RADA")</f>
        <v>GREGORIUS ADRIQUES RADA</v>
      </c>
      <c r="BS4" s="1" t="s">
        <v>145</v>
      </c>
    </row>
    <row r="5" spans="1:71">
      <c r="A5" s="2">
        <v>44908.6662391204</v>
      </c>
      <c r="B5" s="1" t="s">
        <v>148</v>
      </c>
      <c r="C5" s="1" t="s">
        <v>149</v>
      </c>
      <c r="D5" s="1" t="s">
        <v>125</v>
      </c>
      <c r="E5" s="3">
        <v>39258</v>
      </c>
      <c r="F5" s="1" t="s">
        <v>66</v>
      </c>
      <c r="G5" s="1" t="s">
        <v>150</v>
      </c>
      <c r="H5" s="1" t="s">
        <v>151</v>
      </c>
      <c r="I5" s="1" t="s">
        <v>69</v>
      </c>
      <c r="J5" s="1" t="s">
        <v>70</v>
      </c>
      <c r="K5" s="1">
        <v>15</v>
      </c>
      <c r="L5" s="1">
        <v>1</v>
      </c>
      <c r="M5" s="1" t="s">
        <v>152</v>
      </c>
      <c r="N5" s="11" t="s">
        <v>153</v>
      </c>
      <c r="O5" s="1" t="s">
        <v>73</v>
      </c>
      <c r="P5" s="1">
        <v>0</v>
      </c>
      <c r="Q5" s="1">
        <v>0</v>
      </c>
      <c r="R5" s="1">
        <v>0</v>
      </c>
      <c r="S5" s="1" t="s">
        <v>74</v>
      </c>
      <c r="T5" s="1" t="s">
        <v>74</v>
      </c>
      <c r="U5" s="1" t="s">
        <v>74</v>
      </c>
      <c r="V5" s="1" t="s">
        <v>74</v>
      </c>
      <c r="W5" s="1" t="s">
        <v>74</v>
      </c>
      <c r="X5" s="1" t="s">
        <v>74</v>
      </c>
      <c r="Y5" s="1" t="s">
        <v>74</v>
      </c>
      <c r="Z5" s="1" t="s">
        <v>74</v>
      </c>
      <c r="AA5" s="1" t="s">
        <v>74</v>
      </c>
      <c r="AB5" s="1" t="s">
        <v>74</v>
      </c>
      <c r="AC5" s="1" t="s">
        <v>74</v>
      </c>
      <c r="AD5" s="5" t="s">
        <v>154</v>
      </c>
      <c r="AE5" s="5" t="s">
        <v>155</v>
      </c>
      <c r="AF5" s="1" t="s">
        <v>156</v>
      </c>
      <c r="AG5" s="1" t="s">
        <v>125</v>
      </c>
      <c r="AH5" s="3">
        <v>31525</v>
      </c>
      <c r="AI5" s="1" t="s">
        <v>157</v>
      </c>
      <c r="AJ5" s="1" t="s">
        <v>80</v>
      </c>
      <c r="AK5" s="1" t="s">
        <v>81</v>
      </c>
      <c r="AL5" s="1" t="s">
        <v>158</v>
      </c>
      <c r="AM5" s="1" t="s">
        <v>159</v>
      </c>
      <c r="AN5" s="1" t="s">
        <v>69</v>
      </c>
      <c r="AO5" s="11" t="s">
        <v>153</v>
      </c>
      <c r="AP5" s="1" t="s">
        <v>160</v>
      </c>
      <c r="AQ5" s="1" t="s">
        <v>65</v>
      </c>
      <c r="AR5" s="3">
        <v>31786</v>
      </c>
      <c r="AS5" s="1" t="s">
        <v>161</v>
      </c>
      <c r="AT5" s="1" t="s">
        <v>80</v>
      </c>
      <c r="AU5" s="1" t="s">
        <v>162</v>
      </c>
      <c r="AV5" s="1" t="s">
        <v>163</v>
      </c>
      <c r="AW5" s="1" t="s">
        <v>150</v>
      </c>
      <c r="AX5" s="1" t="s">
        <v>69</v>
      </c>
      <c r="AY5" s="11" t="s">
        <v>153</v>
      </c>
      <c r="AZ5" s="5" t="s">
        <v>164</v>
      </c>
      <c r="BA5" s="5" t="s">
        <v>165</v>
      </c>
      <c r="BB5" s="5" t="s">
        <v>166</v>
      </c>
      <c r="BC5" s="5" t="s">
        <v>167</v>
      </c>
      <c r="BD5" s="1" t="str">
        <v>NO.PENDAFTARAN-0004</v>
      </c>
      <c r="BE5" s="1" t="str">
        <v>Tuesday, 13 December 2022</v>
      </c>
      <c r="BF5" s="5" t="str">
        <v>http://drive.google.com/uc?export=view&amp;id=1wztR2xk-UyxEfDKUJRSCvYzm4MWzlKMn</v>
      </c>
      <c r="BG5" s="5" t="str">
        <v>http://drive.google.com/uc?export=view&amp;id=1QhhsViJHMW_sPq6eGVPRBuTJ5EwgJYIK</v>
      </c>
      <c r="BH5" s="5" t="str">
        <v>http://drive.google.com/uc?export=view&amp;id=10q9NyYzIfvJdkjb3KCPm5R6uU26faY0p</v>
      </c>
      <c r="BI5" s="5" t="str">
        <v>http://drive.google.com/uc?export=view&amp;id=1a93Jo9Psvm0xf7aGrlS_iMpU-MLoIhQd</v>
      </c>
      <c r="BJ5" s="5" t="str">
        <v>http://drive.google.com/uc?export=view&amp;id=1aaMVZk9sRXVFfRaivsO-TipCgQSw6nXL</v>
      </c>
      <c r="BK5" s="5" t="str">
        <v>http://drive.google.com/uc?export=view&amp;id=14dFIuuC9XmFzz0fD1MqP_IKRqKcbPBeO</v>
      </c>
      <c r="BL5" s="1" t="s">
        <v>168</v>
      </c>
      <c r="BM5" s="5" t="s">
        <v>169</v>
      </c>
      <c r="BN5" s="5" t="str">
        <f>HYPERLINK("https://drive.google.com/file/d/13satUHH6i6dD6FgDu6Tt017cZK40LKGE/view?usp=drivesdk","FEBRIOLA ANDRIETA DAFINA")</f>
        <v>FEBRIOLA ANDRIETA DAFINA</v>
      </c>
      <c r="BO5" s="1" t="s">
        <v>170</v>
      </c>
      <c r="BP5" s="1" t="s">
        <v>171</v>
      </c>
      <c r="BQ5" s="5" t="s">
        <v>172</v>
      </c>
      <c r="BR5" s="5" t="str">
        <f>HYPERLINK("https://drive.google.com/file/d/1AU4KhBBuNaRWeuylH1YFuvk9wh6tzDoI/view?usp=drivesdk","FEBRIOLA ANDRIETA DAFINA")</f>
        <v>FEBRIOLA ANDRIETA DAFINA</v>
      </c>
      <c r="BS5" s="1" t="s">
        <v>173</v>
      </c>
    </row>
    <row r="6" spans="1:71">
      <c r="A6" s="2">
        <v>44908.6777763194</v>
      </c>
      <c r="B6" s="1" t="s">
        <v>174</v>
      </c>
      <c r="C6" s="1" t="s">
        <v>175</v>
      </c>
      <c r="D6" s="1" t="s">
        <v>176</v>
      </c>
      <c r="E6" s="3">
        <v>40254</v>
      </c>
      <c r="F6" s="1" t="s">
        <v>66</v>
      </c>
      <c r="G6" s="1" t="s">
        <v>150</v>
      </c>
      <c r="H6" s="1" t="s">
        <v>177</v>
      </c>
      <c r="I6" s="1" t="s">
        <v>69</v>
      </c>
      <c r="J6" s="1" t="s">
        <v>178</v>
      </c>
      <c r="K6" s="1">
        <v>12</v>
      </c>
      <c r="L6" s="1">
        <v>1</v>
      </c>
      <c r="M6" s="1" t="s">
        <v>179</v>
      </c>
      <c r="N6" s="11" t="s">
        <v>153</v>
      </c>
      <c r="O6" s="1" t="s">
        <v>73</v>
      </c>
      <c r="P6" s="1">
        <v>0</v>
      </c>
      <c r="Q6" s="1">
        <v>0</v>
      </c>
      <c r="R6" s="1">
        <v>0</v>
      </c>
      <c r="S6" s="1" t="s">
        <v>74</v>
      </c>
      <c r="T6" s="1" t="s">
        <v>74</v>
      </c>
      <c r="U6" s="1" t="s">
        <v>74</v>
      </c>
      <c r="V6" s="1" t="s">
        <v>74</v>
      </c>
      <c r="W6" s="1" t="s">
        <v>74</v>
      </c>
      <c r="X6" s="1" t="s">
        <v>74</v>
      </c>
      <c r="Y6" s="1" t="s">
        <v>74</v>
      </c>
      <c r="Z6" s="1" t="s">
        <v>74</v>
      </c>
      <c r="AA6" s="1" t="s">
        <v>74</v>
      </c>
      <c r="AB6" s="1" t="s">
        <v>74</v>
      </c>
      <c r="AC6" s="1" t="s">
        <v>74</v>
      </c>
      <c r="AD6" s="5" t="s">
        <v>180</v>
      </c>
      <c r="AE6" s="5" t="s">
        <v>181</v>
      </c>
      <c r="AF6" s="1" t="s">
        <v>182</v>
      </c>
      <c r="AG6" s="1" t="s">
        <v>65</v>
      </c>
      <c r="AH6" s="3">
        <v>21869</v>
      </c>
      <c r="AI6" s="1" t="s">
        <v>183</v>
      </c>
      <c r="AJ6" s="1" t="s">
        <v>184</v>
      </c>
      <c r="AK6" s="1" t="s">
        <v>81</v>
      </c>
      <c r="AL6" s="1" t="s">
        <v>87</v>
      </c>
      <c r="AM6" s="1" t="s">
        <v>150</v>
      </c>
      <c r="AN6" s="1" t="s">
        <v>69</v>
      </c>
      <c r="AO6" s="11" t="s">
        <v>153</v>
      </c>
      <c r="AP6" s="1" t="s">
        <v>185</v>
      </c>
      <c r="AQ6" s="1" t="s">
        <v>176</v>
      </c>
      <c r="AR6" s="3">
        <v>21732</v>
      </c>
      <c r="AS6" s="1" t="s">
        <v>186</v>
      </c>
      <c r="AT6" s="1" t="s">
        <v>184</v>
      </c>
      <c r="AU6" s="1" t="s">
        <v>81</v>
      </c>
      <c r="AV6" s="1" t="s">
        <v>187</v>
      </c>
      <c r="AW6" s="1" t="s">
        <v>150</v>
      </c>
      <c r="AX6" s="1" t="s">
        <v>69</v>
      </c>
      <c r="AY6" s="11" t="s">
        <v>153</v>
      </c>
      <c r="AZ6" s="5" t="s">
        <v>188</v>
      </c>
      <c r="BA6" s="5" t="s">
        <v>189</v>
      </c>
      <c r="BB6" s="5" t="s">
        <v>190</v>
      </c>
      <c r="BC6" s="5" t="s">
        <v>191</v>
      </c>
      <c r="BD6" s="1" t="str">
        <v>NO.PENDAFTARAN-0005</v>
      </c>
      <c r="BE6" s="1" t="str">
        <v>Tuesday, 13 December 2022</v>
      </c>
      <c r="BF6" s="5" t="str">
        <v>http://drive.google.com/uc?export=view&amp;id=1zLkfYokjXB_CxunL8vRsG9r3Cfr0iz2k</v>
      </c>
      <c r="BG6" s="5" t="str">
        <v>http://drive.google.com/uc?export=view&amp;id=1Zz3pazGN59H_RbxIXTdlHQTZYm0zcpzd</v>
      </c>
      <c r="BH6" s="5" t="str">
        <v>http://drive.google.com/uc?export=view&amp;id=1Zn93K8mTvkFq2ZFu7cQwEbgliK60UcRo</v>
      </c>
      <c r="BI6" s="5" t="str">
        <v>http://drive.google.com/uc?export=view&amp;id=1gPthS_8GX6thvFegwl43z0lKMltt2Lii</v>
      </c>
      <c r="BJ6" s="5" t="str">
        <v>http://drive.google.com/uc?export=view&amp;id=1MjkZ5qQ0n3e0DizBBibzHh1d6e9BDONe</v>
      </c>
      <c r="BK6" s="5" t="str">
        <v>http://drive.google.com/uc?export=view&amp;id=1dn0vQddUwg5AEunhBjIyXc-pwCVzP0Gg</v>
      </c>
      <c r="BL6" s="1" t="s">
        <v>192</v>
      </c>
      <c r="BM6" s="5" t="s">
        <v>193</v>
      </c>
      <c r="BN6" s="5" t="str">
        <f>HYPERLINK("https://drive.google.com/file/d/1FicZMlKv8zjvp_6jKUXHMuVjS3jl2axV/view?usp=drivesdk","ANASTASIA AVLIN LAMBA")</f>
        <v>ANASTASIA AVLIN LAMBA</v>
      </c>
      <c r="BO6" s="1" t="s">
        <v>194</v>
      </c>
      <c r="BP6" s="1" t="s">
        <v>195</v>
      </c>
      <c r="BQ6" s="5" t="s">
        <v>196</v>
      </c>
      <c r="BR6" s="5" t="str">
        <f>HYPERLINK("https://drive.google.com/file/d/1qRlbT7IQy1W-TAp8Nekm_tU-hNL_-Wve/view?usp=drivesdk","ANASTASIA AVLIN LAMBA")</f>
        <v>ANASTASIA AVLIN LAMBA</v>
      </c>
      <c r="BS6" s="1" t="s">
        <v>194</v>
      </c>
    </row>
    <row r="7" spans="1:71">
      <c r="A7" s="2">
        <v>44908.6848771065</v>
      </c>
      <c r="B7" s="1" t="s">
        <v>197</v>
      </c>
      <c r="C7" s="1" t="s">
        <v>198</v>
      </c>
      <c r="D7" s="1" t="s">
        <v>176</v>
      </c>
      <c r="E7" s="3">
        <v>41906</v>
      </c>
      <c r="F7" s="1" t="s">
        <v>66</v>
      </c>
      <c r="G7" s="1" t="s">
        <v>199</v>
      </c>
      <c r="H7" s="1" t="s">
        <v>200</v>
      </c>
      <c r="I7" s="1" t="s">
        <v>104</v>
      </c>
      <c r="J7" s="1" t="s">
        <v>129</v>
      </c>
      <c r="K7" s="1">
        <v>8</v>
      </c>
      <c r="L7" s="1">
        <v>3</v>
      </c>
      <c r="M7" s="1" t="s">
        <v>130</v>
      </c>
      <c r="N7" s="11" t="s">
        <v>153</v>
      </c>
      <c r="O7" s="1" t="s">
        <v>73</v>
      </c>
      <c r="P7" s="1">
        <v>0</v>
      </c>
      <c r="Q7" s="1">
        <v>0</v>
      </c>
      <c r="R7" s="1">
        <v>0</v>
      </c>
      <c r="S7" s="1" t="s">
        <v>74</v>
      </c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74</v>
      </c>
      <c r="Z7" s="1" t="s">
        <v>74</v>
      </c>
      <c r="AA7" s="1" t="s">
        <v>74</v>
      </c>
      <c r="AB7" s="1" t="s">
        <v>74</v>
      </c>
      <c r="AC7" s="1" t="s">
        <v>74</v>
      </c>
      <c r="AD7" s="5" t="s">
        <v>201</v>
      </c>
      <c r="AE7" s="5" t="s">
        <v>202</v>
      </c>
      <c r="AF7" s="1" t="s">
        <v>203</v>
      </c>
      <c r="AG7" s="1" t="s">
        <v>176</v>
      </c>
      <c r="AH7" s="3">
        <v>17715</v>
      </c>
      <c r="AI7" s="1" t="s">
        <v>79</v>
      </c>
      <c r="AJ7" s="1" t="s">
        <v>80</v>
      </c>
      <c r="AK7" s="1" t="s">
        <v>81</v>
      </c>
      <c r="AL7" s="1" t="s">
        <v>87</v>
      </c>
      <c r="AM7" s="1" t="s">
        <v>204</v>
      </c>
      <c r="AN7" s="1" t="s">
        <v>69</v>
      </c>
      <c r="AO7" s="11" t="s">
        <v>153</v>
      </c>
      <c r="AP7" s="1" t="s">
        <v>205</v>
      </c>
      <c r="AQ7" s="1" t="s">
        <v>135</v>
      </c>
      <c r="AR7" s="3">
        <v>20930</v>
      </c>
      <c r="AS7" s="1" t="s">
        <v>86</v>
      </c>
      <c r="AT7" s="1" t="s">
        <v>80</v>
      </c>
      <c r="AU7" s="1" t="s">
        <v>81</v>
      </c>
      <c r="AV7" s="1" t="s">
        <v>87</v>
      </c>
      <c r="AW7" s="1" t="s">
        <v>199</v>
      </c>
      <c r="AX7" s="1" t="s">
        <v>69</v>
      </c>
      <c r="AY7" s="11" t="s">
        <v>153</v>
      </c>
      <c r="AZ7" s="5" t="s">
        <v>206</v>
      </c>
      <c r="BA7" s="5" t="s">
        <v>207</v>
      </c>
      <c r="BB7" s="5" t="s">
        <v>208</v>
      </c>
      <c r="BC7" s="5" t="s">
        <v>209</v>
      </c>
      <c r="BD7" s="1" t="str">
        <v>NO.PENDAFTARAN-0006</v>
      </c>
      <c r="BE7" s="1" t="str">
        <v>Tuesday, 13 December 2022</v>
      </c>
      <c r="BF7" s="5" t="str">
        <v>http://drive.google.com/uc?export=view&amp;id=1QJtjkLqGC4B98qaXoG3GsPfwpeLjlpD_</v>
      </c>
      <c r="BG7" s="5" t="str">
        <v>http://drive.google.com/uc?export=view&amp;id=1kOu7OpYwyR9FXJQIdFtpnAmjVc3z-qZF</v>
      </c>
      <c r="BH7" s="5" t="str">
        <v>http://drive.google.com/uc?export=view&amp;id=1NBMYEkIuYDGZ28Lpn8_Os49m0OZu3rJF</v>
      </c>
      <c r="BI7" s="5" t="str">
        <v>http://drive.google.com/uc?export=view&amp;id=1erPUfyNfy0texujtzyBzjhE1kFUCZlSF</v>
      </c>
      <c r="BJ7" s="5" t="str">
        <v>http://drive.google.com/uc?export=view&amp;id=1PB-zFfemDwGkvlmo4Ewk0d5zE10371pv</v>
      </c>
      <c r="BK7" s="5" t="str">
        <v>http://drive.google.com/uc?export=view&amp;id=196Hvu9opP-HtKB1AFUenUMam2UClyqjf</v>
      </c>
      <c r="BL7" s="1" t="s">
        <v>210</v>
      </c>
      <c r="BM7" s="5" t="s">
        <v>211</v>
      </c>
      <c r="BN7" s="5" t="str">
        <f>HYPERLINK("https://drive.google.com/file/d/1F13qgY44XOdGb9cMNvRk8Isei6a3gzd0/view?usp=drivesdk","KATARINA AGATA LAMBA")</f>
        <v>KATARINA AGATA LAMBA</v>
      </c>
      <c r="BO7" s="1" t="s">
        <v>212</v>
      </c>
      <c r="BP7" s="1" t="s">
        <v>213</v>
      </c>
      <c r="BQ7" s="5" t="s">
        <v>214</v>
      </c>
      <c r="BR7" s="5" t="str">
        <f>HYPERLINK("https://drive.google.com/file/d/1DJ0o3xkAxN9JMxnRIHX8ApE-o8SpFIpQ/view?usp=drivesdk","KATARINA AGATA LAMBA")</f>
        <v>KATARINA AGATA LAMBA</v>
      </c>
      <c r="BS7" s="1" t="s">
        <v>212</v>
      </c>
    </row>
    <row r="8" spans="1:71">
      <c r="A8" s="2">
        <v>44909.6047129861</v>
      </c>
      <c r="B8" s="1" t="s">
        <v>215</v>
      </c>
      <c r="C8" s="1" t="s">
        <v>216</v>
      </c>
      <c r="D8" s="1" t="s">
        <v>217</v>
      </c>
      <c r="E8" s="3">
        <v>39010</v>
      </c>
      <c r="F8" s="1" t="s">
        <v>126</v>
      </c>
      <c r="G8" s="1" t="s">
        <v>218</v>
      </c>
      <c r="H8" s="1" t="s">
        <v>219</v>
      </c>
      <c r="I8" s="1" t="s">
        <v>104</v>
      </c>
      <c r="J8" s="1" t="s">
        <v>70</v>
      </c>
      <c r="K8" s="1">
        <v>16</v>
      </c>
      <c r="L8" s="1">
        <v>2</v>
      </c>
      <c r="M8" s="1" t="s">
        <v>220</v>
      </c>
      <c r="N8" s="11" t="s">
        <v>221</v>
      </c>
      <c r="O8" s="1" t="s">
        <v>222</v>
      </c>
      <c r="P8" s="1">
        <v>175</v>
      </c>
      <c r="Q8" s="1">
        <v>175</v>
      </c>
      <c r="R8" s="1">
        <v>175</v>
      </c>
      <c r="S8" s="1" t="s">
        <v>75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74</v>
      </c>
      <c r="AB8" s="1" t="s">
        <v>75</v>
      </c>
      <c r="AC8" s="1" t="s">
        <v>75</v>
      </c>
      <c r="AD8" s="5" t="s">
        <v>223</v>
      </c>
      <c r="AE8" s="5" t="s">
        <v>224</v>
      </c>
      <c r="AF8" s="1" t="s">
        <v>225</v>
      </c>
      <c r="AG8" s="1" t="s">
        <v>217</v>
      </c>
      <c r="AH8" s="3">
        <v>24189</v>
      </c>
      <c r="AI8" s="1" t="s">
        <v>226</v>
      </c>
      <c r="AJ8" s="7">
        <v>4500000</v>
      </c>
      <c r="AK8" s="1" t="s">
        <v>227</v>
      </c>
      <c r="AL8" s="1" t="s">
        <v>228</v>
      </c>
      <c r="AM8" s="1" t="s">
        <v>218</v>
      </c>
      <c r="AN8" s="1" t="s">
        <v>229</v>
      </c>
      <c r="AO8" s="11" t="s">
        <v>230</v>
      </c>
      <c r="AP8" s="1" t="s">
        <v>231</v>
      </c>
      <c r="AQ8" s="1" t="s">
        <v>232</v>
      </c>
      <c r="AR8" s="3">
        <v>25770</v>
      </c>
      <c r="AS8" s="1" t="s">
        <v>233</v>
      </c>
      <c r="AT8" s="1" t="s">
        <v>234</v>
      </c>
      <c r="AU8" s="1" t="s">
        <v>235</v>
      </c>
      <c r="AV8" s="1" t="s">
        <v>163</v>
      </c>
      <c r="AW8" s="1" t="s">
        <v>218</v>
      </c>
      <c r="AX8" s="1" t="s">
        <v>229</v>
      </c>
      <c r="AY8" s="11" t="s">
        <v>230</v>
      </c>
      <c r="AZ8" s="5" t="s">
        <v>236</v>
      </c>
      <c r="BA8" s="5" t="s">
        <v>237</v>
      </c>
      <c r="BB8" s="5" t="s">
        <v>238</v>
      </c>
      <c r="BC8" s="5" t="s">
        <v>239</v>
      </c>
      <c r="BD8" s="1" t="str">
        <v>NO.PENDAFTARAN-0007</v>
      </c>
      <c r="BE8" s="1" t="str">
        <v>Wednesday, 14 December 2022</v>
      </c>
      <c r="BF8" s="5" t="str">
        <v>http://drive.google.com/uc?export=view&amp;id=1M9jzWffos4lg4lKYcazugMmxWiBtn8Uw</v>
      </c>
      <c r="BG8" s="5" t="str">
        <v>http://drive.google.com/uc?export=view&amp;id=1TOaT75aWgCYVGdce6berTCW9FBmHHJN9</v>
      </c>
      <c r="BH8" s="5" t="str">
        <v>http://drive.google.com/uc?export=view&amp;id=1TMrKNukjRPYYFCsdFUMP4aantNirj2eQ</v>
      </c>
      <c r="BI8" s="5" t="str">
        <v>http://drive.google.com/uc?export=view&amp;id=1whqd1lCH3_A5uF3hJqjPoILu381TAw49</v>
      </c>
      <c r="BJ8" s="5" t="str">
        <v>http://drive.google.com/uc?export=view&amp;id=1Cud5JknXfh8GwipriORF51x5uQHBtWbg</v>
      </c>
      <c r="BK8" s="5" t="str">
        <v>http://drive.google.com/uc?export=view&amp;id=17EbPvdBqjzAChgnEZB9oojWW3Awvqz9w</v>
      </c>
      <c r="BL8" s="1" t="s">
        <v>240</v>
      </c>
      <c r="BM8" s="5" t="s">
        <v>241</v>
      </c>
      <c r="BN8" s="5" t="str">
        <f>HYPERLINK("https://drive.google.com/file/d/1n7tnlMzDl_nU-ynBHE8QgmQaKY7kCtts/view?usp=drivesdk","Yacobus Fransisco Sunda")</f>
        <v>Yacobus Fransisco Sunda</v>
      </c>
      <c r="BO8" s="1" t="s">
        <v>242</v>
      </c>
      <c r="BP8" s="1" t="s">
        <v>243</v>
      </c>
      <c r="BQ8" s="5" t="s">
        <v>244</v>
      </c>
      <c r="BR8" s="5" t="str">
        <f>HYPERLINK("https://drive.google.com/file/d/1YJjoyTFTyKsDarHWEFF1lXMlk-jDEZNM/view?usp=drivesdk","Yacobus Fransisco Sunda")</f>
        <v>Yacobus Fransisco Sunda</v>
      </c>
      <c r="BS8" s="1" t="s">
        <v>242</v>
      </c>
    </row>
    <row r="9" spans="1:71">
      <c r="A9" s="2">
        <v>44909.7614697222</v>
      </c>
      <c r="B9" s="1" t="s">
        <v>245</v>
      </c>
      <c r="C9" s="1" t="s">
        <v>246</v>
      </c>
      <c r="D9" s="1" t="s">
        <v>247</v>
      </c>
      <c r="E9" s="3">
        <v>42736</v>
      </c>
      <c r="F9" s="1" t="s">
        <v>66</v>
      </c>
      <c r="G9" s="1" t="s">
        <v>248</v>
      </c>
      <c r="H9" s="1" t="s">
        <v>249</v>
      </c>
      <c r="I9" s="1" t="s">
        <v>104</v>
      </c>
      <c r="J9" s="1" t="s">
        <v>250</v>
      </c>
      <c r="K9" s="1">
        <v>5</v>
      </c>
      <c r="L9" s="1" t="s">
        <v>251</v>
      </c>
      <c r="M9" s="1" t="s">
        <v>252</v>
      </c>
      <c r="N9" s="11" t="s">
        <v>253</v>
      </c>
      <c r="O9" s="1" t="s">
        <v>254</v>
      </c>
      <c r="P9" s="1">
        <v>175</v>
      </c>
      <c r="Q9" s="1">
        <v>175</v>
      </c>
      <c r="R9" s="1">
        <v>175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74</v>
      </c>
      <c r="Z9" s="1" t="s">
        <v>74</v>
      </c>
      <c r="AA9" s="1" t="s">
        <v>74</v>
      </c>
      <c r="AB9" s="1" t="s">
        <v>74</v>
      </c>
      <c r="AC9" s="1" t="s">
        <v>74</v>
      </c>
      <c r="AD9" s="5" t="s">
        <v>255</v>
      </c>
      <c r="AE9" s="5" t="s">
        <v>256</v>
      </c>
      <c r="AF9" s="1" t="s">
        <v>257</v>
      </c>
      <c r="AG9" s="1" t="s">
        <v>258</v>
      </c>
      <c r="AH9" s="3">
        <v>29140</v>
      </c>
      <c r="AI9" s="1" t="s">
        <v>79</v>
      </c>
      <c r="AJ9" s="1" t="s">
        <v>234</v>
      </c>
      <c r="AK9" s="1" t="s">
        <v>259</v>
      </c>
      <c r="AL9" s="1" t="s">
        <v>228</v>
      </c>
      <c r="AM9" s="1" t="s">
        <v>248</v>
      </c>
      <c r="AN9" s="1" t="s">
        <v>260</v>
      </c>
      <c r="AO9" s="11" t="s">
        <v>253</v>
      </c>
      <c r="AP9" s="1" t="s">
        <v>261</v>
      </c>
      <c r="AQ9" s="1" t="s">
        <v>262</v>
      </c>
      <c r="AR9" s="3">
        <v>32043</v>
      </c>
      <c r="AS9" s="1" t="s">
        <v>79</v>
      </c>
      <c r="AT9" s="1" t="s">
        <v>234</v>
      </c>
      <c r="AU9" s="1" t="s">
        <v>263</v>
      </c>
      <c r="AV9" s="1" t="s">
        <v>264</v>
      </c>
      <c r="AW9" s="1" t="s">
        <v>248</v>
      </c>
      <c r="AX9" s="1" t="s">
        <v>260</v>
      </c>
      <c r="AY9" s="11" t="s">
        <v>265</v>
      </c>
      <c r="AZ9" s="5" t="s">
        <v>266</v>
      </c>
      <c r="BA9" s="5" t="s">
        <v>267</v>
      </c>
      <c r="BB9" s="5" t="s">
        <v>268</v>
      </c>
      <c r="BC9" s="5" t="s">
        <v>269</v>
      </c>
      <c r="BD9" s="1" t="str">
        <v>NO.PENDAFTARAN-0008</v>
      </c>
      <c r="BE9" s="1" t="str">
        <v>Wednesday, 14 December 2022</v>
      </c>
      <c r="BF9" s="5" t="str">
        <v>http://drive.google.com/uc?export=view&amp;id=1dr9DfDy4Rwb_TFnycGfr9EyZLxKd52AO</v>
      </c>
      <c r="BG9" s="5" t="str">
        <v>http://drive.google.com/uc?export=view&amp;id=1aO8W5s7kEZFaL9W1OBzWOTH8NPldgq5z</v>
      </c>
      <c r="BH9" s="5" t="str">
        <v>http://drive.google.com/uc?export=view&amp;id=1gRG7Hy0JvV9c9rxLaDUMx0OOm02T0MpV</v>
      </c>
      <c r="BI9" s="5" t="str">
        <v>http://drive.google.com/uc?export=view&amp;id=1qCtMkTGp1X77kaizMngFAnQT-eZXcwhl</v>
      </c>
      <c r="BJ9" s="5" t="str">
        <v>http://drive.google.com/uc?export=view&amp;id=1Z-pxjGB7Y20zFy9pnUmKNlz2B9MIS8wB</v>
      </c>
      <c r="BK9" s="5" t="str">
        <v>http://drive.google.com/uc?export=view&amp;id=1y_91wHzj7YeMAxGU7uQpo5ZYC_Na8pDV</v>
      </c>
      <c r="BL9" s="1" t="s">
        <v>270</v>
      </c>
      <c r="BM9" s="5" t="s">
        <v>271</v>
      </c>
      <c r="BN9" s="5" t="str">
        <f>HYPERLINK("https://drive.google.com/file/d/1Ob0pqsmFzSr-tTJ-Soeu2g3Vy69H4gCR/view?usp=drivesdk","Maria regina Resi Dhale")</f>
        <v>Maria regina Resi Dhale</v>
      </c>
      <c r="BO9" s="1" t="s">
        <v>272</v>
      </c>
      <c r="BP9" s="1" t="s">
        <v>273</v>
      </c>
      <c r="BQ9" s="5" t="s">
        <v>274</v>
      </c>
      <c r="BR9" s="5" t="str">
        <f>HYPERLINK("https://drive.google.com/file/d/1oxo3209WrUXhpy86La6wL6DNmlBkvvay/view?usp=drivesdk","Maria regina Resi Dhale")</f>
        <v>Maria regina Resi Dhale</v>
      </c>
      <c r="BS9" s="1" t="s">
        <v>272</v>
      </c>
    </row>
    <row r="10" spans="1:71">
      <c r="A10" s="2">
        <v>44909.7811842708</v>
      </c>
      <c r="B10" s="1" t="s">
        <v>275</v>
      </c>
      <c r="C10" s="1" t="s">
        <v>276</v>
      </c>
      <c r="D10" s="1" t="s">
        <v>277</v>
      </c>
      <c r="E10" s="3">
        <v>38509</v>
      </c>
      <c r="F10" s="1" t="s">
        <v>126</v>
      </c>
      <c r="G10" s="1" t="s">
        <v>278</v>
      </c>
      <c r="H10" s="1" t="s">
        <v>279</v>
      </c>
      <c r="I10" s="1" t="s">
        <v>69</v>
      </c>
      <c r="J10" s="1" t="s">
        <v>70</v>
      </c>
      <c r="K10" s="1">
        <v>17</v>
      </c>
      <c r="L10" s="1">
        <v>2</v>
      </c>
      <c r="M10" s="1" t="s">
        <v>280</v>
      </c>
      <c r="N10" s="11" t="s">
        <v>281</v>
      </c>
      <c r="O10" s="1" t="s">
        <v>282</v>
      </c>
      <c r="P10" s="1">
        <v>0</v>
      </c>
      <c r="Q10" s="1">
        <v>0</v>
      </c>
      <c r="R10" s="1">
        <v>0</v>
      </c>
      <c r="S10" s="1" t="s">
        <v>74</v>
      </c>
      <c r="T10" s="1" t="s">
        <v>75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74</v>
      </c>
      <c r="AB10" s="1" t="s">
        <v>74</v>
      </c>
      <c r="AC10" s="1" t="s">
        <v>74</v>
      </c>
      <c r="AD10" s="5" t="s">
        <v>283</v>
      </c>
      <c r="AE10" s="5" t="s">
        <v>284</v>
      </c>
      <c r="AF10" s="1" t="s">
        <v>285</v>
      </c>
      <c r="AG10" s="1" t="s">
        <v>286</v>
      </c>
      <c r="AH10" s="3">
        <v>24788</v>
      </c>
      <c r="AI10" s="1" t="s">
        <v>79</v>
      </c>
      <c r="AJ10" s="1" t="s">
        <v>80</v>
      </c>
      <c r="AK10" s="1" t="s">
        <v>287</v>
      </c>
      <c r="AL10" s="1" t="s">
        <v>288</v>
      </c>
      <c r="AM10" s="1" t="s">
        <v>289</v>
      </c>
      <c r="AN10" s="1" t="s">
        <v>69</v>
      </c>
      <c r="AO10" s="11" t="s">
        <v>281</v>
      </c>
      <c r="AP10" s="1" t="s">
        <v>290</v>
      </c>
      <c r="AQ10" s="1" t="s">
        <v>291</v>
      </c>
      <c r="AR10" s="3">
        <v>25705</v>
      </c>
      <c r="AS10" s="1" t="s">
        <v>86</v>
      </c>
      <c r="AT10" s="1" t="s">
        <v>80</v>
      </c>
      <c r="AU10" s="1" t="s">
        <v>81</v>
      </c>
      <c r="AV10" s="1" t="s">
        <v>292</v>
      </c>
      <c r="AW10" s="1" t="s">
        <v>278</v>
      </c>
      <c r="AX10" s="1" t="s">
        <v>69</v>
      </c>
      <c r="AY10" s="11" t="s">
        <v>281</v>
      </c>
      <c r="AZ10" s="5" t="s">
        <v>293</v>
      </c>
      <c r="BA10" s="5" t="s">
        <v>294</v>
      </c>
      <c r="BB10" s="5" t="s">
        <v>295</v>
      </c>
      <c r="BC10" s="5" t="s">
        <v>296</v>
      </c>
      <c r="BD10" s="1" t="str">
        <v>NO.PENDAFTARAN-0009</v>
      </c>
      <c r="BE10" s="1" t="str">
        <v>Wednesday, 14 December 2022</v>
      </c>
      <c r="BF10" s="5" t="str">
        <v>http://drive.google.com/uc?export=view&amp;id=1QmH1cqavTFVixD-uwFidLsh6aRTFywaM</v>
      </c>
      <c r="BG10" s="5" t="str">
        <v>http://drive.google.com/uc?export=view&amp;id=1USHXa_zZefIsrCFqQTzCoWcNMPY5CfVk</v>
      </c>
      <c r="BH10" s="5" t="str">
        <v>http://drive.google.com/uc?export=view&amp;id=1NZr9Wulfw0ybnpx9K79CAZRjUZ34rPGu</v>
      </c>
      <c r="BI10" s="5" t="str">
        <v>http://drive.google.com/uc?export=view&amp;id=1B97Au-mCfqJvKc_VhpIW8D6l932C4gMe</v>
      </c>
      <c r="BJ10" s="5" t="str">
        <v>http://drive.google.com/uc?export=view&amp;id=1u_8gK7hRKbC9bGcElmsoOJC6Mg-U25Hp</v>
      </c>
      <c r="BK10" s="5" t="str">
        <v>http://drive.google.com/uc?export=view&amp;id=1c5LxngZwi778-DUiJ93vp9zzmyejVy2q</v>
      </c>
      <c r="BL10" s="1" t="s">
        <v>297</v>
      </c>
      <c r="BM10" s="5" t="s">
        <v>298</v>
      </c>
      <c r="BN10" s="5" t="str">
        <f>HYPERLINK("https://drive.google.com/file/d/1uN1b4QYpDK6fMzW-5wSiWyAeS7XelrB1/view?usp=drivesdk","MARTINUS HERISON WORA DARI")</f>
        <v>MARTINUS HERISON WORA DARI</v>
      </c>
      <c r="BO10" s="1" t="s">
        <v>299</v>
      </c>
      <c r="BP10" s="1" t="s">
        <v>300</v>
      </c>
      <c r="BQ10" s="5" t="s">
        <v>301</v>
      </c>
      <c r="BR10" s="5" t="str">
        <f>HYPERLINK("https://drive.google.com/file/d/1wx37VocpVjzvY63CD00C-HILoj8u5RJi/view?usp=drivesdk","MARTINUS HERISON WORA DARI")</f>
        <v>MARTINUS HERISON WORA DARI</v>
      </c>
      <c r="BS10" s="1" t="s">
        <v>299</v>
      </c>
    </row>
    <row r="11" spans="1:71">
      <c r="A11" s="2">
        <v>44909.7893066667</v>
      </c>
      <c r="B11" s="1" t="s">
        <v>302</v>
      </c>
      <c r="C11" s="1" t="s">
        <v>303</v>
      </c>
      <c r="D11" s="1" t="s">
        <v>258</v>
      </c>
      <c r="E11" s="3">
        <v>41670</v>
      </c>
      <c r="F11" s="1" t="s">
        <v>126</v>
      </c>
      <c r="G11" s="1" t="s">
        <v>248</v>
      </c>
      <c r="H11" s="1" t="s">
        <v>304</v>
      </c>
      <c r="I11" s="1" t="s">
        <v>69</v>
      </c>
      <c r="J11" s="1" t="s">
        <v>129</v>
      </c>
      <c r="K11" s="1">
        <v>8</v>
      </c>
      <c r="L11" s="1">
        <v>3</v>
      </c>
      <c r="M11" s="1" t="s">
        <v>305</v>
      </c>
      <c r="N11" s="11" t="s">
        <v>253</v>
      </c>
      <c r="O11" s="1" t="s">
        <v>254</v>
      </c>
      <c r="P11" s="1">
        <v>175</v>
      </c>
      <c r="Q11" s="1">
        <v>175</v>
      </c>
      <c r="R11" s="1">
        <v>175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74</v>
      </c>
      <c r="Z11" s="1" t="s">
        <v>74</v>
      </c>
      <c r="AA11" s="1" t="s">
        <v>74</v>
      </c>
      <c r="AB11" s="1" t="s">
        <v>74</v>
      </c>
      <c r="AC11" s="1" t="s">
        <v>74</v>
      </c>
      <c r="AD11" s="5" t="s">
        <v>306</v>
      </c>
      <c r="AE11" s="5" t="s">
        <v>307</v>
      </c>
      <c r="AF11" s="1" t="s">
        <v>308</v>
      </c>
      <c r="AG11" s="1" t="s">
        <v>308</v>
      </c>
      <c r="AH11" s="3">
        <v>44909</v>
      </c>
      <c r="AI11" s="1" t="s">
        <v>308</v>
      </c>
      <c r="AJ11" s="1" t="s">
        <v>309</v>
      </c>
      <c r="AK11" s="1" t="s">
        <v>308</v>
      </c>
      <c r="AL11" s="1" t="s">
        <v>308</v>
      </c>
      <c r="AM11" s="1" t="s">
        <v>308</v>
      </c>
      <c r="AN11" s="1" t="s">
        <v>308</v>
      </c>
      <c r="AO11" s="11" t="s">
        <v>310</v>
      </c>
      <c r="AP11" s="1" t="s">
        <v>311</v>
      </c>
      <c r="AQ11" s="1" t="s">
        <v>258</v>
      </c>
      <c r="AR11" s="3">
        <v>21254</v>
      </c>
      <c r="AS11" s="1" t="s">
        <v>79</v>
      </c>
      <c r="AT11" s="1" t="s">
        <v>234</v>
      </c>
      <c r="AU11" s="1" t="s">
        <v>312</v>
      </c>
      <c r="AV11" s="1" t="s">
        <v>313</v>
      </c>
      <c r="AW11" s="1" t="s">
        <v>248</v>
      </c>
      <c r="AX11" s="1">
        <v>53</v>
      </c>
      <c r="AY11" s="11" t="s">
        <v>253</v>
      </c>
      <c r="AZ11" s="5" t="s">
        <v>314</v>
      </c>
      <c r="BA11" s="5" t="s">
        <v>315</v>
      </c>
      <c r="BB11" s="5" t="s">
        <v>316</v>
      </c>
      <c r="BC11" s="5" t="s">
        <v>317</v>
      </c>
      <c r="BD11" s="1" t="str">
        <v>BERKAS-0010</v>
      </c>
      <c r="BE11" s="1" t="str">
        <v>Wednesday, 14 December 2022</v>
      </c>
      <c r="BF11" s="5" t="str">
        <v>http://drive.google.com/uc?export=view&amp;id=19bqFf_j1yq7lkDHXRXROvdcnZvx_UZEp</v>
      </c>
      <c r="BG11" s="5" t="str">
        <v>http://drive.google.com/uc?export=view&amp;id=1BV4KvPSNvi5QibVKq5Wph7xly5S9ebP3</v>
      </c>
      <c r="BH11" s="5" t="str">
        <v>http://drive.google.com/uc?export=view&amp;id=1ajKnJegfErd1gmWt2QPV4iMRRFmhXliK</v>
      </c>
      <c r="BI11" s="5" t="str">
        <v>http://drive.google.com/uc?export=view&amp;id=1qY6nsmpHZ4K1eq1S2cBPPid5TttNDAbZ</v>
      </c>
      <c r="BJ11" s="5" t="str">
        <v>http://drive.google.com/uc?export=view&amp;id=112WGLXPlVMLS1z7sf9zX3NIrjkaQN-bY</v>
      </c>
      <c r="BK11" s="5" t="str">
        <v>http://drive.google.com/uc?export=view&amp;id=1JnRDRefg_-HC2-r_cLvVvlEceBlKTpls</v>
      </c>
      <c r="BL11" s="1" t="s">
        <v>318</v>
      </c>
      <c r="BM11" s="5" t="s">
        <v>319</v>
      </c>
      <c r="BN11" s="5" t="str">
        <f>HYPERLINK("https://drive.google.com/file/d/1IR-zMnPpxTzfj58x2gSi8BAXUCbOeyHi/view?usp=drivesdk","Yohanes Marselinus Kopo")</f>
        <v>Yohanes Marselinus Kopo</v>
      </c>
      <c r="BO11" s="1" t="s">
        <v>320</v>
      </c>
      <c r="BP11" s="1" t="s">
        <v>321</v>
      </c>
      <c r="BQ11" s="5" t="s">
        <v>322</v>
      </c>
      <c r="BR11" s="5" t="str">
        <f>HYPERLINK("https://drive.google.com/file/d/1PFpzLdnEyyDM948_gdHs3VeTHluukgZ0/view?usp=drivesdk","Yohanes Marselinus Kopo")</f>
        <v>Yohanes Marselinus Kopo</v>
      </c>
      <c r="BS11" s="1" t="s">
        <v>320</v>
      </c>
    </row>
    <row r="12" spans="1:71">
      <c r="A12" s="2">
        <v>44909.7941837616</v>
      </c>
      <c r="B12" s="1" t="s">
        <v>323</v>
      </c>
      <c r="C12" s="1" t="s">
        <v>324</v>
      </c>
      <c r="D12" s="1" t="s">
        <v>291</v>
      </c>
      <c r="E12" s="3">
        <v>39553</v>
      </c>
      <c r="F12" s="1" t="s">
        <v>126</v>
      </c>
      <c r="G12" s="1" t="s">
        <v>278</v>
      </c>
      <c r="H12" s="1" t="s">
        <v>325</v>
      </c>
      <c r="I12" s="1" t="s">
        <v>69</v>
      </c>
      <c r="J12" s="1" t="s">
        <v>178</v>
      </c>
      <c r="K12" s="1">
        <v>14</v>
      </c>
      <c r="L12" s="1">
        <v>2</v>
      </c>
      <c r="M12" s="1" t="s">
        <v>326</v>
      </c>
      <c r="N12" s="11" t="s">
        <v>281</v>
      </c>
      <c r="O12" s="1" t="s">
        <v>282</v>
      </c>
      <c r="P12" s="1">
        <v>0</v>
      </c>
      <c r="Q12" s="1">
        <v>0</v>
      </c>
      <c r="R12" s="1">
        <v>0</v>
      </c>
      <c r="S12" s="1" t="s">
        <v>75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74</v>
      </c>
      <c r="AB12" s="1" t="s">
        <v>74</v>
      </c>
      <c r="AC12" s="1" t="s">
        <v>74</v>
      </c>
      <c r="AD12" s="5" t="s">
        <v>327</v>
      </c>
      <c r="AE12" s="5" t="s">
        <v>328</v>
      </c>
      <c r="AF12" s="1" t="s">
        <v>329</v>
      </c>
      <c r="AG12" s="1" t="s">
        <v>330</v>
      </c>
      <c r="AH12" s="3">
        <v>35183</v>
      </c>
      <c r="AI12" s="1" t="s">
        <v>79</v>
      </c>
      <c r="AJ12" s="1" t="s">
        <v>80</v>
      </c>
      <c r="AK12" s="1" t="s">
        <v>81</v>
      </c>
      <c r="AL12" s="1" t="s">
        <v>87</v>
      </c>
      <c r="AM12" s="1" t="s">
        <v>331</v>
      </c>
      <c r="AN12" s="1" t="s">
        <v>69</v>
      </c>
      <c r="AO12" s="11" t="s">
        <v>281</v>
      </c>
      <c r="AP12" s="1" t="s">
        <v>332</v>
      </c>
      <c r="AQ12" s="1" t="s">
        <v>333</v>
      </c>
      <c r="AR12" s="3">
        <v>35115</v>
      </c>
      <c r="AS12" s="1" t="s">
        <v>86</v>
      </c>
      <c r="AT12" s="1" t="s">
        <v>80</v>
      </c>
      <c r="AU12" s="1" t="s">
        <v>81</v>
      </c>
      <c r="AV12" s="1" t="s">
        <v>87</v>
      </c>
      <c r="AW12" s="1" t="s">
        <v>331</v>
      </c>
      <c r="AX12" s="1" t="s">
        <v>69</v>
      </c>
      <c r="AY12" s="11" t="s">
        <v>281</v>
      </c>
      <c r="AZ12" s="5" t="s">
        <v>334</v>
      </c>
      <c r="BA12" s="5" t="s">
        <v>335</v>
      </c>
      <c r="BB12" s="5" t="s">
        <v>336</v>
      </c>
      <c r="BC12" s="5" t="s">
        <v>337</v>
      </c>
      <c r="BD12" s="1" t="str">
        <v>BERKAS-0011</v>
      </c>
      <c r="BE12" s="1" t="str">
        <v>Wednesday, 14 December 2022</v>
      </c>
      <c r="BF12" s="5" t="str">
        <v>http://drive.google.com/uc?export=view&amp;id=1wQyFyA6QBDoidy-oyaZSX5yQ2p8q0dJc</v>
      </c>
      <c r="BG12" s="5" t="str">
        <v>http://drive.google.com/uc?export=view&amp;id=1pAKb9EAfykYLIAiOkw_3qMjYwDtI7dD4</v>
      </c>
      <c r="BH12" s="5" t="str">
        <v>http://drive.google.com/uc?export=view&amp;id=1-zD29OSQEfH9RP4adn5MTwoLpLSUUQLe</v>
      </c>
      <c r="BI12" s="5" t="str">
        <v>http://drive.google.com/uc?export=view&amp;id=188js3-MR7jQVcuNtYFVibjq_vjUIUWCd</v>
      </c>
      <c r="BJ12" s="5" t="str">
        <v>http://drive.google.com/uc?export=view&amp;id=1bO1q1WEFZkP3QzgKj_r6PJZT_Y94tBDk</v>
      </c>
      <c r="BK12" s="5" t="str">
        <v>http://drive.google.com/uc?export=view&amp;id=1_oZZ_y9zqHo_jHQw8QlUbntLELfoAzJU</v>
      </c>
      <c r="BL12" s="1" t="s">
        <v>338</v>
      </c>
      <c r="BM12" s="5" t="s">
        <v>339</v>
      </c>
      <c r="BN12" s="5" t="str">
        <f>HYPERLINK("https://drive.google.com/file/d/1YH7xOw1ulic9b5pSaQ6-dW8WUIQTGVmB/view?usp=drivesdk","BENEDIKTUS ADOLFUS MBELO")</f>
        <v>BENEDIKTUS ADOLFUS MBELO</v>
      </c>
      <c r="BO12" s="1" t="s">
        <v>340</v>
      </c>
      <c r="BP12" s="1" t="s">
        <v>341</v>
      </c>
      <c r="BQ12" s="5" t="s">
        <v>342</v>
      </c>
      <c r="BR12" s="5" t="str">
        <f>HYPERLINK("https://drive.google.com/file/d/1pDTy7RM_ZlLMXWW6WIVgDEQstjLEOXvG/view?usp=drivesdk","BENEDIKTUS ADOLFUS MBELO")</f>
        <v>BENEDIKTUS ADOLFUS MBELO</v>
      </c>
      <c r="BS12" s="1" t="s">
        <v>340</v>
      </c>
    </row>
    <row r="13" spans="1:71">
      <c r="A13" s="2">
        <v>44909.7992902778</v>
      </c>
      <c r="B13" s="1" t="s">
        <v>343</v>
      </c>
      <c r="C13" s="1" t="s">
        <v>344</v>
      </c>
      <c r="D13" s="1" t="s">
        <v>345</v>
      </c>
      <c r="E13" s="3">
        <v>38794</v>
      </c>
      <c r="F13" s="1" t="s">
        <v>126</v>
      </c>
      <c r="G13" s="1" t="s">
        <v>346</v>
      </c>
      <c r="H13" s="1" t="s">
        <v>347</v>
      </c>
      <c r="I13" s="1" t="s">
        <v>69</v>
      </c>
      <c r="J13" s="1" t="s">
        <v>178</v>
      </c>
      <c r="K13" s="1">
        <v>15</v>
      </c>
      <c r="L13" s="1">
        <v>3</v>
      </c>
      <c r="M13" s="1" t="s">
        <v>348</v>
      </c>
      <c r="N13" s="11" t="s">
        <v>349</v>
      </c>
      <c r="O13" s="1" t="s">
        <v>254</v>
      </c>
      <c r="P13" s="1">
        <v>175</v>
      </c>
      <c r="Q13" s="1">
        <v>175</v>
      </c>
      <c r="R13" s="1">
        <v>175</v>
      </c>
      <c r="S13" s="1" t="s">
        <v>74</v>
      </c>
      <c r="T13" s="1" t="s">
        <v>74</v>
      </c>
      <c r="U13" s="1" t="s">
        <v>74</v>
      </c>
      <c r="V13" s="1" t="s">
        <v>74</v>
      </c>
      <c r="W13" s="1" t="s">
        <v>74</v>
      </c>
      <c r="X13" s="1" t="s">
        <v>74</v>
      </c>
      <c r="Y13" s="1" t="s">
        <v>74</v>
      </c>
      <c r="Z13" s="1" t="s">
        <v>74</v>
      </c>
      <c r="AA13" s="1" t="s">
        <v>74</v>
      </c>
      <c r="AB13" s="1" t="s">
        <v>74</v>
      </c>
      <c r="AC13" s="1" t="s">
        <v>74</v>
      </c>
      <c r="AD13" s="5" t="s">
        <v>350</v>
      </c>
      <c r="AE13" s="5" t="s">
        <v>351</v>
      </c>
      <c r="AF13" s="1" t="s">
        <v>352</v>
      </c>
      <c r="AG13" s="1" t="s">
        <v>353</v>
      </c>
      <c r="AH13" s="3">
        <v>30257</v>
      </c>
      <c r="AI13" s="1" t="s">
        <v>79</v>
      </c>
      <c r="AJ13" s="1" t="s">
        <v>234</v>
      </c>
      <c r="AK13" s="1" t="s">
        <v>312</v>
      </c>
      <c r="AL13" s="1" t="s">
        <v>228</v>
      </c>
      <c r="AM13" s="1" t="s">
        <v>346</v>
      </c>
      <c r="AN13" s="1" t="s">
        <v>354</v>
      </c>
      <c r="AO13" s="11" t="s">
        <v>349</v>
      </c>
      <c r="AP13" s="1" t="s">
        <v>355</v>
      </c>
      <c r="AQ13" s="1" t="s">
        <v>353</v>
      </c>
      <c r="AR13" s="3">
        <v>28516</v>
      </c>
      <c r="AS13" s="1" t="s">
        <v>79</v>
      </c>
      <c r="AT13" s="1" t="s">
        <v>234</v>
      </c>
      <c r="AU13" s="1" t="s">
        <v>312</v>
      </c>
      <c r="AV13" s="1" t="s">
        <v>356</v>
      </c>
      <c r="AW13" s="1" t="s">
        <v>346</v>
      </c>
      <c r="AX13" s="1" t="s">
        <v>357</v>
      </c>
      <c r="AY13" s="11" t="s">
        <v>349</v>
      </c>
      <c r="AZ13" s="5" t="s">
        <v>358</v>
      </c>
      <c r="BA13" s="5" t="s">
        <v>359</v>
      </c>
      <c r="BB13" s="5" t="s">
        <v>360</v>
      </c>
      <c r="BC13" s="5" t="s">
        <v>361</v>
      </c>
      <c r="BD13" s="1" t="str">
        <v>BERKAS-0012</v>
      </c>
      <c r="BE13" s="1" t="str">
        <v>Wednesday, 14 December 2022</v>
      </c>
      <c r="BF13" s="5" t="str">
        <v>http://drive.google.com/uc?export=view&amp;id=1VVVI_yqEV9ioKyryG_QaSIO7SQO2l_K-</v>
      </c>
      <c r="BG13" s="5" t="str">
        <v>http://drive.google.com/uc?export=view&amp;id=1GEoPQnpokxTGH4rnvh43jYpPRIoYbQ-e</v>
      </c>
      <c r="BH13" s="5" t="str">
        <v>http://drive.google.com/uc?export=view&amp;id=1yLwUi27RqC6aO5ii9mbN_zD9kRhyy-7B</v>
      </c>
      <c r="BI13" s="5" t="str">
        <v>http://drive.google.com/uc?export=view&amp;id=1YrOdgVTk2lXr4W6dVR1kSuoIsWG0WRkE</v>
      </c>
      <c r="BJ13" s="5" t="str">
        <v>http://drive.google.com/uc?export=view&amp;id=1lZ6us8C13Wdyc55ZsFw9RLKWknWKU746</v>
      </c>
      <c r="BK13" s="5" t="str">
        <v>http://drive.google.com/uc?export=view&amp;id=18fuABtWlBHswl6OpKB3uUs_1WjCEz6yt</v>
      </c>
      <c r="BL13" s="1" t="s">
        <v>362</v>
      </c>
      <c r="BM13" s="5" t="s">
        <v>363</v>
      </c>
      <c r="BN13" s="5" t="str">
        <f>HYPERLINK("https://drive.google.com/file/d/1D0PhtLdgQi_HyA0mrIAIWvhWmnHyFZX9/view?usp=drivesdk","Paulus Alex Ben Bhasa")</f>
        <v>Paulus Alex Ben Bhasa</v>
      </c>
      <c r="BO13" s="1" t="s">
        <v>364</v>
      </c>
      <c r="BP13" s="1" t="s">
        <v>365</v>
      </c>
      <c r="BQ13" s="5" t="s">
        <v>366</v>
      </c>
      <c r="BR13" s="5" t="str">
        <f>HYPERLINK("https://drive.google.com/file/d/1lCsFe_peZH30zRj35HCYtgZKVEcvdiLK/view?usp=drivesdk","Paulus Alex Ben Bhasa")</f>
        <v>Paulus Alex Ben Bhasa</v>
      </c>
      <c r="BS13" s="1" t="s">
        <v>364</v>
      </c>
    </row>
    <row r="14" spans="1:71">
      <c r="A14" s="2">
        <v>44909.8088609491</v>
      </c>
      <c r="B14" s="1" t="s">
        <v>367</v>
      </c>
      <c r="C14" s="1" t="s">
        <v>368</v>
      </c>
      <c r="D14" s="1" t="s">
        <v>369</v>
      </c>
      <c r="E14" s="3">
        <v>38706</v>
      </c>
      <c r="F14" s="1" t="s">
        <v>126</v>
      </c>
      <c r="G14" s="1" t="s">
        <v>370</v>
      </c>
      <c r="H14" s="1" t="s">
        <v>371</v>
      </c>
      <c r="I14" s="1" t="s">
        <v>69</v>
      </c>
      <c r="J14" s="1" t="s">
        <v>70</v>
      </c>
      <c r="K14" s="1">
        <v>17</v>
      </c>
      <c r="L14" s="1">
        <v>4</v>
      </c>
      <c r="M14" s="1" t="s">
        <v>372</v>
      </c>
      <c r="N14" s="11" t="s">
        <v>373</v>
      </c>
      <c r="O14" s="1" t="s">
        <v>282</v>
      </c>
      <c r="P14" s="1">
        <v>0</v>
      </c>
      <c r="Q14" s="1">
        <v>0</v>
      </c>
      <c r="R14" s="1">
        <v>0</v>
      </c>
      <c r="S14" s="1" t="s">
        <v>74</v>
      </c>
      <c r="T14" s="1" t="s">
        <v>74</v>
      </c>
      <c r="U14" s="1" t="s">
        <v>75</v>
      </c>
      <c r="V14" s="1" t="s">
        <v>74</v>
      </c>
      <c r="W14" s="1" t="s">
        <v>74</v>
      </c>
      <c r="X14" s="1" t="s">
        <v>74</v>
      </c>
      <c r="Y14" s="1" t="s">
        <v>74</v>
      </c>
      <c r="Z14" s="1" t="s">
        <v>74</v>
      </c>
      <c r="AA14" s="1" t="s">
        <v>74</v>
      </c>
      <c r="AB14" s="1" t="s">
        <v>75</v>
      </c>
      <c r="AC14" s="4"/>
      <c r="AD14" s="5" t="s">
        <v>374</v>
      </c>
      <c r="AE14" s="5" t="s">
        <v>375</v>
      </c>
      <c r="AF14" s="1" t="s">
        <v>376</v>
      </c>
      <c r="AG14" s="1" t="s">
        <v>369</v>
      </c>
      <c r="AH14" s="3">
        <v>23193</v>
      </c>
      <c r="AI14" s="1" t="s">
        <v>79</v>
      </c>
      <c r="AJ14" s="1" t="s">
        <v>80</v>
      </c>
      <c r="AK14" s="1" t="s">
        <v>377</v>
      </c>
      <c r="AL14" s="1" t="s">
        <v>378</v>
      </c>
      <c r="AM14" s="1" t="s">
        <v>370</v>
      </c>
      <c r="AN14" s="1" t="s">
        <v>69</v>
      </c>
      <c r="AO14" s="11" t="s">
        <v>373</v>
      </c>
      <c r="AP14" s="1" t="s">
        <v>379</v>
      </c>
      <c r="AQ14" s="1" t="s">
        <v>380</v>
      </c>
      <c r="AR14" s="3">
        <v>26200</v>
      </c>
      <c r="AS14" s="1" t="s">
        <v>86</v>
      </c>
      <c r="AT14" s="1" t="s">
        <v>80</v>
      </c>
      <c r="AU14" s="1" t="s">
        <v>81</v>
      </c>
      <c r="AV14" s="1" t="s">
        <v>82</v>
      </c>
      <c r="AW14" s="1" t="s">
        <v>381</v>
      </c>
      <c r="AX14" s="1" t="s">
        <v>69</v>
      </c>
      <c r="AY14" s="11" t="s">
        <v>373</v>
      </c>
      <c r="AZ14" s="5" t="s">
        <v>382</v>
      </c>
      <c r="BA14" s="5" t="s">
        <v>383</v>
      </c>
      <c r="BB14" s="5" t="s">
        <v>384</v>
      </c>
      <c r="BC14" s="5" t="s">
        <v>385</v>
      </c>
      <c r="BD14" s="1" t="str">
        <v>BERKAS-0013</v>
      </c>
      <c r="BE14" s="1" t="str">
        <v>Wednesday, 14 December 2022</v>
      </c>
      <c r="BF14" s="5" t="str">
        <v>http://drive.google.com/uc?export=view&amp;id=19GlZttwy0XJ8_GtMOqErg25fZWnXZMD3</v>
      </c>
      <c r="BG14" s="5" t="str">
        <v>http://drive.google.com/uc?export=view&amp;id=1tcibZvooLM_vjAFCbsRPBofVMJrrBYG3</v>
      </c>
      <c r="BH14" s="5" t="str">
        <v>http://drive.google.com/uc?export=view&amp;id=12knNvaiJtrttzrHv-TmuXRUyNymVwDQK</v>
      </c>
      <c r="BI14" s="5" t="str">
        <v>http://drive.google.com/uc?export=view&amp;id=1W0FVyWEoRAwVhFlRmmo-i1zCe6Sjh8aw</v>
      </c>
      <c r="BJ14" s="5" t="str">
        <v>http://drive.google.com/uc?export=view&amp;id=1nUOFiplK0zonW3_Bv8SgwilI3CBGRycm</v>
      </c>
      <c r="BK14" s="5" t="str">
        <v>http://drive.google.com/uc?export=view&amp;id=1nzU4N-RZQkKOM0qeAdFqekpO-GyNmwdN</v>
      </c>
      <c r="BL14" s="1" t="s">
        <v>386</v>
      </c>
      <c r="BM14" s="5" t="s">
        <v>387</v>
      </c>
      <c r="BN14" s="5" t="str">
        <f>HYPERLINK("https://drive.google.com/file/d/15DOufEO5kT2xA75MrhrPegkdb2C5V-ar/view?usp=drivesdk","VINSENSIUS SEDA")</f>
        <v>VINSENSIUS SEDA</v>
      </c>
      <c r="BO14" s="1" t="s">
        <v>388</v>
      </c>
      <c r="BP14" s="1" t="s">
        <v>389</v>
      </c>
      <c r="BQ14" s="5" t="s">
        <v>390</v>
      </c>
      <c r="BR14" s="5" t="str">
        <f>HYPERLINK("https://drive.google.com/file/d/1k2CHjAnjHlgYp34xO3wwJLslR1u5cDXS/view?usp=drivesdk","VINSENSIUS SEDA")</f>
        <v>VINSENSIUS SEDA</v>
      </c>
      <c r="BS14" s="1" t="s">
        <v>388</v>
      </c>
    </row>
    <row r="15" spans="1:71">
      <c r="A15" s="2">
        <v>44909.8155401852</v>
      </c>
      <c r="B15" s="1" t="s">
        <v>391</v>
      </c>
      <c r="C15" s="1" t="s">
        <v>392</v>
      </c>
      <c r="D15" s="1" t="s">
        <v>353</v>
      </c>
      <c r="E15" s="3">
        <v>40417</v>
      </c>
      <c r="F15" s="1" t="s">
        <v>66</v>
      </c>
      <c r="G15" s="1" t="s">
        <v>346</v>
      </c>
      <c r="H15" s="1" t="s">
        <v>393</v>
      </c>
      <c r="I15" s="1" t="s">
        <v>69</v>
      </c>
      <c r="J15" s="1" t="s">
        <v>178</v>
      </c>
      <c r="K15" s="1">
        <v>13</v>
      </c>
      <c r="L15" s="1">
        <v>7</v>
      </c>
      <c r="M15" s="1" t="s">
        <v>394</v>
      </c>
      <c r="N15" s="11" t="s">
        <v>395</v>
      </c>
      <c r="O15" s="1" t="s">
        <v>254</v>
      </c>
      <c r="P15" s="1">
        <v>175</v>
      </c>
      <c r="Q15" s="1">
        <v>176</v>
      </c>
      <c r="R15" s="1">
        <v>175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s="1" t="s">
        <v>74</v>
      </c>
      <c r="AD15" s="5" t="s">
        <v>396</v>
      </c>
      <c r="AE15" s="5" t="s">
        <v>397</v>
      </c>
      <c r="AF15" s="1" t="s">
        <v>398</v>
      </c>
      <c r="AG15" s="1" t="s">
        <v>399</v>
      </c>
      <c r="AH15" s="3">
        <v>24991</v>
      </c>
      <c r="AI15" s="1" t="s">
        <v>79</v>
      </c>
      <c r="AJ15" s="1" t="s">
        <v>234</v>
      </c>
      <c r="AK15" s="1" t="s">
        <v>400</v>
      </c>
      <c r="AL15" s="1" t="s">
        <v>401</v>
      </c>
      <c r="AM15" s="1" t="s">
        <v>346</v>
      </c>
      <c r="AN15" s="1" t="s">
        <v>357</v>
      </c>
      <c r="AO15" s="11" t="s">
        <v>395</v>
      </c>
      <c r="AP15" s="1" t="s">
        <v>402</v>
      </c>
      <c r="AQ15" s="1" t="s">
        <v>353</v>
      </c>
      <c r="AR15" s="3">
        <v>26598</v>
      </c>
      <c r="AS15" s="1" t="s">
        <v>79</v>
      </c>
      <c r="AT15" s="1" t="s">
        <v>234</v>
      </c>
      <c r="AU15" s="1" t="s">
        <v>403</v>
      </c>
      <c r="AV15" s="1" t="s">
        <v>404</v>
      </c>
      <c r="AW15" s="1" t="s">
        <v>346</v>
      </c>
      <c r="AX15" s="1" t="s">
        <v>357</v>
      </c>
      <c r="AY15" s="11" t="s">
        <v>395</v>
      </c>
      <c r="AZ15" s="5" t="s">
        <v>405</v>
      </c>
      <c r="BA15" s="5" t="s">
        <v>406</v>
      </c>
      <c r="BB15" s="5" t="s">
        <v>407</v>
      </c>
      <c r="BC15" s="5" t="s">
        <v>408</v>
      </c>
      <c r="BD15" s="1" t="str">
        <v>BERKAS-0014</v>
      </c>
      <c r="BE15" s="1" t="str">
        <v>Wednesday, 14 December 2022</v>
      </c>
      <c r="BF15" s="5" t="str">
        <v>http://drive.google.com/uc?export=view&amp;id=15CBZTcTmF42Sd8Um0oMgG1ouGcpmPRM5</v>
      </c>
      <c r="BG15" s="5" t="str">
        <v>http://drive.google.com/uc?export=view&amp;id=1btfI1BIh4Unn608AsINc4YyuCzY1JQXK</v>
      </c>
      <c r="BH15" s="5" t="str">
        <v>http://drive.google.com/uc?export=view&amp;id=1xKEdCBzMMi1zmxh5u7nz6kzuHIcMa9Kv</v>
      </c>
      <c r="BI15" s="5" t="str">
        <v>http://drive.google.com/uc?export=view&amp;id=1SPlpnBxm4m-V1EwNkHsKh698mCnJQo7U</v>
      </c>
      <c r="BJ15" s="5" t="str">
        <v>http://drive.google.com/uc?export=view&amp;id=1yZM5WX7IsS0knv_3RicPk4oI2mlBeFb4</v>
      </c>
      <c r="BK15" s="5" t="str">
        <v>http://drive.google.com/uc?export=view&amp;id=1JvmdDLYu06gWT9UmPW-VUdBmQTJnuchp</v>
      </c>
      <c r="BL15" s="1" t="s">
        <v>409</v>
      </c>
      <c r="BM15" s="5" t="s">
        <v>410</v>
      </c>
      <c r="BN15" s="5" t="str">
        <f>HYPERLINK("https://drive.google.com/file/d/1aKQtFoAn7AM7NbbeyNnzbeLD8aQQc1w0/view?usp=drivesdk","Monica Sitia Ngoi")</f>
        <v>Monica Sitia Ngoi</v>
      </c>
      <c r="BO15" s="1" t="s">
        <v>411</v>
      </c>
      <c r="BP15" s="1" t="s">
        <v>412</v>
      </c>
      <c r="BQ15" s="5" t="s">
        <v>413</v>
      </c>
      <c r="BR15" s="5" t="str">
        <f>HYPERLINK("https://drive.google.com/file/d/1vH0LgSVvdPEsaaWyrbRiZDAwntivk_TF/view?usp=drivesdk","Monica Sitia Ngoi")</f>
        <v>Monica Sitia Ngoi</v>
      </c>
      <c r="BS15" s="1" t="s">
        <v>411</v>
      </c>
    </row>
    <row r="16" spans="1:71">
      <c r="A16" s="2">
        <v>44909.8209588657</v>
      </c>
      <c r="B16" s="1" t="s">
        <v>414</v>
      </c>
      <c r="C16" s="1" t="s">
        <v>415</v>
      </c>
      <c r="D16" s="1" t="s">
        <v>353</v>
      </c>
      <c r="E16" s="3">
        <v>39637</v>
      </c>
      <c r="F16" s="1" t="s">
        <v>126</v>
      </c>
      <c r="G16" s="1" t="s">
        <v>346</v>
      </c>
      <c r="H16" s="1" t="s">
        <v>416</v>
      </c>
      <c r="I16" s="1" t="s">
        <v>104</v>
      </c>
      <c r="J16" s="1" t="s">
        <v>178</v>
      </c>
      <c r="K16" s="1">
        <v>14</v>
      </c>
      <c r="L16" s="1">
        <v>3</v>
      </c>
      <c r="M16" s="1" t="s">
        <v>417</v>
      </c>
      <c r="N16" s="11" t="s">
        <v>395</v>
      </c>
      <c r="O16" s="1" t="s">
        <v>254</v>
      </c>
      <c r="P16" s="1">
        <v>175</v>
      </c>
      <c r="Q16" s="1">
        <v>175</v>
      </c>
      <c r="R16" s="1">
        <v>175</v>
      </c>
      <c r="S16" s="1" t="s">
        <v>75</v>
      </c>
      <c r="T16" s="1" t="s">
        <v>74</v>
      </c>
      <c r="U16" s="1" t="s">
        <v>74</v>
      </c>
      <c r="V16" s="1" t="s">
        <v>74</v>
      </c>
      <c r="W16" s="1" t="s">
        <v>74</v>
      </c>
      <c r="X16" s="1" t="s">
        <v>74</v>
      </c>
      <c r="Y16" s="1" t="s">
        <v>74</v>
      </c>
      <c r="Z16" s="1" t="s">
        <v>74</v>
      </c>
      <c r="AA16" s="1" t="s">
        <v>74</v>
      </c>
      <c r="AB16" s="1" t="s">
        <v>74</v>
      </c>
      <c r="AC16" s="1" t="s">
        <v>74</v>
      </c>
      <c r="AD16" s="5" t="s">
        <v>418</v>
      </c>
      <c r="AE16" s="5" t="s">
        <v>419</v>
      </c>
      <c r="AF16" s="1" t="s">
        <v>420</v>
      </c>
      <c r="AG16" s="1" t="s">
        <v>421</v>
      </c>
      <c r="AH16" s="3">
        <v>28946</v>
      </c>
      <c r="AI16" s="1" t="s">
        <v>79</v>
      </c>
      <c r="AJ16" s="1" t="s">
        <v>234</v>
      </c>
      <c r="AK16" s="1" t="s">
        <v>422</v>
      </c>
      <c r="AL16" s="1" t="s">
        <v>228</v>
      </c>
      <c r="AM16" s="1" t="s">
        <v>346</v>
      </c>
      <c r="AN16" s="1" t="s">
        <v>357</v>
      </c>
      <c r="AO16" s="11" t="s">
        <v>395</v>
      </c>
      <c r="AP16" s="1" t="s">
        <v>423</v>
      </c>
      <c r="AQ16" s="1" t="s">
        <v>353</v>
      </c>
      <c r="AR16" s="3">
        <v>27784</v>
      </c>
      <c r="AS16" s="1" t="s">
        <v>79</v>
      </c>
      <c r="AT16" s="1" t="s">
        <v>234</v>
      </c>
      <c r="AU16" s="1" t="s">
        <v>424</v>
      </c>
      <c r="AV16" s="1" t="s">
        <v>401</v>
      </c>
      <c r="AW16" s="1" t="s">
        <v>346</v>
      </c>
      <c r="AX16" s="1" t="s">
        <v>357</v>
      </c>
      <c r="AY16" s="11" t="s">
        <v>395</v>
      </c>
      <c r="AZ16" s="5" t="s">
        <v>425</v>
      </c>
      <c r="BA16" s="5" t="s">
        <v>426</v>
      </c>
      <c r="BB16" s="5" t="s">
        <v>427</v>
      </c>
      <c r="BC16" s="5" t="s">
        <v>428</v>
      </c>
      <c r="BD16" s="1" t="str">
        <v>BERKAS-0015</v>
      </c>
      <c r="BE16" s="1" t="str">
        <v>Wednesday, 14 December 2022</v>
      </c>
      <c r="BF16" s="5" t="str">
        <v>http://drive.google.com/uc?export=view&amp;id=1hbPxAEx_RnXniggrkfVuvFWKyBdGhV2y</v>
      </c>
      <c r="BG16" s="5" t="str">
        <v>http://drive.google.com/uc?export=view&amp;id=1IMhXFAI2GF7dznCwmY5fxRJfLFrZnkLV</v>
      </c>
      <c r="BH16" s="5" t="str">
        <v>http://drive.google.com/uc?export=view&amp;id=1vr9HA44V6VnTDybsyMo3CkI_4fJcqWgW</v>
      </c>
      <c r="BI16" s="5" t="str">
        <v>http://drive.google.com/uc?export=view&amp;id=14MJd08NtMPhRBHKYZfIRoIB_EVFFgUOC</v>
      </c>
      <c r="BJ16" s="5" t="str">
        <v>http://drive.google.com/uc?export=view&amp;id=1HBCyEfulwbIXY7Gks_sLCFB_vTOR1Lpn</v>
      </c>
      <c r="BK16" s="5" t="str">
        <v>http://drive.google.com/uc?export=view&amp;id=1HrEenT3Q0gVYQFKWdYpmZ5emMib7k1jI</v>
      </c>
      <c r="BL16" s="1" t="s">
        <v>429</v>
      </c>
      <c r="BM16" s="5" t="s">
        <v>430</v>
      </c>
      <c r="BN16" s="5" t="str">
        <f>HYPERLINK("https://drive.google.com/file/d/1CW58yBG5RwI4gHXCdCgRFtrrTDv8eVR-/view?usp=drivesdk","Pankrasius Mite Mbete")</f>
        <v>Pankrasius Mite Mbete</v>
      </c>
      <c r="BO16" s="1" t="s">
        <v>431</v>
      </c>
      <c r="BP16" s="1" t="s">
        <v>432</v>
      </c>
      <c r="BQ16" s="5" t="s">
        <v>433</v>
      </c>
      <c r="BR16" s="5" t="str">
        <f>HYPERLINK("https://drive.google.com/file/d/173JJ4ntNzYvN3Ib1b8UR3UbH_yOLAhk8/view?usp=drivesdk","Pankrasius Mite Mbete")</f>
        <v>Pankrasius Mite Mbete</v>
      </c>
      <c r="BS16" s="1" t="s">
        <v>431</v>
      </c>
    </row>
    <row r="17" spans="1:71">
      <c r="A17" s="2">
        <v>44909.8222462963</v>
      </c>
      <c r="B17" s="1" t="s">
        <v>434</v>
      </c>
      <c r="C17" s="1" t="s">
        <v>435</v>
      </c>
      <c r="D17" s="1" t="s">
        <v>369</v>
      </c>
      <c r="E17" s="3">
        <v>39409</v>
      </c>
      <c r="F17" s="1" t="s">
        <v>66</v>
      </c>
      <c r="G17" s="1" t="s">
        <v>436</v>
      </c>
      <c r="H17" s="1" t="s">
        <v>437</v>
      </c>
      <c r="I17" s="1" t="s">
        <v>438</v>
      </c>
      <c r="J17" s="1" t="s">
        <v>178</v>
      </c>
      <c r="K17" s="1">
        <v>14</v>
      </c>
      <c r="L17" s="1">
        <v>3</v>
      </c>
      <c r="M17" s="1" t="s">
        <v>439</v>
      </c>
      <c r="N17" s="11" t="s">
        <v>373</v>
      </c>
      <c r="O17" s="1" t="s">
        <v>440</v>
      </c>
      <c r="P17" s="1">
        <v>0</v>
      </c>
      <c r="Q17" s="1">
        <v>0</v>
      </c>
      <c r="R17" s="1">
        <v>0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74</v>
      </c>
      <c r="X17" s="1" t="s">
        <v>74</v>
      </c>
      <c r="Y17" s="1" t="s">
        <v>74</v>
      </c>
      <c r="Z17" s="1" t="s">
        <v>74</v>
      </c>
      <c r="AA17" s="1" t="s">
        <v>74</v>
      </c>
      <c r="AB17" s="1" t="s">
        <v>74</v>
      </c>
      <c r="AC17" s="1" t="s">
        <v>74</v>
      </c>
      <c r="AD17" s="5" t="s">
        <v>441</v>
      </c>
      <c r="AE17" s="5" t="s">
        <v>442</v>
      </c>
      <c r="AF17" s="1" t="s">
        <v>443</v>
      </c>
      <c r="AG17" s="1" t="s">
        <v>125</v>
      </c>
      <c r="AH17" s="3">
        <v>31559</v>
      </c>
      <c r="AI17" s="1" t="s">
        <v>79</v>
      </c>
      <c r="AJ17" s="1" t="s">
        <v>80</v>
      </c>
      <c r="AK17" s="1" t="s">
        <v>444</v>
      </c>
      <c r="AL17" s="1" t="s">
        <v>87</v>
      </c>
      <c r="AM17" s="1" t="s">
        <v>445</v>
      </c>
      <c r="AN17" s="1" t="s">
        <v>69</v>
      </c>
      <c r="AO17" s="11" t="s">
        <v>373</v>
      </c>
      <c r="AP17" s="1" t="s">
        <v>446</v>
      </c>
      <c r="AQ17" s="1" t="s">
        <v>125</v>
      </c>
      <c r="AR17" s="3">
        <v>31997</v>
      </c>
      <c r="AS17" s="1" t="s">
        <v>86</v>
      </c>
      <c r="AT17" s="1" t="s">
        <v>80</v>
      </c>
      <c r="AU17" s="1" t="s">
        <v>81</v>
      </c>
      <c r="AV17" s="1" t="s">
        <v>82</v>
      </c>
      <c r="AW17" s="1" t="s">
        <v>447</v>
      </c>
      <c r="AX17" s="1" t="s">
        <v>69</v>
      </c>
      <c r="AY17" s="11" t="s">
        <v>373</v>
      </c>
      <c r="AZ17" s="5" t="s">
        <v>448</v>
      </c>
      <c r="BA17" s="5" t="s">
        <v>449</v>
      </c>
      <c r="BB17" s="5" t="s">
        <v>450</v>
      </c>
      <c r="BC17" s="5" t="s">
        <v>451</v>
      </c>
      <c r="BD17" s="1" t="str">
        <v>BERKAS-0016</v>
      </c>
      <c r="BE17" s="1" t="str">
        <v>Wednesday, 14 December 2022</v>
      </c>
      <c r="BF17" s="5" t="str">
        <v>http://drive.google.com/uc?export=view&amp;id=1WeHM7aM1-B8n1cidLyJCOr2O68UtUlv_</v>
      </c>
      <c r="BG17" s="5" t="str">
        <v>http://drive.google.com/uc?export=view&amp;id=1IW5IqHyBd_C372NUP0JJkAvI3Mb3mHr9</v>
      </c>
      <c r="BH17" s="5" t="str">
        <v>http://drive.google.com/uc?export=view&amp;id=1MlZQTpEvuRjDDEUnbbFHD59IWLHimfQ1</v>
      </c>
      <c r="BI17" s="5" t="str">
        <v>http://drive.google.com/uc?export=view&amp;id=1yL709PUoKUxpIHPJb8hZwlgFA3jIkqaE</v>
      </c>
      <c r="BJ17" s="5" t="str">
        <v>http://drive.google.com/uc?export=view&amp;id=1UybBFyoZ4iQlqD6lmrmAgGwdT4YZZ4TX</v>
      </c>
      <c r="BK17" s="5" t="str">
        <v>http://drive.google.com/uc?export=view&amp;id=1DzIIJJiqBa6gv81F2RGZZx_asK5IAMfw</v>
      </c>
      <c r="BL17" s="1" t="s">
        <v>452</v>
      </c>
      <c r="BM17" s="5" t="s">
        <v>453</v>
      </c>
      <c r="BN17" s="5" t="str">
        <f>HYPERLINK("https://drive.google.com/file/d/1I7b6BRmXA32xLFN_jVDt-jXUQKZcI-4s/view?usp=drivesdk","MARIA YASINTA DEDA")</f>
        <v>MARIA YASINTA DEDA</v>
      </c>
      <c r="BO17" s="1" t="s">
        <v>454</v>
      </c>
      <c r="BP17" s="1" t="s">
        <v>455</v>
      </c>
      <c r="BQ17" s="5" t="s">
        <v>456</v>
      </c>
      <c r="BR17" s="5" t="str">
        <f>HYPERLINK("https://drive.google.com/file/d/1uCwxi9HDRngRXDPG0ezGre02zWfMmRqf/view?usp=drivesdk","MARIA YASINTA DEDA")</f>
        <v>MARIA YASINTA DEDA</v>
      </c>
      <c r="BS17" s="1" t="s">
        <v>454</v>
      </c>
    </row>
    <row r="18" spans="1:71">
      <c r="A18" s="2">
        <v>44909.8280982986</v>
      </c>
      <c r="B18" s="1" t="s">
        <v>457</v>
      </c>
      <c r="C18" s="1" t="s">
        <v>458</v>
      </c>
      <c r="D18" s="1" t="s">
        <v>459</v>
      </c>
      <c r="E18" s="3">
        <v>41785</v>
      </c>
      <c r="F18" s="1" t="s">
        <v>126</v>
      </c>
      <c r="G18" s="1" t="s">
        <v>346</v>
      </c>
      <c r="H18" s="1" t="s">
        <v>460</v>
      </c>
      <c r="I18" s="1" t="s">
        <v>104</v>
      </c>
      <c r="J18" s="1" t="s">
        <v>129</v>
      </c>
      <c r="K18" s="1">
        <v>8</v>
      </c>
      <c r="L18" s="1">
        <v>3</v>
      </c>
      <c r="M18" s="1" t="s">
        <v>130</v>
      </c>
      <c r="N18" s="11" t="s">
        <v>395</v>
      </c>
      <c r="O18" s="1" t="s">
        <v>254</v>
      </c>
      <c r="P18" s="1">
        <v>175</v>
      </c>
      <c r="Q18" s="1">
        <v>175</v>
      </c>
      <c r="R18" s="1">
        <v>175</v>
      </c>
      <c r="S18" s="1" t="s">
        <v>74</v>
      </c>
      <c r="T18" s="1" t="s">
        <v>74</v>
      </c>
      <c r="U18" s="1" t="s">
        <v>74</v>
      </c>
      <c r="V18" s="1" t="s">
        <v>74</v>
      </c>
      <c r="W18" s="1" t="s">
        <v>74</v>
      </c>
      <c r="X18" s="1" t="s">
        <v>74</v>
      </c>
      <c r="Y18" s="1" t="s">
        <v>74</v>
      </c>
      <c r="Z18" s="1" t="s">
        <v>74</v>
      </c>
      <c r="AA18" s="1" t="s">
        <v>74</v>
      </c>
      <c r="AB18" s="1" t="s">
        <v>74</v>
      </c>
      <c r="AC18" s="1" t="s">
        <v>74</v>
      </c>
      <c r="AD18" s="5" t="s">
        <v>461</v>
      </c>
      <c r="AE18" s="5" t="s">
        <v>462</v>
      </c>
      <c r="AF18" s="1" t="s">
        <v>308</v>
      </c>
      <c r="AG18" s="1" t="s">
        <v>308</v>
      </c>
      <c r="AH18" s="3">
        <v>44909</v>
      </c>
      <c r="AI18" s="1" t="s">
        <v>308</v>
      </c>
      <c r="AJ18" s="1" t="s">
        <v>308</v>
      </c>
      <c r="AK18" s="1" t="s">
        <v>308</v>
      </c>
      <c r="AL18" s="1" t="s">
        <v>308</v>
      </c>
      <c r="AM18" s="1" t="s">
        <v>308</v>
      </c>
      <c r="AN18" s="1" t="s">
        <v>308</v>
      </c>
      <c r="AO18" s="11" t="s">
        <v>265</v>
      </c>
      <c r="AP18" s="1" t="s">
        <v>463</v>
      </c>
      <c r="AQ18" s="1" t="s">
        <v>464</v>
      </c>
      <c r="AR18" s="3">
        <v>32240</v>
      </c>
      <c r="AS18" s="1" t="s">
        <v>79</v>
      </c>
      <c r="AT18" s="1" t="s">
        <v>234</v>
      </c>
      <c r="AU18" s="1" t="s">
        <v>465</v>
      </c>
      <c r="AV18" s="1" t="s">
        <v>228</v>
      </c>
      <c r="AW18" s="1" t="s">
        <v>346</v>
      </c>
      <c r="AX18" s="1" t="s">
        <v>357</v>
      </c>
      <c r="AY18" s="11" t="s">
        <v>395</v>
      </c>
      <c r="AZ18" s="5" t="s">
        <v>466</v>
      </c>
      <c r="BA18" s="5" t="s">
        <v>467</v>
      </c>
      <c r="BB18" s="5" t="s">
        <v>468</v>
      </c>
      <c r="BC18" s="5" t="s">
        <v>469</v>
      </c>
      <c r="BD18" s="1" t="str">
        <v>BERKAS-0017</v>
      </c>
      <c r="BE18" s="1" t="str">
        <v>Wednesday, 14 December 2022</v>
      </c>
      <c r="BF18" s="5" t="str">
        <v>http://drive.google.com/uc?export=view&amp;id=1sPTiA-ZAZF_Ok5ZKIqKB0uMoHHpgnK1i</v>
      </c>
      <c r="BG18" s="5" t="str">
        <v>http://drive.google.com/uc?export=view&amp;id=1e5zosDfuTSUNjerQnMjIAZUV_YT7sOxg</v>
      </c>
      <c r="BH18" s="5" t="str">
        <v>http://drive.google.com/uc?export=view&amp;id=17mqr0aHfYIzrP-BjZxErTR5twj7Rx-Q-</v>
      </c>
      <c r="BI18" s="5" t="str">
        <v>http://drive.google.com/uc?export=view&amp;id=1ltPOUMVPIwXXcebLAAgRtte_8pelCQc0</v>
      </c>
      <c r="BJ18" s="5" t="str">
        <v>http://drive.google.com/uc?export=view&amp;id=1Sk2ierqctKqYE7hVlntBKDeRLg47Ogog</v>
      </c>
      <c r="BK18" s="5" t="str">
        <v>http://drive.google.com/uc?export=view&amp;id=1Zy3d62cUTXghHrjF-07EMDWZrDB_r1kd</v>
      </c>
      <c r="BL18" s="1" t="s">
        <v>470</v>
      </c>
      <c r="BM18" s="5" t="s">
        <v>471</v>
      </c>
      <c r="BN18" s="5" t="str">
        <f>HYPERLINK("https://drive.google.com/file/d/1Grs5VqIHhAF1s0Xj0BcJbkFCdv3zOCS1/view?usp=drivesdk","Yoseph Neri Mbete")</f>
        <v>Yoseph Neri Mbete</v>
      </c>
      <c r="BO18" s="1" t="s">
        <v>472</v>
      </c>
      <c r="BP18" s="1" t="s">
        <v>473</v>
      </c>
      <c r="BQ18" s="5" t="s">
        <v>474</v>
      </c>
      <c r="BR18" s="5" t="str">
        <f>HYPERLINK("https://drive.google.com/file/d/1bKKhxac3SB1pD_CHp_7CBgx19pNK6QGJ/view?usp=drivesdk","Yoseph Neri Mbete")</f>
        <v>Yoseph Neri Mbete</v>
      </c>
      <c r="BS18" s="1" t="s">
        <v>475</v>
      </c>
    </row>
    <row r="19" spans="1:71">
      <c r="A19" s="2">
        <v>44909.830482419</v>
      </c>
      <c r="B19" s="1" t="s">
        <v>476</v>
      </c>
      <c r="C19" s="1" t="s">
        <v>477</v>
      </c>
      <c r="D19" s="1" t="s">
        <v>369</v>
      </c>
      <c r="E19" s="3">
        <v>41733</v>
      </c>
      <c r="F19" s="1" t="s">
        <v>126</v>
      </c>
      <c r="G19" s="1" t="s">
        <v>370</v>
      </c>
      <c r="H19" s="1" t="s">
        <v>478</v>
      </c>
      <c r="I19" s="1" t="s">
        <v>104</v>
      </c>
      <c r="J19" s="1" t="s">
        <v>129</v>
      </c>
      <c r="K19" s="1">
        <v>8</v>
      </c>
      <c r="L19" s="1">
        <v>3</v>
      </c>
      <c r="M19" s="1" t="s">
        <v>130</v>
      </c>
      <c r="N19" s="11" t="s">
        <v>373</v>
      </c>
      <c r="O19" s="1" t="s">
        <v>282</v>
      </c>
      <c r="P19" s="1">
        <v>0</v>
      </c>
      <c r="Q19" s="1">
        <v>0</v>
      </c>
      <c r="R19" s="1">
        <v>0</v>
      </c>
      <c r="S19" s="1" t="s">
        <v>75</v>
      </c>
      <c r="T19" s="1" t="s">
        <v>74</v>
      </c>
      <c r="U19" s="1" t="s">
        <v>74</v>
      </c>
      <c r="V19" s="1" t="s">
        <v>74</v>
      </c>
      <c r="W19" s="1" t="s">
        <v>74</v>
      </c>
      <c r="X19" s="1" t="s">
        <v>74</v>
      </c>
      <c r="Y19" s="1" t="s">
        <v>74</v>
      </c>
      <c r="Z19" s="1" t="s">
        <v>74</v>
      </c>
      <c r="AA19" s="1" t="s">
        <v>74</v>
      </c>
      <c r="AB19" s="1" t="s">
        <v>75</v>
      </c>
      <c r="AC19" s="4"/>
      <c r="AD19" s="5" t="s">
        <v>479</v>
      </c>
      <c r="AE19" s="5" t="s">
        <v>480</v>
      </c>
      <c r="AF19" s="1" t="s">
        <v>481</v>
      </c>
      <c r="AG19" s="1" t="s">
        <v>482</v>
      </c>
      <c r="AH19" s="3">
        <v>30498</v>
      </c>
      <c r="AI19" s="1" t="s">
        <v>79</v>
      </c>
      <c r="AJ19" s="1" t="s">
        <v>80</v>
      </c>
      <c r="AK19" s="1" t="s">
        <v>81</v>
      </c>
      <c r="AL19" s="1" t="s">
        <v>87</v>
      </c>
      <c r="AM19" s="1" t="s">
        <v>483</v>
      </c>
      <c r="AN19" s="1" t="s">
        <v>69</v>
      </c>
      <c r="AO19" s="11" t="s">
        <v>373</v>
      </c>
      <c r="AP19" s="1" t="s">
        <v>484</v>
      </c>
      <c r="AQ19" s="1" t="s">
        <v>485</v>
      </c>
      <c r="AR19" s="3">
        <v>34094</v>
      </c>
      <c r="AS19" s="1" t="s">
        <v>86</v>
      </c>
      <c r="AT19" s="1" t="s">
        <v>80</v>
      </c>
      <c r="AU19" s="1" t="s">
        <v>81</v>
      </c>
      <c r="AV19" s="1" t="s">
        <v>82</v>
      </c>
      <c r="AW19" s="1" t="s">
        <v>486</v>
      </c>
      <c r="AX19" s="1" t="s">
        <v>69</v>
      </c>
      <c r="AY19" s="11" t="s">
        <v>373</v>
      </c>
      <c r="AZ19" s="5" t="s">
        <v>487</v>
      </c>
      <c r="BA19" s="5" t="s">
        <v>488</v>
      </c>
      <c r="BB19" s="5" t="s">
        <v>489</v>
      </c>
      <c r="BC19" s="5" t="s">
        <v>490</v>
      </c>
      <c r="BD19" s="1" t="str">
        <v>BERKAS-0018</v>
      </c>
      <c r="BE19" s="1" t="str">
        <v>Wednesday, 14 December 2022</v>
      </c>
      <c r="BF19" s="5" t="str">
        <v>http://drive.google.com/uc?export=view&amp;id=154xgFMKMkstZ98wOOtpTt9_1xcLtyakC</v>
      </c>
      <c r="BG19" s="5" t="str">
        <v>http://drive.google.com/uc?export=view&amp;id=1OG9JJGc-bedLDg08oIcwJT52rbF9BX4E</v>
      </c>
      <c r="BH19" s="5" t="str">
        <v>http://drive.google.com/uc?export=view&amp;id=1UVudDe4-jectPErxgaNNEOzZyc-xU0nm</v>
      </c>
      <c r="BI19" s="5" t="str">
        <v>http://drive.google.com/uc?export=view&amp;id=1RUh4wzTZsEY9xIbwssxUvJsJroLXaqrK</v>
      </c>
      <c r="BJ19" s="5" t="str">
        <v>http://drive.google.com/uc?export=view&amp;id=1OuVv7dLhrGgX9XQ6nDBC5zfZcvVGapFm</v>
      </c>
      <c r="BK19" s="5" t="str">
        <v>http://drive.google.com/uc?export=view&amp;id=1hvNOTLmUgFOkXUNn4uIPZ8HuSUpIPAyI</v>
      </c>
      <c r="BL19" s="1" t="s">
        <v>491</v>
      </c>
      <c r="BM19" s="5" t="s">
        <v>492</v>
      </c>
      <c r="BN19" s="5" t="str">
        <f>HYPERLINK("https://drive.google.com/file/d/1CgSIGuaDpR7oRI32pSo54LqFZhtfz3FI/view?usp=drivesdk","KASMIRUS NGERA")</f>
        <v>KASMIRUS NGERA</v>
      </c>
      <c r="BO19" s="1" t="s">
        <v>493</v>
      </c>
      <c r="BP19" s="1" t="s">
        <v>494</v>
      </c>
      <c r="BQ19" s="5" t="s">
        <v>495</v>
      </c>
      <c r="BR19" s="5" t="str">
        <f>HYPERLINK("https://drive.google.com/file/d/1gLnBYNVOK91vCr74D83ink9bk4U32_G9/view?usp=drivesdk","KASMIRUS NGERA")</f>
        <v>KASMIRUS NGERA</v>
      </c>
      <c r="BS19" s="1" t="s">
        <v>493</v>
      </c>
    </row>
    <row r="20" spans="1:71">
      <c r="A20" s="2">
        <v>44909.9124718519</v>
      </c>
      <c r="B20" s="1" t="s">
        <v>496</v>
      </c>
      <c r="C20" s="1" t="s">
        <v>497</v>
      </c>
      <c r="D20" s="1" t="s">
        <v>498</v>
      </c>
      <c r="E20" s="3">
        <v>37990</v>
      </c>
      <c r="F20" s="1" t="s">
        <v>66</v>
      </c>
      <c r="G20" s="1" t="s">
        <v>483</v>
      </c>
      <c r="H20" s="1" t="s">
        <v>499</v>
      </c>
      <c r="I20" s="1" t="s">
        <v>69</v>
      </c>
      <c r="J20" s="1" t="s">
        <v>70</v>
      </c>
      <c r="K20" s="1">
        <v>18</v>
      </c>
      <c r="L20" s="1">
        <v>3</v>
      </c>
      <c r="M20" s="1" t="s">
        <v>500</v>
      </c>
      <c r="N20" s="11" t="s">
        <v>501</v>
      </c>
      <c r="O20" s="1" t="s">
        <v>282</v>
      </c>
      <c r="P20" s="1">
        <v>0</v>
      </c>
      <c r="Q20" s="1">
        <v>0</v>
      </c>
      <c r="R20" s="1">
        <v>0</v>
      </c>
      <c r="S20" s="1" t="s">
        <v>74</v>
      </c>
      <c r="T20" s="1" t="s">
        <v>74</v>
      </c>
      <c r="U20" s="1" t="s">
        <v>75</v>
      </c>
      <c r="V20" s="1" t="s">
        <v>74</v>
      </c>
      <c r="W20" s="1" t="s">
        <v>74</v>
      </c>
      <c r="X20" s="1" t="s">
        <v>74</v>
      </c>
      <c r="Y20" s="1" t="s">
        <v>74</v>
      </c>
      <c r="Z20" s="1" t="s">
        <v>74</v>
      </c>
      <c r="AA20" s="1" t="s">
        <v>74</v>
      </c>
      <c r="AB20" s="1" t="s">
        <v>74</v>
      </c>
      <c r="AC20" s="1" t="s">
        <v>74</v>
      </c>
      <c r="AD20" s="5" t="s">
        <v>502</v>
      </c>
      <c r="AE20" s="5" t="s">
        <v>503</v>
      </c>
      <c r="AF20" s="1" t="s">
        <v>504</v>
      </c>
      <c r="AG20" s="1" t="s">
        <v>125</v>
      </c>
      <c r="AH20" s="3">
        <v>28307</v>
      </c>
      <c r="AI20" s="1" t="s">
        <v>79</v>
      </c>
      <c r="AJ20" s="1" t="s">
        <v>80</v>
      </c>
      <c r="AK20" s="1" t="s">
        <v>505</v>
      </c>
      <c r="AL20" s="1" t="s">
        <v>187</v>
      </c>
      <c r="AM20" s="1" t="s">
        <v>483</v>
      </c>
      <c r="AN20" s="1" t="s">
        <v>69</v>
      </c>
      <c r="AO20" s="11" t="s">
        <v>501</v>
      </c>
      <c r="AP20" s="1" t="s">
        <v>504</v>
      </c>
      <c r="AQ20" s="1" t="s">
        <v>125</v>
      </c>
      <c r="AR20" s="3">
        <v>28307</v>
      </c>
      <c r="AS20" s="1" t="s">
        <v>79</v>
      </c>
      <c r="AT20" s="1" t="s">
        <v>80</v>
      </c>
      <c r="AU20" s="1" t="s">
        <v>506</v>
      </c>
      <c r="AV20" s="1" t="s">
        <v>187</v>
      </c>
      <c r="AW20" s="1" t="s">
        <v>483</v>
      </c>
      <c r="AX20" s="1" t="s">
        <v>69</v>
      </c>
      <c r="AY20" s="11" t="s">
        <v>501</v>
      </c>
      <c r="AZ20" s="5" t="s">
        <v>507</v>
      </c>
      <c r="BA20" s="5" t="s">
        <v>508</v>
      </c>
      <c r="BB20" s="5" t="s">
        <v>509</v>
      </c>
      <c r="BC20" s="5" t="s">
        <v>510</v>
      </c>
      <c r="BD20" s="1" t="str">
        <v>BERKAS-0019</v>
      </c>
      <c r="BE20" s="1" t="str">
        <v>Wednesday, 14 December 2022</v>
      </c>
      <c r="BF20" s="5" t="str">
        <v>http://drive.google.com/uc?export=view&amp;id=1V_CiAsMT0kxhg1uMfZmckhHFuVqNvdz_</v>
      </c>
      <c r="BG20" s="5" t="str">
        <v>http://drive.google.com/uc?export=view&amp;id=1V8vVNRgm8iUgOv4r8DU2B9ylUXX-DS-b</v>
      </c>
      <c r="BH20" s="5" t="str">
        <v>http://drive.google.com/uc?export=view&amp;id=1SAspcgsc4estPFwtkPvN-EJI8f3ui3UF</v>
      </c>
      <c r="BI20" s="5" t="str">
        <v>http://drive.google.com/uc?export=view&amp;id=1jvgQohXTzR7gpYXkBMfsx6FAu4b9KnGN</v>
      </c>
      <c r="BJ20" s="5" t="str">
        <v>http://drive.google.com/uc?export=view&amp;id=1dsVVqjO2oa_iGDm6t34NCzdPiEcIhwvI</v>
      </c>
      <c r="BK20" s="5" t="str">
        <v>http://drive.google.com/uc?export=view&amp;id=1q2iZ2p_3H4AMG58gaZIXl-cB9WPhx4j4</v>
      </c>
      <c r="BL20" s="1" t="s">
        <v>511</v>
      </c>
      <c r="BM20" s="5" t="s">
        <v>512</v>
      </c>
      <c r="BN20" s="5" t="str">
        <f>HYPERLINK("https://drive.google.com/file/d/1S9SJ6rPEfhMk3DzSk5wIq_unT4vX83aS/view?usp=drivesdk","LORENSIA ESTERLINA KORA")</f>
        <v>LORENSIA ESTERLINA KORA</v>
      </c>
      <c r="BO20" s="1" t="s">
        <v>513</v>
      </c>
      <c r="BP20" s="1" t="s">
        <v>514</v>
      </c>
      <c r="BQ20" s="5" t="s">
        <v>515</v>
      </c>
      <c r="BR20" s="5" t="str">
        <f>HYPERLINK("https://drive.google.com/file/d/1NUK08gB_em_yXy1EC_i8FeaLInVHei1c/view?usp=drivesdk","LORENSIA ESTERLINA KORA")</f>
        <v>LORENSIA ESTERLINA KORA</v>
      </c>
      <c r="BS20" s="1" t="s">
        <v>513</v>
      </c>
    </row>
    <row r="21" spans="1:71">
      <c r="A21" s="2">
        <v>44909.9211591088</v>
      </c>
      <c r="B21" s="1" t="s">
        <v>516</v>
      </c>
      <c r="C21" s="1" t="s">
        <v>517</v>
      </c>
      <c r="D21" s="1" t="s">
        <v>518</v>
      </c>
      <c r="E21" s="3">
        <v>40909</v>
      </c>
      <c r="F21" s="1" t="s">
        <v>66</v>
      </c>
      <c r="G21" s="1" t="s">
        <v>483</v>
      </c>
      <c r="H21" s="1" t="s">
        <v>519</v>
      </c>
      <c r="I21" s="1" t="s">
        <v>104</v>
      </c>
      <c r="J21" s="1" t="s">
        <v>129</v>
      </c>
      <c r="K21" s="1">
        <v>10</v>
      </c>
      <c r="L21" s="1">
        <v>5</v>
      </c>
      <c r="M21" s="1" t="s">
        <v>520</v>
      </c>
      <c r="N21" s="11" t="s">
        <v>501</v>
      </c>
      <c r="O21" s="1" t="s">
        <v>282</v>
      </c>
      <c r="P21" s="1">
        <v>0</v>
      </c>
      <c r="Q21" s="1">
        <v>0</v>
      </c>
      <c r="R21" s="1">
        <v>0</v>
      </c>
      <c r="S21" s="1" t="s">
        <v>74</v>
      </c>
      <c r="T21" s="1" t="s">
        <v>74</v>
      </c>
      <c r="U21" s="1" t="s">
        <v>74</v>
      </c>
      <c r="V21" s="1" t="s">
        <v>74</v>
      </c>
      <c r="W21" s="1" t="s">
        <v>74</v>
      </c>
      <c r="X21" s="1" t="s">
        <v>74</v>
      </c>
      <c r="Y21" s="1" t="s">
        <v>74</v>
      </c>
      <c r="Z21" s="1" t="s">
        <v>74</v>
      </c>
      <c r="AA21" s="1" t="s">
        <v>74</v>
      </c>
      <c r="AB21" s="1" t="s">
        <v>75</v>
      </c>
      <c r="AC21" s="1" t="s">
        <v>74</v>
      </c>
      <c r="AD21" s="5" t="s">
        <v>521</v>
      </c>
      <c r="AE21" s="5" t="s">
        <v>522</v>
      </c>
      <c r="AF21" s="1" t="s">
        <v>523</v>
      </c>
      <c r="AG21" s="1" t="s">
        <v>125</v>
      </c>
      <c r="AH21" s="3">
        <v>28307</v>
      </c>
      <c r="AI21" s="1" t="s">
        <v>79</v>
      </c>
      <c r="AJ21" s="1" t="s">
        <v>80</v>
      </c>
      <c r="AK21" s="1" t="s">
        <v>505</v>
      </c>
      <c r="AL21" s="1" t="s">
        <v>87</v>
      </c>
      <c r="AM21" s="1" t="s">
        <v>483</v>
      </c>
      <c r="AN21" s="1" t="s">
        <v>69</v>
      </c>
      <c r="AO21" s="11" t="s">
        <v>501</v>
      </c>
      <c r="AP21" s="1" t="s">
        <v>523</v>
      </c>
      <c r="AQ21" s="1" t="s">
        <v>125</v>
      </c>
      <c r="AR21" s="3">
        <v>28307</v>
      </c>
      <c r="AS21" s="1" t="s">
        <v>79</v>
      </c>
      <c r="AT21" s="1" t="s">
        <v>80</v>
      </c>
      <c r="AU21" s="1" t="s">
        <v>505</v>
      </c>
      <c r="AV21" s="1" t="s">
        <v>87</v>
      </c>
      <c r="AW21" s="1" t="s">
        <v>483</v>
      </c>
      <c r="AX21" s="1" t="s">
        <v>69</v>
      </c>
      <c r="AY21" s="11" t="s">
        <v>501</v>
      </c>
      <c r="AZ21" s="5" t="s">
        <v>524</v>
      </c>
      <c r="BA21" s="5" t="s">
        <v>525</v>
      </c>
      <c r="BB21" s="5" t="s">
        <v>526</v>
      </c>
      <c r="BC21" s="5" t="s">
        <v>527</v>
      </c>
      <c r="BD21" s="1" t="str">
        <v>BERKAS-0020</v>
      </c>
      <c r="BE21" s="1" t="str">
        <v>Wednesday, 14 December 2022</v>
      </c>
      <c r="BF21" s="5" t="str">
        <v>http://drive.google.com/uc?export=view&amp;id=1dg49CmC2VfWOlqSm-dM6NGqFJ14g8FPP</v>
      </c>
      <c r="BG21" s="5" t="str">
        <v>http://drive.google.com/uc?export=view&amp;id=1tkEliv8QHsrUCDB2PdayI7HUswvRd_oj</v>
      </c>
      <c r="BH21" s="5" t="str">
        <v>http://drive.google.com/uc?export=view&amp;id=19ZPa0AMm0Vf_GZgvKY1eNT8sTGUu8fIc</v>
      </c>
      <c r="BI21" s="5" t="str">
        <v>http://drive.google.com/uc?export=view&amp;id=1Jghfey8Vw7SgAYTm3Uh0i6XgCH1jp1uf</v>
      </c>
      <c r="BJ21" s="5" t="str">
        <v>http://drive.google.com/uc?export=view&amp;id=1gfMyVWLUkUpulhvHo_nWOWJNJ1TmCkmm</v>
      </c>
      <c r="BK21" s="5" t="str">
        <v>http://drive.google.com/uc?export=view&amp;id=19CPT3VTHifk4HrlQSTFvelt8CjngUVKK</v>
      </c>
      <c r="BL21" s="1" t="s">
        <v>528</v>
      </c>
      <c r="BM21" s="5" t="s">
        <v>529</v>
      </c>
      <c r="BN21" s="5" t="str">
        <f>HYPERLINK("https://drive.google.com/file/d/10W8yjnzvfpeTdWHorux1IYiZi0429-IW/view?usp=drivesdk","MARIA ELISABET BARU")</f>
        <v>MARIA ELISABET BARU</v>
      </c>
      <c r="BO21" s="1" t="s">
        <v>530</v>
      </c>
      <c r="BP21" s="1" t="s">
        <v>531</v>
      </c>
      <c r="BQ21" s="5" t="s">
        <v>532</v>
      </c>
      <c r="BR21" s="5" t="str">
        <f>HYPERLINK("https://drive.google.com/file/d/1g3Ok7cABFMjEqyESdXYHH7gxlOKeO2Yx/view?usp=drivesdk","MARIA ELISABET BARU")</f>
        <v>MARIA ELISABET BARU</v>
      </c>
      <c r="BS21" s="1" t="s">
        <v>530</v>
      </c>
    </row>
    <row r="22" spans="1:71">
      <c r="A22" s="2">
        <v>44915.5887452546</v>
      </c>
      <c r="B22" s="1" t="s">
        <v>533</v>
      </c>
      <c r="C22" s="1" t="s">
        <v>534</v>
      </c>
      <c r="D22" s="1" t="s">
        <v>535</v>
      </c>
      <c r="E22" s="3">
        <v>40435</v>
      </c>
      <c r="F22" s="1" t="s">
        <v>66</v>
      </c>
      <c r="G22" s="1" t="s">
        <v>536</v>
      </c>
      <c r="H22" s="1" t="s">
        <v>537</v>
      </c>
      <c r="I22" s="1" t="s">
        <v>104</v>
      </c>
      <c r="J22" s="1" t="s">
        <v>129</v>
      </c>
      <c r="K22" s="1">
        <v>12</v>
      </c>
      <c r="L22" s="1">
        <v>6</v>
      </c>
      <c r="M22" s="1" t="s">
        <v>538</v>
      </c>
      <c r="N22" s="11" t="s">
        <v>539</v>
      </c>
      <c r="O22" s="1" t="s">
        <v>254</v>
      </c>
      <c r="P22" s="1">
        <v>175</v>
      </c>
      <c r="Q22" s="1">
        <v>175</v>
      </c>
      <c r="R22" s="1">
        <v>175</v>
      </c>
      <c r="S22" s="1" t="s">
        <v>75</v>
      </c>
      <c r="T22" s="1" t="s">
        <v>74</v>
      </c>
      <c r="U22" s="1" t="s">
        <v>74</v>
      </c>
      <c r="V22" s="1" t="s">
        <v>74</v>
      </c>
      <c r="W22" s="1" t="s">
        <v>74</v>
      </c>
      <c r="X22" s="1" t="s">
        <v>74</v>
      </c>
      <c r="Y22" s="1" t="s">
        <v>74</v>
      </c>
      <c r="Z22" s="1" t="s">
        <v>74</v>
      </c>
      <c r="AA22" s="1" t="s">
        <v>74</v>
      </c>
      <c r="AB22" s="1" t="s">
        <v>75</v>
      </c>
      <c r="AC22" s="1" t="s">
        <v>75</v>
      </c>
      <c r="AD22" s="5" t="s">
        <v>540</v>
      </c>
      <c r="AE22" s="5" t="s">
        <v>541</v>
      </c>
      <c r="AF22" s="1" t="s">
        <v>542</v>
      </c>
      <c r="AG22" s="1" t="s">
        <v>535</v>
      </c>
      <c r="AH22" s="3">
        <v>28925</v>
      </c>
      <c r="AI22" s="1" t="s">
        <v>79</v>
      </c>
      <c r="AJ22" s="1" t="s">
        <v>234</v>
      </c>
      <c r="AK22" s="1" t="s">
        <v>543</v>
      </c>
      <c r="AL22" s="1" t="s">
        <v>544</v>
      </c>
      <c r="AM22" s="1" t="s">
        <v>536</v>
      </c>
      <c r="AN22" s="1" t="s">
        <v>545</v>
      </c>
      <c r="AO22" s="11" t="s">
        <v>539</v>
      </c>
      <c r="AP22" s="1" t="s">
        <v>546</v>
      </c>
      <c r="AQ22" s="1" t="s">
        <v>547</v>
      </c>
      <c r="AR22" s="3">
        <v>28225</v>
      </c>
      <c r="AS22" s="1" t="s">
        <v>233</v>
      </c>
      <c r="AT22" s="1" t="s">
        <v>234</v>
      </c>
      <c r="AU22" s="1" t="s">
        <v>548</v>
      </c>
      <c r="AV22" s="1" t="s">
        <v>549</v>
      </c>
      <c r="AW22" s="1" t="s">
        <v>536</v>
      </c>
      <c r="AX22" s="1" t="s">
        <v>260</v>
      </c>
      <c r="AY22" s="11" t="s">
        <v>539</v>
      </c>
      <c r="AZ22" s="5" t="s">
        <v>550</v>
      </c>
      <c r="BA22" s="5" t="s">
        <v>551</v>
      </c>
      <c r="BB22" s="5" t="s">
        <v>552</v>
      </c>
      <c r="BC22" s="5" t="s">
        <v>553</v>
      </c>
      <c r="BD22" s="1" t="str">
        <v>BERKAS-0021</v>
      </c>
      <c r="BE22" s="1" t="str">
        <v>Tuesday, 20 December 2022</v>
      </c>
      <c r="BF22" s="5" t="str">
        <v>http://drive.google.com/uc?export=view&amp;id=1LD2FYTiByPGP3wsw34AGS4X88uK8D9ox</v>
      </c>
      <c r="BG22" s="5" t="str">
        <v>http://drive.google.com/uc?export=view&amp;id=1t8NGy2UFYahXRP9mIstAHSumV8oHr7LS</v>
      </c>
      <c r="BH22" s="5" t="str">
        <v>http://drive.google.com/uc?export=view&amp;id=1zni-nmknLGFd2Gcco0YynAPvbGluqT1A</v>
      </c>
      <c r="BI22" s="5" t="str">
        <v>http://drive.google.com/uc?export=view&amp;id=1Sold7gg8lSRckkcg686sRD6-aMqmD0bf</v>
      </c>
      <c r="BJ22" s="5" t="str">
        <v>http://drive.google.com/uc?export=view&amp;id=1zNkafdYcVN4K5AJ3MYp8RJbPNNRdZWOW</v>
      </c>
      <c r="BK22" s="5" t="str">
        <v>http://drive.google.com/uc?export=view&amp;id=1D0G5TBpinhNOCovShvBuYLrouroMcehV</v>
      </c>
      <c r="BL22" s="1" t="s">
        <v>554</v>
      </c>
      <c r="BM22" s="5" t="s">
        <v>555</v>
      </c>
      <c r="BN22" s="5" t="str">
        <f>HYPERLINK("https://drive.google.com/file/d/1mRuPhH5F7UT-OLwriQaB67WsGqBdIAa5/view?usp=drivesdk","Alfa Rosela C. Putri")</f>
        <v>Alfa Rosela C. Putri</v>
      </c>
      <c r="BO22" s="1" t="s">
        <v>556</v>
      </c>
      <c r="BP22" s="1" t="s">
        <v>557</v>
      </c>
      <c r="BQ22" s="5" t="s">
        <v>558</v>
      </c>
      <c r="BR22" s="5" t="str">
        <f>HYPERLINK("https://drive.google.com/file/d/1OzI_XIaPcXioOXH4_oe7EX5cHo7Q0STf/view?usp=drivesdk","Alfa Rosela C. Putri")</f>
        <v>Alfa Rosela C. Putri</v>
      </c>
      <c r="BS22" s="1" t="s">
        <v>556</v>
      </c>
    </row>
    <row r="23" spans="1:71">
      <c r="A23" s="2">
        <v>44915.634550081</v>
      </c>
      <c r="B23" s="1" t="s">
        <v>559</v>
      </c>
      <c r="C23" s="1" t="s">
        <v>560</v>
      </c>
      <c r="D23" s="1" t="s">
        <v>482</v>
      </c>
      <c r="E23" s="3">
        <v>40479</v>
      </c>
      <c r="F23" s="1" t="s">
        <v>66</v>
      </c>
      <c r="G23" s="1" t="s">
        <v>561</v>
      </c>
      <c r="H23" s="1" t="s">
        <v>562</v>
      </c>
      <c r="I23" s="1" t="s">
        <v>69</v>
      </c>
      <c r="J23" s="1" t="s">
        <v>178</v>
      </c>
      <c r="K23" s="1">
        <v>12</v>
      </c>
      <c r="L23" s="1">
        <v>1</v>
      </c>
      <c r="M23" s="1" t="s">
        <v>179</v>
      </c>
      <c r="N23" s="11" t="s">
        <v>501</v>
      </c>
      <c r="O23" s="1" t="s">
        <v>282</v>
      </c>
      <c r="P23" s="1">
        <v>0</v>
      </c>
      <c r="Q23" s="1">
        <v>0</v>
      </c>
      <c r="R23" s="1">
        <v>0</v>
      </c>
      <c r="S23" s="1" t="s">
        <v>75</v>
      </c>
      <c r="T23" s="1" t="s">
        <v>74</v>
      </c>
      <c r="U23" s="1" t="s">
        <v>74</v>
      </c>
      <c r="V23" s="1" t="s">
        <v>74</v>
      </c>
      <c r="W23" s="1" t="s">
        <v>74</v>
      </c>
      <c r="X23" s="1" t="s">
        <v>74</v>
      </c>
      <c r="Y23" s="1" t="s">
        <v>74</v>
      </c>
      <c r="Z23" s="1" t="s">
        <v>74</v>
      </c>
      <c r="AA23" s="1" t="s">
        <v>74</v>
      </c>
      <c r="AB23" s="1" t="s">
        <v>75</v>
      </c>
      <c r="AC23" s="1" t="s">
        <v>75</v>
      </c>
      <c r="AD23" s="5" t="s">
        <v>563</v>
      </c>
      <c r="AE23" s="5" t="s">
        <v>564</v>
      </c>
      <c r="AF23" s="1" t="s">
        <v>565</v>
      </c>
      <c r="AG23" s="1" t="s">
        <v>369</v>
      </c>
      <c r="AH23" s="3">
        <v>31356</v>
      </c>
      <c r="AI23" s="1" t="s">
        <v>566</v>
      </c>
      <c r="AJ23" s="1" t="s">
        <v>80</v>
      </c>
      <c r="AK23" s="1" t="s">
        <v>567</v>
      </c>
      <c r="AL23" s="1" t="s">
        <v>87</v>
      </c>
      <c r="AM23" s="1" t="s">
        <v>568</v>
      </c>
      <c r="AN23" s="1" t="s">
        <v>69</v>
      </c>
      <c r="AO23" s="11" t="s">
        <v>501</v>
      </c>
      <c r="AP23" s="1" t="s">
        <v>569</v>
      </c>
      <c r="AQ23" s="1" t="s">
        <v>570</v>
      </c>
      <c r="AR23" s="3">
        <v>36519</v>
      </c>
      <c r="AS23" s="1" t="s">
        <v>86</v>
      </c>
      <c r="AT23" s="1" t="s">
        <v>80</v>
      </c>
      <c r="AU23" s="1" t="s">
        <v>81</v>
      </c>
      <c r="AV23" s="1" t="s">
        <v>87</v>
      </c>
      <c r="AW23" s="1" t="s">
        <v>571</v>
      </c>
      <c r="AX23" s="1" t="s">
        <v>69</v>
      </c>
      <c r="AY23" s="11" t="s">
        <v>501</v>
      </c>
      <c r="AZ23" s="5" t="s">
        <v>572</v>
      </c>
      <c r="BA23" s="5" t="s">
        <v>573</v>
      </c>
      <c r="BB23" s="5" t="s">
        <v>574</v>
      </c>
      <c r="BC23" s="5" t="s">
        <v>575</v>
      </c>
      <c r="BD23" s="1" t="str">
        <v>BERKAS-0022</v>
      </c>
      <c r="BE23" s="1" t="str">
        <v>Tuesday, 20 December 2022</v>
      </c>
      <c r="BF23" s="5" t="str">
        <v>http://drive.google.com/uc?export=view&amp;id=10ctCFH63gItuv_oSWOTidl8SuGFxhxId</v>
      </c>
      <c r="BG23" s="5" t="str">
        <v>http://drive.google.com/uc?export=view&amp;id=1IGA_pIupjYdLy6nNqG0YiFJ1eFpaChnW</v>
      </c>
      <c r="BH23" s="5" t="str">
        <v>http://drive.google.com/uc?export=view&amp;id=1y7p2YpHGeduAgPsVJGoxuHmVg_BeEs9K</v>
      </c>
      <c r="BI23" s="5" t="str">
        <v>http://drive.google.com/uc?export=view&amp;id=19FNGTY3CpC189uddcoBGi3SP4Er325Kt</v>
      </c>
      <c r="BJ23" s="5" t="str">
        <v>http://drive.google.com/uc?export=view&amp;id=1Jmhj-C0PTFI5FftEZBqKqyTYEOPjekuf</v>
      </c>
      <c r="BK23" s="5" t="str">
        <v>http://drive.google.com/uc?export=view&amp;id=1KvEMlL7hs1zJ16qju-OMIiEUwmYOZbiw</v>
      </c>
      <c r="BL23" s="1" t="s">
        <v>576</v>
      </c>
      <c r="BM23" s="5" t="s">
        <v>577</v>
      </c>
      <c r="BN23" s="5" t="str">
        <f>HYPERLINK("https://drive.google.com/file/d/1sUk6WGZTriYda1lQ2TCSnv9GbvrQegDG/view?usp=drivesdk","STEVANIA KARA")</f>
        <v>STEVANIA KARA</v>
      </c>
      <c r="BO23" s="1" t="s">
        <v>578</v>
      </c>
      <c r="BP23" s="1" t="s">
        <v>579</v>
      </c>
      <c r="BQ23" s="5" t="s">
        <v>580</v>
      </c>
      <c r="BR23" s="5" t="str">
        <f>HYPERLINK("https://drive.google.com/file/d/11VvTiAtvdkVqa-w_vtqxRRKMmiBadM6T/view?usp=drivesdk","STEVANIA KARA")</f>
        <v>STEVANIA KARA</v>
      </c>
      <c r="BS23" s="1" t="s">
        <v>578</v>
      </c>
    </row>
    <row r="24" spans="1:71">
      <c r="A24" s="2">
        <v>44915.8023459954</v>
      </c>
      <c r="B24" s="1" t="s">
        <v>581</v>
      </c>
      <c r="C24" s="1" t="s">
        <v>582</v>
      </c>
      <c r="D24" s="1" t="s">
        <v>583</v>
      </c>
      <c r="E24" s="3">
        <v>42208</v>
      </c>
      <c r="F24" s="1" t="s">
        <v>126</v>
      </c>
      <c r="G24" s="1" t="s">
        <v>584</v>
      </c>
      <c r="H24" s="1" t="s">
        <v>585</v>
      </c>
      <c r="I24" s="1" t="s">
        <v>104</v>
      </c>
      <c r="J24" s="1" t="s">
        <v>129</v>
      </c>
      <c r="K24" s="1">
        <v>7</v>
      </c>
      <c r="L24" s="1">
        <v>2</v>
      </c>
      <c r="M24" s="1" t="s">
        <v>586</v>
      </c>
      <c r="N24" s="11" t="s">
        <v>587</v>
      </c>
      <c r="O24" s="1" t="s">
        <v>282</v>
      </c>
      <c r="P24" s="1">
        <v>0</v>
      </c>
      <c r="Q24" s="1">
        <v>0</v>
      </c>
      <c r="R24" s="1">
        <v>0</v>
      </c>
      <c r="S24" s="1" t="s">
        <v>74</v>
      </c>
      <c r="T24" s="1" t="s">
        <v>74</v>
      </c>
      <c r="U24" s="1" t="s">
        <v>74</v>
      </c>
      <c r="V24" s="1" t="s">
        <v>74</v>
      </c>
      <c r="W24" s="1" t="s">
        <v>74</v>
      </c>
      <c r="X24" s="1" t="s">
        <v>74</v>
      </c>
      <c r="Y24" s="1" t="s">
        <v>74</v>
      </c>
      <c r="Z24" s="1" t="s">
        <v>74</v>
      </c>
      <c r="AA24" s="1" t="s">
        <v>74</v>
      </c>
      <c r="AB24" s="1" t="s">
        <v>74</v>
      </c>
      <c r="AC24" s="1" t="s">
        <v>74</v>
      </c>
      <c r="AD24" s="5" t="s">
        <v>588</v>
      </c>
      <c r="AE24" s="5" t="s">
        <v>589</v>
      </c>
      <c r="AF24" s="1" t="s">
        <v>590</v>
      </c>
      <c r="AG24" s="1" t="s">
        <v>591</v>
      </c>
      <c r="AH24" s="3">
        <v>23610</v>
      </c>
      <c r="AI24" s="1" t="s">
        <v>79</v>
      </c>
      <c r="AJ24" s="1" t="s">
        <v>80</v>
      </c>
      <c r="AK24" s="1" t="s">
        <v>162</v>
      </c>
      <c r="AL24" s="1" t="s">
        <v>592</v>
      </c>
      <c r="AM24" s="1" t="s">
        <v>593</v>
      </c>
      <c r="AN24" s="1" t="s">
        <v>69</v>
      </c>
      <c r="AO24" s="11" t="s">
        <v>587</v>
      </c>
      <c r="AP24" s="1" t="s">
        <v>594</v>
      </c>
      <c r="AQ24" s="1" t="s">
        <v>595</v>
      </c>
      <c r="AR24" s="3">
        <v>20930</v>
      </c>
      <c r="AS24" s="1" t="s">
        <v>86</v>
      </c>
      <c r="AT24" s="1" t="s">
        <v>80</v>
      </c>
      <c r="AU24" s="1" t="s">
        <v>162</v>
      </c>
      <c r="AV24" s="1" t="s">
        <v>596</v>
      </c>
      <c r="AW24" s="1" t="s">
        <v>597</v>
      </c>
      <c r="AX24" s="1" t="s">
        <v>69</v>
      </c>
      <c r="AY24" s="11" t="s">
        <v>587</v>
      </c>
      <c r="AZ24" s="5" t="s">
        <v>598</v>
      </c>
      <c r="BA24" s="5" t="s">
        <v>599</v>
      </c>
      <c r="BB24" s="5" t="s">
        <v>600</v>
      </c>
      <c r="BC24" s="5" t="s">
        <v>601</v>
      </c>
      <c r="BD24" s="1" t="str">
        <v>BERKAS-0023</v>
      </c>
      <c r="BE24" s="1" t="str">
        <v>Tuesday, 20 December 2022</v>
      </c>
      <c r="BF24" s="5" t="str">
        <v>http://drive.google.com/uc?export=view&amp;id=1gbC6LODlQpaQLVG3vJ9j4oEck1V_yCSt</v>
      </c>
      <c r="BG24" s="5" t="str">
        <v>http://drive.google.com/uc?export=view&amp;id=1XO9rj-xcBENZlCPU7FDV-r8HPnKauCSl</v>
      </c>
      <c r="BH24" s="5" t="str">
        <v>http://drive.google.com/uc?export=view&amp;id=1mmFNmohxR-7yzBiWd_qzzzFIUxNUmB6j</v>
      </c>
      <c r="BI24" s="5" t="str">
        <v>http://drive.google.com/uc?export=view&amp;id=19hSf_2Lat9Y87xzTluueP4o2-tpp9upu</v>
      </c>
      <c r="BJ24" s="5" t="str">
        <v>http://drive.google.com/uc?export=view&amp;id=1sBAO_7QO_NwFawHdmawSkMxOmTLqXQ-q</v>
      </c>
      <c r="BK24" s="5" t="str">
        <v>http://drive.google.com/uc?export=view&amp;id=11_Gc8aWhOslBtbba86rQ6Un12rU6WIyL</v>
      </c>
      <c r="BL24" s="1" t="s">
        <v>602</v>
      </c>
      <c r="BM24" s="5" t="s">
        <v>603</v>
      </c>
      <c r="BN24" s="5" t="str">
        <f>HYPERLINK("https://drive.google.com/file/d/1g9vtI7EuDUjWMIUDL1ZHpanuQimxciqw/view?usp=drivesdk","YOHANES PUTRA NITA LIKO")</f>
        <v>YOHANES PUTRA NITA LIKO</v>
      </c>
      <c r="BO24" s="1" t="s">
        <v>604</v>
      </c>
      <c r="BP24" s="1" t="s">
        <v>605</v>
      </c>
      <c r="BQ24" s="5" t="s">
        <v>606</v>
      </c>
      <c r="BR24" s="5" t="str">
        <f>HYPERLINK("https://drive.google.com/file/d/1lbp6GgINhwJ4-SAq-HYy4G5Rv-0aFt3e/view?usp=drivesdk","YOHANES PUTRA NITA LIKO")</f>
        <v>YOHANES PUTRA NITA LIKO</v>
      </c>
      <c r="BS24" s="1" t="s">
        <v>607</v>
      </c>
    </row>
    <row r="25" spans="1:71">
      <c r="A25" s="2">
        <v>44915.9296134722</v>
      </c>
      <c r="B25" s="1" t="s">
        <v>608</v>
      </c>
      <c r="C25" s="1" t="s">
        <v>609</v>
      </c>
      <c r="D25" s="1" t="s">
        <v>369</v>
      </c>
      <c r="E25" s="3">
        <v>41543</v>
      </c>
      <c r="F25" s="1" t="s">
        <v>126</v>
      </c>
      <c r="G25" s="1" t="s">
        <v>610</v>
      </c>
      <c r="H25" s="1" t="s">
        <v>611</v>
      </c>
      <c r="I25" s="1" t="s">
        <v>69</v>
      </c>
      <c r="J25" s="1" t="s">
        <v>129</v>
      </c>
      <c r="K25" s="1">
        <v>9</v>
      </c>
      <c r="L25" s="1">
        <v>3</v>
      </c>
      <c r="M25" s="1" t="s">
        <v>612</v>
      </c>
      <c r="N25" s="11" t="s">
        <v>501</v>
      </c>
      <c r="O25" s="1" t="s">
        <v>282</v>
      </c>
      <c r="P25" s="1">
        <v>0</v>
      </c>
      <c r="Q25" s="1">
        <v>0</v>
      </c>
      <c r="R25" s="1">
        <v>0</v>
      </c>
      <c r="S25" s="1" t="s">
        <v>75</v>
      </c>
      <c r="T25" s="1" t="s">
        <v>74</v>
      </c>
      <c r="U25" s="1" t="s">
        <v>74</v>
      </c>
      <c r="V25" s="1" t="s">
        <v>74</v>
      </c>
      <c r="W25" s="1" t="s">
        <v>74</v>
      </c>
      <c r="X25" s="1" t="s">
        <v>74</v>
      </c>
      <c r="Y25" s="1" t="s">
        <v>74</v>
      </c>
      <c r="Z25" s="1" t="s">
        <v>74</v>
      </c>
      <c r="AA25" s="1" t="s">
        <v>74</v>
      </c>
      <c r="AB25" s="1" t="s">
        <v>74</v>
      </c>
      <c r="AC25" s="1" t="s">
        <v>74</v>
      </c>
      <c r="AD25" s="5" t="s">
        <v>613</v>
      </c>
      <c r="AE25" s="5" t="s">
        <v>614</v>
      </c>
      <c r="AF25" s="1" t="s">
        <v>615</v>
      </c>
      <c r="AG25" s="1" t="s">
        <v>616</v>
      </c>
      <c r="AH25" s="3">
        <v>28931</v>
      </c>
      <c r="AI25" s="1" t="s">
        <v>79</v>
      </c>
      <c r="AJ25" s="1" t="s">
        <v>80</v>
      </c>
      <c r="AK25" s="1" t="s">
        <v>81</v>
      </c>
      <c r="AL25" s="1" t="s">
        <v>87</v>
      </c>
      <c r="AM25" s="1" t="s">
        <v>617</v>
      </c>
      <c r="AN25" s="1" t="s">
        <v>69</v>
      </c>
      <c r="AO25" s="11" t="s">
        <v>501</v>
      </c>
      <c r="AP25" s="1" t="s">
        <v>618</v>
      </c>
      <c r="AQ25" s="1" t="s">
        <v>619</v>
      </c>
      <c r="AR25" s="3">
        <v>30265</v>
      </c>
      <c r="AS25" s="1" t="s">
        <v>86</v>
      </c>
      <c r="AT25" s="1" t="s">
        <v>80</v>
      </c>
      <c r="AU25" s="1" t="s">
        <v>81</v>
      </c>
      <c r="AV25" s="1" t="s">
        <v>87</v>
      </c>
      <c r="AW25" s="1" t="s">
        <v>617</v>
      </c>
      <c r="AX25" s="1" t="s">
        <v>69</v>
      </c>
      <c r="AY25" s="11" t="s">
        <v>501</v>
      </c>
      <c r="AZ25" s="5" t="s">
        <v>620</v>
      </c>
      <c r="BA25" s="5" t="s">
        <v>621</v>
      </c>
      <c r="BB25" s="5" t="s">
        <v>622</v>
      </c>
      <c r="BC25" s="5" t="s">
        <v>623</v>
      </c>
      <c r="BD25" s="1" t="str">
        <v>BERKAS-0024</v>
      </c>
      <c r="BE25" s="1" t="str">
        <v>Tuesday, 20 December 2022</v>
      </c>
      <c r="BF25" s="5" t="str">
        <v>http://drive.google.com/uc?export=view&amp;id=1IGNeRY1u8l8_5f-cdVeGTqGR4gsy3WpN</v>
      </c>
      <c r="BG25" s="5" t="str">
        <v>http://drive.google.com/uc?export=view&amp;id=10qkKUvxP6TjH1E7Z-gJWqx8cFSWQAV_w</v>
      </c>
      <c r="BH25" s="5" t="str">
        <v>http://drive.google.com/uc?export=view&amp;id=1MOVJgeKPm-p7Dj7g_JBre6CB_UCuL89q</v>
      </c>
      <c r="BI25" s="5" t="str">
        <v>http://drive.google.com/uc?export=view&amp;id=1qfVfcMQSANP2burxATNDVdHYpsH75VUr</v>
      </c>
      <c r="BJ25" s="5" t="str">
        <v>http://drive.google.com/uc?export=view&amp;id=123-9JIPDqv3-YLjoCCACNj3nUuXEY5wN</v>
      </c>
      <c r="BK25" s="5" t="str">
        <v>http://drive.google.com/uc?export=view&amp;id=1ILuI0uhNftqNNPR6Gd15pKnLtK4s3csT</v>
      </c>
      <c r="BL25" s="1" t="s">
        <v>624</v>
      </c>
      <c r="BM25" s="5" t="s">
        <v>625</v>
      </c>
      <c r="BN25" s="5" t="str">
        <f>HYPERLINK("https://drive.google.com/file/d/1mzSVrs8xUU6wR0ioNHWiqOJ9VgMme-cZ/view?usp=drivesdk","KOSMAS MBETE")</f>
        <v>KOSMAS MBETE</v>
      </c>
      <c r="BO25" s="1" t="s">
        <v>626</v>
      </c>
      <c r="BP25" s="1" t="s">
        <v>627</v>
      </c>
      <c r="BQ25" s="5" t="s">
        <v>628</v>
      </c>
      <c r="BR25" s="5" t="str">
        <f>HYPERLINK("https://drive.google.com/file/d/10nSOCFMz2M-lhfxv8_vMPaU7K9UfAnsV/view?usp=drivesdk","KOSMAS MBETE")</f>
        <v>KOSMAS MBETE</v>
      </c>
      <c r="BS25" s="1" t="s">
        <v>626</v>
      </c>
    </row>
    <row r="26" spans="1:71">
      <c r="A26" s="2">
        <v>44916.453971169</v>
      </c>
      <c r="B26" s="1" t="s">
        <v>629</v>
      </c>
      <c r="C26" s="1" t="s">
        <v>630</v>
      </c>
      <c r="D26" s="1" t="s">
        <v>631</v>
      </c>
      <c r="E26" s="3">
        <v>40106</v>
      </c>
      <c r="F26" s="1" t="s">
        <v>126</v>
      </c>
      <c r="G26" s="1" t="s">
        <v>632</v>
      </c>
      <c r="H26" s="1" t="s">
        <v>633</v>
      </c>
      <c r="I26" s="1" t="s">
        <v>69</v>
      </c>
      <c r="J26" s="1" t="s">
        <v>178</v>
      </c>
      <c r="K26" s="1">
        <v>13</v>
      </c>
      <c r="L26" s="1">
        <v>2</v>
      </c>
      <c r="M26" s="1" t="s">
        <v>634</v>
      </c>
      <c r="N26" s="11" t="s">
        <v>635</v>
      </c>
      <c r="O26" s="1" t="s">
        <v>282</v>
      </c>
      <c r="P26" s="1">
        <v>0</v>
      </c>
      <c r="Q26" s="1">
        <v>0</v>
      </c>
      <c r="R26" s="1">
        <v>0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  <c r="Y26" s="1" t="s">
        <v>74</v>
      </c>
      <c r="Z26" s="1" t="s">
        <v>74</v>
      </c>
      <c r="AA26" s="1" t="s">
        <v>74</v>
      </c>
      <c r="AB26" s="1" t="s">
        <v>75</v>
      </c>
      <c r="AC26" s="1" t="s">
        <v>75</v>
      </c>
      <c r="AD26" s="5" t="s">
        <v>636</v>
      </c>
      <c r="AE26" s="5" t="s">
        <v>637</v>
      </c>
      <c r="AF26" s="1" t="s">
        <v>638</v>
      </c>
      <c r="AG26" s="1" t="s">
        <v>639</v>
      </c>
      <c r="AH26" s="3">
        <v>30515</v>
      </c>
      <c r="AI26" s="1" t="s">
        <v>79</v>
      </c>
      <c r="AJ26" s="1" t="s">
        <v>80</v>
      </c>
      <c r="AK26" s="1" t="s">
        <v>81</v>
      </c>
      <c r="AL26" s="1" t="s">
        <v>187</v>
      </c>
      <c r="AM26" s="1" t="s">
        <v>640</v>
      </c>
      <c r="AN26" s="1" t="s">
        <v>69</v>
      </c>
      <c r="AO26" s="11" t="s">
        <v>635</v>
      </c>
      <c r="AP26" s="1" t="s">
        <v>641</v>
      </c>
      <c r="AQ26" s="1" t="s">
        <v>642</v>
      </c>
      <c r="AR26" s="3">
        <v>32512</v>
      </c>
      <c r="AS26" s="1" t="s">
        <v>86</v>
      </c>
      <c r="AT26" s="1" t="s">
        <v>80</v>
      </c>
      <c r="AU26" s="1" t="s">
        <v>643</v>
      </c>
      <c r="AV26" s="1" t="s">
        <v>644</v>
      </c>
      <c r="AW26" s="1" t="s">
        <v>640</v>
      </c>
      <c r="AX26" s="1" t="s">
        <v>69</v>
      </c>
      <c r="AY26" s="11" t="s">
        <v>635</v>
      </c>
      <c r="AZ26" s="5" t="s">
        <v>645</v>
      </c>
      <c r="BA26" s="5" t="s">
        <v>646</v>
      </c>
      <c r="BB26" s="5" t="s">
        <v>647</v>
      </c>
      <c r="BC26" s="5" t="s">
        <v>648</v>
      </c>
      <c r="BD26" s="1" t="str">
        <v>BERKAS-0025</v>
      </c>
      <c r="BE26" s="1" t="str">
        <v>Wednesday, 21 December 2022</v>
      </c>
      <c r="BF26" s="5" t="str">
        <v>http://drive.google.com/uc?export=view&amp;id=1C0jgQ_fp6z5mByryUItvNw-Xs_iHVReD</v>
      </c>
      <c r="BG26" s="5" t="str">
        <v>http://drive.google.com/uc?export=view&amp;id=1aM9bwG5Tn8rS1AFJ7Qx4NURU_MM0yHQl</v>
      </c>
      <c r="BH26" s="5" t="str">
        <v>http://drive.google.com/uc?export=view&amp;id=1GlBzxDKjffqnBJReggkVskA-780_U8l6</v>
      </c>
      <c r="BI26" s="5" t="str">
        <v>http://drive.google.com/uc?export=view&amp;id=17XXG_hOK-88lu0FVnMLIEy1xp8k29aM-</v>
      </c>
      <c r="BJ26" s="5" t="str">
        <v>http://drive.google.com/uc?export=view&amp;id=1llNCIwGgpz4KyCdVP_UHVfb83BK4ptcP</v>
      </c>
      <c r="BK26" s="5" t="str">
        <v>http://drive.google.com/uc?export=view&amp;id=1W5-BcGp0TqukRMRDsHN7Sw6lSjTcj02f</v>
      </c>
      <c r="BL26" s="1" t="s">
        <v>649</v>
      </c>
      <c r="BM26" s="5" t="s">
        <v>650</v>
      </c>
      <c r="BN26" s="5" t="str">
        <f>HYPERLINK("https://drive.google.com/file/d/19lcl-Q8xsAbOpdSXi6zk0QA0TBF20mmJ/view?usp=drivesdk","ADRIANUS NGALA")</f>
        <v>ADRIANUS NGALA</v>
      </c>
      <c r="BO26" s="1" t="s">
        <v>651</v>
      </c>
      <c r="BP26" s="1" t="s">
        <v>652</v>
      </c>
      <c r="BQ26" s="5" t="s">
        <v>653</v>
      </c>
      <c r="BR26" s="5" t="str">
        <f>HYPERLINK("https://drive.google.com/file/d/13i7jWwL7J9TX_2l48rOduEYn8nlNmF7_/view?usp=drivesdk","ADRIANUS NGALA")</f>
        <v>ADRIANUS NGALA</v>
      </c>
      <c r="BS26" s="1" t="s">
        <v>651</v>
      </c>
    </row>
    <row r="27" spans="1:71">
      <c r="A27" s="2">
        <v>44916.5114692477</v>
      </c>
      <c r="B27" s="1" t="s">
        <v>654</v>
      </c>
      <c r="C27" s="1" t="s">
        <v>655</v>
      </c>
      <c r="D27" s="1" t="s">
        <v>656</v>
      </c>
      <c r="E27" s="3">
        <v>38718</v>
      </c>
      <c r="F27" s="1" t="s">
        <v>66</v>
      </c>
      <c r="G27" s="1" t="s">
        <v>657</v>
      </c>
      <c r="H27" s="1" t="s">
        <v>658</v>
      </c>
      <c r="I27" s="1" t="s">
        <v>69</v>
      </c>
      <c r="J27" s="1" t="s">
        <v>70</v>
      </c>
      <c r="K27" s="1">
        <v>16</v>
      </c>
      <c r="L27" s="1">
        <v>2</v>
      </c>
      <c r="M27" s="1" t="s">
        <v>659</v>
      </c>
      <c r="N27" s="11" t="s">
        <v>660</v>
      </c>
      <c r="O27" s="1" t="s">
        <v>282</v>
      </c>
      <c r="P27" s="1">
        <v>0</v>
      </c>
      <c r="Q27" s="1">
        <v>0</v>
      </c>
      <c r="R27" s="1">
        <v>0</v>
      </c>
      <c r="S27" s="1" t="s">
        <v>74</v>
      </c>
      <c r="T27" s="1" t="s">
        <v>75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5" t="s">
        <v>661</v>
      </c>
      <c r="AE27" s="5" t="s">
        <v>662</v>
      </c>
      <c r="AF27" s="1" t="s">
        <v>663</v>
      </c>
      <c r="AG27" s="1" t="s">
        <v>125</v>
      </c>
      <c r="AH27" s="3">
        <v>25020</v>
      </c>
      <c r="AI27" s="1" t="s">
        <v>79</v>
      </c>
      <c r="AJ27" s="1" t="s">
        <v>80</v>
      </c>
      <c r="AK27" s="1" t="s">
        <v>664</v>
      </c>
      <c r="AL27" s="1" t="s">
        <v>665</v>
      </c>
      <c r="AM27" s="1" t="s">
        <v>657</v>
      </c>
      <c r="AN27" s="1" t="s">
        <v>69</v>
      </c>
      <c r="AO27" s="11" t="s">
        <v>660</v>
      </c>
      <c r="AP27" s="1" t="s">
        <v>666</v>
      </c>
      <c r="AQ27" s="1" t="s">
        <v>125</v>
      </c>
      <c r="AR27" s="3">
        <v>26481</v>
      </c>
      <c r="AS27" s="1" t="s">
        <v>86</v>
      </c>
      <c r="AT27" s="1" t="s">
        <v>80</v>
      </c>
      <c r="AU27" s="1" t="s">
        <v>81</v>
      </c>
      <c r="AV27" s="1" t="s">
        <v>187</v>
      </c>
      <c r="AW27" s="1" t="s">
        <v>657</v>
      </c>
      <c r="AX27" s="1" t="s">
        <v>69</v>
      </c>
      <c r="AY27" s="11" t="s">
        <v>660</v>
      </c>
      <c r="AZ27" s="5" t="s">
        <v>667</v>
      </c>
      <c r="BA27" s="5" t="s">
        <v>668</v>
      </c>
      <c r="BB27" s="5" t="s">
        <v>669</v>
      </c>
      <c r="BC27" s="5" t="s">
        <v>670</v>
      </c>
      <c r="BD27" s="1" t="str">
        <v>BERKAS-0026</v>
      </c>
      <c r="BE27" s="1" t="str">
        <v>Wednesday, 21 December 2022</v>
      </c>
      <c r="BF27" s="5" t="str">
        <v>http://drive.google.com/uc?export=view&amp;id=1DVJiOhteLyiepyBW3oosOZccb22mw_C_</v>
      </c>
      <c r="BG27" s="5" t="str">
        <v>http://drive.google.com/uc?export=view&amp;id=1vhp3FA-Wy06eRMJnl3nEk60TYGyGGXEO</v>
      </c>
      <c r="BH27" s="5" t="str">
        <v>http://drive.google.com/uc?export=view&amp;id=1Dxbv9u_DA1EkEdtbYwUyoHZqqVYJ_cXk</v>
      </c>
      <c r="BI27" s="5" t="str">
        <v>http://drive.google.com/uc?export=view&amp;id=1-aNgdd-WVhlfAJt8X-SgLeudXXV5ZJKa</v>
      </c>
      <c r="BJ27" s="5" t="str">
        <v>http://drive.google.com/uc?export=view&amp;id=1OD6OoVn5CQMvRWv0PLWvi8-Qn52IjkKq</v>
      </c>
      <c r="BK27" s="5" t="str">
        <v>http://drive.google.com/uc?export=view&amp;id=1O5ztN7-aVWpmIxp9n6SD-W2UgjYSVwru</v>
      </c>
      <c r="BL27" s="1" t="s">
        <v>671</v>
      </c>
      <c r="BM27" s="5" t="s">
        <v>672</v>
      </c>
      <c r="BN27" s="5" t="str">
        <f>HYPERLINK("https://drive.google.com/file/d/1FNU-gcrxslmGvld5elawY2rFA9ImC52X/view?usp=drivesdk","GlAUDENSIA SARE")</f>
        <v>GlAUDENSIA SARE</v>
      </c>
      <c r="BO27" s="1" t="s">
        <v>673</v>
      </c>
      <c r="BP27" s="1" t="s">
        <v>674</v>
      </c>
      <c r="BQ27" s="5" t="s">
        <v>675</v>
      </c>
      <c r="BR27" s="5" t="str">
        <f>HYPERLINK("https://drive.google.com/file/d/14eGxi35sWfYJXyDcQrEgEopvR1UTyPxq/view?usp=drivesdk","GlAUDENSIA SARE")</f>
        <v>GlAUDENSIA SARE</v>
      </c>
      <c r="BS27" s="1" t="s">
        <v>673</v>
      </c>
    </row>
    <row r="28" spans="1:71">
      <c r="A28" s="2">
        <v>44916.5551494907</v>
      </c>
      <c r="B28" s="1" t="s">
        <v>676</v>
      </c>
      <c r="C28" s="1" t="s">
        <v>677</v>
      </c>
      <c r="D28" s="1" t="s">
        <v>656</v>
      </c>
      <c r="E28" s="3">
        <v>38725</v>
      </c>
      <c r="F28" s="1" t="s">
        <v>66</v>
      </c>
      <c r="G28" s="1" t="s">
        <v>678</v>
      </c>
      <c r="H28" s="1" t="s">
        <v>679</v>
      </c>
      <c r="I28" s="1" t="s">
        <v>69</v>
      </c>
      <c r="J28" s="1" t="s">
        <v>70</v>
      </c>
      <c r="K28" s="1">
        <v>16</v>
      </c>
      <c r="L28" s="1">
        <v>2</v>
      </c>
      <c r="M28" s="1" t="s">
        <v>659</v>
      </c>
      <c r="N28" s="11" t="s">
        <v>680</v>
      </c>
      <c r="O28" s="1" t="s">
        <v>282</v>
      </c>
      <c r="P28" s="1">
        <v>0</v>
      </c>
      <c r="Q28" s="1">
        <v>0</v>
      </c>
      <c r="R28" s="1">
        <v>0</v>
      </c>
      <c r="S28" s="1" t="s">
        <v>74</v>
      </c>
      <c r="T28" s="1" t="s">
        <v>74</v>
      </c>
      <c r="U28" s="1" t="s">
        <v>75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5" t="s">
        <v>681</v>
      </c>
      <c r="AE28" s="5" t="s">
        <v>682</v>
      </c>
      <c r="AF28" s="1" t="s">
        <v>683</v>
      </c>
      <c r="AG28" s="1" t="s">
        <v>656</v>
      </c>
      <c r="AH28" s="3">
        <v>25455</v>
      </c>
      <c r="AI28" s="1" t="s">
        <v>79</v>
      </c>
      <c r="AJ28" s="1" t="s">
        <v>80</v>
      </c>
      <c r="AK28" s="1" t="s">
        <v>81</v>
      </c>
      <c r="AL28" s="1" t="s">
        <v>684</v>
      </c>
      <c r="AM28" s="1" t="s">
        <v>657</v>
      </c>
      <c r="AN28" s="1" t="s">
        <v>69</v>
      </c>
      <c r="AO28" s="11" t="s">
        <v>680</v>
      </c>
      <c r="AP28" s="1" t="s">
        <v>685</v>
      </c>
      <c r="AQ28" s="1" t="s">
        <v>686</v>
      </c>
      <c r="AR28" s="3">
        <v>28278</v>
      </c>
      <c r="AS28" s="1" t="s">
        <v>79</v>
      </c>
      <c r="AT28" s="1" t="s">
        <v>80</v>
      </c>
      <c r="AU28" s="1" t="s">
        <v>81</v>
      </c>
      <c r="AV28" s="1" t="s">
        <v>87</v>
      </c>
      <c r="AW28" s="1" t="s">
        <v>657</v>
      </c>
      <c r="AX28" s="1" t="s">
        <v>69</v>
      </c>
      <c r="AY28" s="11" t="s">
        <v>660</v>
      </c>
      <c r="AZ28" s="5" t="s">
        <v>687</v>
      </c>
      <c r="BA28" s="5" t="s">
        <v>688</v>
      </c>
      <c r="BB28" s="5" t="s">
        <v>689</v>
      </c>
      <c r="BC28" s="5" t="s">
        <v>690</v>
      </c>
      <c r="BD28" s="1" t="str">
        <v>BERKAS-0027</v>
      </c>
      <c r="BE28" s="1" t="str">
        <v>Wednesday, 21 December 2022</v>
      </c>
      <c r="BF28" s="5" t="str">
        <v>http://drive.google.com/uc?export=view&amp;id=1b8gL5nmAqThWCd6uI6qNLS88yelSyKNA</v>
      </c>
      <c r="BG28" s="5" t="str">
        <v>http://drive.google.com/uc?export=view&amp;id=1lq_jJL3aqa035PY2xTlxhCj6KcIZDwoc</v>
      </c>
      <c r="BH28" s="5" t="str">
        <v>http://drive.google.com/uc?export=view&amp;id=1serHGXO3bFrVIlAGSDCc7POTo9WB7zcm</v>
      </c>
      <c r="BI28" s="5" t="str">
        <v>http://drive.google.com/uc?export=view&amp;id=1mIARS34iCDbS2X2_QdNk2OBxStlwyUKe</v>
      </c>
      <c r="BJ28" s="5" t="str">
        <v>http://drive.google.com/uc?export=view&amp;id=1KL5v6k5OVFdxkhXtoR4YXkJkDubrxi-0</v>
      </c>
      <c r="BK28" s="5" t="str">
        <v>http://drive.google.com/uc?export=view&amp;id=1YwZ0tpDRJFBdzYPcy1N7IfxaKRv8BliS</v>
      </c>
      <c r="BL28" s="1" t="s">
        <v>691</v>
      </c>
      <c r="BM28" s="5" t="s">
        <v>692</v>
      </c>
      <c r="BN28" s="5" t="str">
        <f>HYPERLINK("https://drive.google.com/file/d/1NuSG906Rr0J8saC8aSeqfkWKCq66YLRb/view?usp=drivesdk","BERNADETA BHANDA")</f>
        <v>BERNADETA BHANDA</v>
      </c>
      <c r="BO28" s="1" t="s">
        <v>693</v>
      </c>
      <c r="BP28" s="1" t="s">
        <v>694</v>
      </c>
      <c r="BQ28" s="5" t="s">
        <v>695</v>
      </c>
      <c r="BR28" s="5" t="str">
        <f>HYPERLINK("https://drive.google.com/file/d/1qrRNwBLdHwJG9LR0UzQDf9hmPEz4uIDy/view?usp=drivesdk","BERNADETA BHANDA")</f>
        <v>BERNADETA BHANDA</v>
      </c>
      <c r="BS28" s="1" t="s">
        <v>696</v>
      </c>
    </row>
    <row r="29" spans="1:71">
      <c r="A29" s="2">
        <v>44916.8459393171</v>
      </c>
      <c r="B29" s="1" t="s">
        <v>697</v>
      </c>
      <c r="C29" s="1" t="s">
        <v>698</v>
      </c>
      <c r="D29" s="1" t="s">
        <v>656</v>
      </c>
      <c r="E29" s="3">
        <v>38037</v>
      </c>
      <c r="F29" s="1" t="s">
        <v>66</v>
      </c>
      <c r="G29" s="1" t="s">
        <v>657</v>
      </c>
      <c r="H29" s="1" t="s">
        <v>699</v>
      </c>
      <c r="I29" s="1" t="s">
        <v>69</v>
      </c>
      <c r="J29" s="1" t="s">
        <v>70</v>
      </c>
      <c r="K29" s="1">
        <v>18</v>
      </c>
      <c r="L29" s="1">
        <v>3</v>
      </c>
      <c r="M29" s="1" t="s">
        <v>500</v>
      </c>
      <c r="N29" s="11" t="s">
        <v>700</v>
      </c>
      <c r="O29" s="1" t="s">
        <v>282</v>
      </c>
      <c r="P29" s="1">
        <v>0</v>
      </c>
      <c r="Q29" s="1">
        <v>0</v>
      </c>
      <c r="R29" s="1">
        <v>0</v>
      </c>
      <c r="S29" s="1" t="s">
        <v>74</v>
      </c>
      <c r="T29" s="1" t="s">
        <v>74</v>
      </c>
      <c r="U29" s="1" t="s">
        <v>75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5" t="s">
        <v>701</v>
      </c>
      <c r="AE29" s="5" t="s">
        <v>702</v>
      </c>
      <c r="AF29" s="1" t="s">
        <v>703</v>
      </c>
      <c r="AG29" s="1" t="s">
        <v>656</v>
      </c>
      <c r="AH29" s="3">
        <v>25020</v>
      </c>
      <c r="AI29" s="1" t="s">
        <v>79</v>
      </c>
      <c r="AJ29" s="1" t="s">
        <v>80</v>
      </c>
      <c r="AK29" s="1" t="s">
        <v>704</v>
      </c>
      <c r="AL29" s="1" t="s">
        <v>705</v>
      </c>
      <c r="AM29" s="1" t="s">
        <v>657</v>
      </c>
      <c r="AN29" s="1" t="s">
        <v>69</v>
      </c>
      <c r="AO29" s="11" t="s">
        <v>700</v>
      </c>
      <c r="AP29" s="1" t="s">
        <v>706</v>
      </c>
      <c r="AQ29" s="1" t="s">
        <v>707</v>
      </c>
      <c r="AR29" s="3">
        <v>25542</v>
      </c>
      <c r="AS29" s="1" t="s">
        <v>86</v>
      </c>
      <c r="AT29" s="1" t="s">
        <v>80</v>
      </c>
      <c r="AU29" s="1" t="s">
        <v>708</v>
      </c>
      <c r="AV29" s="1" t="s">
        <v>709</v>
      </c>
      <c r="AW29" s="1" t="s">
        <v>657</v>
      </c>
      <c r="AX29" s="1" t="s">
        <v>69</v>
      </c>
      <c r="AY29" s="11" t="s">
        <v>710</v>
      </c>
      <c r="AZ29" s="5" t="s">
        <v>711</v>
      </c>
      <c r="BA29" s="5" t="s">
        <v>712</v>
      </c>
      <c r="BB29" s="5" t="s">
        <v>713</v>
      </c>
      <c r="BC29" s="5" t="s">
        <v>714</v>
      </c>
      <c r="BD29" s="1" t="str">
        <v>BERKAS-0028</v>
      </c>
      <c r="BE29" s="1" t="str">
        <v>Wednesday, 21 December 2022</v>
      </c>
      <c r="BF29" s="5" t="str">
        <v>http://drive.google.com/uc?export=view&amp;id=144bowGJD_qGIwFSTT6vg4zTA_MOVx0bI</v>
      </c>
      <c r="BG29" s="5" t="str">
        <v>http://drive.google.com/uc?export=view&amp;id=1DSMdh5LUfxUKL_ckFIln79NfCvYDoCnL</v>
      </c>
      <c r="BH29" s="5" t="str">
        <v>http://drive.google.com/uc?export=view&amp;id=1PHrQwLN6UjLSEjV0X2-cjJJpzgSNq7Vc</v>
      </c>
      <c r="BI29" s="5" t="str">
        <v>http://drive.google.com/uc?export=view&amp;id=1LR8I86IVZ59Mo__genSCFZYC3zF-eCb1</v>
      </c>
      <c r="BJ29" s="5" t="str">
        <v>http://drive.google.com/uc?export=view&amp;id=1ANGC9v7GN6dUWNydLVeRuZ2wzIQd1qtA</v>
      </c>
      <c r="BK29" s="5" t="str">
        <v>http://drive.google.com/uc?export=view&amp;id=1qpoCBnChfEPbWkXV9FIe79V81986cQlW</v>
      </c>
      <c r="BL29" s="1" t="s">
        <v>715</v>
      </c>
      <c r="BM29" s="5" t="s">
        <v>716</v>
      </c>
      <c r="BN29" s="5" t="str">
        <f>HYPERLINK("https://drive.google.com/file/d/1dd9m6-ZJkVDEPwAg1OJ0V4QFb53WZHti/view?usp=drivesdk","APOLONIA JANI")</f>
        <v>APOLONIA JANI</v>
      </c>
      <c r="BO29" s="1" t="s">
        <v>717</v>
      </c>
      <c r="BP29" s="1" t="s">
        <v>718</v>
      </c>
      <c r="BQ29" s="5" t="s">
        <v>719</v>
      </c>
      <c r="BR29" s="5" t="str">
        <f>HYPERLINK("https://drive.google.com/file/d/1IVx1Lhf5bCX06536Dpo-OyUju28xHnim/view?usp=drivesdk","APOLONIA JANI")</f>
        <v>APOLONIA JANI</v>
      </c>
      <c r="BS29" s="1" t="s">
        <v>717</v>
      </c>
    </row>
    <row r="30" spans="1:71">
      <c r="A30" s="2">
        <v>44916.8620348264</v>
      </c>
      <c r="B30" s="1" t="s">
        <v>720</v>
      </c>
      <c r="C30" s="1" t="s">
        <v>721</v>
      </c>
      <c r="D30" s="1" t="s">
        <v>656</v>
      </c>
      <c r="E30" s="3">
        <v>39434</v>
      </c>
      <c r="F30" s="1" t="s">
        <v>126</v>
      </c>
      <c r="G30" s="1" t="s">
        <v>657</v>
      </c>
      <c r="H30" s="1" t="s">
        <v>722</v>
      </c>
      <c r="I30" s="1" t="s">
        <v>104</v>
      </c>
      <c r="J30" s="1" t="s">
        <v>70</v>
      </c>
      <c r="K30" s="1">
        <v>16</v>
      </c>
      <c r="L30" s="1">
        <v>1</v>
      </c>
      <c r="M30" s="1" t="s">
        <v>723</v>
      </c>
      <c r="N30" s="11" t="s">
        <v>724</v>
      </c>
      <c r="O30" s="1" t="s">
        <v>282</v>
      </c>
      <c r="P30" s="1">
        <v>0</v>
      </c>
      <c r="Q30" s="1">
        <v>0</v>
      </c>
      <c r="R30" s="1">
        <v>0</v>
      </c>
      <c r="S30" s="1" t="s">
        <v>74</v>
      </c>
      <c r="T30" s="1" t="s">
        <v>74</v>
      </c>
      <c r="U30" s="1" t="s">
        <v>75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5" t="s">
        <v>725</v>
      </c>
      <c r="AE30" s="5" t="s">
        <v>726</v>
      </c>
      <c r="AF30" s="1" t="s">
        <v>727</v>
      </c>
      <c r="AG30" s="1" t="s">
        <v>656</v>
      </c>
      <c r="AH30" s="3">
        <v>28469</v>
      </c>
      <c r="AI30" s="1" t="s">
        <v>566</v>
      </c>
      <c r="AJ30" s="1" t="s">
        <v>80</v>
      </c>
      <c r="AK30" s="1" t="s">
        <v>81</v>
      </c>
      <c r="AL30" s="1" t="s">
        <v>82</v>
      </c>
      <c r="AM30" s="1" t="s">
        <v>678</v>
      </c>
      <c r="AN30" s="1" t="s">
        <v>69</v>
      </c>
      <c r="AO30" s="11" t="s">
        <v>724</v>
      </c>
      <c r="AP30" s="1" t="s">
        <v>727</v>
      </c>
      <c r="AQ30" s="1" t="s">
        <v>656</v>
      </c>
      <c r="AR30" s="3">
        <v>28469</v>
      </c>
      <c r="AS30" s="1" t="s">
        <v>79</v>
      </c>
      <c r="AT30" s="1" t="s">
        <v>80</v>
      </c>
      <c r="AU30" s="1" t="s">
        <v>81</v>
      </c>
      <c r="AV30" s="1" t="s">
        <v>82</v>
      </c>
      <c r="AW30" s="1" t="s">
        <v>678</v>
      </c>
      <c r="AX30" s="1" t="s">
        <v>69</v>
      </c>
      <c r="AY30" s="11" t="s">
        <v>724</v>
      </c>
      <c r="AZ30" s="5" t="s">
        <v>728</v>
      </c>
      <c r="BA30" s="5" t="s">
        <v>729</v>
      </c>
      <c r="BB30" s="5" t="s">
        <v>730</v>
      </c>
      <c r="BC30" s="5" t="s">
        <v>731</v>
      </c>
      <c r="BD30" s="1" t="str">
        <v>BERKAS-0029</v>
      </c>
      <c r="BE30" s="1" t="str">
        <v>Wednesday, 21 December 2022</v>
      </c>
      <c r="BF30" s="5" t="str">
        <v>http://drive.google.com/uc?export=view&amp;id=1k5eNE1d_tudK9Vp2ZTlCYJUD2UsO78Mj</v>
      </c>
      <c r="BG30" s="5" t="str">
        <v>http://drive.google.com/uc?export=view&amp;id=1_W6rmt5YhuBvlOPDsiugL6dvGIOMsMqU</v>
      </c>
      <c r="BH30" s="5" t="str">
        <v>http://drive.google.com/uc?export=view&amp;id=1AbNPv0k2X64ZVVra1Rbb6mPjDOzaAynh</v>
      </c>
      <c r="BI30" s="5" t="str">
        <v>http://drive.google.com/uc?export=view&amp;id=1fPN19X2W0CpNk0fY1r_mO7F8A4F6KfgN</v>
      </c>
      <c r="BJ30" s="5" t="str">
        <v>http://drive.google.com/uc?export=view&amp;id=1X5layIFm7qunb1EUezN17k8Uwe7ym6V3</v>
      </c>
      <c r="BK30" s="5" t="str">
        <v>http://drive.google.com/uc?export=view&amp;id=1bAcCeMMHfxoHGnExe1OKWjikrt3kozX_</v>
      </c>
      <c r="BL30" s="1" t="s">
        <v>732</v>
      </c>
      <c r="BM30" s="5" t="s">
        <v>733</v>
      </c>
      <c r="BN30" s="5" t="str">
        <f>HYPERLINK("https://drive.google.com/file/d/1CdiC2xInN9YDnTSa31kbbPQahl-WscSC/view?usp=drivesdk","VINCENSIUS SEDA")</f>
        <v>VINCENSIUS SEDA</v>
      </c>
      <c r="BO30" s="1" t="s">
        <v>734</v>
      </c>
      <c r="BP30" s="1" t="s">
        <v>735</v>
      </c>
      <c r="BQ30" s="5" t="s">
        <v>736</v>
      </c>
      <c r="BR30" s="5" t="str">
        <f>HYPERLINK("https://drive.google.com/file/d/1iPAfID8vOHVrs2eIupEZOzbcgqWRdYDI/view?usp=drivesdk","VINCENSIUS SEDA")</f>
        <v>VINCENSIUS SEDA</v>
      </c>
      <c r="BS30" s="1" t="s">
        <v>737</v>
      </c>
    </row>
    <row r="31" spans="1:71">
      <c r="A31" s="2">
        <v>44916.8755392245</v>
      </c>
      <c r="B31" s="1" t="s">
        <v>738</v>
      </c>
      <c r="C31" s="1" t="s">
        <v>739</v>
      </c>
      <c r="D31" s="1" t="s">
        <v>656</v>
      </c>
      <c r="E31" s="3">
        <v>38920</v>
      </c>
      <c r="F31" s="1" t="s">
        <v>126</v>
      </c>
      <c r="G31" s="1" t="s">
        <v>740</v>
      </c>
      <c r="H31" s="1" t="s">
        <v>741</v>
      </c>
      <c r="I31" s="1" t="s">
        <v>104</v>
      </c>
      <c r="J31" s="1" t="s">
        <v>70</v>
      </c>
      <c r="K31" s="1">
        <v>16</v>
      </c>
      <c r="L31" s="1">
        <v>2</v>
      </c>
      <c r="M31" s="1" t="s">
        <v>742</v>
      </c>
      <c r="N31" s="11" t="s">
        <v>700</v>
      </c>
      <c r="O31" s="1" t="s">
        <v>282</v>
      </c>
      <c r="P31" s="1">
        <v>0</v>
      </c>
      <c r="Q31" s="1">
        <v>0</v>
      </c>
      <c r="R31" s="1">
        <v>0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  <c r="Y31" s="1" t="s">
        <v>74</v>
      </c>
      <c r="Z31" s="1" t="s">
        <v>74</v>
      </c>
      <c r="AA31" s="1" t="s">
        <v>74</v>
      </c>
      <c r="AB31" s="1" t="s">
        <v>75</v>
      </c>
      <c r="AC31" s="1" t="s">
        <v>75</v>
      </c>
      <c r="AD31" s="5" t="s">
        <v>743</v>
      </c>
      <c r="AE31" s="5" t="s">
        <v>744</v>
      </c>
      <c r="AF31" s="1" t="s">
        <v>745</v>
      </c>
      <c r="AG31" s="1" t="s">
        <v>656</v>
      </c>
      <c r="AH31" s="3">
        <v>29776</v>
      </c>
      <c r="AI31" s="1" t="s">
        <v>566</v>
      </c>
      <c r="AJ31" s="1" t="s">
        <v>80</v>
      </c>
      <c r="AK31" s="1" t="s">
        <v>81</v>
      </c>
      <c r="AL31" s="1" t="s">
        <v>87</v>
      </c>
      <c r="AM31" s="1" t="s">
        <v>678</v>
      </c>
      <c r="AN31" s="1" t="s">
        <v>69</v>
      </c>
      <c r="AO31" s="11" t="s">
        <v>700</v>
      </c>
      <c r="AP31" s="1" t="s">
        <v>746</v>
      </c>
      <c r="AQ31" s="1" t="s">
        <v>747</v>
      </c>
      <c r="AR31" s="3">
        <v>34035</v>
      </c>
      <c r="AS31" s="1" t="s">
        <v>748</v>
      </c>
      <c r="AT31" s="1" t="s">
        <v>80</v>
      </c>
      <c r="AU31" s="1" t="s">
        <v>643</v>
      </c>
      <c r="AV31" s="1" t="s">
        <v>749</v>
      </c>
      <c r="AW31" s="1" t="s">
        <v>678</v>
      </c>
      <c r="AX31" s="1" t="s">
        <v>69</v>
      </c>
      <c r="AY31" s="11" t="s">
        <v>700</v>
      </c>
      <c r="AZ31" s="5" t="s">
        <v>750</v>
      </c>
      <c r="BA31" s="5" t="s">
        <v>751</v>
      </c>
      <c r="BB31" s="5" t="s">
        <v>752</v>
      </c>
      <c r="BC31" s="5" t="s">
        <v>753</v>
      </c>
      <c r="BD31" s="1" t="str">
        <v>BERKAS-0030</v>
      </c>
      <c r="BE31" s="1" t="str">
        <v>Wednesday, 21 December 2022</v>
      </c>
      <c r="BF31" s="5" t="str">
        <v>http://drive.google.com/uc?export=view&amp;id=1gkFYGsi7FJ0xm0ulu6FVHXOPBV6YhlhP</v>
      </c>
      <c r="BG31" s="5" t="str">
        <v>http://drive.google.com/uc?export=view&amp;id=1pOX_-mEirA1eMPbLvJfri1Q_K_CYidTi</v>
      </c>
      <c r="BH31" s="5" t="str">
        <v>http://drive.google.com/uc?export=view&amp;id=1xXvknql6iDVqUSSbY_WdG5ZKefVvD-Mi</v>
      </c>
      <c r="BI31" s="5" t="str">
        <v>http://drive.google.com/uc?export=view&amp;id=1xWM-R3NPNkl1ylZcabTX44RjJsZ5Jn7w</v>
      </c>
      <c r="BJ31" s="5" t="str">
        <v>http://drive.google.com/uc?export=view&amp;id=1q7Zrf1mSRXwqNiLTU1xi71QDGMr1Jcav</v>
      </c>
      <c r="BK31" s="5" t="str">
        <v>http://drive.google.com/uc?export=view&amp;id=1-_yhIPLCbV4TIyQCfWkYrpskHj_F-0vE</v>
      </c>
      <c r="BL31" s="1" t="s">
        <v>754</v>
      </c>
      <c r="BM31" s="5" t="s">
        <v>755</v>
      </c>
      <c r="BN31" s="5" t="str">
        <f>HYPERLINK("https://drive.google.com/file/d/1qiBpZ3r0xCCrFHbMRL6wr03GrxSsjwaF/view?usp=drivesdk","TOFILUS RIWU")</f>
        <v>TOFILUS RIWU</v>
      </c>
      <c r="BO31" s="1" t="s">
        <v>756</v>
      </c>
      <c r="BP31" s="1" t="s">
        <v>757</v>
      </c>
      <c r="BQ31" s="5" t="s">
        <v>758</v>
      </c>
      <c r="BR31" s="5" t="str">
        <f>HYPERLINK("https://drive.google.com/file/d/1oyG0DuStDDBKtzL8byv0R__vYECGCbUk/view?usp=drivesdk","TOFILUS RIWU")</f>
        <v>TOFILUS RIWU</v>
      </c>
      <c r="BS31" s="1" t="s">
        <v>756</v>
      </c>
    </row>
    <row r="32" spans="1:71">
      <c r="A32" s="2">
        <v>44916.8878421759</v>
      </c>
      <c r="B32" s="1" t="s">
        <v>759</v>
      </c>
      <c r="C32" s="1" t="s">
        <v>760</v>
      </c>
      <c r="D32" s="1" t="s">
        <v>369</v>
      </c>
      <c r="E32" s="3">
        <v>37903</v>
      </c>
      <c r="F32" s="1" t="s">
        <v>126</v>
      </c>
      <c r="G32" s="1" t="s">
        <v>761</v>
      </c>
      <c r="H32" s="1" t="s">
        <v>371</v>
      </c>
      <c r="I32" s="1" t="s">
        <v>69</v>
      </c>
      <c r="J32" s="1" t="s">
        <v>70</v>
      </c>
      <c r="K32" s="1">
        <v>19</v>
      </c>
      <c r="L32" s="1">
        <v>3</v>
      </c>
      <c r="M32" s="1" t="s">
        <v>762</v>
      </c>
      <c r="N32" s="11" t="s">
        <v>763</v>
      </c>
      <c r="O32" s="1" t="s">
        <v>282</v>
      </c>
      <c r="P32" s="1">
        <v>0</v>
      </c>
      <c r="Q32" s="1">
        <v>0</v>
      </c>
      <c r="R32" s="1">
        <v>0</v>
      </c>
      <c r="S32" s="1" t="s">
        <v>74</v>
      </c>
      <c r="T32" s="1" t="s">
        <v>74</v>
      </c>
      <c r="U32" s="1" t="s">
        <v>75</v>
      </c>
      <c r="V32" s="1" t="s">
        <v>74</v>
      </c>
      <c r="W32" s="1" t="s">
        <v>74</v>
      </c>
      <c r="X32" s="1" t="s">
        <v>74</v>
      </c>
      <c r="Y32" s="1" t="s">
        <v>74</v>
      </c>
      <c r="Z32" s="1" t="s">
        <v>74</v>
      </c>
      <c r="AA32" s="1" t="s">
        <v>74</v>
      </c>
      <c r="AB32" s="1" t="s">
        <v>74</v>
      </c>
      <c r="AC32" s="1" t="s">
        <v>74</v>
      </c>
      <c r="AD32" s="5" t="s">
        <v>764</v>
      </c>
      <c r="AE32" s="5" t="s">
        <v>765</v>
      </c>
      <c r="AF32" s="1" t="s">
        <v>766</v>
      </c>
      <c r="AG32" s="1" t="s">
        <v>369</v>
      </c>
      <c r="AH32" s="3">
        <v>22828</v>
      </c>
      <c r="AI32" s="1" t="s">
        <v>79</v>
      </c>
      <c r="AJ32" s="1" t="s">
        <v>80</v>
      </c>
      <c r="AK32" s="1" t="s">
        <v>767</v>
      </c>
      <c r="AL32" s="1" t="s">
        <v>768</v>
      </c>
      <c r="AM32" s="1" t="s">
        <v>761</v>
      </c>
      <c r="AN32" s="1" t="s">
        <v>69</v>
      </c>
      <c r="AO32" s="11" t="s">
        <v>769</v>
      </c>
      <c r="AP32" s="1" t="s">
        <v>770</v>
      </c>
      <c r="AQ32" s="1" t="s">
        <v>369</v>
      </c>
      <c r="AR32" s="3">
        <v>23959</v>
      </c>
      <c r="AS32" s="1" t="s">
        <v>86</v>
      </c>
      <c r="AT32" s="1" t="s">
        <v>80</v>
      </c>
      <c r="AU32" s="1" t="s">
        <v>81</v>
      </c>
      <c r="AV32" s="1" t="s">
        <v>187</v>
      </c>
      <c r="AW32" s="1" t="s">
        <v>761</v>
      </c>
      <c r="AX32" s="1" t="s">
        <v>69</v>
      </c>
      <c r="AY32" s="11" t="s">
        <v>769</v>
      </c>
      <c r="AZ32" s="5" t="s">
        <v>771</v>
      </c>
      <c r="BA32" s="5" t="s">
        <v>772</v>
      </c>
      <c r="BB32" s="5" t="s">
        <v>773</v>
      </c>
      <c r="BC32" s="5" t="s">
        <v>774</v>
      </c>
      <c r="BD32" s="1" t="str">
        <v>BERKAS-0031</v>
      </c>
      <c r="BE32" s="1" t="str">
        <v>Wednesday, 21 December 2022</v>
      </c>
      <c r="BF32" s="5" t="str">
        <v>http://drive.google.com/uc?export=view&amp;id=1_3lbi3kKIJHXJotHsGjCbofpZSSjWgVX</v>
      </c>
      <c r="BG32" s="5" t="str">
        <v>http://drive.google.com/uc?export=view&amp;id=1ve3yel0JKN8mS7ajzskATdSLlLqDBUVt</v>
      </c>
      <c r="BH32" s="5" t="str">
        <v>http://drive.google.com/uc?export=view&amp;id=1zDSRN2-qUhwYToq7wCQW4BJgwNYFPRMu</v>
      </c>
      <c r="BI32" s="5" t="str">
        <v>http://drive.google.com/uc?export=view&amp;id=1nyviVlHWWXTaOzoGMiMMglikqx5RRT6V</v>
      </c>
      <c r="BJ32" s="5" t="str">
        <v>http://drive.google.com/uc?export=view&amp;id=1vPKLhhsLTi2P0631qzdMPlUQ7fo7Oj4k</v>
      </c>
      <c r="BK32" s="5" t="str">
        <v>http://drive.google.com/uc?export=view&amp;id=1iSLssNmkNgzMIPYL9So5hYzGfZulemE9</v>
      </c>
      <c r="BL32" s="1" t="s">
        <v>775</v>
      </c>
      <c r="BM32" s="5" t="s">
        <v>776</v>
      </c>
      <c r="BN32" s="5" t="str">
        <f>HYPERLINK("https://drive.google.com/file/d/1dJmyjaLorUdMV0v4QLdOX6n0Xjju_v9o/view?usp=drivesdk","HILARIUS RINALDIS EKO")</f>
        <v>HILARIUS RINALDIS EKO</v>
      </c>
      <c r="BO32" s="1" t="s">
        <v>777</v>
      </c>
      <c r="BP32" s="1" t="s">
        <v>778</v>
      </c>
      <c r="BQ32" s="5" t="s">
        <v>779</v>
      </c>
      <c r="BR32" s="5" t="str">
        <f>HYPERLINK("https://drive.google.com/file/d/1RB_pIZ-GTML9ugSLsUgZR6ZDVUnOwyOd/view?usp=drivesdk","HILARIUS RINALDIS EKO")</f>
        <v>HILARIUS RINALDIS EKO</v>
      </c>
      <c r="BS32" s="1" t="s">
        <v>777</v>
      </c>
    </row>
    <row r="33" spans="1:71">
      <c r="A33" s="2">
        <v>44916.9008899537</v>
      </c>
      <c r="B33" s="1" t="s">
        <v>780</v>
      </c>
      <c r="C33" s="1" t="s">
        <v>781</v>
      </c>
      <c r="D33" s="1" t="s">
        <v>369</v>
      </c>
      <c r="E33" s="3">
        <v>39028</v>
      </c>
      <c r="F33" s="1" t="s">
        <v>126</v>
      </c>
      <c r="G33" s="1" t="s">
        <v>617</v>
      </c>
      <c r="H33" s="1" t="s">
        <v>782</v>
      </c>
      <c r="I33" s="1" t="s">
        <v>69</v>
      </c>
      <c r="J33" s="1" t="s">
        <v>70</v>
      </c>
      <c r="K33" s="1">
        <v>16</v>
      </c>
      <c r="L33" s="1">
        <v>2</v>
      </c>
      <c r="M33" s="1" t="s">
        <v>783</v>
      </c>
      <c r="N33" s="11" t="s">
        <v>501</v>
      </c>
      <c r="O33" s="1" t="s">
        <v>282</v>
      </c>
      <c r="P33" s="1">
        <v>0</v>
      </c>
      <c r="Q33" s="1">
        <v>0</v>
      </c>
      <c r="R33" s="1">
        <v>0</v>
      </c>
      <c r="S33" s="1" t="s">
        <v>74</v>
      </c>
      <c r="T33" s="1" t="s">
        <v>74</v>
      </c>
      <c r="U33" s="1" t="s">
        <v>75</v>
      </c>
      <c r="V33" s="1" t="s">
        <v>74</v>
      </c>
      <c r="W33" s="1" t="s">
        <v>74</v>
      </c>
      <c r="X33" s="1" t="s">
        <v>74</v>
      </c>
      <c r="Y33" s="1" t="s">
        <v>74</v>
      </c>
      <c r="Z33" s="1" t="s">
        <v>74</v>
      </c>
      <c r="AA33" s="1" t="s">
        <v>74</v>
      </c>
      <c r="AB33" s="1" t="s">
        <v>75</v>
      </c>
      <c r="AC33" s="1" t="s">
        <v>75</v>
      </c>
      <c r="AD33" s="5" t="s">
        <v>784</v>
      </c>
      <c r="AE33" s="5" t="s">
        <v>785</v>
      </c>
      <c r="AF33" s="1" t="s">
        <v>786</v>
      </c>
      <c r="AG33" s="1" t="s">
        <v>369</v>
      </c>
      <c r="AH33" s="3">
        <v>30675</v>
      </c>
      <c r="AI33" s="1" t="s">
        <v>566</v>
      </c>
      <c r="AJ33" s="1" t="s">
        <v>80</v>
      </c>
      <c r="AK33" s="1" t="s">
        <v>787</v>
      </c>
      <c r="AL33" s="1" t="s">
        <v>378</v>
      </c>
      <c r="AM33" s="1" t="s">
        <v>617</v>
      </c>
      <c r="AN33" s="1" t="s">
        <v>69</v>
      </c>
      <c r="AO33" s="11" t="s">
        <v>501</v>
      </c>
      <c r="AP33" s="1" t="s">
        <v>786</v>
      </c>
      <c r="AQ33" s="1" t="s">
        <v>369</v>
      </c>
      <c r="AR33" s="3">
        <v>30675</v>
      </c>
      <c r="AS33" s="1" t="s">
        <v>79</v>
      </c>
      <c r="AT33" s="1" t="s">
        <v>80</v>
      </c>
      <c r="AU33" s="1" t="s">
        <v>787</v>
      </c>
      <c r="AV33" s="1" t="s">
        <v>788</v>
      </c>
      <c r="AW33" s="1" t="s">
        <v>617</v>
      </c>
      <c r="AX33" s="1" t="s">
        <v>69</v>
      </c>
      <c r="AY33" s="11" t="s">
        <v>501</v>
      </c>
      <c r="AZ33" s="5" t="s">
        <v>789</v>
      </c>
      <c r="BA33" s="5" t="s">
        <v>790</v>
      </c>
      <c r="BB33" s="5" t="s">
        <v>791</v>
      </c>
      <c r="BC33" s="5" t="s">
        <v>792</v>
      </c>
      <c r="BD33" s="1" t="str">
        <v>BERKAS-0032</v>
      </c>
      <c r="BE33" s="1" t="str">
        <v>Wednesday, 21 December 2022</v>
      </c>
      <c r="BF33" s="5" t="str">
        <v>http://drive.google.com/uc?export=view&amp;id=1PyoOztKDNt4WSA4_nWLyF61uHt7-9wFY</v>
      </c>
      <c r="BG33" s="5" t="str">
        <v>http://drive.google.com/uc?export=view&amp;id=1Kk0d806WpgcJd-GuKX_Ei19JRFqJ4oxp</v>
      </c>
      <c r="BH33" s="5" t="str">
        <v>http://drive.google.com/uc?export=view&amp;id=1j3sM1Rrv1vpXEnXqTPr5hNb5JoP86Nkk</v>
      </c>
      <c r="BI33" s="5" t="str">
        <v>http://drive.google.com/uc?export=view&amp;id=1lIY2Ed4cG_muEJxa4hL545R0KzTaeu2S</v>
      </c>
      <c r="BJ33" s="5" t="str">
        <v>http://drive.google.com/uc?export=view&amp;id=1WHaMzdyv-KRz7AGMH0VKXkE9FJBib-tw</v>
      </c>
      <c r="BK33" s="5" t="str">
        <v>http://drive.google.com/uc?export=view&amp;id=10gV7Wa8ooSPapPlIFC4ChnFExria2UVU</v>
      </c>
      <c r="BL33" s="1" t="s">
        <v>793</v>
      </c>
      <c r="BM33" s="5" t="s">
        <v>794</v>
      </c>
      <c r="BN33" s="5" t="str">
        <f>HYPERLINK("https://drive.google.com/file/d/1_GMkizJqNo243wpq736RaQ4_6KSGxOBR/view?usp=drivesdk","KLAUDIUS GEFRIDUS BAJO")</f>
        <v>KLAUDIUS GEFRIDUS BAJO</v>
      </c>
      <c r="BO33" s="1" t="s">
        <v>795</v>
      </c>
      <c r="BP33" s="1" t="s">
        <v>796</v>
      </c>
      <c r="BQ33" s="5" t="s">
        <v>797</v>
      </c>
      <c r="BR33" s="5" t="str">
        <f>HYPERLINK("https://drive.google.com/file/d/1KBOOypm4t8UH1AtQax5Xe-WCvG2n6vqX/view?usp=drivesdk","KLAUDIUS GEFRIDUS BAJO")</f>
        <v>KLAUDIUS GEFRIDUS BAJO</v>
      </c>
      <c r="BS33" s="1" t="s">
        <v>798</v>
      </c>
    </row>
    <row r="34" spans="1:71">
      <c r="A34" s="2">
        <v>44917.4068945949</v>
      </c>
      <c r="B34" s="1" t="s">
        <v>799</v>
      </c>
      <c r="C34" s="1" t="s">
        <v>800</v>
      </c>
      <c r="D34" s="1" t="s">
        <v>801</v>
      </c>
      <c r="E34" s="3">
        <v>38744</v>
      </c>
      <c r="F34" s="1" t="s">
        <v>126</v>
      </c>
      <c r="G34" s="1" t="s">
        <v>802</v>
      </c>
      <c r="H34" s="1" t="s">
        <v>803</v>
      </c>
      <c r="I34" s="1" t="s">
        <v>104</v>
      </c>
      <c r="J34" s="1" t="s">
        <v>70</v>
      </c>
      <c r="K34" s="1">
        <v>16</v>
      </c>
      <c r="L34" s="1">
        <v>10</v>
      </c>
      <c r="M34" s="1" t="s">
        <v>804</v>
      </c>
      <c r="N34" s="11" t="s">
        <v>805</v>
      </c>
      <c r="O34" s="1" t="s">
        <v>282</v>
      </c>
      <c r="P34" s="1">
        <v>175</v>
      </c>
      <c r="Q34" s="1">
        <v>175</v>
      </c>
      <c r="R34" s="1">
        <v>175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  <c r="Y34" s="1" t="s">
        <v>74</v>
      </c>
      <c r="Z34" s="1" t="s">
        <v>74</v>
      </c>
      <c r="AA34" s="1" t="s">
        <v>74</v>
      </c>
      <c r="AB34" s="1" t="s">
        <v>74</v>
      </c>
      <c r="AC34" s="1" t="s">
        <v>74</v>
      </c>
      <c r="AD34" s="5" t="s">
        <v>806</v>
      </c>
      <c r="AE34" s="5" t="s">
        <v>807</v>
      </c>
      <c r="AF34" s="1" t="s">
        <v>808</v>
      </c>
      <c r="AG34" s="1" t="s">
        <v>809</v>
      </c>
      <c r="AH34" s="3">
        <v>26949</v>
      </c>
      <c r="AI34" s="1" t="s">
        <v>79</v>
      </c>
      <c r="AJ34" s="1" t="s">
        <v>234</v>
      </c>
      <c r="AK34" s="1" t="s">
        <v>810</v>
      </c>
      <c r="AL34" s="1" t="s">
        <v>308</v>
      </c>
      <c r="AM34" s="1" t="s">
        <v>802</v>
      </c>
      <c r="AN34" s="1" t="s">
        <v>229</v>
      </c>
      <c r="AO34" s="11" t="s">
        <v>811</v>
      </c>
      <c r="AP34" s="1" t="s">
        <v>812</v>
      </c>
      <c r="AQ34" s="1" t="s">
        <v>809</v>
      </c>
      <c r="AR34" s="3">
        <v>27310</v>
      </c>
      <c r="AS34" s="1" t="s">
        <v>813</v>
      </c>
      <c r="AT34" s="1" t="s">
        <v>234</v>
      </c>
      <c r="AU34" s="1" t="s">
        <v>704</v>
      </c>
      <c r="AV34" s="1" t="s">
        <v>814</v>
      </c>
      <c r="AW34" s="1" t="s">
        <v>802</v>
      </c>
      <c r="AX34" s="1" t="s">
        <v>229</v>
      </c>
      <c r="AY34" s="11" t="s">
        <v>811</v>
      </c>
      <c r="AZ34" s="5" t="s">
        <v>815</v>
      </c>
      <c r="BA34" s="5" t="s">
        <v>816</v>
      </c>
      <c r="BB34" s="5" t="s">
        <v>817</v>
      </c>
      <c r="BC34" s="5" t="s">
        <v>818</v>
      </c>
      <c r="BD34" s="1" t="str">
        <v>BERKAS-0033</v>
      </c>
      <c r="BE34" s="1" t="str">
        <v>Thursday, 22 December 2022</v>
      </c>
      <c r="BF34" s="5" t="str">
        <v>http://drive.google.com/uc?export=view&amp;id=1OxI0iCdGFBtkaWUCFbpUbSQzjNPIEwSY</v>
      </c>
      <c r="BG34" s="5" t="str">
        <v>http://drive.google.com/uc?export=view&amp;id=1LpbMXlCDQ-MqSV54b1BBVnI9A_-qGMb8</v>
      </c>
      <c r="BH34" s="5" t="str">
        <v>http://drive.google.com/uc?export=view&amp;id=1NvGnEwbQ1dkFfMXR8ZU-kFivObvJKsax</v>
      </c>
      <c r="BI34" s="5" t="str">
        <v>http://drive.google.com/uc?export=view&amp;id=1-ZBO6LxpO1SsIdtam37JRuSahg_uMP18</v>
      </c>
      <c r="BJ34" s="5" t="str">
        <v>http://drive.google.com/uc?export=view&amp;id=1hmyxEZDVIcr2ZibXVkg2Mw8nkzWMxAzY</v>
      </c>
      <c r="BK34" s="5" t="str">
        <v>http://drive.google.com/uc?export=view&amp;id=19b1m1uJYu3pjPyDfcIzOxxBWNgzwnyiL</v>
      </c>
      <c r="BL34" s="1" t="s">
        <v>819</v>
      </c>
      <c r="BM34" s="5" t="s">
        <v>820</v>
      </c>
      <c r="BN34" s="5" t="str">
        <f>HYPERLINK("https://drive.google.com/file/d/1-uaeACZ-nB77kIy66QuGYfy0PoQjvWgg/view?usp=drivesdk","Angela Marici Bhoka")</f>
        <v>Angela Marici Bhoka</v>
      </c>
      <c r="BO34" s="1" t="s">
        <v>821</v>
      </c>
      <c r="BP34" s="1" t="s">
        <v>822</v>
      </c>
      <c r="BQ34" s="5" t="s">
        <v>823</v>
      </c>
      <c r="BR34" s="5" t="str">
        <f>HYPERLINK("https://drive.google.com/file/d/1QxdyJjU0STZJxVNl3P5rKG5sN9sBJNOu/view?usp=drivesdk","Angela Marici Bhoka")</f>
        <v>Angela Marici Bhoka</v>
      </c>
      <c r="BS34" s="1" t="s">
        <v>821</v>
      </c>
    </row>
    <row r="35" spans="1:71">
      <c r="A35" s="2">
        <v>44917.4196412269</v>
      </c>
      <c r="B35" s="1" t="s">
        <v>824</v>
      </c>
      <c r="C35" s="1" t="s">
        <v>825</v>
      </c>
      <c r="D35" s="1" t="s">
        <v>809</v>
      </c>
      <c r="E35" s="3">
        <v>40929</v>
      </c>
      <c r="F35" s="1" t="s">
        <v>126</v>
      </c>
      <c r="G35" s="1" t="s">
        <v>802</v>
      </c>
      <c r="H35" s="1" t="s">
        <v>826</v>
      </c>
      <c r="I35" s="1" t="s">
        <v>69</v>
      </c>
      <c r="J35" s="1" t="s">
        <v>129</v>
      </c>
      <c r="K35" s="1">
        <v>10</v>
      </c>
      <c r="L35" s="1">
        <v>4</v>
      </c>
      <c r="M35" s="1" t="s">
        <v>827</v>
      </c>
      <c r="N35" s="11" t="s">
        <v>805</v>
      </c>
      <c r="O35" s="1" t="s">
        <v>282</v>
      </c>
      <c r="P35" s="1">
        <v>175</v>
      </c>
      <c r="Q35" s="1">
        <v>175</v>
      </c>
      <c r="R35" s="1">
        <v>175</v>
      </c>
      <c r="S35" s="1" t="s">
        <v>74</v>
      </c>
      <c r="T35" s="1" t="s">
        <v>74</v>
      </c>
      <c r="U35" s="1" t="s">
        <v>74</v>
      </c>
      <c r="V35" s="1" t="s">
        <v>74</v>
      </c>
      <c r="W35" s="1" t="s">
        <v>74</v>
      </c>
      <c r="X35" s="1" t="s">
        <v>74</v>
      </c>
      <c r="Y35" s="1" t="s">
        <v>74</v>
      </c>
      <c r="Z35" s="1" t="s">
        <v>74</v>
      </c>
      <c r="AA35" s="1" t="s">
        <v>74</v>
      </c>
      <c r="AB35" s="1" t="s">
        <v>74</v>
      </c>
      <c r="AC35" s="1" t="s">
        <v>74</v>
      </c>
      <c r="AD35" s="5" t="s">
        <v>828</v>
      </c>
      <c r="AE35" s="5" t="s">
        <v>829</v>
      </c>
      <c r="AF35" s="1" t="s">
        <v>830</v>
      </c>
      <c r="AG35" s="1" t="s">
        <v>809</v>
      </c>
      <c r="AH35" s="3">
        <v>27679</v>
      </c>
      <c r="AI35" s="1" t="s">
        <v>79</v>
      </c>
      <c r="AJ35" s="1" t="s">
        <v>234</v>
      </c>
      <c r="AK35" s="1" t="s">
        <v>543</v>
      </c>
      <c r="AL35" s="1" t="s">
        <v>831</v>
      </c>
      <c r="AM35" s="1" t="s">
        <v>802</v>
      </c>
      <c r="AN35" s="1">
        <v>55</v>
      </c>
      <c r="AO35" s="11" t="s">
        <v>832</v>
      </c>
      <c r="AP35" s="1" t="s">
        <v>308</v>
      </c>
      <c r="AQ35" s="1" t="s">
        <v>308</v>
      </c>
      <c r="AR35" s="3">
        <v>44908</v>
      </c>
      <c r="AS35" s="1" t="s">
        <v>308</v>
      </c>
      <c r="AT35" s="1" t="s">
        <v>308</v>
      </c>
      <c r="AU35" s="1" t="s">
        <v>308</v>
      </c>
      <c r="AV35" s="1" t="s">
        <v>308</v>
      </c>
      <c r="AW35" s="1" t="s">
        <v>308</v>
      </c>
      <c r="AX35" s="1" t="s">
        <v>308</v>
      </c>
      <c r="AY35" s="11" t="s">
        <v>265</v>
      </c>
      <c r="AZ35" s="5" t="s">
        <v>833</v>
      </c>
      <c r="BA35" s="5" t="s">
        <v>834</v>
      </c>
      <c r="BB35" s="5" t="s">
        <v>835</v>
      </c>
      <c r="BC35" s="5" t="s">
        <v>836</v>
      </c>
      <c r="BD35" s="1" t="str">
        <v>BERKAS-0034</v>
      </c>
      <c r="BE35" s="1" t="str">
        <v>Thursday, 22 December 2022</v>
      </c>
      <c r="BF35" s="5" t="str">
        <v>http://drive.google.com/uc?export=view&amp;id=1a_nG1TES9Lpd1vYZiivODOfTDQeCLoma</v>
      </c>
      <c r="BG35" s="5" t="str">
        <v>http://drive.google.com/uc?export=view&amp;id=1dFX7c3kP-BLxSdleiFCDnkJX2HWdWycC</v>
      </c>
      <c r="BH35" s="5" t="str">
        <v>http://drive.google.com/uc?export=view&amp;id=1P0CWnuNgrWLaI-0vUCnNA24Sy1M-nvyI</v>
      </c>
      <c r="BI35" s="5" t="str">
        <v>http://drive.google.com/uc?export=view&amp;id=1n5Z6Y3QFb4pmPZBjeia7HMMRJKz6CuOm</v>
      </c>
      <c r="BJ35" s="5" t="str">
        <v>http://drive.google.com/uc?export=view&amp;id=1NKcQFZHsegV2X1GOki81NknGDIO5ap2e</v>
      </c>
      <c r="BK35" s="5" t="str">
        <v>http://drive.google.com/uc?export=view&amp;id=1neXEZG4K1n-nE9MDOfd1HFtC12hWIaaY</v>
      </c>
      <c r="BL35" s="1" t="s">
        <v>837</v>
      </c>
      <c r="BM35" s="5" t="s">
        <v>838</v>
      </c>
      <c r="BN35" s="5" t="str">
        <f>HYPERLINK("https://drive.google.com/file/d/1LHVJKk526n-eBQZheH5ViC7vB9N_4z49/view?usp=drivesdk","Yohanes Ngera")</f>
        <v>Yohanes Ngera</v>
      </c>
      <c r="BO35" s="1" t="s">
        <v>839</v>
      </c>
      <c r="BP35" s="1" t="s">
        <v>840</v>
      </c>
      <c r="BQ35" s="5" t="s">
        <v>841</v>
      </c>
      <c r="BR35" s="5" t="str">
        <f>HYPERLINK("https://drive.google.com/file/d/1G_QQTQruy3bgIXd9W_e_c0WuIAR5GFpH/view?usp=drivesdk","Yohanes Ngera")</f>
        <v>Yohanes Ngera</v>
      </c>
      <c r="BS35" s="1" t="s">
        <v>842</v>
      </c>
    </row>
    <row r="36" spans="1:71">
      <c r="A36" s="2">
        <v>44917.4265914931</v>
      </c>
      <c r="B36" s="1" t="s">
        <v>843</v>
      </c>
      <c r="C36" s="1" t="s">
        <v>844</v>
      </c>
      <c r="D36" s="1" t="s">
        <v>809</v>
      </c>
      <c r="E36" s="3">
        <v>38928</v>
      </c>
      <c r="F36" s="1" t="s">
        <v>66</v>
      </c>
      <c r="G36" s="1" t="s">
        <v>845</v>
      </c>
      <c r="H36" s="1" t="s">
        <v>846</v>
      </c>
      <c r="I36" s="1" t="s">
        <v>69</v>
      </c>
      <c r="J36" s="1" t="s">
        <v>70</v>
      </c>
      <c r="K36" s="1">
        <v>16</v>
      </c>
      <c r="L36" s="1">
        <v>10</v>
      </c>
      <c r="M36" s="1" t="s">
        <v>804</v>
      </c>
      <c r="N36" s="11" t="s">
        <v>847</v>
      </c>
      <c r="O36" s="1" t="s">
        <v>282</v>
      </c>
      <c r="P36" s="1">
        <v>175</v>
      </c>
      <c r="Q36" s="1">
        <v>175</v>
      </c>
      <c r="R36" s="1">
        <v>175</v>
      </c>
      <c r="S36" s="1" t="s">
        <v>74</v>
      </c>
      <c r="T36" s="1" t="s">
        <v>74</v>
      </c>
      <c r="U36" s="1" t="s">
        <v>74</v>
      </c>
      <c r="V36" s="1" t="s">
        <v>74</v>
      </c>
      <c r="W36" s="1" t="s">
        <v>74</v>
      </c>
      <c r="X36" s="1" t="s">
        <v>74</v>
      </c>
      <c r="Y36" s="1" t="s">
        <v>74</v>
      </c>
      <c r="Z36" s="1" t="s">
        <v>74</v>
      </c>
      <c r="AA36" s="1" t="s">
        <v>74</v>
      </c>
      <c r="AB36" s="1" t="s">
        <v>74</v>
      </c>
      <c r="AC36" s="1" t="s">
        <v>74</v>
      </c>
      <c r="AD36" s="5" t="s">
        <v>848</v>
      </c>
      <c r="AE36" s="5" t="s">
        <v>849</v>
      </c>
      <c r="AF36" s="1" t="s">
        <v>850</v>
      </c>
      <c r="AG36" s="1" t="s">
        <v>851</v>
      </c>
      <c r="AH36" s="3">
        <v>20554</v>
      </c>
      <c r="AI36" s="1" t="s">
        <v>79</v>
      </c>
      <c r="AJ36" s="1" t="s">
        <v>234</v>
      </c>
      <c r="AK36" s="1" t="s">
        <v>852</v>
      </c>
      <c r="AL36" s="1" t="s">
        <v>853</v>
      </c>
      <c r="AM36" s="1" t="s">
        <v>845</v>
      </c>
      <c r="AN36" s="1" t="s">
        <v>229</v>
      </c>
      <c r="AO36" s="11" t="s">
        <v>847</v>
      </c>
      <c r="AP36" s="1" t="s">
        <v>854</v>
      </c>
      <c r="AQ36" s="1" t="s">
        <v>809</v>
      </c>
      <c r="AR36" s="3">
        <v>22975</v>
      </c>
      <c r="AS36" s="1" t="s">
        <v>233</v>
      </c>
      <c r="AT36" s="1" t="s">
        <v>80</v>
      </c>
      <c r="AU36" s="1" t="s">
        <v>704</v>
      </c>
      <c r="AV36" s="1" t="s">
        <v>855</v>
      </c>
      <c r="AW36" s="1" t="s">
        <v>845</v>
      </c>
      <c r="AX36" s="1" t="s">
        <v>229</v>
      </c>
      <c r="AY36" s="11" t="s">
        <v>847</v>
      </c>
      <c r="AZ36" s="5" t="s">
        <v>856</v>
      </c>
      <c r="BA36" s="5" t="s">
        <v>857</v>
      </c>
      <c r="BB36" s="5" t="s">
        <v>858</v>
      </c>
      <c r="BC36" s="5" t="s">
        <v>859</v>
      </c>
      <c r="BD36" s="1" t="str">
        <v>BERKAS-0035</v>
      </c>
      <c r="BE36" s="1" t="str">
        <v>Thursday, 22 December 2022</v>
      </c>
      <c r="BF36" s="5" t="str">
        <v>http://drive.google.com/uc?export=view&amp;id=1vRKpObHAUf1fPi5tlIQ9yhE_negTcCHV</v>
      </c>
      <c r="BG36" s="5" t="str">
        <v>http://drive.google.com/uc?export=view&amp;id=1x-3FNYzYBR2lYUnLkhBOeQfE18fchLKL</v>
      </c>
      <c r="BH36" s="5" t="str">
        <v>http://drive.google.com/uc?export=view&amp;id=1tvKnLm0Tgi_USKey61pCJWaZ5tqx41kI</v>
      </c>
      <c r="BI36" s="5" t="str">
        <v>http://drive.google.com/uc?export=view&amp;id=18RzRKR3fKE4pTM9XSXrKEXWEmmZlZ-a1</v>
      </c>
      <c r="BJ36" s="5" t="str">
        <v>http://drive.google.com/uc?export=view&amp;id=1kLmMZm1LlffPtyjnI9vzxddR_ctQ2Mut</v>
      </c>
      <c r="BK36" s="5" t="str">
        <v>http://drive.google.com/uc?export=view&amp;id=1oGmIYkms1XA8kOdxJPVYYkBuATiHZVxm</v>
      </c>
      <c r="BL36" s="1" t="s">
        <v>860</v>
      </c>
      <c r="BM36" s="5" t="s">
        <v>861</v>
      </c>
      <c r="BN36" s="5" t="str">
        <f>HYPERLINK("https://drive.google.com/file/d/1T4msFV4L8Rrv8fdy23ujX-3OyvADRNe_/view?usp=drivesdk","Yuliana Sah")</f>
        <v>Yuliana Sah</v>
      </c>
      <c r="BO36" s="1" t="s">
        <v>862</v>
      </c>
      <c r="BP36" s="1" t="s">
        <v>863</v>
      </c>
      <c r="BQ36" s="5" t="s">
        <v>864</v>
      </c>
      <c r="BR36" s="5" t="str">
        <f>HYPERLINK("https://drive.google.com/file/d/1ni-iWZluy87yhFnvyzWCgeD3N2aCotGS/view?usp=drivesdk","Yuliana Sah")</f>
        <v>Yuliana Sah</v>
      </c>
      <c r="BS36" s="1" t="s">
        <v>865</v>
      </c>
    </row>
    <row r="37" spans="1:71">
      <c r="A37" s="2">
        <v>44917.4431668287</v>
      </c>
      <c r="B37" s="1" t="s">
        <v>866</v>
      </c>
      <c r="C37" s="1" t="s">
        <v>867</v>
      </c>
      <c r="D37" s="1" t="s">
        <v>868</v>
      </c>
      <c r="E37" s="3">
        <v>42345</v>
      </c>
      <c r="F37" s="1" t="s">
        <v>126</v>
      </c>
      <c r="G37" s="1" t="s">
        <v>869</v>
      </c>
      <c r="H37" s="1" t="s">
        <v>870</v>
      </c>
      <c r="I37" s="1" t="s">
        <v>69</v>
      </c>
      <c r="J37" s="1" t="s">
        <v>129</v>
      </c>
      <c r="K37" s="1">
        <v>7</v>
      </c>
      <c r="L37" s="1">
        <v>1</v>
      </c>
      <c r="M37" s="1" t="s">
        <v>871</v>
      </c>
      <c r="N37" s="11" t="s">
        <v>872</v>
      </c>
      <c r="O37" s="1" t="s">
        <v>282</v>
      </c>
      <c r="P37" s="1">
        <v>175</v>
      </c>
      <c r="Q37" s="1">
        <v>175</v>
      </c>
      <c r="R37" s="1">
        <v>175</v>
      </c>
      <c r="S37" s="1" t="s">
        <v>74</v>
      </c>
      <c r="T37" s="1" t="s">
        <v>74</v>
      </c>
      <c r="U37" s="1" t="s">
        <v>74</v>
      </c>
      <c r="V37" s="1" t="s">
        <v>74</v>
      </c>
      <c r="W37" s="1" t="s">
        <v>74</v>
      </c>
      <c r="X37" s="1" t="s">
        <v>74</v>
      </c>
      <c r="Y37" s="1" t="s">
        <v>74</v>
      </c>
      <c r="Z37" s="1" t="s">
        <v>74</v>
      </c>
      <c r="AA37" s="1" t="s">
        <v>74</v>
      </c>
      <c r="AB37" s="1" t="s">
        <v>74</v>
      </c>
      <c r="AC37" s="1" t="s">
        <v>74</v>
      </c>
      <c r="AD37" s="5" t="s">
        <v>873</v>
      </c>
      <c r="AE37" s="5" t="s">
        <v>874</v>
      </c>
      <c r="AF37" s="1" t="s">
        <v>875</v>
      </c>
      <c r="AG37" s="1" t="s">
        <v>868</v>
      </c>
      <c r="AH37" s="3">
        <v>30504</v>
      </c>
      <c r="AI37" s="1" t="s">
        <v>79</v>
      </c>
      <c r="AJ37" s="1" t="s">
        <v>234</v>
      </c>
      <c r="AK37" s="1" t="s">
        <v>876</v>
      </c>
      <c r="AL37" s="1" t="s">
        <v>877</v>
      </c>
      <c r="AM37" s="1" t="s">
        <v>869</v>
      </c>
      <c r="AN37" s="1" t="s">
        <v>878</v>
      </c>
      <c r="AO37" s="11" t="s">
        <v>872</v>
      </c>
      <c r="AP37" s="1" t="s">
        <v>879</v>
      </c>
      <c r="AQ37" s="1" t="s">
        <v>880</v>
      </c>
      <c r="AR37" s="3">
        <v>30691</v>
      </c>
      <c r="AS37" s="1" t="s">
        <v>881</v>
      </c>
      <c r="AT37" s="1" t="s">
        <v>80</v>
      </c>
      <c r="AU37" s="1" t="s">
        <v>227</v>
      </c>
      <c r="AV37" s="1" t="s">
        <v>704</v>
      </c>
      <c r="AW37" s="1" t="s">
        <v>869</v>
      </c>
      <c r="AX37" s="1" t="s">
        <v>878</v>
      </c>
      <c r="AY37" s="11" t="s">
        <v>882</v>
      </c>
      <c r="AZ37" s="5" t="s">
        <v>883</v>
      </c>
      <c r="BA37" s="5" t="s">
        <v>884</v>
      </c>
      <c r="BB37" s="5" t="s">
        <v>885</v>
      </c>
      <c r="BC37" s="5" t="s">
        <v>886</v>
      </c>
      <c r="BD37" s="1" t="str">
        <v>BERKAS-0036</v>
      </c>
      <c r="BE37" s="1" t="str">
        <v>Thursday, 22 December 2022</v>
      </c>
      <c r="BF37" s="5" t="str">
        <v>http://drive.google.com/uc?export=view&amp;id=1cTyYmzPG94lWNcRv-7E7xXBM4-g5SuTH</v>
      </c>
      <c r="BG37" s="5" t="str">
        <v>http://drive.google.com/uc?export=view&amp;id=1DpkwmAvEf948Yfd9H8pTqwhu_C4z9Yp9</v>
      </c>
      <c r="BH37" s="5" t="str">
        <v>http://drive.google.com/uc?export=view&amp;id=1u6J52H0opeg875dcO79Y3bS5eU6Jb83m</v>
      </c>
      <c r="BI37" s="5" t="str">
        <v>http://drive.google.com/uc?export=view&amp;id=10RnA3HrO5WUd7eBSqYyZsx1eFBBUXISC</v>
      </c>
      <c r="BJ37" s="5" t="str">
        <v>http://drive.google.com/uc?export=view&amp;id=1DeM2wC6e1T8IHQC2BZGCBNYW-vTMwQWm</v>
      </c>
      <c r="BK37" s="5" t="str">
        <v>http://drive.google.com/uc?export=view&amp;id=1UAFWRKtZQc74hmrCoGUhqSNJL8RLPYHL</v>
      </c>
      <c r="BL37" s="1" t="s">
        <v>887</v>
      </c>
      <c r="BM37" s="5" t="s">
        <v>888</v>
      </c>
      <c r="BN37" s="5" t="str">
        <f>HYPERLINK("https://drive.google.com/file/d/1_ws_vJ2W6Qhi9qOgN0ETYfd3sYgBnAbW/view?usp=drivesdk","Petrus Alfaro bhajo wawo")</f>
        <v>Petrus Alfaro bhajo wawo</v>
      </c>
      <c r="BO37" s="1" t="s">
        <v>889</v>
      </c>
      <c r="BP37" s="1" t="s">
        <v>890</v>
      </c>
      <c r="BQ37" s="5" t="s">
        <v>891</v>
      </c>
      <c r="BR37" s="5" t="str">
        <f>HYPERLINK("https://drive.google.com/file/d/1xXvTPlmQApsxMDwObtcxjDgF1RdKRXwZ/view?usp=drivesdk","Petrus Alfaro bhajo wawo")</f>
        <v>Petrus Alfaro bhajo wawo</v>
      </c>
      <c r="BS37" s="1" t="s">
        <v>889</v>
      </c>
    </row>
    <row r="38" spans="1:71">
      <c r="A38" s="2">
        <v>44917.7848547917</v>
      </c>
      <c r="B38" s="1" t="s">
        <v>892</v>
      </c>
      <c r="C38" s="1" t="s">
        <v>893</v>
      </c>
      <c r="D38" s="1" t="s">
        <v>809</v>
      </c>
      <c r="E38" s="3">
        <v>38746</v>
      </c>
      <c r="F38" s="1" t="s">
        <v>126</v>
      </c>
      <c r="G38" s="1" t="s">
        <v>894</v>
      </c>
      <c r="H38" s="1" t="s">
        <v>895</v>
      </c>
      <c r="I38" s="1" t="s">
        <v>438</v>
      </c>
      <c r="J38" s="1" t="s">
        <v>70</v>
      </c>
      <c r="K38" s="1">
        <v>16</v>
      </c>
      <c r="L38" s="1">
        <v>10</v>
      </c>
      <c r="M38" s="1" t="s">
        <v>804</v>
      </c>
      <c r="N38" s="11" t="s">
        <v>896</v>
      </c>
      <c r="O38" s="1" t="s">
        <v>897</v>
      </c>
      <c r="P38" s="1">
        <v>175</v>
      </c>
      <c r="Q38" s="1">
        <v>175</v>
      </c>
      <c r="R38" s="1">
        <v>175</v>
      </c>
      <c r="S38" s="1" t="s">
        <v>75</v>
      </c>
      <c r="T38" s="1" t="s">
        <v>74</v>
      </c>
      <c r="U38" s="1" t="s">
        <v>74</v>
      </c>
      <c r="V38" s="1" t="s">
        <v>74</v>
      </c>
      <c r="W38" s="1" t="s">
        <v>74</v>
      </c>
      <c r="X38" s="1" t="s">
        <v>74</v>
      </c>
      <c r="Y38" s="1" t="s">
        <v>74</v>
      </c>
      <c r="Z38" s="1" t="s">
        <v>74</v>
      </c>
      <c r="AA38" s="1" t="s">
        <v>74</v>
      </c>
      <c r="AB38" s="1" t="s">
        <v>74</v>
      </c>
      <c r="AC38" s="1" t="s">
        <v>74</v>
      </c>
      <c r="AD38" s="5" t="s">
        <v>898</v>
      </c>
      <c r="AE38" s="5" t="s">
        <v>899</v>
      </c>
      <c r="AF38" s="1" t="s">
        <v>900</v>
      </c>
      <c r="AG38" s="1" t="s">
        <v>901</v>
      </c>
      <c r="AH38" s="3">
        <v>26706</v>
      </c>
      <c r="AI38" s="1" t="s">
        <v>79</v>
      </c>
      <c r="AJ38" s="1" t="s">
        <v>234</v>
      </c>
      <c r="AK38" s="1" t="s">
        <v>902</v>
      </c>
      <c r="AL38" s="1" t="s">
        <v>853</v>
      </c>
      <c r="AM38" s="1" t="s">
        <v>903</v>
      </c>
      <c r="AN38" s="1" t="s">
        <v>229</v>
      </c>
      <c r="AO38" s="11" t="s">
        <v>896</v>
      </c>
      <c r="AP38" s="1" t="s">
        <v>904</v>
      </c>
      <c r="AQ38" s="1" t="s">
        <v>901</v>
      </c>
      <c r="AR38" s="3">
        <v>29681</v>
      </c>
      <c r="AS38" s="1" t="s">
        <v>233</v>
      </c>
      <c r="AT38" s="1" t="s">
        <v>80</v>
      </c>
      <c r="AU38" s="1" t="s">
        <v>704</v>
      </c>
      <c r="AV38" s="1" t="s">
        <v>855</v>
      </c>
      <c r="AW38" s="1" t="s">
        <v>903</v>
      </c>
      <c r="AX38" s="1" t="s">
        <v>878</v>
      </c>
      <c r="AY38" s="11" t="s">
        <v>265</v>
      </c>
      <c r="AZ38" s="5" t="s">
        <v>905</v>
      </c>
      <c r="BA38" s="5" t="s">
        <v>906</v>
      </c>
      <c r="BB38" s="5" t="s">
        <v>907</v>
      </c>
      <c r="BC38" s="5" t="s">
        <v>908</v>
      </c>
      <c r="BD38" s="1" t="str">
        <v>BERKAS-0037</v>
      </c>
      <c r="BE38" s="1" t="str">
        <v>Thursday, 22 December 2022</v>
      </c>
      <c r="BF38" s="5" t="str">
        <v>http://drive.google.com/uc?export=view&amp;id=15pq5KsPu7GRXKESJArLLy-pom1bzFGZS</v>
      </c>
      <c r="BG38" s="5" t="str">
        <v>http://drive.google.com/uc?export=view&amp;id=1LXHTxHWtQ2Gve_3BTtawQhO1rRqAghg3</v>
      </c>
      <c r="BH38" s="5" t="str">
        <v>http://drive.google.com/uc?export=view&amp;id=1QemLJ3Z_7FBPplguELYix6bpnKM5SmID</v>
      </c>
      <c r="BI38" s="5" t="str">
        <v>http://drive.google.com/uc?export=view&amp;id=1NCaXADy6BckSs1VPiX_xb1oiD0t-v5-i</v>
      </c>
      <c r="BJ38" s="5" t="str">
        <v>http://drive.google.com/uc?export=view&amp;id=1VuiIky8iEaLZsGHS7vHbAYCdRPStE6wN</v>
      </c>
      <c r="BK38" s="5" t="str">
        <v>http://drive.google.com/uc?export=view&amp;id=1lqWfA90gl2LtAo6mN0rPpV5blGb5vHiH</v>
      </c>
      <c r="BL38" s="1" t="s">
        <v>909</v>
      </c>
      <c r="BM38" s="5" t="s">
        <v>910</v>
      </c>
      <c r="BN38" s="5" t="str">
        <f>HYPERLINK("https://drive.google.com/file/d/1Q_zJhtFchzbotWM_w5l59AMHOzzkfH_U/view?usp=drivesdk","Marianus Servasius Rangga ")</f>
        <v>Marianus Servasius Rangga </v>
      </c>
      <c r="BO38" s="1" t="s">
        <v>911</v>
      </c>
      <c r="BP38" s="1" t="s">
        <v>912</v>
      </c>
      <c r="BQ38" s="5" t="s">
        <v>913</v>
      </c>
      <c r="BR38" s="5" t="str">
        <f>HYPERLINK("https://drive.google.com/file/d/1nb1IlbsHMR-yBDoXvzvYShPefdUFvClF/view?usp=drivesdk","Marianus Servasius Rangga ")</f>
        <v>Marianus Servasius Rangga </v>
      </c>
      <c r="BS38" s="1" t="s">
        <v>914</v>
      </c>
    </row>
    <row r="39" spans="1:71">
      <c r="A39" s="2">
        <v>44917.7923539931</v>
      </c>
      <c r="B39" s="1" t="s">
        <v>915</v>
      </c>
      <c r="C39" s="1" t="s">
        <v>916</v>
      </c>
      <c r="D39" s="1" t="s">
        <v>917</v>
      </c>
      <c r="E39" s="3">
        <v>37453</v>
      </c>
      <c r="F39" s="1" t="s">
        <v>126</v>
      </c>
      <c r="G39" s="1" t="s">
        <v>918</v>
      </c>
      <c r="H39" s="1" t="s">
        <v>919</v>
      </c>
      <c r="I39" s="1" t="s">
        <v>69</v>
      </c>
      <c r="J39" s="1" t="s">
        <v>70</v>
      </c>
      <c r="K39" s="1">
        <v>20</v>
      </c>
      <c r="L39" s="1">
        <v>12</v>
      </c>
      <c r="M39" s="1" t="s">
        <v>920</v>
      </c>
      <c r="N39" s="11" t="s">
        <v>921</v>
      </c>
      <c r="O39" s="1" t="s">
        <v>922</v>
      </c>
      <c r="P39" s="1">
        <v>175</v>
      </c>
      <c r="Q39" s="1">
        <v>175</v>
      </c>
      <c r="R39" s="1">
        <v>175</v>
      </c>
      <c r="S39" s="1" t="s">
        <v>75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75</v>
      </c>
      <c r="AC39" s="1" t="s">
        <v>75</v>
      </c>
      <c r="AD39" s="5" t="s">
        <v>923</v>
      </c>
      <c r="AE39" s="5" t="s">
        <v>924</v>
      </c>
      <c r="AF39" s="1" t="s">
        <v>925</v>
      </c>
      <c r="AG39" s="1" t="s">
        <v>917</v>
      </c>
      <c r="AH39" s="3">
        <v>25281</v>
      </c>
      <c r="AI39" s="1" t="s">
        <v>79</v>
      </c>
      <c r="AJ39" s="1" t="s">
        <v>234</v>
      </c>
      <c r="AK39" s="1" t="s">
        <v>926</v>
      </c>
      <c r="AL39" s="1" t="s">
        <v>831</v>
      </c>
      <c r="AM39" s="1" t="s">
        <v>918</v>
      </c>
      <c r="AN39" s="1" t="s">
        <v>927</v>
      </c>
      <c r="AO39" s="11" t="s">
        <v>921</v>
      </c>
      <c r="AP39" s="1" t="s">
        <v>928</v>
      </c>
      <c r="AQ39" s="1" t="s">
        <v>917</v>
      </c>
      <c r="AR39" s="3">
        <v>23929</v>
      </c>
      <c r="AS39" s="1" t="s">
        <v>233</v>
      </c>
      <c r="AT39" s="1" t="s">
        <v>234</v>
      </c>
      <c r="AU39" s="1" t="s">
        <v>704</v>
      </c>
      <c r="AV39" s="1" t="s">
        <v>929</v>
      </c>
      <c r="AW39" s="1" t="s">
        <v>918</v>
      </c>
      <c r="AX39" s="1">
        <v>54</v>
      </c>
      <c r="AY39" s="11" t="s">
        <v>921</v>
      </c>
      <c r="AZ39" s="5" t="s">
        <v>930</v>
      </c>
      <c r="BA39" s="5" t="s">
        <v>931</v>
      </c>
      <c r="BB39" s="5" t="s">
        <v>932</v>
      </c>
      <c r="BC39" s="5" t="s">
        <v>933</v>
      </c>
      <c r="BD39" s="1" t="str">
        <v>BERKAS-0038</v>
      </c>
      <c r="BE39" s="1" t="str">
        <v>Thursday, 22 December 2022</v>
      </c>
      <c r="BF39" s="5" t="str">
        <v>http://drive.google.com/uc?export=view&amp;id=1K384UJaxReLfa0ee8YwLlaAm8V1FLTRT</v>
      </c>
      <c r="BG39" s="5" t="str">
        <v>http://drive.google.com/uc?export=view&amp;id=1fbBB78zSbEKbXITGJFY-Sw-1kL1a2dOl</v>
      </c>
      <c r="BH39" s="5" t="str">
        <v>http://drive.google.com/uc?export=view&amp;id=18zaF6N-kaYPZQ1Hl_OaZR1qtZcfF1zLI</v>
      </c>
      <c r="BI39" s="5" t="str">
        <v>http://drive.google.com/uc?export=view&amp;id=14VO6WPJ0Umu0i8BkCRvRNbo_KRNwoDeM</v>
      </c>
      <c r="BJ39" s="5" t="str">
        <v>http://drive.google.com/uc?export=view&amp;id=11IdBERXn4t88q-jnbNdQjf-vwH0_yPG7</v>
      </c>
      <c r="BK39" s="5" t="str">
        <v>http://drive.google.com/uc?export=view&amp;id=1AbOgZ-p1swHl-gUPF4eUm2gUi0uhr912</v>
      </c>
      <c r="BL39" s="1" t="s">
        <v>934</v>
      </c>
      <c r="BM39" s="5" t="s">
        <v>935</v>
      </c>
      <c r="BN39" s="5" t="str">
        <f>HYPERLINK("https://drive.google.com/file/d/1wmFHkW9WUXDxlb2pq_7C0SxL9b5NvLLd/view?usp=drivesdk","Hilarius Noko Bhoko")</f>
        <v>Hilarius Noko Bhoko</v>
      </c>
      <c r="BO39" s="1" t="s">
        <v>936</v>
      </c>
      <c r="BP39" s="1" t="s">
        <v>937</v>
      </c>
      <c r="BQ39" s="5" t="s">
        <v>938</v>
      </c>
      <c r="BR39" s="5" t="str">
        <f>HYPERLINK("https://drive.google.com/file/d/18wHqzZIq-KOkDRosNdDi4pry-f6HV3TN/view?usp=drivesdk","Hilarius Noko Bhoko")</f>
        <v>Hilarius Noko Bhoko</v>
      </c>
      <c r="BS39" s="1" t="s">
        <v>936</v>
      </c>
    </row>
    <row r="40" spans="1:71">
      <c r="A40" s="2">
        <v>44921.9132906597</v>
      </c>
      <c r="B40" s="1" t="s">
        <v>939</v>
      </c>
      <c r="C40" s="1" t="s">
        <v>940</v>
      </c>
      <c r="D40" s="1" t="s">
        <v>941</v>
      </c>
      <c r="E40" s="3">
        <v>40966</v>
      </c>
      <c r="F40" s="1" t="s">
        <v>126</v>
      </c>
      <c r="G40" s="1" t="s">
        <v>942</v>
      </c>
      <c r="H40" s="1" t="s">
        <v>943</v>
      </c>
      <c r="I40" s="1" t="s">
        <v>104</v>
      </c>
      <c r="J40" s="1" t="s">
        <v>129</v>
      </c>
      <c r="K40" s="1">
        <v>10</v>
      </c>
      <c r="L40" s="1">
        <v>4</v>
      </c>
      <c r="M40" s="1" t="s">
        <v>944</v>
      </c>
      <c r="N40" s="11" t="s">
        <v>945</v>
      </c>
      <c r="O40" s="1" t="s">
        <v>897</v>
      </c>
      <c r="P40" s="1">
        <v>175</v>
      </c>
      <c r="Q40" s="1">
        <v>175</v>
      </c>
      <c r="R40" s="1">
        <v>175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75</v>
      </c>
      <c r="AC40" s="1" t="s">
        <v>75</v>
      </c>
      <c r="AD40" s="5" t="s">
        <v>946</v>
      </c>
      <c r="AE40" s="5" t="s">
        <v>947</v>
      </c>
      <c r="AF40" s="1" t="s">
        <v>948</v>
      </c>
      <c r="AG40" s="1" t="s">
        <v>535</v>
      </c>
      <c r="AH40" s="3">
        <v>27682</v>
      </c>
      <c r="AI40" s="1" t="s">
        <v>949</v>
      </c>
      <c r="AJ40" s="1" t="s">
        <v>184</v>
      </c>
      <c r="AK40" s="1" t="s">
        <v>950</v>
      </c>
      <c r="AL40" s="1" t="s">
        <v>704</v>
      </c>
      <c r="AM40" s="1" t="s">
        <v>942</v>
      </c>
      <c r="AN40" s="1">
        <v>53</v>
      </c>
      <c r="AO40" s="11" t="s">
        <v>945</v>
      </c>
      <c r="AP40" s="1" t="s">
        <v>951</v>
      </c>
      <c r="AQ40" s="1" t="s">
        <v>952</v>
      </c>
      <c r="AR40" s="3">
        <v>30128</v>
      </c>
      <c r="AS40" s="1" t="s">
        <v>233</v>
      </c>
      <c r="AT40" s="1" t="s">
        <v>184</v>
      </c>
      <c r="AU40" s="1" t="s">
        <v>953</v>
      </c>
      <c r="AV40" s="1" t="s">
        <v>954</v>
      </c>
      <c r="AW40" s="1" t="s">
        <v>942</v>
      </c>
      <c r="AX40" s="1">
        <v>53</v>
      </c>
      <c r="AY40" s="11" t="s">
        <v>945</v>
      </c>
      <c r="AZ40" s="5" t="s">
        <v>955</v>
      </c>
      <c r="BA40" s="5" t="s">
        <v>956</v>
      </c>
      <c r="BB40" s="5" t="s">
        <v>957</v>
      </c>
      <c r="BC40" s="5" t="s">
        <v>958</v>
      </c>
      <c r="BD40" s="1" t="str">
        <v>BERKAS-0039</v>
      </c>
      <c r="BE40" s="1" t="str">
        <v>Monday, 26 December 2022</v>
      </c>
      <c r="BF40" s="5" t="str">
        <v>http://drive.google.com/uc?export=view&amp;id=19gd1_NvJdJ0sunpycbX0RvHdGEVk4YX_</v>
      </c>
      <c r="BG40" s="5" t="str">
        <v>http://drive.google.com/uc?export=view&amp;id=12DfKTt0NViVodhYSl_2oy71TmTk4Xh-Q</v>
      </c>
      <c r="BH40" s="5" t="str">
        <v>http://drive.google.com/uc?export=view&amp;id=15cSPPP3AL457ojawLgcP7QQhK_ZsM9a3</v>
      </c>
      <c r="BI40" s="5" t="str">
        <v>http://drive.google.com/uc?export=view&amp;id=1NmMgx_g3_TYb9hOCTpGq4BICL3Y2bzks</v>
      </c>
      <c r="BJ40" s="5" t="str">
        <v>http://drive.google.com/uc?export=view&amp;id=1HANMfY2a1RCvgiA1SIwVb2nf-PDc3zC8</v>
      </c>
      <c r="BK40" s="5" t="str">
        <v>http://drive.google.com/uc?export=view&amp;id=16iXhG_vtRCGpiCfo1v1ftmGMWdR6khHP</v>
      </c>
      <c r="BL40" s="1" t="s">
        <v>959</v>
      </c>
      <c r="BM40" s="5" t="s">
        <v>960</v>
      </c>
      <c r="BN40" s="5" t="str">
        <f>HYPERLINK("https://drive.google.com/file/d/1OHjpX7bpJT_hjScfvdy-Uw1deyq9pH7K/view?usp=drivesdk","Leander Alexis Wake")</f>
        <v>Leander Alexis Wake</v>
      </c>
      <c r="BO40" s="1" t="s">
        <v>961</v>
      </c>
      <c r="BP40" s="1" t="s">
        <v>962</v>
      </c>
      <c r="BQ40" s="5" t="s">
        <v>963</v>
      </c>
      <c r="BR40" s="5" t="str">
        <f>HYPERLINK("https://drive.google.com/file/d/1J79gM5Wfhvgq5UnMhH1AGPGNNBF9xpYy/view?usp=drivesdk","Leander Alexis Wake")</f>
        <v>Leander Alexis Wake</v>
      </c>
      <c r="BS40" s="1" t="s">
        <v>961</v>
      </c>
    </row>
    <row r="41" spans="1:71">
      <c r="A41" s="2">
        <v>44921.9232338426</v>
      </c>
      <c r="B41" s="1" t="s">
        <v>964</v>
      </c>
      <c r="C41" s="1" t="s">
        <v>965</v>
      </c>
      <c r="D41" s="1" t="s">
        <v>966</v>
      </c>
      <c r="E41" s="3">
        <v>39301</v>
      </c>
      <c r="F41" s="1" t="s">
        <v>66</v>
      </c>
      <c r="G41" s="1" t="s">
        <v>967</v>
      </c>
      <c r="H41" s="1" t="s">
        <v>968</v>
      </c>
      <c r="I41" s="1" t="s">
        <v>104</v>
      </c>
      <c r="J41" s="1" t="s">
        <v>70</v>
      </c>
      <c r="K41" s="1">
        <v>15</v>
      </c>
      <c r="L41" s="1">
        <v>10</v>
      </c>
      <c r="M41" s="1" t="s">
        <v>969</v>
      </c>
      <c r="N41" s="11" t="s">
        <v>970</v>
      </c>
      <c r="O41" s="1" t="s">
        <v>971</v>
      </c>
      <c r="P41" s="1">
        <v>175</v>
      </c>
      <c r="Q41" s="1">
        <v>175</v>
      </c>
      <c r="R41" s="1">
        <v>175</v>
      </c>
      <c r="S41" s="1" t="s">
        <v>75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75</v>
      </c>
      <c r="AC41" s="1" t="s">
        <v>75</v>
      </c>
      <c r="AD41" s="5" t="s">
        <v>972</v>
      </c>
      <c r="AE41" s="5" t="s">
        <v>973</v>
      </c>
      <c r="AF41" s="1" t="s">
        <v>974</v>
      </c>
      <c r="AG41" s="1" t="s">
        <v>941</v>
      </c>
      <c r="AH41" s="3">
        <v>29201</v>
      </c>
      <c r="AI41" s="1" t="s">
        <v>444</v>
      </c>
      <c r="AJ41" s="1" t="s">
        <v>234</v>
      </c>
      <c r="AK41" s="1" t="s">
        <v>852</v>
      </c>
      <c r="AL41" s="1" t="s">
        <v>853</v>
      </c>
      <c r="AM41" s="1" t="s">
        <v>967</v>
      </c>
      <c r="AN41" s="1" t="s">
        <v>545</v>
      </c>
      <c r="AO41" s="11" t="s">
        <v>970</v>
      </c>
      <c r="AP41" s="1" t="s">
        <v>975</v>
      </c>
      <c r="AQ41" s="1" t="s">
        <v>976</v>
      </c>
      <c r="AR41" s="3">
        <v>29617</v>
      </c>
      <c r="AS41" s="1" t="s">
        <v>226</v>
      </c>
      <c r="AT41" s="7">
        <v>2500000</v>
      </c>
      <c r="AU41" s="1" t="s">
        <v>977</v>
      </c>
      <c r="AV41" s="1" t="s">
        <v>978</v>
      </c>
      <c r="AW41" s="1" t="s">
        <v>967</v>
      </c>
      <c r="AX41" s="1" t="s">
        <v>260</v>
      </c>
      <c r="AY41" s="11" t="s">
        <v>970</v>
      </c>
      <c r="AZ41" s="5" t="s">
        <v>979</v>
      </c>
      <c r="BA41" s="5" t="s">
        <v>980</v>
      </c>
      <c r="BB41" s="5" t="s">
        <v>981</v>
      </c>
      <c r="BC41" s="5" t="s">
        <v>982</v>
      </c>
      <c r="BD41" s="1" t="str">
        <v>BERKAS-0040</v>
      </c>
      <c r="BE41" s="1" t="str">
        <v>Monday, 26 December 2022</v>
      </c>
      <c r="BF41" s="5" t="str">
        <v>http://drive.google.com/uc?export=view&amp;id=1NSAlEZCiVwFZ8LA7FZ9dqDsPpP_NiSkS</v>
      </c>
      <c r="BG41" s="5" t="str">
        <v>http://drive.google.com/uc?export=view&amp;id=1TtuB7k_dkGDFnrDOt8EGweENa5iQ1EfV</v>
      </c>
      <c r="BH41" s="5" t="str">
        <v>http://drive.google.com/uc?export=view&amp;id=19sU3JkR27ydY2Joy6337hYvJD6jAMVyp</v>
      </c>
      <c r="BI41" s="5" t="str">
        <v>http://drive.google.com/uc?export=view&amp;id=1h3US7KTi7E_EJKYLAH24jdSbeX0zBgfF</v>
      </c>
      <c r="BJ41" s="5" t="str">
        <v>http://drive.google.com/uc?export=view&amp;id=1MpXCwpHPRgw0dEJUWGkVgVsMFEAZgoIm</v>
      </c>
      <c r="BK41" s="5" t="str">
        <v>http://drive.google.com/uc?export=view&amp;id=1heVoWIkLQRNqQcHX5CPp918y9BorG5ah</v>
      </c>
      <c r="BL41" s="1" t="s">
        <v>983</v>
      </c>
      <c r="BM41" s="5" t="s">
        <v>984</v>
      </c>
      <c r="BN41" s="5" t="str">
        <f>HYPERLINK("https://drive.google.com/file/d/1z4Dk_jnPiTbPR9kTRZnRtd2_lLTWvVcg/view?usp=drivesdk","Keyetania Agustina Seku")</f>
        <v>Keyetania Agustina Seku</v>
      </c>
      <c r="BO41" s="1" t="s">
        <v>985</v>
      </c>
      <c r="BP41" s="1" t="s">
        <v>986</v>
      </c>
      <c r="BQ41" s="5" t="s">
        <v>987</v>
      </c>
      <c r="BR41" s="5" t="str">
        <f>HYPERLINK("https://drive.google.com/file/d/1iIlel0LOuoftQj1yTpKQ6JKL1011_j_x/view?usp=drivesdk","Keyetania Agustina Seku")</f>
        <v>Keyetania Agustina Seku</v>
      </c>
      <c r="BS41" s="1" t="s">
        <v>988</v>
      </c>
    </row>
    <row r="42" spans="1:71">
      <c r="A42" s="2">
        <v>44921.9329173843</v>
      </c>
      <c r="B42" s="1" t="s">
        <v>989</v>
      </c>
      <c r="C42" s="1" t="s">
        <v>990</v>
      </c>
      <c r="D42" s="1" t="s">
        <v>535</v>
      </c>
      <c r="E42" s="3">
        <v>39388</v>
      </c>
      <c r="F42" s="1" t="s">
        <v>126</v>
      </c>
      <c r="G42" s="1" t="s">
        <v>991</v>
      </c>
      <c r="H42" s="1" t="s">
        <v>992</v>
      </c>
      <c r="I42" s="1" t="s">
        <v>104</v>
      </c>
      <c r="J42" s="1" t="s">
        <v>178</v>
      </c>
      <c r="K42" s="1">
        <v>15</v>
      </c>
      <c r="L42" s="1">
        <v>7</v>
      </c>
      <c r="M42" s="1" t="s">
        <v>993</v>
      </c>
      <c r="N42" s="11" t="s">
        <v>994</v>
      </c>
      <c r="O42" s="1" t="s">
        <v>995</v>
      </c>
      <c r="P42" s="1">
        <v>175</v>
      </c>
      <c r="Q42" s="1">
        <v>175</v>
      </c>
      <c r="R42" s="1">
        <v>175</v>
      </c>
      <c r="S42" s="1" t="s">
        <v>75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75</v>
      </c>
      <c r="AC42" s="1" t="s">
        <v>75</v>
      </c>
      <c r="AD42" s="5" t="s">
        <v>996</v>
      </c>
      <c r="AE42" s="5" t="s">
        <v>997</v>
      </c>
      <c r="AF42" s="1" t="s">
        <v>308</v>
      </c>
      <c r="AG42" s="1" t="s">
        <v>308</v>
      </c>
      <c r="AH42" s="3">
        <v>44921</v>
      </c>
      <c r="AI42" s="1" t="s">
        <v>308</v>
      </c>
      <c r="AJ42" s="1" t="s">
        <v>308</v>
      </c>
      <c r="AK42" s="1" t="s">
        <v>308</v>
      </c>
      <c r="AL42" s="1" t="s">
        <v>308</v>
      </c>
      <c r="AM42" s="1" t="s">
        <v>308</v>
      </c>
      <c r="AN42" s="1" t="s">
        <v>308</v>
      </c>
      <c r="AO42" s="11" t="s">
        <v>310</v>
      </c>
      <c r="AP42" s="1" t="s">
        <v>998</v>
      </c>
      <c r="AQ42" s="1" t="s">
        <v>535</v>
      </c>
      <c r="AR42" s="3">
        <v>26740</v>
      </c>
      <c r="AS42" s="1" t="s">
        <v>233</v>
      </c>
      <c r="AT42" s="1" t="s">
        <v>234</v>
      </c>
      <c r="AU42" s="1" t="s">
        <v>999</v>
      </c>
      <c r="AV42" s="1" t="s">
        <v>1000</v>
      </c>
      <c r="AW42" s="1" t="s">
        <v>991</v>
      </c>
      <c r="AX42" s="1" t="s">
        <v>260</v>
      </c>
      <c r="AY42" s="11" t="s">
        <v>994</v>
      </c>
      <c r="AZ42" s="5" t="s">
        <v>1001</v>
      </c>
      <c r="BA42" s="5" t="s">
        <v>1002</v>
      </c>
      <c r="BB42" s="5" t="s">
        <v>1003</v>
      </c>
      <c r="BC42" s="5" t="s">
        <v>1004</v>
      </c>
      <c r="BD42" s="1" t="str">
        <v>BERKAS-0041</v>
      </c>
      <c r="BE42" s="1" t="str">
        <v>Monday, 26 December 2022</v>
      </c>
      <c r="BF42" s="5" t="str">
        <v>http://drive.google.com/uc?export=view&amp;id=1ObsdE098GG6SmeNbtiwlIPE5Pik-IgM2</v>
      </c>
      <c r="BG42" s="5" t="str">
        <v>http://drive.google.com/uc?export=view&amp;id=1QkmQjgmXgQeyoummad_qWA87DkLAZU_w</v>
      </c>
      <c r="BH42" s="5" t="str">
        <v>http://drive.google.com/uc?export=view&amp;id=1t4xV0UnRE1h2WuImzTko0Q0Bq8uir7DO</v>
      </c>
      <c r="BI42" s="5" t="str">
        <v>http://drive.google.com/uc?export=view&amp;id=1CCSgk0NoIUl61vz6fV8TZNP6GQC4mLH3</v>
      </c>
      <c r="BJ42" s="5" t="str">
        <v>http://drive.google.com/uc?export=view&amp;id=1eHqK2T42Z3A6qkYVzrbBYiENI1ClhDw2</v>
      </c>
      <c r="BK42" s="5" t="str">
        <v>http://drive.google.com/uc?export=view&amp;id=1fxYlaCTl7IYWGBUaw6JuoRBg0YtUmP65</v>
      </c>
      <c r="BL42" s="1" t="s">
        <v>1005</v>
      </c>
      <c r="BM42" s="5" t="s">
        <v>1006</v>
      </c>
      <c r="BN42" s="5" t="str">
        <f>HYPERLINK("https://drive.google.com/file/d/1jaPnWwAHDMn8A4uPjLynyxf9SbPNJs8N/view?usp=drivesdk","Zulkaidin Abdullah Kemo")</f>
        <v>Zulkaidin Abdullah Kemo</v>
      </c>
      <c r="BO42" s="1" t="s">
        <v>1007</v>
      </c>
      <c r="BP42" s="1" t="s">
        <v>1008</v>
      </c>
      <c r="BQ42" s="5" t="s">
        <v>1009</v>
      </c>
      <c r="BR42" s="5" t="str">
        <f>HYPERLINK("https://drive.google.com/file/d/12oEE8i74eONAphA18xDJY6Xu4w7dOj19/view?usp=drivesdk","Zulkaidin Abdullah Kemo")</f>
        <v>Zulkaidin Abdullah Kemo</v>
      </c>
      <c r="BS42" s="1" t="s">
        <v>1010</v>
      </c>
    </row>
    <row r="43" spans="1:71">
      <c r="A43" s="2">
        <v>44922.4489853241</v>
      </c>
      <c r="B43" s="1" t="s">
        <v>1011</v>
      </c>
      <c r="C43" s="1" t="s">
        <v>1012</v>
      </c>
      <c r="D43" s="1" t="s">
        <v>217</v>
      </c>
      <c r="E43" s="3">
        <v>38348</v>
      </c>
      <c r="F43" s="1" t="s">
        <v>66</v>
      </c>
      <c r="G43" s="1" t="s">
        <v>1013</v>
      </c>
      <c r="H43" s="1" t="s">
        <v>1014</v>
      </c>
      <c r="I43" s="1" t="s">
        <v>104</v>
      </c>
      <c r="J43" s="1" t="s">
        <v>70</v>
      </c>
      <c r="K43" s="1">
        <v>18</v>
      </c>
      <c r="L43" s="1">
        <v>12</v>
      </c>
      <c r="M43" s="1" t="s">
        <v>1015</v>
      </c>
      <c r="N43" s="11" t="s">
        <v>1016</v>
      </c>
      <c r="O43" s="1" t="s">
        <v>222</v>
      </c>
      <c r="P43" s="1">
        <v>175</v>
      </c>
      <c r="Q43" s="1">
        <v>175</v>
      </c>
      <c r="R43" s="1">
        <v>175</v>
      </c>
      <c r="S43" s="1" t="s">
        <v>75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75</v>
      </c>
      <c r="AC43" s="1" t="s">
        <v>75</v>
      </c>
      <c r="AD43" s="5" t="s">
        <v>1017</v>
      </c>
      <c r="AE43" s="5" t="s">
        <v>1018</v>
      </c>
      <c r="AF43" s="1" t="s">
        <v>1019</v>
      </c>
      <c r="AG43" s="1" t="s">
        <v>952</v>
      </c>
      <c r="AH43" s="3">
        <v>30739</v>
      </c>
      <c r="AI43" s="1" t="s">
        <v>1020</v>
      </c>
      <c r="AJ43" s="1" t="s">
        <v>234</v>
      </c>
      <c r="AK43" s="1" t="s">
        <v>1021</v>
      </c>
      <c r="AL43" s="1" t="s">
        <v>162</v>
      </c>
      <c r="AM43" s="1" t="s">
        <v>1013</v>
      </c>
      <c r="AN43" s="1" t="s">
        <v>229</v>
      </c>
      <c r="AO43" s="11" t="s">
        <v>1016</v>
      </c>
      <c r="AP43" s="1" t="s">
        <v>308</v>
      </c>
      <c r="AQ43" s="1" t="s">
        <v>308</v>
      </c>
      <c r="AR43" s="3">
        <v>44922</v>
      </c>
      <c r="AS43" s="1" t="s">
        <v>308</v>
      </c>
      <c r="AT43" s="1" t="s">
        <v>308</v>
      </c>
      <c r="AU43" s="1" t="s">
        <v>308</v>
      </c>
      <c r="AV43" s="1" t="s">
        <v>308</v>
      </c>
      <c r="AW43" s="1" t="s">
        <v>308</v>
      </c>
      <c r="AX43" s="1" t="s">
        <v>308</v>
      </c>
      <c r="AY43" s="11" t="s">
        <v>265</v>
      </c>
      <c r="AZ43" s="5" t="s">
        <v>1022</v>
      </c>
      <c r="BA43" s="5" t="s">
        <v>1023</v>
      </c>
      <c r="BB43" s="5" t="s">
        <v>1024</v>
      </c>
      <c r="BC43" s="5" t="s">
        <v>1025</v>
      </c>
      <c r="BD43" s="1" t="str">
        <v>BERKAS-0042</v>
      </c>
      <c r="BE43" s="1" t="str">
        <v>Tuesday, 27 December 2022</v>
      </c>
      <c r="BF43" s="5" t="str">
        <v>http://drive.google.com/uc?export=view&amp;id=15nVVW91iZ8ZkPPelVyaetuH_iH4b-r1q</v>
      </c>
      <c r="BG43" s="5" t="str">
        <v>http://drive.google.com/uc?export=view&amp;id=1lSAKHSdGBC6dUL0I1OtBK6ssMVV7gtlB</v>
      </c>
      <c r="BH43" s="5" t="str">
        <v>http://drive.google.com/uc?export=view&amp;id=1AfoXqVCj1Fgu0z0ww4RQYia7EN-jbAKd</v>
      </c>
      <c r="BI43" s="5" t="str">
        <v>http://drive.google.com/uc?export=view&amp;id=1hx60O1n6mj9QSvsN8xPTf7TxcmAqeW_b</v>
      </c>
      <c r="BJ43" s="5" t="str">
        <v>http://drive.google.com/uc?export=view&amp;id=1CVXKIihSu36i2BXLLjESkzCBhAd2-kUT</v>
      </c>
      <c r="BK43" s="5" t="str">
        <v>http://drive.google.com/uc?export=view&amp;id=1tUDpfSY4A3OdqcivdXac37uts8H5wpjP</v>
      </c>
      <c r="BL43" s="1" t="s">
        <v>1026</v>
      </c>
      <c r="BM43" s="5" t="s">
        <v>1027</v>
      </c>
      <c r="BN43" s="5" t="str">
        <f>HYPERLINK("https://drive.google.com/file/d/1DNKMzLE2uMG2uOLXAmKESftMEAW36aLp/view?usp=drivesdk","Priska Triyanti Rero")</f>
        <v>Priska Triyanti Rero</v>
      </c>
      <c r="BO43" s="1" t="s">
        <v>1028</v>
      </c>
      <c r="BP43" s="1" t="s">
        <v>1029</v>
      </c>
      <c r="BQ43" s="5" t="s">
        <v>1030</v>
      </c>
      <c r="BR43" s="5" t="str">
        <f>HYPERLINK("https://drive.google.com/file/d/111nf9i9oS29euoDeGVtfNEtEEgbfF4NK/view?usp=drivesdk","Priska Triyanti Rero")</f>
        <v>Priska Triyanti Rero</v>
      </c>
      <c r="BS43" s="1" t="s">
        <v>1028</v>
      </c>
    </row>
    <row r="44" spans="1:71">
      <c r="A44" s="2">
        <v>44922.4653175694</v>
      </c>
      <c r="B44" s="1" t="s">
        <v>1031</v>
      </c>
      <c r="C44" s="1" t="s">
        <v>1032</v>
      </c>
      <c r="D44" s="1" t="s">
        <v>217</v>
      </c>
      <c r="E44" s="3">
        <v>39280</v>
      </c>
      <c r="F44" s="1" t="s">
        <v>126</v>
      </c>
      <c r="G44" s="1" t="s">
        <v>1033</v>
      </c>
      <c r="H44" s="1" t="s">
        <v>1034</v>
      </c>
      <c r="I44" s="1" t="s">
        <v>104</v>
      </c>
      <c r="J44" s="1" t="s">
        <v>70</v>
      </c>
      <c r="K44" s="1">
        <v>15</v>
      </c>
      <c r="L44" s="1">
        <v>10</v>
      </c>
      <c r="M44" s="1" t="s">
        <v>969</v>
      </c>
      <c r="N44" s="11" t="s">
        <v>1035</v>
      </c>
      <c r="O44" s="1" t="s">
        <v>254</v>
      </c>
      <c r="P44" s="1">
        <v>175</v>
      </c>
      <c r="Q44" s="1">
        <v>175</v>
      </c>
      <c r="R44" s="1">
        <v>175</v>
      </c>
      <c r="S44" s="1" t="s">
        <v>75</v>
      </c>
      <c r="T44" s="1" t="s">
        <v>74</v>
      </c>
      <c r="U44" s="1" t="s">
        <v>74</v>
      </c>
      <c r="V44" s="1" t="s">
        <v>74</v>
      </c>
      <c r="W44" s="1" t="s">
        <v>74</v>
      </c>
      <c r="X44" s="1" t="s">
        <v>74</v>
      </c>
      <c r="Y44" s="1" t="s">
        <v>74</v>
      </c>
      <c r="Z44" s="1" t="s">
        <v>74</v>
      </c>
      <c r="AA44" s="1" t="s">
        <v>74</v>
      </c>
      <c r="AB44" s="1" t="s">
        <v>75</v>
      </c>
      <c r="AC44" s="1" t="s">
        <v>75</v>
      </c>
      <c r="AD44" s="5" t="s">
        <v>1036</v>
      </c>
      <c r="AE44" s="5" t="s">
        <v>1037</v>
      </c>
      <c r="AF44" s="1" t="s">
        <v>1038</v>
      </c>
      <c r="AG44" s="1" t="s">
        <v>217</v>
      </c>
      <c r="AH44" s="3">
        <v>26496</v>
      </c>
      <c r="AI44" s="1" t="s">
        <v>79</v>
      </c>
      <c r="AJ44" s="1" t="s">
        <v>234</v>
      </c>
      <c r="AK44" s="1" t="s">
        <v>403</v>
      </c>
      <c r="AL44" s="1" t="s">
        <v>1039</v>
      </c>
      <c r="AM44" s="1" t="s">
        <v>1033</v>
      </c>
      <c r="AN44" s="1" t="s">
        <v>229</v>
      </c>
      <c r="AO44" s="11" t="s">
        <v>1040</v>
      </c>
      <c r="AP44" s="1" t="s">
        <v>1041</v>
      </c>
      <c r="AQ44" s="1" t="s">
        <v>1042</v>
      </c>
      <c r="AR44" s="3">
        <v>26496</v>
      </c>
      <c r="AS44" s="1" t="s">
        <v>233</v>
      </c>
      <c r="AT44" s="1" t="s">
        <v>234</v>
      </c>
      <c r="AU44" s="1" t="s">
        <v>235</v>
      </c>
      <c r="AV44" s="1" t="s">
        <v>704</v>
      </c>
      <c r="AW44" s="1" t="s">
        <v>1033</v>
      </c>
      <c r="AX44" s="1" t="s">
        <v>229</v>
      </c>
      <c r="AY44" s="11" t="s">
        <v>1040</v>
      </c>
      <c r="AZ44" s="5" t="s">
        <v>1043</v>
      </c>
      <c r="BA44" s="5" t="s">
        <v>1044</v>
      </c>
      <c r="BB44" s="5" t="s">
        <v>1045</v>
      </c>
      <c r="BC44" s="5" t="s">
        <v>1046</v>
      </c>
      <c r="BD44" s="1" t="str">
        <v>BERKAS-0043</v>
      </c>
      <c r="BE44" s="1" t="str">
        <v>Tuesday, 27 December 2022</v>
      </c>
      <c r="BF44" s="5" t="str">
        <v>http://drive.google.com/uc?export=view&amp;id=1WUguBd52Hyq7xN-fSOm7T-ZwBcPmy_XX</v>
      </c>
      <c r="BG44" s="5" t="str">
        <v>http://drive.google.com/uc?export=view&amp;id=1WYPVHEPLcCyySNC0ujoCf4H_Y1tApxbR</v>
      </c>
      <c r="BH44" s="5" t="str">
        <v>http://drive.google.com/uc?export=view&amp;id=1eHDrdzEC2CNO4FvTDvncB1ubVRvDM5cL</v>
      </c>
      <c r="BI44" s="5" t="str">
        <v>http://drive.google.com/uc?export=view&amp;id=1ODE0NVepuT31h30Sxn5TIW2i9qsgwwxH</v>
      </c>
      <c r="BJ44" s="5" t="str">
        <v>http://drive.google.com/uc?export=view&amp;id=1mV7PtFevvbllp2SGL1WZhwHjgzGTgInh</v>
      </c>
      <c r="BK44" s="5" t="str">
        <v>http://drive.google.com/uc?export=view&amp;id=1nDKDEBhUbcAU_F0xD5n6S1ds1AjFw7Vj</v>
      </c>
      <c r="BL44" s="1" t="s">
        <v>1047</v>
      </c>
      <c r="BM44" s="5" t="s">
        <v>1048</v>
      </c>
      <c r="BN44" s="5" t="str">
        <f>HYPERLINK("https://drive.google.com/file/d/1kzwRQDwmb7KkggR27O0SpuHo4AAW5_2t/view?usp=drivesdk","Yoseph Ceslaus Bao")</f>
        <v>Yoseph Ceslaus Bao</v>
      </c>
      <c r="BO44" s="1" t="s">
        <v>1049</v>
      </c>
      <c r="BP44" s="1" t="s">
        <v>1050</v>
      </c>
      <c r="BQ44" s="5" t="s">
        <v>1051</v>
      </c>
      <c r="BR44" s="5" t="str">
        <f>HYPERLINK("https://drive.google.com/file/d/13jiUk-VdmMgKa7B9zgTtM91tY1qu9teX/view?usp=drivesdk","Yoseph Ceslaus Bao")</f>
        <v>Yoseph Ceslaus Bao</v>
      </c>
      <c r="BS44" s="1" t="s">
        <v>1049</v>
      </c>
    </row>
    <row r="45" spans="1:71">
      <c r="A45" s="2">
        <v>44922.4838442708</v>
      </c>
      <c r="B45" s="1" t="s">
        <v>1052</v>
      </c>
      <c r="C45" s="1" t="s">
        <v>1053</v>
      </c>
      <c r="D45" s="1" t="s">
        <v>1054</v>
      </c>
      <c r="E45" s="3">
        <v>39242</v>
      </c>
      <c r="F45" s="1" t="s">
        <v>126</v>
      </c>
      <c r="G45" s="1" t="s">
        <v>1055</v>
      </c>
      <c r="H45" s="1" t="s">
        <v>1056</v>
      </c>
      <c r="I45" s="1" t="s">
        <v>69</v>
      </c>
      <c r="J45" s="1" t="s">
        <v>70</v>
      </c>
      <c r="K45" s="1">
        <v>15</v>
      </c>
      <c r="L45" s="1">
        <v>1</v>
      </c>
      <c r="M45" s="1" t="s">
        <v>1057</v>
      </c>
      <c r="N45" s="11" t="s">
        <v>1058</v>
      </c>
      <c r="O45" s="1" t="s">
        <v>254</v>
      </c>
      <c r="P45" s="1">
        <v>175</v>
      </c>
      <c r="Q45" s="1">
        <v>175</v>
      </c>
      <c r="R45" s="1">
        <v>175</v>
      </c>
      <c r="S45" s="1" t="s">
        <v>75</v>
      </c>
      <c r="T45" s="1" t="s">
        <v>74</v>
      </c>
      <c r="U45" s="1" t="s">
        <v>74</v>
      </c>
      <c r="V45" s="1" t="s">
        <v>74</v>
      </c>
      <c r="W45" s="1" t="s">
        <v>74</v>
      </c>
      <c r="X45" s="1" t="s">
        <v>74</v>
      </c>
      <c r="Y45" s="1" t="s">
        <v>74</v>
      </c>
      <c r="Z45" s="1" t="s">
        <v>74</v>
      </c>
      <c r="AA45" s="1" t="s">
        <v>74</v>
      </c>
      <c r="AB45" s="1" t="s">
        <v>75</v>
      </c>
      <c r="AC45" s="1" t="s">
        <v>75</v>
      </c>
      <c r="AD45" s="5" t="s">
        <v>1059</v>
      </c>
      <c r="AE45" s="5" t="s">
        <v>1060</v>
      </c>
      <c r="AF45" s="1" t="s">
        <v>1061</v>
      </c>
      <c r="AG45" s="1" t="s">
        <v>1062</v>
      </c>
      <c r="AH45" s="3">
        <v>21376</v>
      </c>
      <c r="AI45" s="1" t="s">
        <v>79</v>
      </c>
      <c r="AJ45" s="7">
        <v>500000</v>
      </c>
      <c r="AK45" s="1" t="s">
        <v>1063</v>
      </c>
      <c r="AL45" s="1" t="s">
        <v>1064</v>
      </c>
      <c r="AM45" s="1" t="s">
        <v>1065</v>
      </c>
      <c r="AN45" s="1" t="s">
        <v>229</v>
      </c>
      <c r="AO45" s="11" t="s">
        <v>1058</v>
      </c>
      <c r="AP45" s="1" t="s">
        <v>1066</v>
      </c>
      <c r="AQ45" s="1" t="s">
        <v>1067</v>
      </c>
      <c r="AR45" s="3">
        <v>29288</v>
      </c>
      <c r="AS45" s="1" t="s">
        <v>233</v>
      </c>
      <c r="AT45" s="1" t="s">
        <v>80</v>
      </c>
      <c r="AU45" s="1" t="s">
        <v>227</v>
      </c>
      <c r="AV45" s="1" t="s">
        <v>704</v>
      </c>
      <c r="AW45" s="1" t="s">
        <v>1065</v>
      </c>
      <c r="AX45" s="1">
        <v>55</v>
      </c>
      <c r="AY45" s="11" t="s">
        <v>1058</v>
      </c>
      <c r="AZ45" s="5" t="s">
        <v>1068</v>
      </c>
      <c r="BA45" s="5" t="s">
        <v>1069</v>
      </c>
      <c r="BB45" s="5" t="s">
        <v>1070</v>
      </c>
      <c r="BC45" s="5" t="s">
        <v>1071</v>
      </c>
      <c r="BD45" s="1" t="str">
        <v>BERKAS-0044</v>
      </c>
      <c r="BE45" s="1" t="str">
        <v>Tuesday, 27 December 2022</v>
      </c>
      <c r="BF45" s="5" t="str">
        <v>http://drive.google.com/uc?export=view&amp;id=1kKHJrwrM9q7yoV1LNEjsE-z8GpzeRin8</v>
      </c>
      <c r="BG45" s="5" t="str">
        <v>http://drive.google.com/uc?export=view&amp;id=19IHFN8VJg2RR41GtGd2YDk7G3A9qZjC-</v>
      </c>
      <c r="BH45" s="5" t="str">
        <v>http://drive.google.com/uc?export=view&amp;id=1NicBLqSpqDJaO9kCkgBZMRu8GcHVTHpi</v>
      </c>
      <c r="BI45" s="5" t="str">
        <v>http://drive.google.com/uc?export=view&amp;id=1hHxvtBz3x-orlNevCJsrQ_8w1xpy6jy8</v>
      </c>
      <c r="BJ45" s="5" t="str">
        <v>http://drive.google.com/uc?export=view&amp;id=1oX-JEauDZRO26gCp_HEQxhLko-pkcBt5</v>
      </c>
      <c r="BK45" s="5" t="str">
        <v>http://drive.google.com/uc?export=view&amp;id=16gzaD6kr1UBSB5LDz21ITPvBlSAagUCJ</v>
      </c>
      <c r="BL45" s="1" t="s">
        <v>1072</v>
      </c>
      <c r="BM45" s="5" t="s">
        <v>1073</v>
      </c>
      <c r="BN45" s="5" t="str">
        <f>HYPERLINK("https://drive.google.com/file/d/1cyrWs_dGY9Q6AZu0g_smbYmGp-6vD7cO/view?usp=drivesdk","Yohanes Agustinus Gatu")</f>
        <v>Yohanes Agustinus Gatu</v>
      </c>
      <c r="BO45" s="1" t="s">
        <v>1074</v>
      </c>
      <c r="BP45" s="1" t="s">
        <v>1075</v>
      </c>
      <c r="BQ45" s="5" t="s">
        <v>1076</v>
      </c>
      <c r="BR45" s="5" t="str">
        <f>HYPERLINK("https://drive.google.com/file/d/1WpojWA-3qmIvqUEH0M2Qg3jyaRRiGKzE/view?usp=drivesdk","Yohanes Agustinus Gatu")</f>
        <v>Yohanes Agustinus Gatu</v>
      </c>
      <c r="BS45" s="1" t="s">
        <v>1074</v>
      </c>
    </row>
    <row r="46" spans="1:71">
      <c r="A46" s="2">
        <v>44923.5994989005</v>
      </c>
      <c r="B46" s="1" t="s">
        <v>1077</v>
      </c>
      <c r="C46" s="1" t="s">
        <v>1078</v>
      </c>
      <c r="D46" s="1" t="s">
        <v>232</v>
      </c>
      <c r="E46" s="3">
        <v>39448</v>
      </c>
      <c r="F46" s="1" t="s">
        <v>126</v>
      </c>
      <c r="G46" s="1" t="s">
        <v>1079</v>
      </c>
      <c r="H46" s="1" t="s">
        <v>1080</v>
      </c>
      <c r="I46" s="1" t="s">
        <v>69</v>
      </c>
      <c r="J46" s="1" t="s">
        <v>178</v>
      </c>
      <c r="K46" s="1">
        <v>14</v>
      </c>
      <c r="L46" s="1">
        <v>9</v>
      </c>
      <c r="M46" s="1" t="s">
        <v>1081</v>
      </c>
      <c r="N46" s="11" t="s">
        <v>253</v>
      </c>
      <c r="O46" s="1" t="s">
        <v>254</v>
      </c>
      <c r="P46" s="1">
        <v>175</v>
      </c>
      <c r="Q46" s="1">
        <v>175</v>
      </c>
      <c r="R46" s="1">
        <v>175</v>
      </c>
      <c r="S46" s="1" t="s">
        <v>75</v>
      </c>
      <c r="T46" s="1" t="s">
        <v>74</v>
      </c>
      <c r="U46" s="1" t="s">
        <v>74</v>
      </c>
      <c r="V46" s="1" t="s">
        <v>74</v>
      </c>
      <c r="W46" s="1" t="s">
        <v>74</v>
      </c>
      <c r="X46" s="1" t="s">
        <v>74</v>
      </c>
      <c r="Y46" s="1" t="s">
        <v>74</v>
      </c>
      <c r="Z46" s="1" t="s">
        <v>74</v>
      </c>
      <c r="AA46" s="1" t="s">
        <v>74</v>
      </c>
      <c r="AB46" s="1" t="s">
        <v>75</v>
      </c>
      <c r="AC46" s="1" t="s">
        <v>75</v>
      </c>
      <c r="AD46" s="5" t="s">
        <v>1082</v>
      </c>
      <c r="AE46" s="5" t="s">
        <v>1083</v>
      </c>
      <c r="AF46" s="1" t="s">
        <v>1084</v>
      </c>
      <c r="AG46" s="1" t="s">
        <v>1085</v>
      </c>
      <c r="AH46" s="3">
        <v>27325</v>
      </c>
      <c r="AI46" s="1" t="s">
        <v>79</v>
      </c>
      <c r="AJ46" s="1" t="s">
        <v>234</v>
      </c>
      <c r="AK46" s="1" t="s">
        <v>227</v>
      </c>
      <c r="AL46" s="1" t="s">
        <v>228</v>
      </c>
      <c r="AM46" s="1" t="s">
        <v>1079</v>
      </c>
      <c r="AN46" s="1" t="s">
        <v>260</v>
      </c>
      <c r="AO46" s="11" t="s">
        <v>253</v>
      </c>
      <c r="AP46" s="1" t="s">
        <v>1086</v>
      </c>
      <c r="AQ46" s="1" t="s">
        <v>232</v>
      </c>
      <c r="AR46" s="3">
        <v>29940</v>
      </c>
      <c r="AS46" s="1" t="s">
        <v>79</v>
      </c>
      <c r="AT46" s="1" t="s">
        <v>234</v>
      </c>
      <c r="AU46" s="1" t="s">
        <v>81</v>
      </c>
      <c r="AV46" s="1" t="s">
        <v>228</v>
      </c>
      <c r="AW46" s="1" t="s">
        <v>1079</v>
      </c>
      <c r="AX46" s="1" t="s">
        <v>260</v>
      </c>
      <c r="AY46" s="11" t="s">
        <v>253</v>
      </c>
      <c r="AZ46" s="5" t="s">
        <v>1087</v>
      </c>
      <c r="BA46" s="5" t="s">
        <v>1088</v>
      </c>
      <c r="BB46" s="5" t="s">
        <v>1089</v>
      </c>
      <c r="BC46" s="5" t="s">
        <v>1090</v>
      </c>
      <c r="BD46" s="1" t="str">
        <v>BERKAS-0045</v>
      </c>
      <c r="BE46" s="1" t="str">
        <v>Wednesday, 28 December 2022</v>
      </c>
      <c r="BF46" s="5" t="str">
        <v>http://drive.google.com/uc?export=view&amp;id=1i7sXMZGzH6hEImGD_IT0Rv0hSVRyk3xD</v>
      </c>
      <c r="BG46" s="5" t="str">
        <v>http://drive.google.com/uc?export=view&amp;id=1aJqLgIFoYbP4U74-eMcyLRS-YKfgziDO</v>
      </c>
      <c r="BH46" s="5" t="str">
        <v>http://drive.google.com/uc?export=view&amp;id=1PVRiNJTMnlmtm29mq9DzA7fS3pFZ1new</v>
      </c>
      <c r="BI46" s="5" t="str">
        <v>http://drive.google.com/uc?export=view&amp;id=1mJkyH_NJ8No7kZwCI3mS78PWLio051e5</v>
      </c>
      <c r="BJ46" s="5" t="str">
        <v>http://drive.google.com/uc?export=view&amp;id=1lUgMWosK_K1dY45NHUjWoP2jHR2PXncE</v>
      </c>
      <c r="BK46" s="5" t="str">
        <v>http://drive.google.com/uc?export=view&amp;id=12itxJPOwSERFETmox1-QUrjv91aKWHjb</v>
      </c>
      <c r="BL46" s="1" t="s">
        <v>1091</v>
      </c>
      <c r="BM46" s="5" t="s">
        <v>1092</v>
      </c>
      <c r="BN46" s="5" t="str">
        <f>HYPERLINK("https://drive.google.com/file/d/13__N5R6A7FlWMJDdwnKWtyUTFAArEirB/view?usp=drivesdk","Yohanes Ru'a Nggu")</f>
        <v>Yohanes Ru'a Nggu</v>
      </c>
      <c r="BO46" s="1" t="s">
        <v>1093</v>
      </c>
      <c r="BP46" s="1" t="s">
        <v>1094</v>
      </c>
      <c r="BQ46" s="5" t="s">
        <v>1095</v>
      </c>
      <c r="BR46" s="5" t="str">
        <f>HYPERLINK("https://drive.google.com/file/d/1q29yg-egQFoF6IMKVWo1qdMGQJ792kVg/view?usp=drivesdk","Yohanes Ru'a Nggu")</f>
        <v>Yohanes Ru'a Nggu</v>
      </c>
      <c r="BS46" s="1" t="s">
        <v>1093</v>
      </c>
    </row>
    <row r="47" spans="1:71">
      <c r="A47" s="2">
        <v>44923.8525556713</v>
      </c>
      <c r="B47" s="1" t="s">
        <v>1096</v>
      </c>
      <c r="C47" s="1" t="s">
        <v>1097</v>
      </c>
      <c r="D47" s="1" t="s">
        <v>976</v>
      </c>
      <c r="E47" s="3">
        <v>38694</v>
      </c>
      <c r="F47" s="1" t="s">
        <v>126</v>
      </c>
      <c r="G47" s="1" t="s">
        <v>1098</v>
      </c>
      <c r="H47" s="1" t="s">
        <v>1099</v>
      </c>
      <c r="I47" s="1" t="s">
        <v>104</v>
      </c>
      <c r="J47" s="1" t="s">
        <v>70</v>
      </c>
      <c r="K47" s="1">
        <v>17</v>
      </c>
      <c r="L47" s="1">
        <v>12</v>
      </c>
      <c r="M47" s="1" t="s">
        <v>1100</v>
      </c>
      <c r="N47" s="11" t="s">
        <v>1101</v>
      </c>
      <c r="O47" s="1" t="s">
        <v>254</v>
      </c>
      <c r="P47" s="1">
        <v>175</v>
      </c>
      <c r="Q47" s="1">
        <v>175</v>
      </c>
      <c r="R47" s="1">
        <v>175</v>
      </c>
      <c r="S47" s="1" t="s">
        <v>74</v>
      </c>
      <c r="T47" s="1" t="s">
        <v>74</v>
      </c>
      <c r="U47" s="1" t="s">
        <v>74</v>
      </c>
      <c r="V47" s="1" t="s">
        <v>74</v>
      </c>
      <c r="W47" s="1" t="s">
        <v>74</v>
      </c>
      <c r="X47" s="1" t="s">
        <v>74</v>
      </c>
      <c r="Y47" s="1" t="s">
        <v>74</v>
      </c>
      <c r="Z47" s="1" t="s">
        <v>74</v>
      </c>
      <c r="AA47" s="1" t="s">
        <v>74</v>
      </c>
      <c r="AB47" s="1" t="s">
        <v>74</v>
      </c>
      <c r="AC47" s="1" t="s">
        <v>74</v>
      </c>
      <c r="AD47" s="5" t="s">
        <v>1102</v>
      </c>
      <c r="AE47" s="5" t="s">
        <v>1103</v>
      </c>
      <c r="AF47" s="1" t="s">
        <v>1104</v>
      </c>
      <c r="AG47" s="1" t="s">
        <v>976</v>
      </c>
      <c r="AH47" s="3">
        <v>28734</v>
      </c>
      <c r="AI47" s="1" t="s">
        <v>79</v>
      </c>
      <c r="AJ47" s="1" t="s">
        <v>234</v>
      </c>
      <c r="AK47" s="1" t="s">
        <v>1105</v>
      </c>
      <c r="AL47" s="1" t="s">
        <v>163</v>
      </c>
      <c r="AM47" s="1" t="s">
        <v>1098</v>
      </c>
      <c r="AN47" s="1" t="s">
        <v>229</v>
      </c>
      <c r="AO47" s="11" t="s">
        <v>1101</v>
      </c>
      <c r="AP47" s="1" t="s">
        <v>1106</v>
      </c>
      <c r="AQ47" s="1" t="s">
        <v>976</v>
      </c>
      <c r="AR47" s="3">
        <v>29528</v>
      </c>
      <c r="AS47" s="1" t="s">
        <v>233</v>
      </c>
      <c r="AT47" s="1" t="s">
        <v>234</v>
      </c>
      <c r="AU47" s="1" t="s">
        <v>999</v>
      </c>
      <c r="AV47" s="1" t="s">
        <v>163</v>
      </c>
      <c r="AW47" s="1" t="s">
        <v>1098</v>
      </c>
      <c r="AX47" s="1" t="s">
        <v>229</v>
      </c>
      <c r="AY47" s="11" t="s">
        <v>1101</v>
      </c>
      <c r="AZ47" s="5" t="s">
        <v>1107</v>
      </c>
      <c r="BA47" s="5" t="s">
        <v>1108</v>
      </c>
      <c r="BB47" s="5" t="s">
        <v>1109</v>
      </c>
      <c r="BC47" s="5" t="s">
        <v>1110</v>
      </c>
      <c r="BD47" s="1" t="str">
        <v>BERKAS-0046</v>
      </c>
      <c r="BE47" s="1" t="str">
        <v>Wednesday, 28 December 2022</v>
      </c>
      <c r="BF47" s="5" t="str">
        <v>http://drive.google.com/uc?export=view&amp;id=1qwGV02zRbMoZOZ9I4YbOvbEZYaTpqnNv</v>
      </c>
      <c r="BG47" s="5" t="str">
        <v>http://drive.google.com/uc?export=view&amp;id=1AEfPPa1zWDWpfV59QSsmTNJzMf3Wv4q5</v>
      </c>
      <c r="BH47" s="5" t="str">
        <v>http://drive.google.com/uc?export=view&amp;id=1z0sMNkgy7lFcNwHfpiA1zV0lr2xxhmjk</v>
      </c>
      <c r="BI47" s="5" t="str">
        <v>http://drive.google.com/uc?export=view&amp;id=1Kv3b08PyqX55RcxGV6yEEeK8kPP2JWKH</v>
      </c>
      <c r="BJ47" s="5" t="str">
        <v>http://drive.google.com/uc?export=view&amp;id=1PSJ1GyVNpca7CP8DCYIDmGwy3NxLECYk</v>
      </c>
      <c r="BK47" s="5" t="str">
        <v>http://drive.google.com/uc?export=view&amp;id=1toDdpmoARCG09RP5FG_ViGfxKNQJkSWj</v>
      </c>
      <c r="BL47" s="1" t="s">
        <v>1111</v>
      </c>
      <c r="BM47" s="5" t="s">
        <v>1112</v>
      </c>
      <c r="BN47" s="5" t="str">
        <f>HYPERLINK("https://drive.google.com/file/d/1quNDPDajgVOd457Bxo7-IR5MtOt0Xepi/view?usp=drivesdk","Marianus Saputra Wake ")</f>
        <v>Marianus Saputra Wake </v>
      </c>
      <c r="BO47" s="1" t="s">
        <v>1113</v>
      </c>
      <c r="BP47" s="1" t="s">
        <v>1114</v>
      </c>
      <c r="BQ47" s="5" t="s">
        <v>1115</v>
      </c>
      <c r="BR47" s="5" t="str">
        <f>HYPERLINK("https://drive.google.com/file/d/1B_iWAL7NsPB0Eb609suu7pxkBf0shYP8/view?usp=drivesdk","Marianus Saputra Wake ")</f>
        <v>Marianus Saputra Wake </v>
      </c>
      <c r="BS47" s="1" t="s">
        <v>1113</v>
      </c>
    </row>
    <row r="48" spans="1:7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6"/>
      <c r="AK48" s="4"/>
      <c r="AL48" s="4"/>
      <c r="AM48" s="4"/>
      <c r="AN48" s="4"/>
      <c r="AO48" s="4"/>
      <c r="AP48" s="4"/>
      <c r="AQ48" s="4"/>
      <c r="AR48" s="4"/>
      <c r="AS48" s="4"/>
      <c r="AT48" s="6"/>
      <c r="AU48" s="4"/>
      <c r="AV48" s="4"/>
      <c r="AW48" s="4"/>
      <c r="AX48" s="4"/>
      <c r="AY48" s="4"/>
      <c r="AZ48" s="4"/>
      <c r="BA48" s="4"/>
      <c r="BB48" s="4"/>
      <c r="BC48" s="4"/>
      <c r="BD48" s="9" t="str">
        <v/>
      </c>
      <c r="BE48" s="9" t="str">
        <v/>
      </c>
      <c r="BF48" s="9" t="str">
        <v/>
      </c>
      <c r="BG48" s="9" t="str">
        <v/>
      </c>
      <c r="BH48" s="9" t="str">
        <v/>
      </c>
      <c r="BI48" s="9" t="str">
        <v/>
      </c>
      <c r="BJ48" s="9" t="str">
        <v/>
      </c>
      <c r="BK48" s="9" t="str">
        <v/>
      </c>
      <c r="BL48" s="9"/>
      <c r="BM48" s="9"/>
      <c r="BN48" s="9"/>
      <c r="BO48" s="9"/>
      <c r="BP48" s="9"/>
      <c r="BQ48" s="9"/>
      <c r="BR48" s="9"/>
      <c r="BS48" s="9"/>
    </row>
    <row r="49" spans="1:7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6"/>
      <c r="AK49" s="4"/>
      <c r="AL49" s="4"/>
      <c r="AM49" s="4"/>
      <c r="AN49" s="4"/>
      <c r="AO49" s="4"/>
      <c r="AP49" s="4"/>
      <c r="AQ49" s="4"/>
      <c r="AR49" s="4"/>
      <c r="AS49" s="4"/>
      <c r="AT49" s="6"/>
      <c r="AU49" s="4"/>
      <c r="AV49" s="4"/>
      <c r="AW49" s="4"/>
      <c r="AX49" s="4"/>
      <c r="AY49" s="4"/>
      <c r="AZ49" s="4"/>
      <c r="BA49" s="4"/>
      <c r="BB49" s="4"/>
      <c r="BC49" s="4"/>
      <c r="BD49" s="9" t="str">
        <v/>
      </c>
      <c r="BE49" s="9" t="str">
        <v/>
      </c>
      <c r="BF49" s="9" t="str">
        <v/>
      </c>
      <c r="BG49" s="9" t="str">
        <v/>
      </c>
      <c r="BH49" s="9" t="str">
        <v/>
      </c>
      <c r="BI49" s="9" t="str">
        <v/>
      </c>
      <c r="BJ49" s="9" t="str">
        <v/>
      </c>
      <c r="BK49" s="9" t="str">
        <v/>
      </c>
      <c r="BL49" s="9"/>
      <c r="BM49" s="9"/>
      <c r="BN49" s="9"/>
      <c r="BO49" s="9"/>
      <c r="BP49" s="9"/>
      <c r="BQ49" s="9"/>
      <c r="BR49" s="9"/>
      <c r="BS49" s="9"/>
    </row>
    <row r="50" spans="1:7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6"/>
      <c r="AK50" s="4"/>
      <c r="AL50" s="4"/>
      <c r="AM50" s="4"/>
      <c r="AN50" s="4"/>
      <c r="AO50" s="4"/>
      <c r="AP50" s="4"/>
      <c r="AQ50" s="4"/>
      <c r="AR50" s="4"/>
      <c r="AS50" s="4"/>
      <c r="AT50" s="6"/>
      <c r="AU50" s="4"/>
      <c r="AV50" s="4"/>
      <c r="AW50" s="4"/>
      <c r="AX50" s="4"/>
      <c r="AY50" s="4"/>
      <c r="AZ50" s="4"/>
      <c r="BA50" s="4"/>
      <c r="BB50" s="4"/>
      <c r="BC50" s="4"/>
      <c r="BD50" s="9" t="str">
        <v/>
      </c>
      <c r="BE50" s="9" t="str">
        <v/>
      </c>
      <c r="BF50" s="9" t="str">
        <v/>
      </c>
      <c r="BG50" s="9" t="str">
        <v/>
      </c>
      <c r="BH50" s="9" t="str">
        <v/>
      </c>
      <c r="BI50" s="9" t="str">
        <v/>
      </c>
      <c r="BJ50" s="9" t="str">
        <v/>
      </c>
      <c r="BK50" s="9" t="str">
        <v/>
      </c>
      <c r="BL50" s="9"/>
      <c r="BM50" s="9"/>
      <c r="BN50" s="9"/>
      <c r="BO50" s="9"/>
      <c r="BP50" s="9"/>
      <c r="BQ50" s="9"/>
      <c r="BR50" s="9"/>
      <c r="BS50" s="9"/>
    </row>
    <row r="51" spans="1:7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6"/>
      <c r="AK51" s="4"/>
      <c r="AL51" s="4"/>
      <c r="AM51" s="4"/>
      <c r="AN51" s="4"/>
      <c r="AO51" s="4"/>
      <c r="AP51" s="4"/>
      <c r="AQ51" s="4"/>
      <c r="AR51" s="4"/>
      <c r="AS51" s="4"/>
      <c r="AT51" s="6"/>
      <c r="AU51" s="4"/>
      <c r="AV51" s="4"/>
      <c r="AW51" s="4"/>
      <c r="AX51" s="4"/>
      <c r="AY51" s="4"/>
      <c r="AZ51" s="4"/>
      <c r="BA51" s="4"/>
      <c r="BB51" s="4"/>
      <c r="BC51" s="4"/>
      <c r="BD51" s="9" t="str">
        <v/>
      </c>
      <c r="BE51" s="9" t="str">
        <v/>
      </c>
      <c r="BF51" s="9" t="str">
        <v/>
      </c>
      <c r="BG51" s="9" t="str">
        <v/>
      </c>
      <c r="BH51" s="9" t="str">
        <v/>
      </c>
      <c r="BI51" s="9" t="str">
        <v/>
      </c>
      <c r="BJ51" s="9" t="str">
        <v/>
      </c>
      <c r="BK51" s="9" t="str">
        <v/>
      </c>
      <c r="BL51" s="9"/>
      <c r="BM51" s="9"/>
      <c r="BN51" s="9"/>
      <c r="BO51" s="9"/>
      <c r="BP51" s="9"/>
      <c r="BQ51" s="9"/>
      <c r="BR51" s="9"/>
      <c r="BS51" s="9"/>
    </row>
    <row r="52" spans="1:7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6"/>
      <c r="AK52" s="4"/>
      <c r="AL52" s="4"/>
      <c r="AM52" s="4"/>
      <c r="AN52" s="4"/>
      <c r="AO52" s="4"/>
      <c r="AP52" s="4"/>
      <c r="AQ52" s="4"/>
      <c r="AR52" s="4"/>
      <c r="AS52" s="4"/>
      <c r="AT52" s="6"/>
      <c r="AU52" s="4"/>
      <c r="AV52" s="4"/>
      <c r="AW52" s="4"/>
      <c r="AX52" s="4"/>
      <c r="AY52" s="4"/>
      <c r="AZ52" s="4"/>
      <c r="BA52" s="4"/>
      <c r="BB52" s="4"/>
      <c r="BC52" s="4"/>
      <c r="BD52" s="9" t="str">
        <v/>
      </c>
      <c r="BE52" s="9" t="str">
        <v/>
      </c>
      <c r="BF52" s="9" t="str">
        <v/>
      </c>
      <c r="BG52" s="9" t="str">
        <v/>
      </c>
      <c r="BH52" s="9" t="str">
        <v/>
      </c>
      <c r="BI52" s="9" t="str">
        <v/>
      </c>
      <c r="BJ52" s="9" t="str">
        <v/>
      </c>
      <c r="BK52" s="9" t="str">
        <v/>
      </c>
      <c r="BL52" s="9"/>
      <c r="BM52" s="9"/>
      <c r="BN52" s="9"/>
      <c r="BO52" s="9"/>
      <c r="BP52" s="9"/>
      <c r="BQ52" s="9"/>
      <c r="BR52" s="9"/>
      <c r="BS52" s="9"/>
    </row>
    <row r="53" spans="1:7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6"/>
      <c r="AK53" s="4"/>
      <c r="AL53" s="4"/>
      <c r="AM53" s="4"/>
      <c r="AN53" s="4"/>
      <c r="AO53" s="4"/>
      <c r="AP53" s="4"/>
      <c r="AQ53" s="4"/>
      <c r="AR53" s="4"/>
      <c r="AS53" s="4"/>
      <c r="AT53" s="6"/>
      <c r="AU53" s="4"/>
      <c r="AV53" s="4"/>
      <c r="AW53" s="4"/>
      <c r="AX53" s="4"/>
      <c r="AY53" s="4"/>
      <c r="AZ53" s="4"/>
      <c r="BA53" s="4"/>
      <c r="BB53" s="4"/>
      <c r="BC53" s="4"/>
      <c r="BD53" s="9" t="str">
        <v/>
      </c>
      <c r="BE53" s="9" t="str">
        <v/>
      </c>
      <c r="BF53" s="9" t="str">
        <v/>
      </c>
      <c r="BG53" s="9" t="str">
        <v/>
      </c>
      <c r="BH53" s="9" t="str">
        <v/>
      </c>
      <c r="BI53" s="9" t="str">
        <v/>
      </c>
      <c r="BJ53" s="9" t="str">
        <v/>
      </c>
      <c r="BK53" s="9" t="str">
        <v/>
      </c>
      <c r="BL53" s="9"/>
      <c r="BM53" s="9"/>
      <c r="BN53" s="9"/>
      <c r="BO53" s="9"/>
      <c r="BP53" s="9"/>
      <c r="BQ53" s="9"/>
      <c r="BR53" s="9"/>
      <c r="BS53" s="9"/>
    </row>
    <row r="54" spans="1:7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6"/>
      <c r="AK54" s="4"/>
      <c r="AL54" s="4"/>
      <c r="AM54" s="4"/>
      <c r="AN54" s="4"/>
      <c r="AO54" s="4"/>
      <c r="AP54" s="4"/>
      <c r="AQ54" s="4"/>
      <c r="AR54" s="4"/>
      <c r="AS54" s="4"/>
      <c r="AT54" s="6"/>
      <c r="AU54" s="4"/>
      <c r="AV54" s="4"/>
      <c r="AW54" s="4"/>
      <c r="AX54" s="4"/>
      <c r="AY54" s="4"/>
      <c r="AZ54" s="4"/>
      <c r="BA54" s="4"/>
      <c r="BB54" s="4"/>
      <c r="BC54" s="4"/>
      <c r="BD54" s="9" t="str">
        <v/>
      </c>
      <c r="BE54" s="9" t="str">
        <v/>
      </c>
      <c r="BF54" s="9" t="str">
        <v/>
      </c>
      <c r="BG54" s="9" t="str">
        <v/>
      </c>
      <c r="BH54" s="9" t="str">
        <v/>
      </c>
      <c r="BI54" s="9" t="str">
        <v/>
      </c>
      <c r="BJ54" s="9" t="str">
        <v/>
      </c>
      <c r="BK54" s="9" t="str">
        <v/>
      </c>
      <c r="BL54" s="9"/>
      <c r="BM54" s="9"/>
      <c r="BN54" s="9"/>
      <c r="BO54" s="9"/>
      <c r="BP54" s="9"/>
      <c r="BQ54" s="9"/>
      <c r="BR54" s="9"/>
      <c r="BS54" s="9"/>
    </row>
    <row r="55" spans="1:7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6"/>
      <c r="AK55" s="4"/>
      <c r="AL55" s="4"/>
      <c r="AM55" s="4"/>
      <c r="AN55" s="4"/>
      <c r="AO55" s="4"/>
      <c r="AP55" s="4"/>
      <c r="AQ55" s="4"/>
      <c r="AR55" s="4"/>
      <c r="AS55" s="4"/>
      <c r="AT55" s="6"/>
      <c r="AU55" s="4"/>
      <c r="AV55" s="4"/>
      <c r="AW55" s="4"/>
      <c r="AX55" s="4"/>
      <c r="AY55" s="4"/>
      <c r="AZ55" s="4"/>
      <c r="BA55" s="4"/>
      <c r="BB55" s="4"/>
      <c r="BC55" s="4"/>
      <c r="BD55" s="9" t="str">
        <v/>
      </c>
      <c r="BE55" s="9" t="str">
        <v/>
      </c>
      <c r="BF55" s="9" t="str">
        <v/>
      </c>
      <c r="BG55" s="9" t="str">
        <v/>
      </c>
      <c r="BH55" s="9" t="str">
        <v/>
      </c>
      <c r="BI55" s="9" t="str">
        <v/>
      </c>
      <c r="BJ55" s="9" t="str">
        <v/>
      </c>
      <c r="BK55" s="9" t="str">
        <v/>
      </c>
      <c r="BL55" s="9"/>
      <c r="BM55" s="9"/>
      <c r="BN55" s="9"/>
      <c r="BO55" s="9"/>
      <c r="BP55" s="9"/>
      <c r="BQ55" s="9"/>
      <c r="BR55" s="9"/>
      <c r="BS55" s="9"/>
    </row>
    <row r="56" spans="1:7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6"/>
      <c r="AK56" s="4"/>
      <c r="AL56" s="4"/>
      <c r="AM56" s="4"/>
      <c r="AN56" s="4"/>
      <c r="AO56" s="4"/>
      <c r="AP56" s="4"/>
      <c r="AQ56" s="4"/>
      <c r="AR56" s="4"/>
      <c r="AS56" s="4"/>
      <c r="AT56" s="6"/>
      <c r="AU56" s="4"/>
      <c r="AV56" s="4"/>
      <c r="AW56" s="4"/>
      <c r="AX56" s="4"/>
      <c r="AY56" s="4"/>
      <c r="AZ56" s="4"/>
      <c r="BA56" s="4"/>
      <c r="BB56" s="4"/>
      <c r="BC56" s="4"/>
      <c r="BD56" s="9" t="str">
        <v/>
      </c>
      <c r="BE56" s="9" t="str">
        <v/>
      </c>
      <c r="BF56" s="9" t="str">
        <v/>
      </c>
      <c r="BG56" s="9" t="str">
        <v/>
      </c>
      <c r="BH56" s="9" t="str">
        <v/>
      </c>
      <c r="BI56" s="9" t="str">
        <v/>
      </c>
      <c r="BJ56" s="9" t="str">
        <v/>
      </c>
      <c r="BK56" s="9" t="str">
        <v/>
      </c>
      <c r="BL56" s="9"/>
      <c r="BM56" s="9"/>
      <c r="BN56" s="9"/>
      <c r="BO56" s="9"/>
      <c r="BP56" s="9"/>
      <c r="BQ56" s="9"/>
      <c r="BR56" s="9"/>
      <c r="BS56" s="9"/>
    </row>
    <row r="57" spans="1:7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6"/>
      <c r="AK57" s="4"/>
      <c r="AL57" s="4"/>
      <c r="AM57" s="4"/>
      <c r="AN57" s="4"/>
      <c r="AO57" s="4"/>
      <c r="AP57" s="4"/>
      <c r="AQ57" s="4"/>
      <c r="AR57" s="4"/>
      <c r="AS57" s="4"/>
      <c r="AT57" s="6"/>
      <c r="AU57" s="4"/>
      <c r="AV57" s="4"/>
      <c r="AW57" s="4"/>
      <c r="AX57" s="4"/>
      <c r="AY57" s="4"/>
      <c r="AZ57" s="4"/>
      <c r="BA57" s="4"/>
      <c r="BB57" s="4"/>
      <c r="BC57" s="4"/>
      <c r="BD57" s="9" t="str">
        <v/>
      </c>
      <c r="BE57" s="9" t="str">
        <v/>
      </c>
      <c r="BF57" s="9" t="str">
        <v/>
      </c>
      <c r="BG57" s="9" t="str">
        <v/>
      </c>
      <c r="BH57" s="9" t="str">
        <v/>
      </c>
      <c r="BI57" s="9" t="str">
        <v/>
      </c>
      <c r="BJ57" s="9" t="str">
        <v/>
      </c>
      <c r="BK57" s="9" t="str">
        <v/>
      </c>
      <c r="BL57" s="9"/>
      <c r="BM57" s="9"/>
      <c r="BN57" s="9"/>
      <c r="BO57" s="9"/>
      <c r="BP57" s="9"/>
      <c r="BQ57" s="9"/>
      <c r="BR57" s="9"/>
      <c r="BS57" s="9"/>
    </row>
    <row r="58" spans="1:7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6"/>
      <c r="AK58" s="4"/>
      <c r="AL58" s="4"/>
      <c r="AM58" s="4"/>
      <c r="AN58" s="4"/>
      <c r="AO58" s="4"/>
      <c r="AP58" s="4"/>
      <c r="AQ58" s="4"/>
      <c r="AR58" s="4"/>
      <c r="AS58" s="4"/>
      <c r="AT58" s="6"/>
      <c r="AU58" s="4"/>
      <c r="AV58" s="4"/>
      <c r="AW58" s="4"/>
      <c r="AX58" s="4"/>
      <c r="AY58" s="4"/>
      <c r="AZ58" s="4"/>
      <c r="BA58" s="4"/>
      <c r="BB58" s="4"/>
      <c r="BC58" s="4"/>
      <c r="BD58" s="9" t="str">
        <v/>
      </c>
      <c r="BE58" s="9" t="str">
        <v/>
      </c>
      <c r="BF58" s="9" t="str">
        <v/>
      </c>
      <c r="BG58" s="9" t="str">
        <v/>
      </c>
      <c r="BH58" s="9" t="str">
        <v/>
      </c>
      <c r="BI58" s="9" t="str">
        <v/>
      </c>
      <c r="BJ58" s="9" t="str">
        <v/>
      </c>
      <c r="BK58" s="9" t="str">
        <v/>
      </c>
      <c r="BL58" s="9"/>
      <c r="BM58" s="9"/>
      <c r="BN58" s="9"/>
      <c r="BO58" s="9"/>
      <c r="BP58" s="9"/>
      <c r="BQ58" s="9"/>
      <c r="BR58" s="9"/>
      <c r="BS58" s="9"/>
    </row>
    <row r="59" spans="1:7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6"/>
      <c r="AK59" s="4"/>
      <c r="AL59" s="4"/>
      <c r="AM59" s="4"/>
      <c r="AN59" s="4"/>
      <c r="AO59" s="4"/>
      <c r="AP59" s="4"/>
      <c r="AQ59" s="4"/>
      <c r="AR59" s="4"/>
      <c r="AS59" s="4"/>
      <c r="AT59" s="6"/>
      <c r="AU59" s="4"/>
      <c r="AV59" s="4"/>
      <c r="AW59" s="4"/>
      <c r="AX59" s="4"/>
      <c r="AY59" s="4"/>
      <c r="AZ59" s="4"/>
      <c r="BA59" s="4"/>
      <c r="BB59" s="4"/>
      <c r="BC59" s="4"/>
      <c r="BD59" s="9" t="str">
        <v/>
      </c>
      <c r="BE59" s="9" t="str">
        <v/>
      </c>
      <c r="BF59" s="9" t="str">
        <v/>
      </c>
      <c r="BG59" s="9" t="str">
        <v/>
      </c>
      <c r="BH59" s="9" t="str">
        <v/>
      </c>
      <c r="BI59" s="9" t="str">
        <v/>
      </c>
      <c r="BJ59" s="9" t="str">
        <v/>
      </c>
      <c r="BK59" s="9" t="str">
        <v/>
      </c>
      <c r="BL59" s="9"/>
      <c r="BM59" s="9"/>
      <c r="BN59" s="9"/>
      <c r="BO59" s="9"/>
      <c r="BP59" s="9"/>
      <c r="BQ59" s="9"/>
      <c r="BR59" s="9"/>
      <c r="BS59" s="9"/>
    </row>
    <row r="60" spans="1:7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6"/>
      <c r="AK60" s="4"/>
      <c r="AL60" s="4"/>
      <c r="AM60" s="4"/>
      <c r="AN60" s="4"/>
      <c r="AO60" s="4"/>
      <c r="AP60" s="4"/>
      <c r="AQ60" s="4"/>
      <c r="AR60" s="4"/>
      <c r="AS60" s="4"/>
      <c r="AT60" s="6"/>
      <c r="AU60" s="4"/>
      <c r="AV60" s="4"/>
      <c r="AW60" s="4"/>
      <c r="AX60" s="4"/>
      <c r="AY60" s="4"/>
      <c r="AZ60" s="4"/>
      <c r="BA60" s="4"/>
      <c r="BB60" s="4"/>
      <c r="BC60" s="4"/>
      <c r="BD60" s="9" t="str">
        <v/>
      </c>
      <c r="BE60" s="9" t="str">
        <v/>
      </c>
      <c r="BF60" s="9" t="str">
        <v/>
      </c>
      <c r="BG60" s="9" t="str">
        <v/>
      </c>
      <c r="BH60" s="9" t="str">
        <v/>
      </c>
      <c r="BI60" s="9" t="str">
        <v/>
      </c>
      <c r="BJ60" s="9" t="str">
        <v/>
      </c>
      <c r="BK60" s="9" t="str">
        <v/>
      </c>
      <c r="BL60" s="9"/>
      <c r="BM60" s="9"/>
      <c r="BN60" s="9"/>
      <c r="BO60" s="9"/>
      <c r="BP60" s="9"/>
      <c r="BQ60" s="9"/>
      <c r="BR60" s="9"/>
      <c r="BS60" s="9"/>
    </row>
    <row r="61" spans="1:7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6"/>
      <c r="AK61" s="4"/>
      <c r="AL61" s="4"/>
      <c r="AM61" s="4"/>
      <c r="AN61" s="4"/>
      <c r="AO61" s="4"/>
      <c r="AP61" s="4"/>
      <c r="AQ61" s="4"/>
      <c r="AR61" s="4"/>
      <c r="AS61" s="4"/>
      <c r="AT61" s="6"/>
      <c r="AU61" s="4"/>
      <c r="AV61" s="4"/>
      <c r="AW61" s="4"/>
      <c r="AX61" s="4"/>
      <c r="AY61" s="4"/>
      <c r="AZ61" s="4"/>
      <c r="BA61" s="4"/>
      <c r="BB61" s="4"/>
      <c r="BC61" s="4"/>
      <c r="BD61" s="9" t="str">
        <v/>
      </c>
      <c r="BE61" s="9" t="str">
        <v/>
      </c>
      <c r="BF61" s="9" t="str">
        <v/>
      </c>
      <c r="BG61" s="9" t="str">
        <v/>
      </c>
      <c r="BH61" s="9" t="str">
        <v/>
      </c>
      <c r="BI61" s="9" t="str">
        <v/>
      </c>
      <c r="BJ61" s="9" t="str">
        <v/>
      </c>
      <c r="BK61" s="9" t="str">
        <v/>
      </c>
      <c r="BL61" s="9"/>
      <c r="BM61" s="9"/>
      <c r="BN61" s="9"/>
      <c r="BO61" s="9"/>
      <c r="BP61" s="9"/>
      <c r="BQ61" s="9"/>
      <c r="BR61" s="9"/>
      <c r="BS61" s="9"/>
    </row>
    <row r="62" spans="1:7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6"/>
      <c r="AK62" s="4"/>
      <c r="AL62" s="4"/>
      <c r="AM62" s="4"/>
      <c r="AN62" s="4"/>
      <c r="AO62" s="4"/>
      <c r="AP62" s="4"/>
      <c r="AQ62" s="4"/>
      <c r="AR62" s="4"/>
      <c r="AS62" s="4"/>
      <c r="AT62" s="6"/>
      <c r="AU62" s="4"/>
      <c r="AV62" s="4"/>
      <c r="AW62" s="4"/>
      <c r="AX62" s="4"/>
      <c r="AY62" s="4"/>
      <c r="AZ62" s="4"/>
      <c r="BA62" s="4"/>
      <c r="BB62" s="4"/>
      <c r="BC62" s="4"/>
      <c r="BD62" s="9" t="str">
        <v/>
      </c>
      <c r="BE62" s="9" t="str">
        <v/>
      </c>
      <c r="BF62" s="9" t="str">
        <v/>
      </c>
      <c r="BG62" s="9" t="str">
        <v/>
      </c>
      <c r="BH62" s="9" t="str">
        <v/>
      </c>
      <c r="BI62" s="9" t="str">
        <v/>
      </c>
      <c r="BJ62" s="9" t="str">
        <v/>
      </c>
      <c r="BK62" s="9" t="str">
        <v/>
      </c>
      <c r="BL62" s="9"/>
      <c r="BM62" s="9"/>
      <c r="BN62" s="9"/>
      <c r="BO62" s="9"/>
      <c r="BP62" s="9"/>
      <c r="BQ62" s="9"/>
      <c r="BR62" s="9"/>
      <c r="BS62" s="9"/>
    </row>
    <row r="63" spans="1:7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6"/>
      <c r="AK63" s="4"/>
      <c r="AL63" s="4"/>
      <c r="AM63" s="4"/>
      <c r="AN63" s="4"/>
      <c r="AO63" s="4"/>
      <c r="AP63" s="4"/>
      <c r="AQ63" s="4"/>
      <c r="AR63" s="4"/>
      <c r="AS63" s="4"/>
      <c r="AT63" s="6"/>
      <c r="AU63" s="4"/>
      <c r="AV63" s="4"/>
      <c r="AW63" s="4"/>
      <c r="AX63" s="4"/>
      <c r="AY63" s="4"/>
      <c r="AZ63" s="4"/>
      <c r="BA63" s="4"/>
      <c r="BB63" s="4"/>
      <c r="BC63" s="4"/>
      <c r="BD63" s="9" t="str">
        <v/>
      </c>
      <c r="BE63" s="9" t="str">
        <v/>
      </c>
      <c r="BF63" s="9" t="str">
        <v/>
      </c>
      <c r="BG63" s="9" t="str">
        <v/>
      </c>
      <c r="BH63" s="9" t="str">
        <v/>
      </c>
      <c r="BI63" s="9" t="str">
        <v/>
      </c>
      <c r="BJ63" s="9" t="str">
        <v/>
      </c>
      <c r="BK63" s="9" t="str">
        <v/>
      </c>
      <c r="BL63" s="9"/>
      <c r="BM63" s="9"/>
      <c r="BN63" s="9"/>
      <c r="BO63" s="9"/>
      <c r="BP63" s="9"/>
      <c r="BQ63" s="9"/>
      <c r="BR63" s="9"/>
      <c r="BS63" s="9"/>
    </row>
    <row r="64" spans="1:7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6"/>
      <c r="AK64" s="4"/>
      <c r="AL64" s="4"/>
      <c r="AM64" s="4"/>
      <c r="AN64" s="4"/>
      <c r="AO64" s="4"/>
      <c r="AP64" s="4"/>
      <c r="AQ64" s="4"/>
      <c r="AR64" s="4"/>
      <c r="AS64" s="4"/>
      <c r="AT64" s="6"/>
      <c r="AU64" s="4"/>
      <c r="AV64" s="4"/>
      <c r="AW64" s="4"/>
      <c r="AX64" s="4"/>
      <c r="AY64" s="4"/>
      <c r="AZ64" s="4"/>
      <c r="BA64" s="4"/>
      <c r="BB64" s="4"/>
      <c r="BC64" s="4"/>
      <c r="BD64" s="9" t="str">
        <v/>
      </c>
      <c r="BE64" s="9" t="str">
        <v/>
      </c>
      <c r="BF64" s="9" t="str">
        <v/>
      </c>
      <c r="BG64" s="9" t="str">
        <v/>
      </c>
      <c r="BH64" s="9" t="str">
        <v/>
      </c>
      <c r="BI64" s="9" t="str">
        <v/>
      </c>
      <c r="BJ64" s="9" t="str">
        <v/>
      </c>
      <c r="BK64" s="9" t="str">
        <v/>
      </c>
      <c r="BL64" s="9"/>
      <c r="BM64" s="9"/>
      <c r="BN64" s="9"/>
      <c r="BO64" s="9"/>
      <c r="BP64" s="9"/>
      <c r="BQ64" s="9"/>
      <c r="BR64" s="9"/>
      <c r="BS64" s="9"/>
    </row>
    <row r="65" spans="1:7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6"/>
      <c r="AK65" s="4"/>
      <c r="AL65" s="4"/>
      <c r="AM65" s="4"/>
      <c r="AN65" s="4"/>
      <c r="AO65" s="4"/>
      <c r="AP65" s="4"/>
      <c r="AQ65" s="4"/>
      <c r="AR65" s="4"/>
      <c r="AS65" s="4"/>
      <c r="AT65" s="6"/>
      <c r="AU65" s="4"/>
      <c r="AV65" s="4"/>
      <c r="AW65" s="4"/>
      <c r="AX65" s="4"/>
      <c r="AY65" s="4"/>
      <c r="AZ65" s="4"/>
      <c r="BA65" s="4"/>
      <c r="BB65" s="4"/>
      <c r="BC65" s="4"/>
      <c r="BD65" s="9" t="str">
        <v/>
      </c>
      <c r="BE65" s="9" t="str">
        <v/>
      </c>
      <c r="BF65" s="9" t="str">
        <v/>
      </c>
      <c r="BG65" s="9" t="str">
        <v/>
      </c>
      <c r="BH65" s="9" t="str">
        <v/>
      </c>
      <c r="BI65" s="9" t="str">
        <v/>
      </c>
      <c r="BJ65" s="9" t="str">
        <v/>
      </c>
      <c r="BK65" s="9" t="str">
        <v/>
      </c>
      <c r="BL65" s="9"/>
      <c r="BM65" s="9"/>
      <c r="BN65" s="9"/>
      <c r="BO65" s="9"/>
      <c r="BP65" s="9"/>
      <c r="BQ65" s="9"/>
      <c r="BR65" s="9"/>
      <c r="BS65" s="9"/>
    </row>
    <row r="66" spans="1:7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6"/>
      <c r="AK66" s="4"/>
      <c r="AL66" s="4"/>
      <c r="AM66" s="4"/>
      <c r="AN66" s="4"/>
      <c r="AO66" s="4"/>
      <c r="AP66" s="4"/>
      <c r="AQ66" s="4"/>
      <c r="AR66" s="4"/>
      <c r="AS66" s="4"/>
      <c r="AT66" s="6"/>
      <c r="AU66" s="4"/>
      <c r="AV66" s="4"/>
      <c r="AW66" s="4"/>
      <c r="AX66" s="4"/>
      <c r="AY66" s="4"/>
      <c r="AZ66" s="4"/>
      <c r="BA66" s="4"/>
      <c r="BB66" s="4"/>
      <c r="BC66" s="4"/>
      <c r="BD66" s="9" t="str">
        <v/>
      </c>
      <c r="BE66" s="9" t="str">
        <v/>
      </c>
      <c r="BF66" s="9" t="str">
        <v/>
      </c>
      <c r="BG66" s="9" t="str">
        <v/>
      </c>
      <c r="BH66" s="9" t="str">
        <v/>
      </c>
      <c r="BI66" s="9" t="str">
        <v/>
      </c>
      <c r="BJ66" s="9" t="str">
        <v/>
      </c>
      <c r="BK66" s="9" t="str">
        <v/>
      </c>
      <c r="BL66" s="9"/>
      <c r="BM66" s="9"/>
      <c r="BN66" s="9"/>
      <c r="BO66" s="9"/>
      <c r="BP66" s="9"/>
      <c r="BQ66" s="9"/>
      <c r="BR66" s="9"/>
      <c r="BS66" s="9"/>
    </row>
    <row r="67" spans="1:7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6"/>
      <c r="AK67" s="4"/>
      <c r="AL67" s="4"/>
      <c r="AM67" s="4"/>
      <c r="AN67" s="4"/>
      <c r="AO67" s="4"/>
      <c r="AP67" s="4"/>
      <c r="AQ67" s="4"/>
      <c r="AR67" s="4"/>
      <c r="AS67" s="4"/>
      <c r="AT67" s="6"/>
      <c r="AU67" s="4"/>
      <c r="AV67" s="4"/>
      <c r="AW67" s="4"/>
      <c r="AX67" s="4"/>
      <c r="AY67" s="4"/>
      <c r="AZ67" s="4"/>
      <c r="BA67" s="4"/>
      <c r="BB67" s="4"/>
      <c r="BC67" s="4"/>
      <c r="BD67" s="9" t="str">
        <v/>
      </c>
      <c r="BE67" s="9" t="str">
        <v/>
      </c>
      <c r="BF67" s="9" t="str">
        <v/>
      </c>
      <c r="BG67" s="9" t="str">
        <v/>
      </c>
      <c r="BH67" s="9" t="str">
        <v/>
      </c>
      <c r="BI67" s="9" t="str">
        <v/>
      </c>
      <c r="BJ67" s="9" t="str">
        <v/>
      </c>
      <c r="BK67" s="9" t="str">
        <v/>
      </c>
      <c r="BL67" s="9"/>
      <c r="BM67" s="9"/>
      <c r="BN67" s="9"/>
      <c r="BO67" s="9"/>
      <c r="BP67" s="9"/>
      <c r="BQ67" s="9"/>
      <c r="BR67" s="9"/>
      <c r="BS67" s="9"/>
    </row>
    <row r="68" spans="1:7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6"/>
      <c r="AK68" s="4"/>
      <c r="AL68" s="4"/>
      <c r="AM68" s="4"/>
      <c r="AN68" s="4"/>
      <c r="AO68" s="4"/>
      <c r="AP68" s="4"/>
      <c r="AQ68" s="4"/>
      <c r="AR68" s="4"/>
      <c r="AS68" s="4"/>
      <c r="AT68" s="6"/>
      <c r="AU68" s="4"/>
      <c r="AV68" s="4"/>
      <c r="AW68" s="4"/>
      <c r="AX68" s="4"/>
      <c r="AY68" s="4"/>
      <c r="AZ68" s="4"/>
      <c r="BA68" s="4"/>
      <c r="BB68" s="4"/>
      <c r="BC68" s="4"/>
      <c r="BD68" s="9" t="str">
        <v/>
      </c>
      <c r="BE68" s="9" t="str">
        <v/>
      </c>
      <c r="BF68" s="9" t="str">
        <v/>
      </c>
      <c r="BG68" s="9" t="str">
        <v/>
      </c>
      <c r="BH68" s="9" t="str">
        <v/>
      </c>
      <c r="BI68" s="9" t="str">
        <v/>
      </c>
      <c r="BJ68" s="9" t="str">
        <v/>
      </c>
      <c r="BK68" s="9" t="str">
        <v/>
      </c>
      <c r="BL68" s="9"/>
      <c r="BM68" s="9"/>
      <c r="BN68" s="9"/>
      <c r="BO68" s="9"/>
      <c r="BP68" s="9"/>
      <c r="BQ68" s="9"/>
      <c r="BR68" s="9"/>
      <c r="BS68" s="9"/>
    </row>
    <row r="69" spans="1:7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6"/>
      <c r="AK69" s="4"/>
      <c r="AL69" s="4"/>
      <c r="AM69" s="4"/>
      <c r="AN69" s="4"/>
      <c r="AO69" s="4"/>
      <c r="AP69" s="4"/>
      <c r="AQ69" s="4"/>
      <c r="AR69" s="4"/>
      <c r="AS69" s="4"/>
      <c r="AT69" s="6"/>
      <c r="AU69" s="4"/>
      <c r="AV69" s="4"/>
      <c r="AW69" s="4"/>
      <c r="AX69" s="4"/>
      <c r="AY69" s="4"/>
      <c r="AZ69" s="4"/>
      <c r="BA69" s="4"/>
      <c r="BB69" s="4"/>
      <c r="BC69" s="4"/>
      <c r="BD69" s="9" t="str">
        <v/>
      </c>
      <c r="BE69" s="9" t="str">
        <v/>
      </c>
      <c r="BF69" s="9" t="str">
        <v/>
      </c>
      <c r="BG69" s="9" t="str">
        <v/>
      </c>
      <c r="BH69" s="9" t="str">
        <v/>
      </c>
      <c r="BI69" s="9" t="str">
        <v/>
      </c>
      <c r="BJ69" s="9" t="str">
        <v/>
      </c>
      <c r="BK69" s="9" t="str">
        <v/>
      </c>
      <c r="BL69" s="9"/>
      <c r="BM69" s="9"/>
      <c r="BN69" s="9"/>
      <c r="BO69" s="9"/>
      <c r="BP69" s="9"/>
      <c r="BQ69" s="9"/>
      <c r="BR69" s="9"/>
      <c r="BS69" s="9"/>
    </row>
    <row r="70" spans="1:7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6"/>
      <c r="AK70" s="4"/>
      <c r="AL70" s="4"/>
      <c r="AM70" s="4"/>
      <c r="AN70" s="4"/>
      <c r="AO70" s="4"/>
      <c r="AP70" s="4"/>
      <c r="AQ70" s="4"/>
      <c r="AR70" s="4"/>
      <c r="AS70" s="4"/>
      <c r="AT70" s="6"/>
      <c r="AU70" s="4"/>
      <c r="AV70" s="4"/>
      <c r="AW70" s="4"/>
      <c r="AX70" s="4"/>
      <c r="AY70" s="4"/>
      <c r="AZ70" s="4"/>
      <c r="BA70" s="4"/>
      <c r="BB70" s="4"/>
      <c r="BC70" s="4"/>
      <c r="BD70" s="9" t="str">
        <v/>
      </c>
      <c r="BE70" s="9" t="str">
        <v/>
      </c>
      <c r="BF70" s="9" t="str">
        <v/>
      </c>
      <c r="BG70" s="9" t="str">
        <v/>
      </c>
      <c r="BH70" s="9" t="str">
        <v/>
      </c>
      <c r="BI70" s="9" t="str">
        <v/>
      </c>
      <c r="BJ70" s="9" t="str">
        <v/>
      </c>
      <c r="BK70" s="9" t="str">
        <v/>
      </c>
      <c r="BL70" s="9"/>
      <c r="BM70" s="9"/>
      <c r="BN70" s="9"/>
      <c r="BO70" s="9"/>
      <c r="BP70" s="9"/>
      <c r="BQ70" s="9"/>
      <c r="BR70" s="9"/>
      <c r="BS70" s="9"/>
    </row>
    <row r="71" spans="1: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6"/>
      <c r="AK71" s="4"/>
      <c r="AL71" s="4"/>
      <c r="AM71" s="4"/>
      <c r="AN71" s="4"/>
      <c r="AO71" s="4"/>
      <c r="AP71" s="4"/>
      <c r="AQ71" s="4"/>
      <c r="AR71" s="4"/>
      <c r="AS71" s="4"/>
      <c r="AT71" s="6"/>
      <c r="AU71" s="4"/>
      <c r="AV71" s="4"/>
      <c r="AW71" s="4"/>
      <c r="AX71" s="4"/>
      <c r="AY71" s="4"/>
      <c r="AZ71" s="4"/>
      <c r="BA71" s="4"/>
      <c r="BB71" s="4"/>
      <c r="BC71" s="4"/>
      <c r="BD71" s="9" t="str">
        <v/>
      </c>
      <c r="BE71" s="9" t="str">
        <v/>
      </c>
      <c r="BF71" s="9" t="str">
        <v/>
      </c>
      <c r="BG71" s="9" t="str">
        <v/>
      </c>
      <c r="BH71" s="9" t="str">
        <v/>
      </c>
      <c r="BI71" s="9" t="str">
        <v/>
      </c>
      <c r="BJ71" s="9" t="str">
        <v/>
      </c>
      <c r="BK71" s="9" t="str">
        <v/>
      </c>
      <c r="BL71" s="9"/>
      <c r="BM71" s="9"/>
      <c r="BN71" s="9"/>
      <c r="BO71" s="9"/>
      <c r="BP71" s="9"/>
      <c r="BQ71" s="9"/>
      <c r="BR71" s="9"/>
      <c r="BS71" s="9"/>
    </row>
    <row r="72" spans="1:7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6"/>
      <c r="AK72" s="4"/>
      <c r="AL72" s="4"/>
      <c r="AM72" s="4"/>
      <c r="AN72" s="4"/>
      <c r="AO72" s="4"/>
      <c r="AP72" s="4"/>
      <c r="AQ72" s="4"/>
      <c r="AR72" s="4"/>
      <c r="AS72" s="4"/>
      <c r="AT72" s="6"/>
      <c r="AU72" s="4"/>
      <c r="AV72" s="4"/>
      <c r="AW72" s="4"/>
      <c r="AX72" s="4"/>
      <c r="AY72" s="4"/>
      <c r="AZ72" s="4"/>
      <c r="BA72" s="4"/>
      <c r="BB72" s="4"/>
      <c r="BC72" s="4"/>
      <c r="BD72" s="9" t="str">
        <v/>
      </c>
      <c r="BE72" s="9" t="str">
        <v/>
      </c>
      <c r="BF72" s="9" t="str">
        <v/>
      </c>
      <c r="BG72" s="9" t="str">
        <v/>
      </c>
      <c r="BH72" s="9" t="str">
        <v/>
      </c>
      <c r="BI72" s="9" t="str">
        <v/>
      </c>
      <c r="BJ72" s="9" t="str">
        <v/>
      </c>
      <c r="BK72" s="9" t="str">
        <v/>
      </c>
      <c r="BL72" s="9"/>
      <c r="BM72" s="9"/>
      <c r="BN72" s="9"/>
      <c r="BO72" s="9"/>
      <c r="BP72" s="9"/>
      <c r="BQ72" s="9"/>
      <c r="BR72" s="9"/>
      <c r="BS72" s="9"/>
    </row>
    <row r="73" spans="1:7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6"/>
      <c r="AK73" s="4"/>
      <c r="AL73" s="4"/>
      <c r="AM73" s="4"/>
      <c r="AN73" s="4"/>
      <c r="AO73" s="4"/>
      <c r="AP73" s="4"/>
      <c r="AQ73" s="4"/>
      <c r="AR73" s="4"/>
      <c r="AS73" s="4"/>
      <c r="AT73" s="6"/>
      <c r="AU73" s="4"/>
      <c r="AV73" s="4"/>
      <c r="AW73" s="4"/>
      <c r="AX73" s="4"/>
      <c r="AY73" s="4"/>
      <c r="AZ73" s="4"/>
      <c r="BA73" s="4"/>
      <c r="BB73" s="4"/>
      <c r="BC73" s="4"/>
      <c r="BD73" s="9" t="str">
        <v/>
      </c>
      <c r="BE73" s="9" t="str">
        <v/>
      </c>
      <c r="BF73" s="9" t="str">
        <v/>
      </c>
      <c r="BG73" s="9" t="str">
        <v/>
      </c>
      <c r="BH73" s="9" t="str">
        <v/>
      </c>
      <c r="BI73" s="9" t="str">
        <v/>
      </c>
      <c r="BJ73" s="9" t="str">
        <v/>
      </c>
      <c r="BK73" s="9" t="str">
        <v/>
      </c>
      <c r="BL73" s="9"/>
      <c r="BM73" s="9"/>
      <c r="BN73" s="9"/>
      <c r="BO73" s="9"/>
      <c r="BP73" s="9"/>
      <c r="BQ73" s="9"/>
      <c r="BR73" s="9"/>
      <c r="BS73" s="9"/>
    </row>
    <row r="74" spans="1:7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6"/>
      <c r="AK74" s="4"/>
      <c r="AL74" s="4"/>
      <c r="AM74" s="4"/>
      <c r="AN74" s="4"/>
      <c r="AO74" s="4"/>
      <c r="AP74" s="4"/>
      <c r="AQ74" s="4"/>
      <c r="AR74" s="4"/>
      <c r="AS74" s="4"/>
      <c r="AT74" s="6"/>
      <c r="AU74" s="4"/>
      <c r="AV74" s="4"/>
      <c r="AW74" s="4"/>
      <c r="AX74" s="4"/>
      <c r="AY74" s="4"/>
      <c r="AZ74" s="4"/>
      <c r="BA74" s="4"/>
      <c r="BB74" s="4"/>
      <c r="BC74" s="4"/>
      <c r="BD74" s="9" t="str">
        <v/>
      </c>
      <c r="BE74" s="9" t="str">
        <v/>
      </c>
      <c r="BF74" s="9" t="str">
        <v/>
      </c>
      <c r="BG74" s="9" t="str">
        <v/>
      </c>
      <c r="BH74" s="9" t="str">
        <v/>
      </c>
      <c r="BI74" s="9" t="str">
        <v/>
      </c>
      <c r="BJ74" s="9" t="str">
        <v/>
      </c>
      <c r="BK74" s="9" t="str">
        <v/>
      </c>
      <c r="BL74" s="9"/>
      <c r="BM74" s="9"/>
      <c r="BN74" s="9"/>
      <c r="BO74" s="9"/>
      <c r="BP74" s="9"/>
      <c r="BQ74" s="9"/>
      <c r="BR74" s="9"/>
      <c r="BS74" s="9"/>
    </row>
    <row r="75" spans="1:7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6"/>
      <c r="AK75" s="4"/>
      <c r="AL75" s="4"/>
      <c r="AM75" s="4"/>
      <c r="AN75" s="4"/>
      <c r="AO75" s="4"/>
      <c r="AP75" s="4"/>
      <c r="AQ75" s="4"/>
      <c r="AR75" s="4"/>
      <c r="AS75" s="4"/>
      <c r="AT75" s="6"/>
      <c r="AU75" s="4"/>
      <c r="AV75" s="4"/>
      <c r="AW75" s="4"/>
      <c r="AX75" s="4"/>
      <c r="AY75" s="4"/>
      <c r="AZ75" s="4"/>
      <c r="BA75" s="4"/>
      <c r="BB75" s="4"/>
      <c r="BC75" s="4"/>
      <c r="BD75" s="9" t="str">
        <v/>
      </c>
      <c r="BE75" s="9" t="str">
        <v/>
      </c>
      <c r="BF75" s="9" t="str">
        <v/>
      </c>
      <c r="BG75" s="9" t="str">
        <v/>
      </c>
      <c r="BH75" s="9" t="str">
        <v/>
      </c>
      <c r="BI75" s="9" t="str">
        <v/>
      </c>
      <c r="BJ75" s="9" t="str">
        <v/>
      </c>
      <c r="BK75" s="9" t="str">
        <v/>
      </c>
      <c r="BL75" s="9"/>
      <c r="BM75" s="9"/>
      <c r="BN75" s="9"/>
      <c r="BO75" s="9"/>
      <c r="BP75" s="9"/>
      <c r="BQ75" s="9"/>
      <c r="BR75" s="9"/>
      <c r="BS75" s="9"/>
    </row>
    <row r="76" spans="1:7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6"/>
      <c r="AK76" s="4"/>
      <c r="AL76" s="4"/>
      <c r="AM76" s="4"/>
      <c r="AN76" s="4"/>
      <c r="AO76" s="4"/>
      <c r="AP76" s="4"/>
      <c r="AQ76" s="4"/>
      <c r="AR76" s="4"/>
      <c r="AS76" s="4"/>
      <c r="AT76" s="6"/>
      <c r="AU76" s="4"/>
      <c r="AV76" s="4"/>
      <c r="AW76" s="4"/>
      <c r="AX76" s="4"/>
      <c r="AY76" s="4"/>
      <c r="AZ76" s="4"/>
      <c r="BA76" s="4"/>
      <c r="BB76" s="4"/>
      <c r="BC76" s="4"/>
      <c r="BD76" s="9" t="str">
        <v/>
      </c>
      <c r="BE76" s="9" t="str">
        <v/>
      </c>
      <c r="BF76" s="9" t="str">
        <v/>
      </c>
      <c r="BG76" s="9" t="str">
        <v/>
      </c>
      <c r="BH76" s="9" t="str">
        <v/>
      </c>
      <c r="BI76" s="9" t="str">
        <v/>
      </c>
      <c r="BJ76" s="9" t="str">
        <v/>
      </c>
      <c r="BK76" s="9" t="str">
        <v/>
      </c>
      <c r="BL76" s="9"/>
      <c r="BM76" s="9"/>
      <c r="BN76" s="9"/>
      <c r="BO76" s="9"/>
      <c r="BP76" s="9"/>
      <c r="BQ76" s="9"/>
      <c r="BR76" s="9"/>
      <c r="BS76" s="9"/>
    </row>
    <row r="77" spans="1:7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6"/>
      <c r="AK77" s="4"/>
      <c r="AL77" s="4"/>
      <c r="AM77" s="4"/>
      <c r="AN77" s="4"/>
      <c r="AO77" s="4"/>
      <c r="AP77" s="4"/>
      <c r="AQ77" s="4"/>
      <c r="AR77" s="4"/>
      <c r="AS77" s="4"/>
      <c r="AT77" s="6"/>
      <c r="AU77" s="4"/>
      <c r="AV77" s="4"/>
      <c r="AW77" s="4"/>
      <c r="AX77" s="4"/>
      <c r="AY77" s="4"/>
      <c r="AZ77" s="4"/>
      <c r="BA77" s="4"/>
      <c r="BB77" s="4"/>
      <c r="BC77" s="4"/>
      <c r="BD77" s="9" t="str">
        <v/>
      </c>
      <c r="BE77" s="9" t="str">
        <v/>
      </c>
      <c r="BF77" s="9" t="str">
        <v/>
      </c>
      <c r="BG77" s="9" t="str">
        <v/>
      </c>
      <c r="BH77" s="9" t="str">
        <v/>
      </c>
      <c r="BI77" s="9" t="str">
        <v/>
      </c>
      <c r="BJ77" s="9" t="str">
        <v/>
      </c>
      <c r="BK77" s="9" t="str">
        <v/>
      </c>
      <c r="BL77" s="9"/>
      <c r="BM77" s="9"/>
      <c r="BN77" s="9"/>
      <c r="BO77" s="9"/>
      <c r="BP77" s="9"/>
      <c r="BQ77" s="9"/>
      <c r="BR77" s="9"/>
      <c r="BS77" s="9"/>
    </row>
    <row r="78" spans="1:7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6"/>
      <c r="AK78" s="4"/>
      <c r="AL78" s="4"/>
      <c r="AM78" s="4"/>
      <c r="AN78" s="4"/>
      <c r="AO78" s="4"/>
      <c r="AP78" s="4"/>
      <c r="AQ78" s="4"/>
      <c r="AR78" s="4"/>
      <c r="AS78" s="4"/>
      <c r="AT78" s="6"/>
      <c r="AU78" s="4"/>
      <c r="AV78" s="4"/>
      <c r="AW78" s="4"/>
      <c r="AX78" s="4"/>
      <c r="AY78" s="4"/>
      <c r="AZ78" s="4"/>
      <c r="BA78" s="4"/>
      <c r="BB78" s="4"/>
      <c r="BC78" s="4"/>
      <c r="BD78" s="9" t="str">
        <v/>
      </c>
      <c r="BE78" s="9" t="str">
        <v/>
      </c>
      <c r="BF78" s="9" t="str">
        <v/>
      </c>
      <c r="BG78" s="9" t="str">
        <v/>
      </c>
      <c r="BH78" s="9" t="str">
        <v/>
      </c>
      <c r="BI78" s="9" t="str">
        <v/>
      </c>
      <c r="BJ78" s="9" t="str">
        <v/>
      </c>
      <c r="BK78" s="9" t="str">
        <v/>
      </c>
      <c r="BL78" s="9"/>
      <c r="BM78" s="9"/>
      <c r="BN78" s="9"/>
      <c r="BO78" s="9"/>
      <c r="BP78" s="9"/>
      <c r="BQ78" s="9"/>
      <c r="BR78" s="9"/>
      <c r="BS78" s="9"/>
    </row>
    <row r="79" spans="1:7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6"/>
      <c r="AK79" s="4"/>
      <c r="AL79" s="4"/>
      <c r="AM79" s="4"/>
      <c r="AN79" s="4"/>
      <c r="AO79" s="4"/>
      <c r="AP79" s="4"/>
      <c r="AQ79" s="4"/>
      <c r="AR79" s="4"/>
      <c r="AS79" s="4"/>
      <c r="AT79" s="6"/>
      <c r="AU79" s="4"/>
      <c r="AV79" s="4"/>
      <c r="AW79" s="4"/>
      <c r="AX79" s="4"/>
      <c r="AY79" s="4"/>
      <c r="AZ79" s="4"/>
      <c r="BA79" s="4"/>
      <c r="BB79" s="4"/>
      <c r="BC79" s="4"/>
      <c r="BD79" s="9" t="str">
        <v/>
      </c>
      <c r="BE79" s="9" t="str">
        <v/>
      </c>
      <c r="BF79" s="9" t="str">
        <v/>
      </c>
      <c r="BG79" s="9" t="str">
        <v/>
      </c>
      <c r="BH79" s="9" t="str">
        <v/>
      </c>
      <c r="BI79" s="9" t="str">
        <v/>
      </c>
      <c r="BJ79" s="9" t="str">
        <v/>
      </c>
      <c r="BK79" s="9" t="str">
        <v/>
      </c>
      <c r="BL79" s="9"/>
      <c r="BM79" s="9"/>
      <c r="BN79" s="9"/>
      <c r="BO79" s="9"/>
      <c r="BP79" s="9"/>
      <c r="BQ79" s="9"/>
      <c r="BR79" s="9"/>
      <c r="BS79" s="9"/>
    </row>
    <row r="80" spans="1:7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6"/>
      <c r="AK80" s="4"/>
      <c r="AL80" s="4"/>
      <c r="AM80" s="4"/>
      <c r="AN80" s="4"/>
      <c r="AO80" s="4"/>
      <c r="AP80" s="4"/>
      <c r="AQ80" s="4"/>
      <c r="AR80" s="4"/>
      <c r="AS80" s="4"/>
      <c r="AT80" s="6"/>
      <c r="AU80" s="4"/>
      <c r="AV80" s="4"/>
      <c r="AW80" s="4"/>
      <c r="AX80" s="4"/>
      <c r="AY80" s="4"/>
      <c r="AZ80" s="4"/>
      <c r="BA80" s="4"/>
      <c r="BB80" s="4"/>
      <c r="BC80" s="4"/>
      <c r="BD80" s="9" t="str">
        <v/>
      </c>
      <c r="BE80" s="9" t="str">
        <v/>
      </c>
      <c r="BF80" s="9" t="str">
        <v/>
      </c>
      <c r="BG80" s="9" t="str">
        <v/>
      </c>
      <c r="BH80" s="9" t="str">
        <v/>
      </c>
      <c r="BI80" s="9" t="str">
        <v/>
      </c>
      <c r="BJ80" s="9" t="str">
        <v/>
      </c>
      <c r="BK80" s="9" t="str">
        <v/>
      </c>
      <c r="BL80" s="9"/>
      <c r="BM80" s="9"/>
      <c r="BN80" s="9"/>
      <c r="BO80" s="9"/>
      <c r="BP80" s="9"/>
      <c r="BQ80" s="9"/>
      <c r="BR80" s="9"/>
      <c r="BS80" s="9"/>
    </row>
    <row r="81" spans="1:7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6"/>
      <c r="AK81" s="4"/>
      <c r="AL81" s="4"/>
      <c r="AM81" s="4"/>
      <c r="AN81" s="4"/>
      <c r="AO81" s="4"/>
      <c r="AP81" s="4"/>
      <c r="AQ81" s="4"/>
      <c r="AR81" s="4"/>
      <c r="AS81" s="4"/>
      <c r="AT81" s="6"/>
      <c r="AU81" s="4"/>
      <c r="AV81" s="4"/>
      <c r="AW81" s="4"/>
      <c r="AX81" s="4"/>
      <c r="AY81" s="4"/>
      <c r="AZ81" s="4"/>
      <c r="BA81" s="4"/>
      <c r="BB81" s="4"/>
      <c r="BC81" s="4"/>
      <c r="BD81" s="9" t="str">
        <v/>
      </c>
      <c r="BE81" s="9" t="str">
        <v/>
      </c>
      <c r="BF81" s="9" t="str">
        <v/>
      </c>
      <c r="BG81" s="9" t="str">
        <v/>
      </c>
      <c r="BH81" s="9" t="str">
        <v/>
      </c>
      <c r="BI81" s="9" t="str">
        <v/>
      </c>
      <c r="BJ81" s="9" t="str">
        <v/>
      </c>
      <c r="BK81" s="9" t="str">
        <v/>
      </c>
      <c r="BL81" s="9"/>
      <c r="BM81" s="9"/>
      <c r="BN81" s="9"/>
      <c r="BO81" s="9"/>
      <c r="BP81" s="9"/>
      <c r="BQ81" s="9"/>
      <c r="BR81" s="9"/>
      <c r="BS81" s="9"/>
    </row>
    <row r="82" spans="1:7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6"/>
      <c r="AK82" s="4"/>
      <c r="AL82" s="4"/>
      <c r="AM82" s="4"/>
      <c r="AN82" s="4"/>
      <c r="AO82" s="4"/>
      <c r="AP82" s="4"/>
      <c r="AQ82" s="4"/>
      <c r="AR82" s="4"/>
      <c r="AS82" s="4"/>
      <c r="AT82" s="6"/>
      <c r="AU82" s="4"/>
      <c r="AV82" s="4"/>
      <c r="AW82" s="4"/>
      <c r="AX82" s="4"/>
      <c r="AY82" s="4"/>
      <c r="AZ82" s="4"/>
      <c r="BA82" s="4"/>
      <c r="BB82" s="4"/>
      <c r="BC82" s="4"/>
      <c r="BD82" s="9" t="str">
        <v/>
      </c>
      <c r="BE82" s="9" t="str">
        <v/>
      </c>
      <c r="BF82" s="9" t="str">
        <v/>
      </c>
      <c r="BG82" s="9" t="str">
        <v/>
      </c>
      <c r="BH82" s="9" t="str">
        <v/>
      </c>
      <c r="BI82" s="9" t="str">
        <v/>
      </c>
      <c r="BJ82" s="9" t="str">
        <v/>
      </c>
      <c r="BK82" s="9" t="str">
        <v/>
      </c>
      <c r="BL82" s="9"/>
      <c r="BM82" s="9"/>
      <c r="BN82" s="9"/>
      <c r="BO82" s="9"/>
      <c r="BP82" s="9"/>
      <c r="BQ82" s="9"/>
      <c r="BR82" s="9"/>
      <c r="BS82" s="9"/>
    </row>
    <row r="83" spans="1:7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6"/>
      <c r="AK83" s="4"/>
      <c r="AL83" s="4"/>
      <c r="AM83" s="4"/>
      <c r="AN83" s="4"/>
      <c r="AO83" s="4"/>
      <c r="AP83" s="4"/>
      <c r="AQ83" s="4"/>
      <c r="AR83" s="4"/>
      <c r="AS83" s="4"/>
      <c r="AT83" s="6"/>
      <c r="AU83" s="4"/>
      <c r="AV83" s="4"/>
      <c r="AW83" s="4"/>
      <c r="AX83" s="4"/>
      <c r="AY83" s="4"/>
      <c r="AZ83" s="4"/>
      <c r="BA83" s="4"/>
      <c r="BB83" s="4"/>
      <c r="BC83" s="4"/>
      <c r="BD83" s="9" t="str">
        <v/>
      </c>
      <c r="BE83" s="9" t="str">
        <v/>
      </c>
      <c r="BF83" s="9" t="str">
        <v/>
      </c>
      <c r="BG83" s="9" t="str">
        <v/>
      </c>
      <c r="BH83" s="9" t="str">
        <v/>
      </c>
      <c r="BI83" s="9" t="str">
        <v/>
      </c>
      <c r="BJ83" s="9" t="str">
        <v/>
      </c>
      <c r="BK83" s="9" t="str">
        <v/>
      </c>
      <c r="BL83" s="9"/>
      <c r="BM83" s="9"/>
      <c r="BN83" s="9"/>
      <c r="BO83" s="9"/>
      <c r="BP83" s="9"/>
      <c r="BQ83" s="9"/>
      <c r="BR83" s="9"/>
      <c r="BS83" s="9"/>
    </row>
    <row r="84" spans="1:7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6"/>
      <c r="AK84" s="4"/>
      <c r="AL84" s="4"/>
      <c r="AM84" s="4"/>
      <c r="AN84" s="4"/>
      <c r="AO84" s="4"/>
      <c r="AP84" s="4"/>
      <c r="AQ84" s="4"/>
      <c r="AR84" s="4"/>
      <c r="AS84" s="4"/>
      <c r="AT84" s="6"/>
      <c r="AU84" s="4"/>
      <c r="AV84" s="4"/>
      <c r="AW84" s="4"/>
      <c r="AX84" s="4"/>
      <c r="AY84" s="4"/>
      <c r="AZ84" s="4"/>
      <c r="BA84" s="4"/>
      <c r="BB84" s="4"/>
      <c r="BC84" s="4"/>
      <c r="BD84" s="9" t="str">
        <v/>
      </c>
      <c r="BE84" s="9" t="str">
        <v/>
      </c>
      <c r="BF84" s="9" t="str">
        <v/>
      </c>
      <c r="BG84" s="9" t="str">
        <v/>
      </c>
      <c r="BH84" s="9" t="str">
        <v/>
      </c>
      <c r="BI84" s="9" t="str">
        <v/>
      </c>
      <c r="BJ84" s="9" t="str">
        <v/>
      </c>
      <c r="BK84" s="9" t="str">
        <v/>
      </c>
      <c r="BL84" s="9"/>
      <c r="BM84" s="9"/>
      <c r="BN84" s="9"/>
      <c r="BO84" s="9"/>
      <c r="BP84" s="9"/>
      <c r="BQ84" s="9"/>
      <c r="BR84" s="9"/>
      <c r="BS84" s="9"/>
    </row>
    <row r="85" spans="1:7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6"/>
      <c r="AK85" s="4"/>
      <c r="AL85" s="4"/>
      <c r="AM85" s="4"/>
      <c r="AN85" s="4"/>
      <c r="AO85" s="4"/>
      <c r="AP85" s="4"/>
      <c r="AQ85" s="4"/>
      <c r="AR85" s="4"/>
      <c r="AS85" s="4"/>
      <c r="AT85" s="6"/>
      <c r="AU85" s="4"/>
      <c r="AV85" s="4"/>
      <c r="AW85" s="4"/>
      <c r="AX85" s="4"/>
      <c r="AY85" s="4"/>
      <c r="AZ85" s="4"/>
      <c r="BA85" s="4"/>
      <c r="BB85" s="4"/>
      <c r="BC85" s="4"/>
      <c r="BD85" s="9" t="str">
        <v/>
      </c>
      <c r="BE85" s="9" t="str">
        <v/>
      </c>
      <c r="BF85" s="9" t="str">
        <v/>
      </c>
      <c r="BG85" s="9" t="str">
        <v/>
      </c>
      <c r="BH85" s="9" t="str">
        <v/>
      </c>
      <c r="BI85" s="9" t="str">
        <v/>
      </c>
      <c r="BJ85" s="9" t="str">
        <v/>
      </c>
      <c r="BK85" s="9" t="str">
        <v/>
      </c>
      <c r="BL85" s="9"/>
      <c r="BM85" s="9"/>
      <c r="BN85" s="9"/>
      <c r="BO85" s="9"/>
      <c r="BP85" s="9"/>
      <c r="BQ85" s="9"/>
      <c r="BR85" s="9"/>
      <c r="BS85" s="9"/>
    </row>
    <row r="86" spans="1:7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6"/>
      <c r="AK86" s="4"/>
      <c r="AL86" s="4"/>
      <c r="AM86" s="4"/>
      <c r="AN86" s="4"/>
      <c r="AO86" s="4"/>
      <c r="AP86" s="4"/>
      <c r="AQ86" s="4"/>
      <c r="AR86" s="4"/>
      <c r="AS86" s="4"/>
      <c r="AT86" s="6"/>
      <c r="AU86" s="4"/>
      <c r="AV86" s="4"/>
      <c r="AW86" s="4"/>
      <c r="AX86" s="4"/>
      <c r="AY86" s="4"/>
      <c r="AZ86" s="4"/>
      <c r="BA86" s="4"/>
      <c r="BB86" s="4"/>
      <c r="BC86" s="4"/>
      <c r="BD86" s="9" t="str">
        <v/>
      </c>
      <c r="BE86" s="9" t="str">
        <v/>
      </c>
      <c r="BF86" s="9" t="str">
        <v/>
      </c>
      <c r="BG86" s="9" t="str">
        <v/>
      </c>
      <c r="BH86" s="9" t="str">
        <v/>
      </c>
      <c r="BI86" s="9" t="str">
        <v/>
      </c>
      <c r="BJ86" s="9" t="str">
        <v/>
      </c>
      <c r="BK86" s="9" t="str">
        <v/>
      </c>
      <c r="BL86" s="9"/>
      <c r="BM86" s="9"/>
      <c r="BN86" s="9"/>
      <c r="BO86" s="9"/>
      <c r="BP86" s="9"/>
      <c r="BQ86" s="9"/>
      <c r="BR86" s="9"/>
      <c r="BS86" s="9"/>
    </row>
    <row r="87" spans="1:7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6"/>
      <c r="AK87" s="4"/>
      <c r="AL87" s="4"/>
      <c r="AM87" s="4"/>
      <c r="AN87" s="4"/>
      <c r="AO87" s="4"/>
      <c r="AP87" s="4"/>
      <c r="AQ87" s="4"/>
      <c r="AR87" s="4"/>
      <c r="AS87" s="4"/>
      <c r="AT87" s="6"/>
      <c r="AU87" s="4"/>
      <c r="AV87" s="4"/>
      <c r="AW87" s="4"/>
      <c r="AX87" s="4"/>
      <c r="AY87" s="4"/>
      <c r="AZ87" s="4"/>
      <c r="BA87" s="4"/>
      <c r="BB87" s="4"/>
      <c r="BC87" s="4"/>
      <c r="BD87" s="9" t="str">
        <v/>
      </c>
      <c r="BE87" s="9" t="str">
        <v/>
      </c>
      <c r="BF87" s="9" t="str">
        <v/>
      </c>
      <c r="BG87" s="9" t="str">
        <v/>
      </c>
      <c r="BH87" s="9" t="str">
        <v/>
      </c>
      <c r="BI87" s="9" t="str">
        <v/>
      </c>
      <c r="BJ87" s="9" t="str">
        <v/>
      </c>
      <c r="BK87" s="9" t="str">
        <v/>
      </c>
      <c r="BL87" s="9"/>
      <c r="BM87" s="9"/>
      <c r="BN87" s="9"/>
      <c r="BO87" s="9"/>
      <c r="BP87" s="9"/>
      <c r="BQ87" s="9"/>
      <c r="BR87" s="9"/>
      <c r="BS87" s="9"/>
    </row>
    <row r="88" spans="1:7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6"/>
      <c r="AK88" s="4"/>
      <c r="AL88" s="4"/>
      <c r="AM88" s="4"/>
      <c r="AN88" s="4"/>
      <c r="AO88" s="4"/>
      <c r="AP88" s="4"/>
      <c r="AQ88" s="4"/>
      <c r="AR88" s="4"/>
      <c r="AS88" s="4"/>
      <c r="AT88" s="6"/>
      <c r="AU88" s="4"/>
      <c r="AV88" s="4"/>
      <c r="AW88" s="4"/>
      <c r="AX88" s="4"/>
      <c r="AY88" s="4"/>
      <c r="AZ88" s="4"/>
      <c r="BA88" s="4"/>
      <c r="BB88" s="4"/>
      <c r="BC88" s="4"/>
      <c r="BD88" s="9" t="str">
        <v/>
      </c>
      <c r="BE88" s="9" t="str">
        <v/>
      </c>
      <c r="BF88" s="9" t="str">
        <v/>
      </c>
      <c r="BG88" s="9" t="str">
        <v/>
      </c>
      <c r="BH88" s="9" t="str">
        <v/>
      </c>
      <c r="BI88" s="9" t="str">
        <v/>
      </c>
      <c r="BJ88" s="9" t="str">
        <v/>
      </c>
      <c r="BK88" s="9" t="str">
        <v/>
      </c>
      <c r="BL88" s="9"/>
      <c r="BM88" s="9"/>
      <c r="BN88" s="9"/>
      <c r="BO88" s="9"/>
      <c r="BP88" s="9"/>
      <c r="BQ88" s="9"/>
      <c r="BR88" s="9"/>
      <c r="BS88" s="9"/>
    </row>
    <row r="89" spans="1:7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6"/>
      <c r="AK89" s="4"/>
      <c r="AL89" s="4"/>
      <c r="AM89" s="4"/>
      <c r="AN89" s="4"/>
      <c r="AO89" s="4"/>
      <c r="AP89" s="4"/>
      <c r="AQ89" s="4"/>
      <c r="AR89" s="4"/>
      <c r="AS89" s="4"/>
      <c r="AT89" s="6"/>
      <c r="AU89" s="4"/>
      <c r="AV89" s="4"/>
      <c r="AW89" s="4"/>
      <c r="AX89" s="4"/>
      <c r="AY89" s="4"/>
      <c r="AZ89" s="4"/>
      <c r="BA89" s="4"/>
      <c r="BB89" s="4"/>
      <c r="BC89" s="4"/>
      <c r="BD89" s="9" t="str">
        <v/>
      </c>
      <c r="BE89" s="9" t="str">
        <v/>
      </c>
      <c r="BF89" s="9" t="str">
        <v/>
      </c>
      <c r="BG89" s="9" t="str">
        <v/>
      </c>
      <c r="BH89" s="9" t="str">
        <v/>
      </c>
      <c r="BI89" s="9" t="str">
        <v/>
      </c>
      <c r="BJ89" s="9" t="str">
        <v/>
      </c>
      <c r="BK89" s="9" t="str">
        <v/>
      </c>
      <c r="BL89" s="9"/>
      <c r="BM89" s="9"/>
      <c r="BN89" s="9"/>
      <c r="BO89" s="9"/>
      <c r="BP89" s="9"/>
      <c r="BQ89" s="9"/>
      <c r="BR89" s="9"/>
      <c r="BS89" s="9"/>
    </row>
    <row r="90" spans="1:7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6"/>
      <c r="AK90" s="4"/>
      <c r="AL90" s="4"/>
      <c r="AM90" s="4"/>
      <c r="AN90" s="4"/>
      <c r="AO90" s="4"/>
      <c r="AP90" s="4"/>
      <c r="AQ90" s="4"/>
      <c r="AR90" s="4"/>
      <c r="AS90" s="4"/>
      <c r="AT90" s="6"/>
      <c r="AU90" s="4"/>
      <c r="AV90" s="4"/>
      <c r="AW90" s="4"/>
      <c r="AX90" s="4"/>
      <c r="AY90" s="4"/>
      <c r="AZ90" s="4"/>
      <c r="BA90" s="4"/>
      <c r="BB90" s="4"/>
      <c r="BC90" s="4"/>
      <c r="BD90" s="9" t="str">
        <v/>
      </c>
      <c r="BE90" s="9" t="str">
        <v/>
      </c>
      <c r="BF90" s="9" t="str">
        <v/>
      </c>
      <c r="BG90" s="9" t="str">
        <v/>
      </c>
      <c r="BH90" s="9" t="str">
        <v/>
      </c>
      <c r="BI90" s="9" t="str">
        <v/>
      </c>
      <c r="BJ90" s="9" t="str">
        <v/>
      </c>
      <c r="BK90" s="9" t="str">
        <v/>
      </c>
      <c r="BL90" s="9"/>
      <c r="BM90" s="9"/>
      <c r="BN90" s="9"/>
      <c r="BO90" s="9"/>
      <c r="BP90" s="9"/>
      <c r="BQ90" s="9"/>
      <c r="BR90" s="9"/>
      <c r="BS90" s="9"/>
    </row>
    <row r="91" spans="1:7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6"/>
      <c r="AK91" s="4"/>
      <c r="AL91" s="4"/>
      <c r="AM91" s="4"/>
      <c r="AN91" s="4"/>
      <c r="AO91" s="4"/>
      <c r="AP91" s="4"/>
      <c r="AQ91" s="4"/>
      <c r="AR91" s="4"/>
      <c r="AS91" s="4"/>
      <c r="AT91" s="6"/>
      <c r="AU91" s="4"/>
      <c r="AV91" s="4"/>
      <c r="AW91" s="4"/>
      <c r="AX91" s="4"/>
      <c r="AY91" s="4"/>
      <c r="AZ91" s="4"/>
      <c r="BA91" s="4"/>
      <c r="BB91" s="4"/>
      <c r="BC91" s="4"/>
      <c r="BD91" s="9" t="str">
        <v/>
      </c>
      <c r="BE91" s="9" t="str">
        <v/>
      </c>
      <c r="BF91" s="9" t="str">
        <v/>
      </c>
      <c r="BG91" s="9" t="str">
        <v/>
      </c>
      <c r="BH91" s="9" t="str">
        <v/>
      </c>
      <c r="BI91" s="9" t="str">
        <v/>
      </c>
      <c r="BJ91" s="9" t="str">
        <v/>
      </c>
      <c r="BK91" s="9" t="str">
        <v/>
      </c>
      <c r="BL91" s="9"/>
      <c r="BM91" s="9"/>
      <c r="BN91" s="9"/>
      <c r="BO91" s="9"/>
      <c r="BP91" s="9"/>
      <c r="BQ91" s="9"/>
      <c r="BR91" s="9"/>
      <c r="BS91" s="9"/>
    </row>
    <row r="92" spans="1:7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6"/>
      <c r="AK92" s="4"/>
      <c r="AL92" s="4"/>
      <c r="AM92" s="4"/>
      <c r="AN92" s="4"/>
      <c r="AO92" s="4"/>
      <c r="AP92" s="4"/>
      <c r="AQ92" s="4"/>
      <c r="AR92" s="4"/>
      <c r="AS92" s="4"/>
      <c r="AT92" s="6"/>
      <c r="AU92" s="4"/>
      <c r="AV92" s="4"/>
      <c r="AW92" s="4"/>
      <c r="AX92" s="4"/>
      <c r="AY92" s="4"/>
      <c r="AZ92" s="4"/>
      <c r="BA92" s="4"/>
      <c r="BB92" s="4"/>
      <c r="BC92" s="4"/>
      <c r="BD92" s="9" t="str">
        <v/>
      </c>
      <c r="BE92" s="9" t="str">
        <v/>
      </c>
      <c r="BF92" s="9" t="str">
        <v/>
      </c>
      <c r="BG92" s="9" t="str">
        <v/>
      </c>
      <c r="BH92" s="9" t="str">
        <v/>
      </c>
      <c r="BI92" s="9" t="str">
        <v/>
      </c>
      <c r="BJ92" s="9" t="str">
        <v/>
      </c>
      <c r="BK92" s="9" t="str">
        <v/>
      </c>
      <c r="BL92" s="9"/>
      <c r="BM92" s="9"/>
      <c r="BN92" s="9"/>
      <c r="BO92" s="9"/>
      <c r="BP92" s="9"/>
      <c r="BQ92" s="9"/>
      <c r="BR92" s="9"/>
      <c r="BS92" s="9"/>
    </row>
    <row r="93" spans="1:7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6"/>
      <c r="AK93" s="4"/>
      <c r="AL93" s="4"/>
      <c r="AM93" s="4"/>
      <c r="AN93" s="4"/>
      <c r="AO93" s="4"/>
      <c r="AP93" s="4"/>
      <c r="AQ93" s="4"/>
      <c r="AR93" s="4"/>
      <c r="AS93" s="4"/>
      <c r="AT93" s="6"/>
      <c r="AU93" s="4"/>
      <c r="AV93" s="4"/>
      <c r="AW93" s="4"/>
      <c r="AX93" s="4"/>
      <c r="AY93" s="4"/>
      <c r="AZ93" s="4"/>
      <c r="BA93" s="4"/>
      <c r="BB93" s="4"/>
      <c r="BC93" s="4"/>
      <c r="BD93" s="9" t="str">
        <v/>
      </c>
      <c r="BE93" s="9" t="str">
        <v/>
      </c>
      <c r="BF93" s="9" t="str">
        <v/>
      </c>
      <c r="BG93" s="9" t="str">
        <v/>
      </c>
      <c r="BH93" s="9" t="str">
        <v/>
      </c>
      <c r="BI93" s="9" t="str">
        <v/>
      </c>
      <c r="BJ93" s="9" t="str">
        <v/>
      </c>
      <c r="BK93" s="9" t="str">
        <v/>
      </c>
      <c r="BL93" s="9"/>
      <c r="BM93" s="9"/>
      <c r="BN93" s="9"/>
      <c r="BO93" s="9"/>
      <c r="BP93" s="9"/>
      <c r="BQ93" s="9"/>
      <c r="BR93" s="9"/>
      <c r="BS93" s="9"/>
    </row>
    <row r="94" spans="1:7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6"/>
      <c r="AK94" s="4"/>
      <c r="AL94" s="4"/>
      <c r="AM94" s="4"/>
      <c r="AN94" s="4"/>
      <c r="AO94" s="4"/>
      <c r="AP94" s="4"/>
      <c r="AQ94" s="4"/>
      <c r="AR94" s="4"/>
      <c r="AS94" s="4"/>
      <c r="AT94" s="6"/>
      <c r="AU94" s="4"/>
      <c r="AV94" s="4"/>
      <c r="AW94" s="4"/>
      <c r="AX94" s="4"/>
      <c r="AY94" s="4"/>
      <c r="AZ94" s="4"/>
      <c r="BA94" s="4"/>
      <c r="BB94" s="4"/>
      <c r="BC94" s="4"/>
      <c r="BD94" s="9" t="str">
        <v/>
      </c>
      <c r="BE94" s="9" t="str">
        <v/>
      </c>
      <c r="BF94" s="9" t="str">
        <v/>
      </c>
      <c r="BG94" s="9" t="str">
        <v/>
      </c>
      <c r="BH94" s="9" t="str">
        <v/>
      </c>
      <c r="BI94" s="9" t="str">
        <v/>
      </c>
      <c r="BJ94" s="9" t="str">
        <v/>
      </c>
      <c r="BK94" s="9" t="str">
        <v/>
      </c>
      <c r="BL94" s="9"/>
      <c r="BM94" s="9"/>
      <c r="BN94" s="9"/>
      <c r="BO94" s="9"/>
      <c r="BP94" s="9"/>
      <c r="BQ94" s="9"/>
      <c r="BR94" s="9"/>
      <c r="BS94" s="9"/>
    </row>
    <row r="95" spans="1:7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6"/>
      <c r="AK95" s="4"/>
      <c r="AL95" s="4"/>
      <c r="AM95" s="4"/>
      <c r="AN95" s="4"/>
      <c r="AO95" s="4"/>
      <c r="AP95" s="4"/>
      <c r="AQ95" s="4"/>
      <c r="AR95" s="4"/>
      <c r="AS95" s="4"/>
      <c r="AT95" s="6"/>
      <c r="AU95" s="4"/>
      <c r="AV95" s="4"/>
      <c r="AW95" s="4"/>
      <c r="AX95" s="4"/>
      <c r="AY95" s="4"/>
      <c r="AZ95" s="4"/>
      <c r="BA95" s="4"/>
      <c r="BB95" s="4"/>
      <c r="BC95" s="4"/>
      <c r="BD95" s="9" t="str">
        <v/>
      </c>
      <c r="BE95" s="9" t="str">
        <v/>
      </c>
      <c r="BF95" s="9" t="str">
        <v/>
      </c>
      <c r="BG95" s="9" t="str">
        <v/>
      </c>
      <c r="BH95" s="9" t="str">
        <v/>
      </c>
      <c r="BI95" s="9" t="str">
        <v/>
      </c>
      <c r="BJ95" s="9" t="str">
        <v/>
      </c>
      <c r="BK95" s="9" t="str">
        <v/>
      </c>
      <c r="BL95" s="9"/>
      <c r="BM95" s="9"/>
      <c r="BN95" s="9"/>
      <c r="BO95" s="9"/>
      <c r="BP95" s="9"/>
      <c r="BQ95" s="9"/>
      <c r="BR95" s="9"/>
      <c r="BS95" s="9"/>
    </row>
    <row r="96" spans="1:7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6"/>
      <c r="AK96" s="4"/>
      <c r="AL96" s="4"/>
      <c r="AM96" s="4"/>
      <c r="AN96" s="4"/>
      <c r="AO96" s="4"/>
      <c r="AP96" s="4"/>
      <c r="AQ96" s="4"/>
      <c r="AR96" s="4"/>
      <c r="AS96" s="4"/>
      <c r="AT96" s="6"/>
      <c r="AU96" s="4"/>
      <c r="AV96" s="4"/>
      <c r="AW96" s="4"/>
      <c r="AX96" s="4"/>
      <c r="AY96" s="4"/>
      <c r="AZ96" s="4"/>
      <c r="BA96" s="4"/>
      <c r="BB96" s="4"/>
      <c r="BC96" s="4"/>
      <c r="BD96" s="9" t="str">
        <v/>
      </c>
      <c r="BE96" s="9" t="str">
        <v/>
      </c>
      <c r="BF96" s="9" t="str">
        <v/>
      </c>
      <c r="BG96" s="9" t="str">
        <v/>
      </c>
      <c r="BH96" s="9" t="str">
        <v/>
      </c>
      <c r="BI96" s="9" t="str">
        <v/>
      </c>
      <c r="BJ96" s="9" t="str">
        <v/>
      </c>
      <c r="BK96" s="9" t="str">
        <v/>
      </c>
      <c r="BL96" s="9"/>
      <c r="BM96" s="9"/>
      <c r="BN96" s="9"/>
      <c r="BO96" s="9"/>
      <c r="BP96" s="9"/>
      <c r="BQ96" s="9"/>
      <c r="BR96" s="9"/>
      <c r="BS96" s="9"/>
    </row>
    <row r="97" spans="1:7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6"/>
      <c r="AK97" s="4"/>
      <c r="AL97" s="4"/>
      <c r="AM97" s="4"/>
      <c r="AN97" s="4"/>
      <c r="AO97" s="4"/>
      <c r="AP97" s="4"/>
      <c r="AQ97" s="4"/>
      <c r="AR97" s="4"/>
      <c r="AS97" s="4"/>
      <c r="AT97" s="6"/>
      <c r="AU97" s="4"/>
      <c r="AV97" s="4"/>
      <c r="AW97" s="4"/>
      <c r="AX97" s="4"/>
      <c r="AY97" s="4"/>
      <c r="AZ97" s="4"/>
      <c r="BA97" s="4"/>
      <c r="BB97" s="4"/>
      <c r="BC97" s="4"/>
      <c r="BD97" s="9" t="str">
        <v/>
      </c>
      <c r="BE97" s="9" t="str">
        <v/>
      </c>
      <c r="BF97" s="9" t="str">
        <v/>
      </c>
      <c r="BG97" s="9" t="str">
        <v/>
      </c>
      <c r="BH97" s="9" t="str">
        <v/>
      </c>
      <c r="BI97" s="9" t="str">
        <v/>
      </c>
      <c r="BJ97" s="9" t="str">
        <v/>
      </c>
      <c r="BK97" s="9" t="str">
        <v/>
      </c>
      <c r="BL97" s="9"/>
      <c r="BM97" s="9"/>
      <c r="BN97" s="9"/>
      <c r="BO97" s="9"/>
      <c r="BP97" s="9"/>
      <c r="BQ97" s="9"/>
      <c r="BR97" s="9"/>
      <c r="BS97" s="9"/>
    </row>
    <row r="98" spans="1:7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6"/>
      <c r="AK98" s="4"/>
      <c r="AL98" s="4"/>
      <c r="AM98" s="4"/>
      <c r="AN98" s="4"/>
      <c r="AO98" s="4"/>
      <c r="AP98" s="4"/>
      <c r="AQ98" s="4"/>
      <c r="AR98" s="4"/>
      <c r="AS98" s="4"/>
      <c r="AT98" s="6"/>
      <c r="AU98" s="4"/>
      <c r="AV98" s="4"/>
      <c r="AW98" s="4"/>
      <c r="AX98" s="4"/>
      <c r="AY98" s="4"/>
      <c r="AZ98" s="4"/>
      <c r="BA98" s="4"/>
      <c r="BB98" s="4"/>
      <c r="BC98" s="4"/>
      <c r="BD98" s="9" t="str">
        <v/>
      </c>
      <c r="BE98" s="9" t="str">
        <v/>
      </c>
      <c r="BF98" s="9" t="str">
        <v/>
      </c>
      <c r="BG98" s="9" t="str">
        <v/>
      </c>
      <c r="BH98" s="9" t="str">
        <v/>
      </c>
      <c r="BI98" s="9" t="str">
        <v/>
      </c>
      <c r="BJ98" s="9" t="str">
        <v/>
      </c>
      <c r="BK98" s="9" t="str">
        <v/>
      </c>
      <c r="BL98" s="9"/>
      <c r="BM98" s="9"/>
      <c r="BN98" s="9"/>
      <c r="BO98" s="9"/>
      <c r="BP98" s="9"/>
      <c r="BQ98" s="9"/>
      <c r="BR98" s="9"/>
      <c r="BS98" s="9"/>
    </row>
    <row r="99" spans="1:7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6"/>
      <c r="AK99" s="4"/>
      <c r="AL99" s="4"/>
      <c r="AM99" s="4"/>
      <c r="AN99" s="4"/>
      <c r="AO99" s="4"/>
      <c r="AP99" s="4"/>
      <c r="AQ99" s="4"/>
      <c r="AR99" s="4"/>
      <c r="AS99" s="4"/>
      <c r="AT99" s="6"/>
      <c r="AU99" s="4"/>
      <c r="AV99" s="4"/>
      <c r="AW99" s="4"/>
      <c r="AX99" s="4"/>
      <c r="AY99" s="4"/>
      <c r="AZ99" s="4"/>
      <c r="BA99" s="4"/>
      <c r="BB99" s="4"/>
      <c r="BC99" s="4"/>
      <c r="BD99" s="9" t="str">
        <v/>
      </c>
      <c r="BE99" s="9" t="str">
        <v/>
      </c>
      <c r="BF99" s="9" t="str">
        <v/>
      </c>
      <c r="BG99" s="9" t="str">
        <v/>
      </c>
      <c r="BH99" s="9" t="str">
        <v/>
      </c>
      <c r="BI99" s="9" t="str">
        <v/>
      </c>
      <c r="BJ99" s="9" t="str">
        <v/>
      </c>
      <c r="BK99" s="9" t="str">
        <v/>
      </c>
      <c r="BL99" s="9"/>
      <c r="BM99" s="9"/>
      <c r="BN99" s="9"/>
      <c r="BO99" s="9"/>
      <c r="BP99" s="9"/>
      <c r="BQ99" s="9"/>
      <c r="BR99" s="9"/>
      <c r="BS99" s="9"/>
    </row>
    <row r="100" spans="1:7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6"/>
      <c r="AK100" s="4"/>
      <c r="AL100" s="4"/>
      <c r="AM100" s="4"/>
      <c r="AN100" s="4"/>
      <c r="AO100" s="4"/>
      <c r="AP100" s="4"/>
      <c r="AQ100" s="4"/>
      <c r="AR100" s="4"/>
      <c r="AS100" s="4"/>
      <c r="AT100" s="6"/>
      <c r="AU100" s="4"/>
      <c r="AV100" s="4"/>
      <c r="AW100" s="4"/>
      <c r="AX100" s="4"/>
      <c r="AY100" s="4"/>
      <c r="AZ100" s="4"/>
      <c r="BA100" s="4"/>
      <c r="BB100" s="4"/>
      <c r="BC100" s="4"/>
      <c r="BD100" s="9" t="str">
        <v/>
      </c>
      <c r="BE100" s="9" t="str">
        <v/>
      </c>
      <c r="BF100" s="9" t="str">
        <v/>
      </c>
      <c r="BG100" s="9" t="str">
        <v/>
      </c>
      <c r="BH100" s="9" t="str">
        <v/>
      </c>
      <c r="BI100" s="9" t="str">
        <v/>
      </c>
      <c r="BJ100" s="9" t="str">
        <v/>
      </c>
      <c r="BK100" s="9" t="str">
        <v/>
      </c>
      <c r="BL100" s="9"/>
      <c r="BM100" s="9"/>
      <c r="BN100" s="9"/>
      <c r="BO100" s="9"/>
      <c r="BP100" s="9"/>
      <c r="BQ100" s="9"/>
      <c r="BR100" s="9"/>
      <c r="BS100" s="9"/>
    </row>
    <row r="101" spans="1:7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6"/>
      <c r="AK101" s="4"/>
      <c r="AL101" s="4"/>
      <c r="AM101" s="4"/>
      <c r="AN101" s="4"/>
      <c r="AO101" s="4"/>
      <c r="AP101" s="4"/>
      <c r="AQ101" s="4"/>
      <c r="AR101" s="4"/>
      <c r="AS101" s="4"/>
      <c r="AT101" s="6"/>
      <c r="AU101" s="4"/>
      <c r="AV101" s="4"/>
      <c r="AW101" s="4"/>
      <c r="AX101" s="4"/>
      <c r="AY101" s="4"/>
      <c r="AZ101" s="4"/>
      <c r="BA101" s="4"/>
      <c r="BB101" s="4"/>
      <c r="BC101" s="4"/>
      <c r="BD101" s="9" t="str">
        <v/>
      </c>
      <c r="BE101" s="9" t="str">
        <v/>
      </c>
      <c r="BF101" s="9" t="str">
        <v/>
      </c>
      <c r="BG101" s="9" t="str">
        <v/>
      </c>
      <c r="BH101" s="9" t="str">
        <v/>
      </c>
      <c r="BI101" s="9" t="str">
        <v/>
      </c>
      <c r="BJ101" s="9" t="str">
        <v/>
      </c>
      <c r="BK101" s="9" t="str">
        <v/>
      </c>
      <c r="BL101" s="9"/>
      <c r="BM101" s="9"/>
      <c r="BN101" s="9"/>
      <c r="BO101" s="9"/>
      <c r="BP101" s="9"/>
      <c r="BQ101" s="9"/>
      <c r="BR101" s="9"/>
      <c r="BS101" s="9"/>
    </row>
    <row r="102" spans="1:7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6"/>
      <c r="AK102" s="4"/>
      <c r="AL102" s="4"/>
      <c r="AM102" s="4"/>
      <c r="AN102" s="4"/>
      <c r="AO102" s="4"/>
      <c r="AP102" s="4"/>
      <c r="AQ102" s="4"/>
      <c r="AR102" s="4"/>
      <c r="AS102" s="4"/>
      <c r="AT102" s="6"/>
      <c r="AU102" s="4"/>
      <c r="AV102" s="4"/>
      <c r="AW102" s="4"/>
      <c r="AX102" s="4"/>
      <c r="AY102" s="4"/>
      <c r="AZ102" s="4"/>
      <c r="BA102" s="4"/>
      <c r="BB102" s="4"/>
      <c r="BC102" s="4"/>
      <c r="BD102" s="9" t="str">
        <v/>
      </c>
      <c r="BE102" s="9" t="str">
        <v/>
      </c>
      <c r="BF102" s="9" t="str">
        <v/>
      </c>
      <c r="BG102" s="9" t="str">
        <v/>
      </c>
      <c r="BH102" s="9" t="str">
        <v/>
      </c>
      <c r="BI102" s="9" t="str">
        <v/>
      </c>
      <c r="BJ102" s="9" t="str">
        <v/>
      </c>
      <c r="BK102" s="9" t="str">
        <v/>
      </c>
      <c r="BL102" s="9"/>
      <c r="BM102" s="9"/>
      <c r="BN102" s="9"/>
      <c r="BO102" s="9"/>
      <c r="BP102" s="9"/>
      <c r="BQ102" s="9"/>
      <c r="BR102" s="9"/>
      <c r="BS102" s="9"/>
    </row>
    <row r="103" spans="1:7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6"/>
      <c r="AK103" s="4"/>
      <c r="AL103" s="4"/>
      <c r="AM103" s="4"/>
      <c r="AN103" s="4"/>
      <c r="AO103" s="4"/>
      <c r="AP103" s="4"/>
      <c r="AQ103" s="4"/>
      <c r="AR103" s="4"/>
      <c r="AS103" s="4"/>
      <c r="AT103" s="6"/>
      <c r="AU103" s="4"/>
      <c r="AV103" s="4"/>
      <c r="AW103" s="4"/>
      <c r="AX103" s="4"/>
      <c r="AY103" s="4"/>
      <c r="AZ103" s="4"/>
      <c r="BA103" s="4"/>
      <c r="BB103" s="4"/>
      <c r="BC103" s="4"/>
      <c r="BD103" s="9" t="str">
        <v/>
      </c>
      <c r="BE103" s="9" t="str">
        <v/>
      </c>
      <c r="BF103" s="9" t="str">
        <v/>
      </c>
      <c r="BG103" s="9" t="str">
        <v/>
      </c>
      <c r="BH103" s="9" t="str">
        <v/>
      </c>
      <c r="BI103" s="9" t="str">
        <v/>
      </c>
      <c r="BJ103" s="9" t="str">
        <v/>
      </c>
      <c r="BK103" s="9" t="str">
        <v/>
      </c>
      <c r="BL103" s="9"/>
      <c r="BM103" s="9"/>
      <c r="BN103" s="9"/>
      <c r="BO103" s="9"/>
      <c r="BP103" s="9"/>
      <c r="BQ103" s="9"/>
      <c r="BR103" s="9"/>
      <c r="BS103" s="9"/>
    </row>
    <row r="104" spans="1:7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6"/>
      <c r="AK104" s="4"/>
      <c r="AL104" s="4"/>
      <c r="AM104" s="4"/>
      <c r="AN104" s="4"/>
      <c r="AO104" s="4"/>
      <c r="AP104" s="4"/>
      <c r="AQ104" s="4"/>
      <c r="AR104" s="4"/>
      <c r="AS104" s="4"/>
      <c r="AT104" s="6"/>
      <c r="AU104" s="4"/>
      <c r="AV104" s="4"/>
      <c r="AW104" s="4"/>
      <c r="AX104" s="4"/>
      <c r="AY104" s="4"/>
      <c r="AZ104" s="4"/>
      <c r="BA104" s="4"/>
      <c r="BB104" s="4"/>
      <c r="BC104" s="4"/>
      <c r="BD104" s="9" t="str">
        <v/>
      </c>
      <c r="BE104" s="9" t="str">
        <v/>
      </c>
      <c r="BF104" s="9" t="str">
        <v/>
      </c>
      <c r="BG104" s="9" t="str">
        <v/>
      </c>
      <c r="BH104" s="9" t="str">
        <v/>
      </c>
      <c r="BI104" s="9" t="str">
        <v/>
      </c>
      <c r="BJ104" s="9" t="str">
        <v/>
      </c>
      <c r="BK104" s="9" t="str">
        <v/>
      </c>
      <c r="BL104" s="9"/>
      <c r="BM104" s="9"/>
      <c r="BN104" s="9"/>
      <c r="BO104" s="9"/>
      <c r="BP104" s="9"/>
      <c r="BQ104" s="9"/>
      <c r="BR104" s="9"/>
      <c r="BS104" s="9"/>
    </row>
    <row r="105" spans="1:7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6"/>
      <c r="AK105" s="4"/>
      <c r="AL105" s="4"/>
      <c r="AM105" s="4"/>
      <c r="AN105" s="4"/>
      <c r="AO105" s="4"/>
      <c r="AP105" s="4"/>
      <c r="AQ105" s="4"/>
      <c r="AR105" s="4"/>
      <c r="AS105" s="4"/>
      <c r="AT105" s="6"/>
      <c r="AU105" s="4"/>
      <c r="AV105" s="4"/>
      <c r="AW105" s="4"/>
      <c r="AX105" s="4"/>
      <c r="AY105" s="4"/>
      <c r="AZ105" s="4"/>
      <c r="BA105" s="4"/>
      <c r="BB105" s="4"/>
      <c r="BC105" s="4"/>
      <c r="BD105" s="9" t="str">
        <v/>
      </c>
      <c r="BE105" s="9" t="str">
        <v/>
      </c>
      <c r="BF105" s="9" t="str">
        <v/>
      </c>
      <c r="BG105" s="9" t="str">
        <v/>
      </c>
      <c r="BH105" s="9" t="str">
        <v/>
      </c>
      <c r="BI105" s="9" t="str">
        <v/>
      </c>
      <c r="BJ105" s="9" t="str">
        <v/>
      </c>
      <c r="BK105" s="9" t="str">
        <v/>
      </c>
      <c r="BL105" s="9"/>
      <c r="BM105" s="9"/>
      <c r="BN105" s="9"/>
      <c r="BO105" s="9"/>
      <c r="BP105" s="9"/>
      <c r="BQ105" s="9"/>
      <c r="BR105" s="9"/>
      <c r="BS105" s="9"/>
    </row>
    <row r="106" spans="1:7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6"/>
      <c r="AK106" s="4"/>
      <c r="AL106" s="4"/>
      <c r="AM106" s="4"/>
      <c r="AN106" s="4"/>
      <c r="AO106" s="4"/>
      <c r="AP106" s="4"/>
      <c r="AQ106" s="4"/>
      <c r="AR106" s="4"/>
      <c r="AS106" s="4"/>
      <c r="AT106" s="6"/>
      <c r="AU106" s="4"/>
      <c r="AV106" s="4"/>
      <c r="AW106" s="4"/>
      <c r="AX106" s="4"/>
      <c r="AY106" s="4"/>
      <c r="AZ106" s="4"/>
      <c r="BA106" s="4"/>
      <c r="BB106" s="4"/>
      <c r="BC106" s="4"/>
      <c r="BD106" s="9" t="str">
        <v/>
      </c>
      <c r="BE106" s="9" t="str">
        <v/>
      </c>
      <c r="BF106" s="9" t="str">
        <v/>
      </c>
      <c r="BG106" s="9" t="str">
        <v/>
      </c>
      <c r="BH106" s="9" t="str">
        <v/>
      </c>
      <c r="BI106" s="9" t="str">
        <v/>
      </c>
      <c r="BJ106" s="9" t="str">
        <v/>
      </c>
      <c r="BK106" s="9" t="str">
        <v/>
      </c>
      <c r="BL106" s="9"/>
      <c r="BM106" s="9"/>
      <c r="BN106" s="9"/>
      <c r="BO106" s="9"/>
      <c r="BP106" s="9"/>
      <c r="BQ106" s="9"/>
      <c r="BR106" s="9"/>
      <c r="BS106" s="9"/>
    </row>
    <row r="107" spans="1:7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6"/>
      <c r="AK107" s="4"/>
      <c r="AL107" s="4"/>
      <c r="AM107" s="4"/>
      <c r="AN107" s="4"/>
      <c r="AO107" s="4"/>
      <c r="AP107" s="4"/>
      <c r="AQ107" s="4"/>
      <c r="AR107" s="4"/>
      <c r="AS107" s="4"/>
      <c r="AT107" s="6"/>
      <c r="AU107" s="4"/>
      <c r="AV107" s="4"/>
      <c r="AW107" s="4"/>
      <c r="AX107" s="4"/>
      <c r="AY107" s="4"/>
      <c r="AZ107" s="4"/>
      <c r="BA107" s="4"/>
      <c r="BB107" s="4"/>
      <c r="BC107" s="4"/>
      <c r="BD107" s="9" t="str">
        <v/>
      </c>
      <c r="BE107" s="9" t="str">
        <v/>
      </c>
      <c r="BF107" s="9" t="str">
        <v/>
      </c>
      <c r="BG107" s="9" t="str">
        <v/>
      </c>
      <c r="BH107" s="9" t="str">
        <v/>
      </c>
      <c r="BI107" s="9" t="str">
        <v/>
      </c>
      <c r="BJ107" s="9" t="str">
        <v/>
      </c>
      <c r="BK107" s="9" t="str">
        <v/>
      </c>
      <c r="BL107" s="9"/>
      <c r="BM107" s="9"/>
      <c r="BN107" s="9"/>
      <c r="BO107" s="9"/>
      <c r="BP107" s="9"/>
      <c r="BQ107" s="9"/>
      <c r="BR107" s="9"/>
      <c r="BS107" s="9"/>
    </row>
    <row r="108" spans="1:7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6"/>
      <c r="AK108" s="4"/>
      <c r="AL108" s="4"/>
      <c r="AM108" s="4"/>
      <c r="AN108" s="4"/>
      <c r="AO108" s="4"/>
      <c r="AP108" s="4"/>
      <c r="AQ108" s="4"/>
      <c r="AR108" s="4"/>
      <c r="AS108" s="4"/>
      <c r="AT108" s="6"/>
      <c r="AU108" s="4"/>
      <c r="AV108" s="4"/>
      <c r="AW108" s="4"/>
      <c r="AX108" s="4"/>
      <c r="AY108" s="4"/>
      <c r="AZ108" s="4"/>
      <c r="BA108" s="4"/>
      <c r="BB108" s="4"/>
      <c r="BC108" s="4"/>
      <c r="BD108" s="9" t="str">
        <v/>
      </c>
      <c r="BE108" s="9" t="str">
        <v/>
      </c>
      <c r="BF108" s="9" t="str">
        <v/>
      </c>
      <c r="BG108" s="9" t="str">
        <v/>
      </c>
      <c r="BH108" s="9" t="str">
        <v/>
      </c>
      <c r="BI108" s="9" t="str">
        <v/>
      </c>
      <c r="BJ108" s="9" t="str">
        <v/>
      </c>
      <c r="BK108" s="9" t="str">
        <v/>
      </c>
      <c r="BL108" s="9"/>
      <c r="BM108" s="9"/>
      <c r="BN108" s="9"/>
      <c r="BO108" s="9"/>
      <c r="BP108" s="9"/>
      <c r="BQ108" s="9"/>
      <c r="BR108" s="9"/>
      <c r="BS108" s="9"/>
    </row>
    <row r="109" spans="1:7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6"/>
      <c r="AK109" s="4"/>
      <c r="AL109" s="4"/>
      <c r="AM109" s="4"/>
      <c r="AN109" s="4"/>
      <c r="AO109" s="4"/>
      <c r="AP109" s="4"/>
      <c r="AQ109" s="4"/>
      <c r="AR109" s="4"/>
      <c r="AS109" s="4"/>
      <c r="AT109" s="6"/>
      <c r="AU109" s="4"/>
      <c r="AV109" s="4"/>
      <c r="AW109" s="4"/>
      <c r="AX109" s="4"/>
      <c r="AY109" s="4"/>
      <c r="AZ109" s="4"/>
      <c r="BA109" s="4"/>
      <c r="BB109" s="4"/>
      <c r="BC109" s="4"/>
      <c r="BD109" s="9" t="str">
        <v/>
      </c>
      <c r="BE109" s="9" t="str">
        <v/>
      </c>
      <c r="BF109" s="9" t="str">
        <v/>
      </c>
      <c r="BG109" s="9" t="str">
        <v/>
      </c>
      <c r="BH109" s="9" t="str">
        <v/>
      </c>
      <c r="BI109" s="9" t="str">
        <v/>
      </c>
      <c r="BJ109" s="9" t="str">
        <v/>
      </c>
      <c r="BK109" s="9" t="str">
        <v/>
      </c>
      <c r="BL109" s="9"/>
      <c r="BM109" s="9"/>
      <c r="BN109" s="9"/>
      <c r="BO109" s="9"/>
      <c r="BP109" s="9"/>
      <c r="BQ109" s="9"/>
      <c r="BR109" s="9"/>
      <c r="BS109" s="9"/>
    </row>
    <row r="110" spans="1:7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6"/>
      <c r="AK110" s="4"/>
      <c r="AL110" s="4"/>
      <c r="AM110" s="4"/>
      <c r="AN110" s="4"/>
      <c r="AO110" s="4"/>
      <c r="AP110" s="4"/>
      <c r="AQ110" s="4"/>
      <c r="AR110" s="4"/>
      <c r="AS110" s="4"/>
      <c r="AT110" s="6"/>
      <c r="AU110" s="4"/>
      <c r="AV110" s="4"/>
      <c r="AW110" s="4"/>
      <c r="AX110" s="4"/>
      <c r="AY110" s="4"/>
      <c r="AZ110" s="4"/>
      <c r="BA110" s="4"/>
      <c r="BB110" s="4"/>
      <c r="BC110" s="4"/>
      <c r="BD110" s="9" t="str">
        <v/>
      </c>
      <c r="BE110" s="9" t="str">
        <v/>
      </c>
      <c r="BF110" s="9" t="str">
        <v/>
      </c>
      <c r="BG110" s="9" t="str">
        <v/>
      </c>
      <c r="BH110" s="9" t="str">
        <v/>
      </c>
      <c r="BI110" s="9" t="str">
        <v/>
      </c>
      <c r="BJ110" s="9" t="str">
        <v/>
      </c>
      <c r="BK110" s="9" t="str">
        <v/>
      </c>
      <c r="BL110" s="9"/>
      <c r="BM110" s="9"/>
      <c r="BN110" s="9"/>
      <c r="BO110" s="9"/>
      <c r="BP110" s="9"/>
      <c r="BQ110" s="9"/>
      <c r="BR110" s="9"/>
      <c r="BS110" s="9"/>
    </row>
    <row r="111" spans="1:7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6"/>
      <c r="AK111" s="4"/>
      <c r="AL111" s="4"/>
      <c r="AM111" s="4"/>
      <c r="AN111" s="4"/>
      <c r="AO111" s="4"/>
      <c r="AP111" s="4"/>
      <c r="AQ111" s="4"/>
      <c r="AR111" s="4"/>
      <c r="AS111" s="4"/>
      <c r="AT111" s="6"/>
      <c r="AU111" s="4"/>
      <c r="AV111" s="4"/>
      <c r="AW111" s="4"/>
      <c r="AX111" s="4"/>
      <c r="AY111" s="4"/>
      <c r="AZ111" s="4"/>
      <c r="BA111" s="4"/>
      <c r="BB111" s="4"/>
      <c r="BC111" s="4"/>
      <c r="BD111" s="9" t="str">
        <v/>
      </c>
      <c r="BE111" s="9" t="str">
        <v/>
      </c>
      <c r="BF111" s="9" t="str">
        <v/>
      </c>
      <c r="BG111" s="9" t="str">
        <v/>
      </c>
      <c r="BH111" s="9" t="str">
        <v/>
      </c>
      <c r="BI111" s="9" t="str">
        <v/>
      </c>
      <c r="BJ111" s="9" t="str">
        <v/>
      </c>
      <c r="BK111" s="9" t="str">
        <v/>
      </c>
      <c r="BL111" s="9"/>
      <c r="BM111" s="9"/>
      <c r="BN111" s="9"/>
      <c r="BO111" s="9"/>
      <c r="BP111" s="9"/>
      <c r="BQ111" s="9"/>
      <c r="BR111" s="9"/>
      <c r="BS111" s="9"/>
    </row>
    <row r="112" spans="1:7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6"/>
      <c r="AK112" s="4"/>
      <c r="AL112" s="4"/>
      <c r="AM112" s="4"/>
      <c r="AN112" s="4"/>
      <c r="AO112" s="4"/>
      <c r="AP112" s="4"/>
      <c r="AQ112" s="4"/>
      <c r="AR112" s="4"/>
      <c r="AS112" s="4"/>
      <c r="AT112" s="6"/>
      <c r="AU112" s="4"/>
      <c r="AV112" s="4"/>
      <c r="AW112" s="4"/>
      <c r="AX112" s="4"/>
      <c r="AY112" s="4"/>
      <c r="AZ112" s="4"/>
      <c r="BA112" s="4"/>
      <c r="BB112" s="4"/>
      <c r="BC112" s="4"/>
      <c r="BD112" s="9" t="str">
        <v/>
      </c>
      <c r="BE112" s="9" t="str">
        <v/>
      </c>
      <c r="BF112" s="9" t="str">
        <v/>
      </c>
      <c r="BG112" s="9" t="str">
        <v/>
      </c>
      <c r="BH112" s="9" t="str">
        <v/>
      </c>
      <c r="BI112" s="9" t="str">
        <v/>
      </c>
      <c r="BJ112" s="9" t="str">
        <v/>
      </c>
      <c r="BK112" s="9" t="str">
        <v/>
      </c>
      <c r="BL112" s="9"/>
      <c r="BM112" s="9"/>
      <c r="BN112" s="9"/>
      <c r="BO112" s="9"/>
      <c r="BP112" s="9"/>
      <c r="BQ112" s="9"/>
      <c r="BR112" s="9"/>
      <c r="BS112" s="9"/>
    </row>
    <row r="113" spans="1:7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6"/>
      <c r="AK113" s="4"/>
      <c r="AL113" s="4"/>
      <c r="AM113" s="4"/>
      <c r="AN113" s="4"/>
      <c r="AO113" s="4"/>
      <c r="AP113" s="4"/>
      <c r="AQ113" s="4"/>
      <c r="AR113" s="4"/>
      <c r="AS113" s="4"/>
      <c r="AT113" s="6"/>
      <c r="AU113" s="4"/>
      <c r="AV113" s="4"/>
      <c r="AW113" s="4"/>
      <c r="AX113" s="4"/>
      <c r="AY113" s="4"/>
      <c r="AZ113" s="4"/>
      <c r="BA113" s="4"/>
      <c r="BB113" s="4"/>
      <c r="BC113" s="4"/>
      <c r="BD113" s="9" t="str">
        <v/>
      </c>
      <c r="BE113" s="9" t="str">
        <v/>
      </c>
      <c r="BF113" s="9" t="str">
        <v/>
      </c>
      <c r="BG113" s="9" t="str">
        <v/>
      </c>
      <c r="BH113" s="9" t="str">
        <v/>
      </c>
      <c r="BI113" s="9" t="str">
        <v/>
      </c>
      <c r="BJ113" s="9" t="str">
        <v/>
      </c>
      <c r="BK113" s="9" t="str">
        <v/>
      </c>
      <c r="BL113" s="9"/>
      <c r="BM113" s="9"/>
      <c r="BN113" s="9"/>
      <c r="BO113" s="9"/>
      <c r="BP113" s="9"/>
      <c r="BQ113" s="9"/>
      <c r="BR113" s="9"/>
      <c r="BS113" s="9"/>
    </row>
    <row r="114" spans="1:7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6"/>
      <c r="AK114" s="4"/>
      <c r="AL114" s="4"/>
      <c r="AM114" s="4"/>
      <c r="AN114" s="4"/>
      <c r="AO114" s="4"/>
      <c r="AP114" s="4"/>
      <c r="AQ114" s="4"/>
      <c r="AR114" s="4"/>
      <c r="AS114" s="4"/>
      <c r="AT114" s="6"/>
      <c r="AU114" s="4"/>
      <c r="AV114" s="4"/>
      <c r="AW114" s="4"/>
      <c r="AX114" s="4"/>
      <c r="AY114" s="4"/>
      <c r="AZ114" s="4"/>
      <c r="BA114" s="4"/>
      <c r="BB114" s="4"/>
      <c r="BC114" s="4"/>
      <c r="BD114" s="9" t="str">
        <v/>
      </c>
      <c r="BE114" s="9" t="str">
        <v/>
      </c>
      <c r="BF114" s="9" t="str">
        <v/>
      </c>
      <c r="BG114" s="9" t="str">
        <v/>
      </c>
      <c r="BH114" s="9" t="str">
        <v/>
      </c>
      <c r="BI114" s="9" t="str">
        <v/>
      </c>
      <c r="BJ114" s="9" t="str">
        <v/>
      </c>
      <c r="BK114" s="9" t="str">
        <v/>
      </c>
      <c r="BL114" s="9"/>
      <c r="BM114" s="9"/>
      <c r="BN114" s="9"/>
      <c r="BO114" s="9"/>
      <c r="BP114" s="9"/>
      <c r="BQ114" s="9"/>
      <c r="BR114" s="9"/>
      <c r="BS114" s="9"/>
    </row>
    <row r="115" spans="1:7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6"/>
      <c r="AK115" s="4"/>
      <c r="AL115" s="4"/>
      <c r="AM115" s="4"/>
      <c r="AN115" s="4"/>
      <c r="AO115" s="4"/>
      <c r="AP115" s="4"/>
      <c r="AQ115" s="4"/>
      <c r="AR115" s="4"/>
      <c r="AS115" s="4"/>
      <c r="AT115" s="6"/>
      <c r="AU115" s="4"/>
      <c r="AV115" s="4"/>
      <c r="AW115" s="4"/>
      <c r="AX115" s="4"/>
      <c r="AY115" s="4"/>
      <c r="AZ115" s="4"/>
      <c r="BA115" s="4"/>
      <c r="BB115" s="4"/>
      <c r="BC115" s="4"/>
      <c r="BD115" s="9" t="str">
        <v/>
      </c>
      <c r="BE115" s="9" t="str">
        <v/>
      </c>
      <c r="BF115" s="9" t="str">
        <v/>
      </c>
      <c r="BG115" s="9" t="str">
        <v/>
      </c>
      <c r="BH115" s="9" t="str">
        <v/>
      </c>
      <c r="BI115" s="9" t="str">
        <v/>
      </c>
      <c r="BJ115" s="9" t="str">
        <v/>
      </c>
      <c r="BK115" s="9" t="str">
        <v/>
      </c>
      <c r="BL115" s="9"/>
      <c r="BM115" s="9"/>
      <c r="BN115" s="9"/>
      <c r="BO115" s="9"/>
      <c r="BP115" s="9"/>
      <c r="BQ115" s="9"/>
      <c r="BR115" s="9"/>
      <c r="BS115" s="9"/>
    </row>
    <row r="116" spans="1:7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6"/>
      <c r="AK116" s="4"/>
      <c r="AL116" s="4"/>
      <c r="AM116" s="4"/>
      <c r="AN116" s="4"/>
      <c r="AO116" s="4"/>
      <c r="AP116" s="4"/>
      <c r="AQ116" s="4"/>
      <c r="AR116" s="4"/>
      <c r="AS116" s="4"/>
      <c r="AT116" s="6"/>
      <c r="AU116" s="4"/>
      <c r="AV116" s="4"/>
      <c r="AW116" s="4"/>
      <c r="AX116" s="4"/>
      <c r="AY116" s="4"/>
      <c r="AZ116" s="4"/>
      <c r="BA116" s="4"/>
      <c r="BB116" s="4"/>
      <c r="BC116" s="4"/>
      <c r="BD116" s="9" t="str">
        <v/>
      </c>
      <c r="BE116" s="9" t="str">
        <v/>
      </c>
      <c r="BF116" s="9" t="str">
        <v/>
      </c>
      <c r="BG116" s="9" t="str">
        <v/>
      </c>
      <c r="BH116" s="9" t="str">
        <v/>
      </c>
      <c r="BI116" s="9" t="str">
        <v/>
      </c>
      <c r="BJ116" s="9" t="str">
        <v/>
      </c>
      <c r="BK116" s="9" t="str">
        <v/>
      </c>
      <c r="BL116" s="9"/>
      <c r="BM116" s="9"/>
      <c r="BN116" s="9"/>
      <c r="BO116" s="9"/>
      <c r="BP116" s="9"/>
      <c r="BQ116" s="9"/>
      <c r="BR116" s="9"/>
      <c r="BS116" s="9"/>
    </row>
    <row r="117" spans="1:7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6"/>
      <c r="AK117" s="4"/>
      <c r="AL117" s="4"/>
      <c r="AM117" s="4"/>
      <c r="AN117" s="4"/>
      <c r="AO117" s="4"/>
      <c r="AP117" s="4"/>
      <c r="AQ117" s="4"/>
      <c r="AR117" s="4"/>
      <c r="AS117" s="4"/>
      <c r="AT117" s="6"/>
      <c r="AU117" s="4"/>
      <c r="AV117" s="4"/>
      <c r="AW117" s="4"/>
      <c r="AX117" s="4"/>
      <c r="AY117" s="4"/>
      <c r="AZ117" s="4"/>
      <c r="BA117" s="4"/>
      <c r="BB117" s="4"/>
      <c r="BC117" s="4"/>
      <c r="BD117" s="9" t="str">
        <v/>
      </c>
      <c r="BE117" s="9" t="str">
        <v/>
      </c>
      <c r="BF117" s="9" t="str">
        <v/>
      </c>
      <c r="BG117" s="9" t="str">
        <v/>
      </c>
      <c r="BH117" s="9" t="str">
        <v/>
      </c>
      <c r="BI117" s="9" t="str">
        <v/>
      </c>
      <c r="BJ117" s="9" t="str">
        <v/>
      </c>
      <c r="BK117" s="9" t="str">
        <v/>
      </c>
      <c r="BL117" s="9"/>
      <c r="BM117" s="9"/>
      <c r="BN117" s="9"/>
      <c r="BO117" s="9"/>
      <c r="BP117" s="9"/>
      <c r="BQ117" s="9"/>
      <c r="BR117" s="9"/>
      <c r="BS117" s="9"/>
    </row>
    <row r="118" spans="1:7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6"/>
      <c r="AK118" s="4"/>
      <c r="AL118" s="4"/>
      <c r="AM118" s="4"/>
      <c r="AN118" s="4"/>
      <c r="AO118" s="4"/>
      <c r="AP118" s="4"/>
      <c r="AQ118" s="4"/>
      <c r="AR118" s="4"/>
      <c r="AS118" s="4"/>
      <c r="AT118" s="6"/>
      <c r="AU118" s="4"/>
      <c r="AV118" s="4"/>
      <c r="AW118" s="4"/>
      <c r="AX118" s="4"/>
      <c r="AY118" s="4"/>
      <c r="AZ118" s="4"/>
      <c r="BA118" s="4"/>
      <c r="BB118" s="4"/>
      <c r="BC118" s="4"/>
      <c r="BD118" s="9" t="str">
        <v/>
      </c>
      <c r="BE118" s="9" t="str">
        <v/>
      </c>
      <c r="BF118" s="9" t="str">
        <v/>
      </c>
      <c r="BG118" s="9" t="str">
        <v/>
      </c>
      <c r="BH118" s="9" t="str">
        <v/>
      </c>
      <c r="BI118" s="9" t="str">
        <v/>
      </c>
      <c r="BJ118" s="9" t="str">
        <v/>
      </c>
      <c r="BK118" s="9" t="str">
        <v/>
      </c>
      <c r="BL118" s="9"/>
      <c r="BM118" s="9"/>
      <c r="BN118" s="9"/>
      <c r="BO118" s="9"/>
      <c r="BP118" s="9"/>
      <c r="BQ118" s="9"/>
      <c r="BR118" s="9"/>
      <c r="BS118" s="9"/>
    </row>
    <row r="119" spans="1:7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6"/>
      <c r="AK119" s="4"/>
      <c r="AL119" s="4"/>
      <c r="AM119" s="4"/>
      <c r="AN119" s="4"/>
      <c r="AO119" s="4"/>
      <c r="AP119" s="4"/>
      <c r="AQ119" s="4"/>
      <c r="AR119" s="4"/>
      <c r="AS119" s="4"/>
      <c r="AT119" s="6"/>
      <c r="AU119" s="4"/>
      <c r="AV119" s="4"/>
      <c r="AW119" s="4"/>
      <c r="AX119" s="4"/>
      <c r="AY119" s="4"/>
      <c r="AZ119" s="4"/>
      <c r="BA119" s="4"/>
      <c r="BB119" s="4"/>
      <c r="BC119" s="4"/>
      <c r="BD119" s="9" t="str">
        <v/>
      </c>
      <c r="BE119" s="9" t="str">
        <v/>
      </c>
      <c r="BF119" s="9" t="str">
        <v/>
      </c>
      <c r="BG119" s="9" t="str">
        <v/>
      </c>
      <c r="BH119" s="9" t="str">
        <v/>
      </c>
      <c r="BI119" s="9" t="str">
        <v/>
      </c>
      <c r="BJ119" s="9" t="str">
        <v/>
      </c>
      <c r="BK119" s="9" t="str">
        <v/>
      </c>
      <c r="BL119" s="9"/>
      <c r="BM119" s="9"/>
      <c r="BN119" s="9"/>
      <c r="BO119" s="9"/>
      <c r="BP119" s="9"/>
      <c r="BQ119" s="9"/>
      <c r="BR119" s="9"/>
      <c r="BS119" s="9"/>
    </row>
    <row r="120" spans="1:7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6"/>
      <c r="AK120" s="4"/>
      <c r="AL120" s="4"/>
      <c r="AM120" s="4"/>
      <c r="AN120" s="4"/>
      <c r="AO120" s="4"/>
      <c r="AP120" s="4"/>
      <c r="AQ120" s="4"/>
      <c r="AR120" s="4"/>
      <c r="AS120" s="4"/>
      <c r="AT120" s="6"/>
      <c r="AU120" s="4"/>
      <c r="AV120" s="4"/>
      <c r="AW120" s="4"/>
      <c r="AX120" s="4"/>
      <c r="AY120" s="4"/>
      <c r="AZ120" s="4"/>
      <c r="BA120" s="4"/>
      <c r="BB120" s="4"/>
      <c r="BC120" s="4"/>
      <c r="BD120" s="9" t="str">
        <v/>
      </c>
      <c r="BE120" s="9" t="str">
        <v/>
      </c>
      <c r="BF120" s="9" t="str">
        <v/>
      </c>
      <c r="BG120" s="9" t="str">
        <v/>
      </c>
      <c r="BH120" s="9" t="str">
        <v/>
      </c>
      <c r="BI120" s="9" t="str">
        <v/>
      </c>
      <c r="BJ120" s="9" t="str">
        <v/>
      </c>
      <c r="BK120" s="9" t="str">
        <v/>
      </c>
      <c r="BL120" s="9"/>
      <c r="BM120" s="9"/>
      <c r="BN120" s="9"/>
      <c r="BO120" s="9"/>
      <c r="BP120" s="9"/>
      <c r="BQ120" s="9"/>
      <c r="BR120" s="9"/>
      <c r="BS120" s="9"/>
    </row>
    <row r="121" spans="1:7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6"/>
      <c r="AK121" s="4"/>
      <c r="AL121" s="4"/>
      <c r="AM121" s="4"/>
      <c r="AN121" s="4"/>
      <c r="AO121" s="4"/>
      <c r="AP121" s="4"/>
      <c r="AQ121" s="4"/>
      <c r="AR121" s="4"/>
      <c r="AS121" s="4"/>
      <c r="AT121" s="6"/>
      <c r="AU121" s="4"/>
      <c r="AV121" s="4"/>
      <c r="AW121" s="4"/>
      <c r="AX121" s="4"/>
      <c r="AY121" s="4"/>
      <c r="AZ121" s="4"/>
      <c r="BA121" s="4"/>
      <c r="BB121" s="4"/>
      <c r="BC121" s="4"/>
      <c r="BD121" s="9" t="str">
        <v/>
      </c>
      <c r="BE121" s="9" t="str">
        <v/>
      </c>
      <c r="BF121" s="9" t="str">
        <v/>
      </c>
      <c r="BG121" s="9" t="str">
        <v/>
      </c>
      <c r="BH121" s="9" t="str">
        <v/>
      </c>
      <c r="BI121" s="9" t="str">
        <v/>
      </c>
      <c r="BJ121" s="9" t="str">
        <v/>
      </c>
      <c r="BK121" s="9" t="str">
        <v/>
      </c>
      <c r="BL121" s="9"/>
      <c r="BM121" s="9"/>
      <c r="BN121" s="9"/>
      <c r="BO121" s="9"/>
      <c r="BP121" s="9"/>
      <c r="BQ121" s="9"/>
      <c r="BR121" s="9"/>
      <c r="BS121" s="9"/>
    </row>
    <row r="122" spans="1:7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6"/>
      <c r="AK122" s="4"/>
      <c r="AL122" s="4"/>
      <c r="AM122" s="4"/>
      <c r="AN122" s="4"/>
      <c r="AO122" s="4"/>
      <c r="AP122" s="4"/>
      <c r="AQ122" s="4"/>
      <c r="AR122" s="4"/>
      <c r="AS122" s="4"/>
      <c r="AT122" s="6"/>
      <c r="AU122" s="4"/>
      <c r="AV122" s="4"/>
      <c r="AW122" s="4"/>
      <c r="AX122" s="4"/>
      <c r="AY122" s="4"/>
      <c r="AZ122" s="4"/>
      <c r="BA122" s="4"/>
      <c r="BB122" s="4"/>
      <c r="BC122" s="4"/>
      <c r="BD122" s="9" t="str">
        <v/>
      </c>
      <c r="BE122" s="9" t="str">
        <v/>
      </c>
      <c r="BF122" s="9" t="str">
        <v/>
      </c>
      <c r="BG122" s="9" t="str">
        <v/>
      </c>
      <c r="BH122" s="9" t="str">
        <v/>
      </c>
      <c r="BI122" s="9" t="str">
        <v/>
      </c>
      <c r="BJ122" s="9" t="str">
        <v/>
      </c>
      <c r="BK122" s="9" t="str">
        <v/>
      </c>
      <c r="BL122" s="9"/>
      <c r="BM122" s="9"/>
      <c r="BN122" s="9"/>
      <c r="BO122" s="9"/>
      <c r="BP122" s="9"/>
      <c r="BQ122" s="9"/>
      <c r="BR122" s="9"/>
      <c r="BS122" s="9"/>
    </row>
    <row r="123" spans="1:7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6"/>
      <c r="AK123" s="4"/>
      <c r="AL123" s="4"/>
      <c r="AM123" s="4"/>
      <c r="AN123" s="4"/>
      <c r="AO123" s="4"/>
      <c r="AP123" s="4"/>
      <c r="AQ123" s="4"/>
      <c r="AR123" s="4"/>
      <c r="AS123" s="4"/>
      <c r="AT123" s="6"/>
      <c r="AU123" s="4"/>
      <c r="AV123" s="4"/>
      <c r="AW123" s="4"/>
      <c r="AX123" s="4"/>
      <c r="AY123" s="4"/>
      <c r="AZ123" s="4"/>
      <c r="BA123" s="4"/>
      <c r="BB123" s="4"/>
      <c r="BC123" s="4"/>
      <c r="BD123" s="9" t="str">
        <v/>
      </c>
      <c r="BE123" s="9" t="str">
        <v/>
      </c>
      <c r="BF123" s="9" t="str">
        <v/>
      </c>
      <c r="BG123" s="9" t="str">
        <v/>
      </c>
      <c r="BH123" s="9" t="str">
        <v/>
      </c>
      <c r="BI123" s="9" t="str">
        <v/>
      </c>
      <c r="BJ123" s="9" t="str">
        <v/>
      </c>
      <c r="BK123" s="9" t="str">
        <v/>
      </c>
      <c r="BL123" s="9"/>
      <c r="BM123" s="9"/>
      <c r="BN123" s="9"/>
      <c r="BO123" s="9"/>
      <c r="BP123" s="9"/>
      <c r="BQ123" s="9"/>
      <c r="BR123" s="9"/>
      <c r="BS123" s="9"/>
    </row>
    <row r="124" spans="1:7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6"/>
      <c r="AK124" s="4"/>
      <c r="AL124" s="4"/>
      <c r="AM124" s="4"/>
      <c r="AN124" s="4"/>
      <c r="AO124" s="4"/>
      <c r="AP124" s="4"/>
      <c r="AQ124" s="4"/>
      <c r="AR124" s="4"/>
      <c r="AS124" s="4"/>
      <c r="AT124" s="6"/>
      <c r="AU124" s="4"/>
      <c r="AV124" s="4"/>
      <c r="AW124" s="4"/>
      <c r="AX124" s="4"/>
      <c r="AY124" s="4"/>
      <c r="AZ124" s="4"/>
      <c r="BA124" s="4"/>
      <c r="BB124" s="4"/>
      <c r="BC124" s="4"/>
      <c r="BD124" s="9" t="str">
        <v/>
      </c>
      <c r="BE124" s="9" t="str">
        <v/>
      </c>
      <c r="BF124" s="9" t="str">
        <v/>
      </c>
      <c r="BG124" s="9" t="str">
        <v/>
      </c>
      <c r="BH124" s="9" t="str">
        <v/>
      </c>
      <c r="BI124" s="9" t="str">
        <v/>
      </c>
      <c r="BJ124" s="9" t="str">
        <v/>
      </c>
      <c r="BK124" s="9" t="str">
        <v/>
      </c>
      <c r="BL124" s="9"/>
      <c r="BM124" s="9"/>
      <c r="BN124" s="9"/>
      <c r="BO124" s="9"/>
      <c r="BP124" s="9"/>
      <c r="BQ124" s="9"/>
      <c r="BR124" s="9"/>
      <c r="BS124" s="9"/>
    </row>
    <row r="125" spans="1:7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6"/>
      <c r="AK125" s="4"/>
      <c r="AL125" s="4"/>
      <c r="AM125" s="4"/>
      <c r="AN125" s="4"/>
      <c r="AO125" s="4"/>
      <c r="AP125" s="4"/>
      <c r="AQ125" s="4"/>
      <c r="AR125" s="4"/>
      <c r="AS125" s="4"/>
      <c r="AT125" s="6"/>
      <c r="AU125" s="4"/>
      <c r="AV125" s="4"/>
      <c r="AW125" s="4"/>
      <c r="AX125" s="4"/>
      <c r="AY125" s="4"/>
      <c r="AZ125" s="4"/>
      <c r="BA125" s="4"/>
      <c r="BB125" s="4"/>
      <c r="BC125" s="4"/>
      <c r="BD125" s="9" t="str">
        <v/>
      </c>
      <c r="BE125" s="9" t="str">
        <v/>
      </c>
      <c r="BF125" s="9" t="str">
        <v/>
      </c>
      <c r="BG125" s="9" t="str">
        <v/>
      </c>
      <c r="BH125" s="9" t="str">
        <v/>
      </c>
      <c r="BI125" s="9" t="str">
        <v/>
      </c>
      <c r="BJ125" s="9" t="str">
        <v/>
      </c>
      <c r="BK125" s="9" t="str">
        <v/>
      </c>
      <c r="BL125" s="9"/>
      <c r="BM125" s="9"/>
      <c r="BN125" s="9"/>
      <c r="BO125" s="9"/>
      <c r="BP125" s="9"/>
      <c r="BQ125" s="9"/>
      <c r="BR125" s="9"/>
      <c r="BS125" s="9"/>
    </row>
    <row r="126" spans="1:7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6"/>
      <c r="AK126" s="4"/>
      <c r="AL126" s="4"/>
      <c r="AM126" s="4"/>
      <c r="AN126" s="4"/>
      <c r="AO126" s="4"/>
      <c r="AP126" s="4"/>
      <c r="AQ126" s="4"/>
      <c r="AR126" s="4"/>
      <c r="AS126" s="4"/>
      <c r="AT126" s="6"/>
      <c r="AU126" s="4"/>
      <c r="AV126" s="4"/>
      <c r="AW126" s="4"/>
      <c r="AX126" s="4"/>
      <c r="AY126" s="4"/>
      <c r="AZ126" s="4"/>
      <c r="BA126" s="4"/>
      <c r="BB126" s="4"/>
      <c r="BC126" s="4"/>
      <c r="BD126" s="9" t="str">
        <v/>
      </c>
      <c r="BE126" s="9" t="str">
        <v/>
      </c>
      <c r="BF126" s="9" t="str">
        <v/>
      </c>
      <c r="BG126" s="9" t="str">
        <v/>
      </c>
      <c r="BH126" s="9" t="str">
        <v/>
      </c>
      <c r="BI126" s="9" t="str">
        <v/>
      </c>
      <c r="BJ126" s="9" t="str">
        <v/>
      </c>
      <c r="BK126" s="9" t="str">
        <v/>
      </c>
      <c r="BL126" s="9"/>
      <c r="BM126" s="9"/>
      <c r="BN126" s="9"/>
      <c r="BO126" s="9"/>
      <c r="BP126" s="9"/>
      <c r="BQ126" s="9"/>
      <c r="BR126" s="9"/>
      <c r="BS126" s="9"/>
    </row>
    <row r="127" spans="1:7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6"/>
      <c r="AK127" s="4"/>
      <c r="AL127" s="4"/>
      <c r="AM127" s="4"/>
      <c r="AN127" s="4"/>
      <c r="AO127" s="4"/>
      <c r="AP127" s="4"/>
      <c r="AQ127" s="4"/>
      <c r="AR127" s="4"/>
      <c r="AS127" s="4"/>
      <c r="AT127" s="6"/>
      <c r="AU127" s="4"/>
      <c r="AV127" s="4"/>
      <c r="AW127" s="4"/>
      <c r="AX127" s="4"/>
      <c r="AY127" s="4"/>
      <c r="AZ127" s="4"/>
      <c r="BA127" s="4"/>
      <c r="BB127" s="4"/>
      <c r="BC127" s="4"/>
      <c r="BD127" s="9" t="str">
        <v/>
      </c>
      <c r="BE127" s="9" t="str">
        <v/>
      </c>
      <c r="BF127" s="9" t="str">
        <v/>
      </c>
      <c r="BG127" s="9" t="str">
        <v/>
      </c>
      <c r="BH127" s="9" t="str">
        <v/>
      </c>
      <c r="BI127" s="9" t="str">
        <v/>
      </c>
      <c r="BJ127" s="9" t="str">
        <v/>
      </c>
      <c r="BK127" s="9" t="str">
        <v/>
      </c>
      <c r="BL127" s="9"/>
      <c r="BM127" s="9"/>
      <c r="BN127" s="9"/>
      <c r="BO127" s="9"/>
      <c r="BP127" s="9"/>
      <c r="BQ127" s="9"/>
      <c r="BR127" s="9"/>
      <c r="BS127" s="9"/>
    </row>
    <row r="128" spans="1:7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6"/>
      <c r="AK128" s="4"/>
      <c r="AL128" s="4"/>
      <c r="AM128" s="4"/>
      <c r="AN128" s="4"/>
      <c r="AO128" s="4"/>
      <c r="AP128" s="4"/>
      <c r="AQ128" s="4"/>
      <c r="AR128" s="4"/>
      <c r="AS128" s="4"/>
      <c r="AT128" s="6"/>
      <c r="AU128" s="4"/>
      <c r="AV128" s="4"/>
      <c r="AW128" s="4"/>
      <c r="AX128" s="4"/>
      <c r="AY128" s="4"/>
      <c r="AZ128" s="4"/>
      <c r="BA128" s="4"/>
      <c r="BB128" s="4"/>
      <c r="BC128" s="4"/>
      <c r="BD128" s="9" t="str">
        <v/>
      </c>
      <c r="BE128" s="9" t="str">
        <v/>
      </c>
      <c r="BF128" s="9" t="str">
        <v/>
      </c>
      <c r="BG128" s="9" t="str">
        <v/>
      </c>
      <c r="BH128" s="9" t="str">
        <v/>
      </c>
      <c r="BI128" s="9" t="str">
        <v/>
      </c>
      <c r="BJ128" s="9" t="str">
        <v/>
      </c>
      <c r="BK128" s="9" t="str">
        <v/>
      </c>
      <c r="BL128" s="9"/>
      <c r="BM128" s="9"/>
      <c r="BN128" s="9"/>
      <c r="BO128" s="9"/>
      <c r="BP128" s="9"/>
      <c r="BQ128" s="9"/>
      <c r="BR128" s="9"/>
      <c r="BS128" s="9"/>
    </row>
    <row r="129" spans="1:7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6"/>
      <c r="AK129" s="4"/>
      <c r="AL129" s="4"/>
      <c r="AM129" s="4"/>
      <c r="AN129" s="4"/>
      <c r="AO129" s="4"/>
      <c r="AP129" s="4"/>
      <c r="AQ129" s="4"/>
      <c r="AR129" s="4"/>
      <c r="AS129" s="4"/>
      <c r="AT129" s="6"/>
      <c r="AU129" s="4"/>
      <c r="AV129" s="4"/>
      <c r="AW129" s="4"/>
      <c r="AX129" s="4"/>
      <c r="AY129" s="4"/>
      <c r="AZ129" s="4"/>
      <c r="BA129" s="4"/>
      <c r="BB129" s="4"/>
      <c r="BC129" s="4"/>
      <c r="BD129" s="9" t="str">
        <v/>
      </c>
      <c r="BE129" s="9" t="str">
        <v/>
      </c>
      <c r="BF129" s="9" t="str">
        <v/>
      </c>
      <c r="BG129" s="9" t="str">
        <v/>
      </c>
      <c r="BH129" s="9" t="str">
        <v/>
      </c>
      <c r="BI129" s="9" t="str">
        <v/>
      </c>
      <c r="BJ129" s="9" t="str">
        <v/>
      </c>
      <c r="BK129" s="9" t="str">
        <v/>
      </c>
      <c r="BL129" s="9"/>
      <c r="BM129" s="9"/>
      <c r="BN129" s="9"/>
      <c r="BO129" s="9"/>
      <c r="BP129" s="9"/>
      <c r="BQ129" s="9"/>
      <c r="BR129" s="9"/>
      <c r="BS129" s="9"/>
    </row>
    <row r="130" spans="1:7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6"/>
      <c r="AK130" s="4"/>
      <c r="AL130" s="4"/>
      <c r="AM130" s="4"/>
      <c r="AN130" s="4"/>
      <c r="AO130" s="4"/>
      <c r="AP130" s="4"/>
      <c r="AQ130" s="4"/>
      <c r="AR130" s="4"/>
      <c r="AS130" s="4"/>
      <c r="AT130" s="6"/>
      <c r="AU130" s="4"/>
      <c r="AV130" s="4"/>
      <c r="AW130" s="4"/>
      <c r="AX130" s="4"/>
      <c r="AY130" s="4"/>
      <c r="AZ130" s="4"/>
      <c r="BA130" s="4"/>
      <c r="BB130" s="4"/>
      <c r="BC130" s="4"/>
      <c r="BD130" s="9" t="str">
        <v/>
      </c>
      <c r="BE130" s="9" t="str">
        <v/>
      </c>
      <c r="BF130" s="9" t="str">
        <v/>
      </c>
      <c r="BG130" s="9" t="str">
        <v/>
      </c>
      <c r="BH130" s="9" t="str">
        <v/>
      </c>
      <c r="BI130" s="9" t="str">
        <v/>
      </c>
      <c r="BJ130" s="9" t="str">
        <v/>
      </c>
      <c r="BK130" s="9" t="str">
        <v/>
      </c>
      <c r="BL130" s="9"/>
      <c r="BM130" s="9"/>
      <c r="BN130" s="9"/>
      <c r="BO130" s="9"/>
      <c r="BP130" s="9"/>
      <c r="BQ130" s="9"/>
      <c r="BR130" s="9"/>
      <c r="BS130" s="9"/>
    </row>
    <row r="131" spans="1:7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6"/>
      <c r="AK131" s="4"/>
      <c r="AL131" s="4"/>
      <c r="AM131" s="4"/>
      <c r="AN131" s="4"/>
      <c r="AO131" s="4"/>
      <c r="AP131" s="4"/>
      <c r="AQ131" s="4"/>
      <c r="AR131" s="4"/>
      <c r="AS131" s="4"/>
      <c r="AT131" s="6"/>
      <c r="AU131" s="4"/>
      <c r="AV131" s="4"/>
      <c r="AW131" s="4"/>
      <c r="AX131" s="4"/>
      <c r="AY131" s="4"/>
      <c r="AZ131" s="4"/>
      <c r="BA131" s="4"/>
      <c r="BB131" s="4"/>
      <c r="BC131" s="4"/>
      <c r="BD131" s="9" t="str">
        <v/>
      </c>
      <c r="BE131" s="9" t="str">
        <v/>
      </c>
      <c r="BF131" s="9" t="str">
        <v/>
      </c>
      <c r="BG131" s="9" t="str">
        <v/>
      </c>
      <c r="BH131" s="9" t="str">
        <v/>
      </c>
      <c r="BI131" s="9" t="str">
        <v/>
      </c>
      <c r="BJ131" s="9" t="str">
        <v/>
      </c>
      <c r="BK131" s="9" t="str">
        <v/>
      </c>
      <c r="BL131" s="9"/>
      <c r="BM131" s="9"/>
      <c r="BN131" s="9"/>
      <c r="BO131" s="9"/>
      <c r="BP131" s="9"/>
      <c r="BQ131" s="9"/>
      <c r="BR131" s="9"/>
      <c r="BS131" s="9"/>
    </row>
    <row r="132" spans="1:7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6"/>
      <c r="AK132" s="4"/>
      <c r="AL132" s="4"/>
      <c r="AM132" s="4"/>
      <c r="AN132" s="4"/>
      <c r="AO132" s="4"/>
      <c r="AP132" s="4"/>
      <c r="AQ132" s="4"/>
      <c r="AR132" s="4"/>
      <c r="AS132" s="4"/>
      <c r="AT132" s="6"/>
      <c r="AU132" s="4"/>
      <c r="AV132" s="4"/>
      <c r="AW132" s="4"/>
      <c r="AX132" s="4"/>
      <c r="AY132" s="4"/>
      <c r="AZ132" s="4"/>
      <c r="BA132" s="4"/>
      <c r="BB132" s="4"/>
      <c r="BC132" s="4"/>
      <c r="BD132" s="9" t="str">
        <v/>
      </c>
      <c r="BE132" s="9" t="str">
        <v/>
      </c>
      <c r="BF132" s="9" t="str">
        <v/>
      </c>
      <c r="BG132" s="9" t="str">
        <v/>
      </c>
      <c r="BH132" s="9" t="str">
        <v/>
      </c>
      <c r="BI132" s="9" t="str">
        <v/>
      </c>
      <c r="BJ132" s="9" t="str">
        <v/>
      </c>
      <c r="BK132" s="9" t="str">
        <v/>
      </c>
      <c r="BL132" s="9"/>
      <c r="BM132" s="9"/>
      <c r="BN132" s="9"/>
      <c r="BO132" s="9"/>
      <c r="BP132" s="9"/>
      <c r="BQ132" s="9"/>
      <c r="BR132" s="9"/>
      <c r="BS132" s="9"/>
    </row>
    <row r="133" spans="1:7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6"/>
      <c r="AK133" s="4"/>
      <c r="AL133" s="4"/>
      <c r="AM133" s="4"/>
      <c r="AN133" s="4"/>
      <c r="AO133" s="4"/>
      <c r="AP133" s="4"/>
      <c r="AQ133" s="4"/>
      <c r="AR133" s="4"/>
      <c r="AS133" s="4"/>
      <c r="AT133" s="6"/>
      <c r="AU133" s="4"/>
      <c r="AV133" s="4"/>
      <c r="AW133" s="4"/>
      <c r="AX133" s="4"/>
      <c r="AY133" s="4"/>
      <c r="AZ133" s="4"/>
      <c r="BA133" s="4"/>
      <c r="BB133" s="4"/>
      <c r="BC133" s="4"/>
      <c r="BD133" s="9" t="str">
        <v/>
      </c>
      <c r="BE133" s="9" t="str">
        <v/>
      </c>
      <c r="BF133" s="9" t="str">
        <v/>
      </c>
      <c r="BG133" s="9" t="str">
        <v/>
      </c>
      <c r="BH133" s="9" t="str">
        <v/>
      </c>
      <c r="BI133" s="9" t="str">
        <v/>
      </c>
      <c r="BJ133" s="9" t="str">
        <v/>
      </c>
      <c r="BK133" s="9" t="str">
        <v/>
      </c>
      <c r="BL133" s="9"/>
      <c r="BM133" s="9"/>
      <c r="BN133" s="9"/>
      <c r="BO133" s="9"/>
      <c r="BP133" s="9"/>
      <c r="BQ133" s="9"/>
      <c r="BR133" s="9"/>
      <c r="BS133" s="9"/>
    </row>
    <row r="134" spans="1:7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6"/>
      <c r="AK134" s="4"/>
      <c r="AL134" s="4"/>
      <c r="AM134" s="4"/>
      <c r="AN134" s="4"/>
      <c r="AO134" s="4"/>
      <c r="AP134" s="4"/>
      <c r="AQ134" s="4"/>
      <c r="AR134" s="4"/>
      <c r="AS134" s="4"/>
      <c r="AT134" s="6"/>
      <c r="AU134" s="4"/>
      <c r="AV134" s="4"/>
      <c r="AW134" s="4"/>
      <c r="AX134" s="4"/>
      <c r="AY134" s="4"/>
      <c r="AZ134" s="4"/>
      <c r="BA134" s="4"/>
      <c r="BB134" s="4"/>
      <c r="BC134" s="4"/>
      <c r="BD134" s="9" t="str">
        <v/>
      </c>
      <c r="BE134" s="9" t="str">
        <v/>
      </c>
      <c r="BF134" s="9" t="str">
        <v/>
      </c>
      <c r="BG134" s="9" t="str">
        <v/>
      </c>
      <c r="BH134" s="9" t="str">
        <v/>
      </c>
      <c r="BI134" s="9" t="str">
        <v/>
      </c>
      <c r="BJ134" s="9" t="str">
        <v/>
      </c>
      <c r="BK134" s="9" t="str">
        <v/>
      </c>
      <c r="BL134" s="9"/>
      <c r="BM134" s="9"/>
      <c r="BN134" s="9"/>
      <c r="BO134" s="9"/>
      <c r="BP134" s="9"/>
      <c r="BQ134" s="9"/>
      <c r="BR134" s="9"/>
      <c r="BS134" s="9"/>
    </row>
    <row r="135" spans="1:7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6"/>
      <c r="AK135" s="4"/>
      <c r="AL135" s="4"/>
      <c r="AM135" s="4"/>
      <c r="AN135" s="4"/>
      <c r="AO135" s="4"/>
      <c r="AP135" s="4"/>
      <c r="AQ135" s="4"/>
      <c r="AR135" s="4"/>
      <c r="AS135" s="4"/>
      <c r="AT135" s="6"/>
      <c r="AU135" s="4"/>
      <c r="AV135" s="4"/>
      <c r="AW135" s="4"/>
      <c r="AX135" s="4"/>
      <c r="AY135" s="4"/>
      <c r="AZ135" s="4"/>
      <c r="BA135" s="4"/>
      <c r="BB135" s="4"/>
      <c r="BC135" s="4"/>
      <c r="BD135" s="9" t="str">
        <v/>
      </c>
      <c r="BE135" s="9" t="str">
        <v/>
      </c>
      <c r="BF135" s="9" t="str">
        <v/>
      </c>
      <c r="BG135" s="9" t="str">
        <v/>
      </c>
      <c r="BH135" s="9" t="str">
        <v/>
      </c>
      <c r="BI135" s="9" t="str">
        <v/>
      </c>
      <c r="BJ135" s="9" t="str">
        <v/>
      </c>
      <c r="BK135" s="9" t="str">
        <v/>
      </c>
      <c r="BL135" s="9"/>
      <c r="BM135" s="9"/>
      <c r="BN135" s="9"/>
      <c r="BO135" s="9"/>
      <c r="BP135" s="9"/>
      <c r="BQ135" s="9"/>
      <c r="BR135" s="9"/>
      <c r="BS135" s="9"/>
    </row>
    <row r="136" spans="1:7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6"/>
      <c r="AK136" s="4"/>
      <c r="AL136" s="4"/>
      <c r="AM136" s="4"/>
      <c r="AN136" s="4"/>
      <c r="AO136" s="4"/>
      <c r="AP136" s="4"/>
      <c r="AQ136" s="4"/>
      <c r="AR136" s="4"/>
      <c r="AS136" s="4"/>
      <c r="AT136" s="6"/>
      <c r="AU136" s="4"/>
      <c r="AV136" s="4"/>
      <c r="AW136" s="4"/>
      <c r="AX136" s="4"/>
      <c r="AY136" s="4"/>
      <c r="AZ136" s="4"/>
      <c r="BA136" s="4"/>
      <c r="BB136" s="4"/>
      <c r="BC136" s="4"/>
      <c r="BD136" s="9" t="str">
        <v/>
      </c>
      <c r="BE136" s="9" t="str">
        <v/>
      </c>
      <c r="BF136" s="9" t="str">
        <v/>
      </c>
      <c r="BG136" s="9" t="str">
        <v/>
      </c>
      <c r="BH136" s="9" t="str">
        <v/>
      </c>
      <c r="BI136" s="9" t="str">
        <v/>
      </c>
      <c r="BJ136" s="9" t="str">
        <v/>
      </c>
      <c r="BK136" s="9" t="str">
        <v/>
      </c>
      <c r="BL136" s="9"/>
      <c r="BM136" s="9"/>
      <c r="BN136" s="9"/>
      <c r="BO136" s="9"/>
      <c r="BP136" s="9"/>
      <c r="BQ136" s="9"/>
      <c r="BR136" s="9"/>
      <c r="BS136" s="9"/>
    </row>
    <row r="137" spans="1:7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6"/>
      <c r="AK137" s="4"/>
      <c r="AL137" s="4"/>
      <c r="AM137" s="4"/>
      <c r="AN137" s="4"/>
      <c r="AO137" s="4"/>
      <c r="AP137" s="4"/>
      <c r="AQ137" s="4"/>
      <c r="AR137" s="4"/>
      <c r="AS137" s="4"/>
      <c r="AT137" s="6"/>
      <c r="AU137" s="4"/>
      <c r="AV137" s="4"/>
      <c r="AW137" s="4"/>
      <c r="AX137" s="4"/>
      <c r="AY137" s="4"/>
      <c r="AZ137" s="4"/>
      <c r="BA137" s="4"/>
      <c r="BB137" s="4"/>
      <c r="BC137" s="4"/>
      <c r="BD137" s="9" t="str">
        <v/>
      </c>
      <c r="BE137" s="9" t="str">
        <v/>
      </c>
      <c r="BF137" s="9" t="str">
        <v/>
      </c>
      <c r="BG137" s="9" t="str">
        <v/>
      </c>
      <c r="BH137" s="9" t="str">
        <v/>
      </c>
      <c r="BI137" s="9" t="str">
        <v/>
      </c>
      <c r="BJ137" s="9" t="str">
        <v/>
      </c>
      <c r="BK137" s="9" t="str">
        <v/>
      </c>
      <c r="BL137" s="9"/>
      <c r="BM137" s="9"/>
      <c r="BN137" s="9"/>
      <c r="BO137" s="9"/>
      <c r="BP137" s="9"/>
      <c r="BQ137" s="9"/>
      <c r="BR137" s="9"/>
      <c r="BS137" s="9"/>
    </row>
    <row r="138" spans="1:7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6"/>
      <c r="AK138" s="4"/>
      <c r="AL138" s="4"/>
      <c r="AM138" s="4"/>
      <c r="AN138" s="4"/>
      <c r="AO138" s="4"/>
      <c r="AP138" s="4"/>
      <c r="AQ138" s="4"/>
      <c r="AR138" s="4"/>
      <c r="AS138" s="4"/>
      <c r="AT138" s="6"/>
      <c r="AU138" s="4"/>
      <c r="AV138" s="4"/>
      <c r="AW138" s="4"/>
      <c r="AX138" s="4"/>
      <c r="AY138" s="4"/>
      <c r="AZ138" s="4"/>
      <c r="BA138" s="4"/>
      <c r="BB138" s="4"/>
      <c r="BC138" s="4"/>
      <c r="BD138" s="9" t="str">
        <v/>
      </c>
      <c r="BE138" s="9" t="str">
        <v/>
      </c>
      <c r="BF138" s="9" t="str">
        <v/>
      </c>
      <c r="BG138" s="9" t="str">
        <v/>
      </c>
      <c r="BH138" s="9" t="str">
        <v/>
      </c>
      <c r="BI138" s="9" t="str">
        <v/>
      </c>
      <c r="BJ138" s="9" t="str">
        <v/>
      </c>
      <c r="BK138" s="9" t="str">
        <v/>
      </c>
      <c r="BL138" s="9"/>
      <c r="BM138" s="9"/>
      <c r="BN138" s="9"/>
      <c r="BO138" s="9"/>
      <c r="BP138" s="9"/>
      <c r="BQ138" s="9"/>
      <c r="BR138" s="9"/>
      <c r="BS138" s="9"/>
    </row>
    <row r="139" spans="1:7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6"/>
      <c r="AK139" s="4"/>
      <c r="AL139" s="4"/>
      <c r="AM139" s="4"/>
      <c r="AN139" s="4"/>
      <c r="AO139" s="4"/>
      <c r="AP139" s="4"/>
      <c r="AQ139" s="4"/>
      <c r="AR139" s="4"/>
      <c r="AS139" s="4"/>
      <c r="AT139" s="6"/>
      <c r="AU139" s="4"/>
      <c r="AV139" s="4"/>
      <c r="AW139" s="4"/>
      <c r="AX139" s="4"/>
      <c r="AY139" s="4"/>
      <c r="AZ139" s="4"/>
      <c r="BA139" s="4"/>
      <c r="BB139" s="4"/>
      <c r="BC139" s="4"/>
      <c r="BD139" s="9" t="str">
        <v/>
      </c>
      <c r="BE139" s="9" t="str">
        <v/>
      </c>
      <c r="BF139" s="9" t="str">
        <v/>
      </c>
      <c r="BG139" s="9" t="str">
        <v/>
      </c>
      <c r="BH139" s="9" t="str">
        <v/>
      </c>
      <c r="BI139" s="9" t="str">
        <v/>
      </c>
      <c r="BJ139" s="9" t="str">
        <v/>
      </c>
      <c r="BK139" s="9" t="str">
        <v/>
      </c>
      <c r="BL139" s="9"/>
      <c r="BM139" s="9"/>
      <c r="BN139" s="9"/>
      <c r="BO139" s="9"/>
      <c r="BP139" s="9"/>
      <c r="BQ139" s="9"/>
      <c r="BR139" s="9"/>
      <c r="BS139" s="9"/>
    </row>
    <row r="140" spans="1:7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6"/>
      <c r="AK140" s="4"/>
      <c r="AL140" s="4"/>
      <c r="AM140" s="4"/>
      <c r="AN140" s="4"/>
      <c r="AO140" s="4"/>
      <c r="AP140" s="4"/>
      <c r="AQ140" s="4"/>
      <c r="AR140" s="4"/>
      <c r="AS140" s="4"/>
      <c r="AT140" s="6"/>
      <c r="AU140" s="4"/>
      <c r="AV140" s="4"/>
      <c r="AW140" s="4"/>
      <c r="AX140" s="4"/>
      <c r="AY140" s="4"/>
      <c r="AZ140" s="4"/>
      <c r="BA140" s="4"/>
      <c r="BB140" s="4"/>
      <c r="BC140" s="4"/>
      <c r="BD140" s="9" t="str">
        <v/>
      </c>
      <c r="BE140" s="9" t="str">
        <v/>
      </c>
      <c r="BF140" s="9" t="str">
        <v/>
      </c>
      <c r="BG140" s="9" t="str">
        <v/>
      </c>
      <c r="BH140" s="9" t="str">
        <v/>
      </c>
      <c r="BI140" s="9" t="str">
        <v/>
      </c>
      <c r="BJ140" s="9" t="str">
        <v/>
      </c>
      <c r="BK140" s="9" t="str">
        <v/>
      </c>
      <c r="BL140" s="9"/>
      <c r="BM140" s="9"/>
      <c r="BN140" s="9"/>
      <c r="BO140" s="9"/>
      <c r="BP140" s="9"/>
      <c r="BQ140" s="9"/>
      <c r="BR140" s="9"/>
      <c r="BS140" s="9"/>
    </row>
    <row r="141" spans="1:7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6"/>
      <c r="AK141" s="4"/>
      <c r="AL141" s="4"/>
      <c r="AM141" s="4"/>
      <c r="AN141" s="4"/>
      <c r="AO141" s="4"/>
      <c r="AP141" s="4"/>
      <c r="AQ141" s="4"/>
      <c r="AR141" s="4"/>
      <c r="AS141" s="4"/>
      <c r="AT141" s="6"/>
      <c r="AU141" s="4"/>
      <c r="AV141" s="4"/>
      <c r="AW141" s="4"/>
      <c r="AX141" s="4"/>
      <c r="AY141" s="4"/>
      <c r="AZ141" s="4"/>
      <c r="BA141" s="4"/>
      <c r="BB141" s="4"/>
      <c r="BC141" s="4"/>
      <c r="BD141" s="9" t="str">
        <v/>
      </c>
      <c r="BE141" s="9" t="str">
        <v/>
      </c>
      <c r="BF141" s="9" t="str">
        <v/>
      </c>
      <c r="BG141" s="9" t="str">
        <v/>
      </c>
      <c r="BH141" s="9" t="str">
        <v/>
      </c>
      <c r="BI141" s="9" t="str">
        <v/>
      </c>
      <c r="BJ141" s="9" t="str">
        <v/>
      </c>
      <c r="BK141" s="9" t="str">
        <v/>
      </c>
      <c r="BL141" s="9"/>
      <c r="BM141" s="9"/>
      <c r="BN141" s="9"/>
      <c r="BO141" s="9"/>
      <c r="BP141" s="9"/>
      <c r="BQ141" s="9"/>
      <c r="BR141" s="9"/>
      <c r="BS141" s="9"/>
    </row>
    <row r="142" spans="1:7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6"/>
      <c r="AK142" s="4"/>
      <c r="AL142" s="4"/>
      <c r="AM142" s="4"/>
      <c r="AN142" s="4"/>
      <c r="AO142" s="4"/>
      <c r="AP142" s="4"/>
      <c r="AQ142" s="4"/>
      <c r="AR142" s="4"/>
      <c r="AS142" s="4"/>
      <c r="AT142" s="6"/>
      <c r="AU142" s="4"/>
      <c r="AV142" s="4"/>
      <c r="AW142" s="4"/>
      <c r="AX142" s="4"/>
      <c r="AY142" s="4"/>
      <c r="AZ142" s="4"/>
      <c r="BA142" s="4"/>
      <c r="BB142" s="4"/>
      <c r="BC142" s="4"/>
      <c r="BD142" s="9" t="str">
        <v/>
      </c>
      <c r="BE142" s="9" t="str">
        <v/>
      </c>
      <c r="BF142" s="9" t="str">
        <v/>
      </c>
      <c r="BG142" s="9" t="str">
        <v/>
      </c>
      <c r="BH142" s="9" t="str">
        <v/>
      </c>
      <c r="BI142" s="9" t="str">
        <v/>
      </c>
      <c r="BJ142" s="9" t="str">
        <v/>
      </c>
      <c r="BK142" s="9" t="str">
        <v/>
      </c>
      <c r="BL142" s="9"/>
      <c r="BM142" s="9"/>
      <c r="BN142" s="9"/>
      <c r="BO142" s="9"/>
      <c r="BP142" s="9"/>
      <c r="BQ142" s="9"/>
      <c r="BR142" s="9"/>
      <c r="BS142" s="9"/>
    </row>
    <row r="143" spans="1:7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6"/>
      <c r="AK143" s="4"/>
      <c r="AL143" s="4"/>
      <c r="AM143" s="4"/>
      <c r="AN143" s="4"/>
      <c r="AO143" s="4"/>
      <c r="AP143" s="4"/>
      <c r="AQ143" s="4"/>
      <c r="AR143" s="4"/>
      <c r="AS143" s="4"/>
      <c r="AT143" s="6"/>
      <c r="AU143" s="4"/>
      <c r="AV143" s="4"/>
      <c r="AW143" s="4"/>
      <c r="AX143" s="4"/>
      <c r="AY143" s="4"/>
      <c r="AZ143" s="4"/>
      <c r="BA143" s="4"/>
      <c r="BB143" s="4"/>
      <c r="BC143" s="4"/>
      <c r="BD143" s="9" t="str">
        <v/>
      </c>
      <c r="BE143" s="9" t="str">
        <v/>
      </c>
      <c r="BF143" s="9" t="str">
        <v/>
      </c>
      <c r="BG143" s="9" t="str">
        <v/>
      </c>
      <c r="BH143" s="9" t="str">
        <v/>
      </c>
      <c r="BI143" s="9" t="str">
        <v/>
      </c>
      <c r="BJ143" s="9" t="str">
        <v/>
      </c>
      <c r="BK143" s="9" t="str">
        <v/>
      </c>
      <c r="BL143" s="9"/>
      <c r="BM143" s="9"/>
      <c r="BN143" s="9"/>
      <c r="BO143" s="9"/>
      <c r="BP143" s="9"/>
      <c r="BQ143" s="9"/>
      <c r="BR143" s="9"/>
      <c r="BS143" s="9"/>
    </row>
    <row r="144" spans="1:7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6"/>
      <c r="AK144" s="4"/>
      <c r="AL144" s="4"/>
      <c r="AM144" s="4"/>
      <c r="AN144" s="4"/>
      <c r="AO144" s="4"/>
      <c r="AP144" s="4"/>
      <c r="AQ144" s="4"/>
      <c r="AR144" s="4"/>
      <c r="AS144" s="4"/>
      <c r="AT144" s="6"/>
      <c r="AU144" s="4"/>
      <c r="AV144" s="4"/>
      <c r="AW144" s="4"/>
      <c r="AX144" s="4"/>
      <c r="AY144" s="4"/>
      <c r="AZ144" s="4"/>
      <c r="BA144" s="4"/>
      <c r="BB144" s="4"/>
      <c r="BC144" s="4"/>
      <c r="BD144" s="9" t="str">
        <v/>
      </c>
      <c r="BE144" s="9" t="str">
        <v/>
      </c>
      <c r="BF144" s="9" t="str">
        <v/>
      </c>
      <c r="BG144" s="9" t="str">
        <v/>
      </c>
      <c r="BH144" s="9" t="str">
        <v/>
      </c>
      <c r="BI144" s="9" t="str">
        <v/>
      </c>
      <c r="BJ144" s="9" t="str">
        <v/>
      </c>
      <c r="BK144" s="9" t="str">
        <v/>
      </c>
      <c r="BL144" s="9"/>
      <c r="BM144" s="9"/>
      <c r="BN144" s="9"/>
      <c r="BO144" s="9"/>
      <c r="BP144" s="9"/>
      <c r="BQ144" s="9"/>
      <c r="BR144" s="9"/>
      <c r="BS144" s="9"/>
    </row>
    <row r="145" spans="1:7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6"/>
      <c r="AK145" s="4"/>
      <c r="AL145" s="4"/>
      <c r="AM145" s="4"/>
      <c r="AN145" s="4"/>
      <c r="AO145" s="4"/>
      <c r="AP145" s="4"/>
      <c r="AQ145" s="4"/>
      <c r="AR145" s="4"/>
      <c r="AS145" s="4"/>
      <c r="AT145" s="6"/>
      <c r="AU145" s="4"/>
      <c r="AV145" s="4"/>
      <c r="AW145" s="4"/>
      <c r="AX145" s="4"/>
      <c r="AY145" s="4"/>
      <c r="AZ145" s="4"/>
      <c r="BA145" s="4"/>
      <c r="BB145" s="4"/>
      <c r="BC145" s="4"/>
      <c r="BD145" s="9" t="str">
        <v/>
      </c>
      <c r="BE145" s="9" t="str">
        <v/>
      </c>
      <c r="BF145" s="9" t="str">
        <v/>
      </c>
      <c r="BG145" s="9" t="str">
        <v/>
      </c>
      <c r="BH145" s="9" t="str">
        <v/>
      </c>
      <c r="BI145" s="9" t="str">
        <v/>
      </c>
      <c r="BJ145" s="9" t="str">
        <v/>
      </c>
      <c r="BK145" s="9" t="str">
        <v/>
      </c>
      <c r="BL145" s="9"/>
      <c r="BM145" s="9"/>
      <c r="BN145" s="9"/>
      <c r="BO145" s="9"/>
      <c r="BP145" s="9"/>
      <c r="BQ145" s="9"/>
      <c r="BR145" s="9"/>
      <c r="BS145" s="9"/>
    </row>
    <row r="146" spans="1:7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6"/>
      <c r="AK146" s="4"/>
      <c r="AL146" s="4"/>
      <c r="AM146" s="4"/>
      <c r="AN146" s="4"/>
      <c r="AO146" s="4"/>
      <c r="AP146" s="4"/>
      <c r="AQ146" s="4"/>
      <c r="AR146" s="4"/>
      <c r="AS146" s="4"/>
      <c r="AT146" s="6"/>
      <c r="AU146" s="4"/>
      <c r="AV146" s="4"/>
      <c r="AW146" s="4"/>
      <c r="AX146" s="4"/>
      <c r="AY146" s="4"/>
      <c r="AZ146" s="4"/>
      <c r="BA146" s="4"/>
      <c r="BB146" s="4"/>
      <c r="BC146" s="4"/>
      <c r="BD146" s="9" t="str">
        <v/>
      </c>
      <c r="BE146" s="9" t="str">
        <v/>
      </c>
      <c r="BF146" s="9" t="str">
        <v/>
      </c>
      <c r="BG146" s="9" t="str">
        <v/>
      </c>
      <c r="BH146" s="9" t="str">
        <v/>
      </c>
      <c r="BI146" s="9" t="str">
        <v/>
      </c>
      <c r="BJ146" s="9" t="str">
        <v/>
      </c>
      <c r="BK146" s="9" t="str">
        <v/>
      </c>
      <c r="BL146" s="9"/>
      <c r="BM146" s="9"/>
      <c r="BN146" s="9"/>
      <c r="BO146" s="9"/>
      <c r="BP146" s="9"/>
      <c r="BQ146" s="9"/>
      <c r="BR146" s="9"/>
      <c r="BS146" s="9"/>
    </row>
    <row r="147" spans="1:7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6"/>
      <c r="AK147" s="4"/>
      <c r="AL147" s="4"/>
      <c r="AM147" s="4"/>
      <c r="AN147" s="4"/>
      <c r="AO147" s="4"/>
      <c r="AP147" s="4"/>
      <c r="AQ147" s="4"/>
      <c r="AR147" s="4"/>
      <c r="AS147" s="4"/>
      <c r="AT147" s="6"/>
      <c r="AU147" s="4"/>
      <c r="AV147" s="4"/>
      <c r="AW147" s="4"/>
      <c r="AX147" s="4"/>
      <c r="AY147" s="4"/>
      <c r="AZ147" s="4"/>
      <c r="BA147" s="4"/>
      <c r="BB147" s="4"/>
      <c r="BC147" s="4"/>
      <c r="BD147" s="9" t="str">
        <v/>
      </c>
      <c r="BE147" s="9" t="str">
        <v/>
      </c>
      <c r="BF147" s="9" t="str">
        <v/>
      </c>
      <c r="BG147" s="9" t="str">
        <v/>
      </c>
      <c r="BH147" s="9" t="str">
        <v/>
      </c>
      <c r="BI147" s="9" t="str">
        <v/>
      </c>
      <c r="BJ147" s="9" t="str">
        <v/>
      </c>
      <c r="BK147" s="9" t="str">
        <v/>
      </c>
      <c r="BL147" s="9"/>
      <c r="BM147" s="9"/>
      <c r="BN147" s="9"/>
      <c r="BO147" s="9"/>
      <c r="BP147" s="9"/>
      <c r="BQ147" s="9"/>
      <c r="BR147" s="9"/>
      <c r="BS147" s="9"/>
    </row>
  </sheetData>
  <autoFilter ref="A1:BS147">
    <extLst/>
  </autoFilter>
  <hyperlinks>
    <hyperlink ref="AD2" r:id="rId1" display="https://drive.google.com/open?id=1rhym7x9zOwuzBnSIFc5AHQSQrMLpH4J6" tooltip="https://drive.google.com/open?id=1rhym7x9zOwuzBnSIFc5AHQSQrMLpH4J6"/>
    <hyperlink ref="AE2" r:id="rId2" display="https://drive.google.com/open?id=1Oqm31jpwYljeSgtyP0wYMFkilUnMSdST"/>
    <hyperlink ref="AZ2" r:id="rId3" display="https://drive.google.com/open?id=1n8srp56eUf5WFhzIgkHKKv-LcEOTrf4R"/>
    <hyperlink ref="BA2" r:id="rId4" display="https://drive.google.com/open?id=10maXHNkNpNA57tsS6F7Kki8htXtGnTFF"/>
    <hyperlink ref="BB2" r:id="rId5" display="https://drive.google.com/open?id=1-IBNElWQy-yB8GdDC1BEmOn2ucPtmxLh"/>
    <hyperlink ref="BC2" r:id="rId6" display="https://drive.google.com/open?id=1DDQudN-eTgo3ARXqdzKwdtkmTcCYjyza"/>
    <hyperlink ref="BF2" r:id="rId7" display="=IF(ROW($A:$A)=1,&quot;VIEW ANAK&quot;,IF($A:$A=&quot;&quot;,&quot;&quot;,&quot;http://drive.google.com/uc?export=view&amp;id=&quot;&amp;MID(AD:AD,34,40)))"/>
    <hyperlink ref="BG2" r:id="rId8" display="=IF(ROW($A:$A)=1,&quot;VIEW SEKOLAH&quot;,IF($A:$A=&quot;&quot;,&quot;&quot;,&quot;http://drive.google.com/uc?export=view&amp;id=&quot;&amp;MID(AE:AE,34,40)))"/>
    <hyperlink ref="BH2" r:id="rId9" display="=IF(ROW($A:$A)=1,&quot;VIEW ORTU&quot;,IF($A:$A=&quot;&quot;,&quot;&quot;,&quot;http://drive.google.com/uc?export=view&amp;id=&quot;&amp;MID(AZ:AZ,34,40)))"/>
    <hyperlink ref="BI2" r:id="rId10" display="=IF(ROW($A:$A)=1,&quot;VIEW DEPAN&quot;,IF($A:$A=&quot;&quot;,&quot;&quot;,&quot;http://drive.google.com/uc?export=view&amp;id=&quot;&amp;MID(BA:BA,34,40)))"/>
    <hyperlink ref="BJ2" r:id="rId11" display="=IF(ROW($A:$A)=1,&quot;VIEW SAMPING&quot;,IF($A:$A=&quot;&quot;,&quot;&quot;,&quot;http://drive.google.com/uc?export=view&amp;id=&quot;&amp;MID(BB:BB,34,40)))"/>
    <hyperlink ref="BK2" r:id="rId12" display="=IF(ROW($A:$A)=1,&quot;VIEW DESA&quot;,IF($A:$A=&quot;&quot;,&quot;&quot;,&quot;http://drive.google.com/uc?export=view&amp;id=&quot;&amp;MID(BC:BC,34,40)))"/>
    <hyperlink ref="BM2" r:id="rId13" display="https://drive.google.com/file/d/1qD6Jgt3AKESFhuuPmPgRVYeW-ZSvM6uE/view?usp=drivesdk"/>
    <hyperlink ref="BQ2" r:id="rId14" display="https://drive.google.com/file/d/127i7R_PEV_LrxrLMicXQXEv8CquBHrTA/view?usp=drivesdk"/>
    <hyperlink ref="AD3" r:id="rId15" display="https://drive.google.com/open?id=19A_bezt5bDqfNX4S8NqCRGEgx8-_G4dR"/>
    <hyperlink ref="AE3" r:id="rId16" display="https://drive.google.com/open?id=1gg44IbcTtNLnP51uVgGw7g9zzVjOMbu5"/>
    <hyperlink ref="AZ3" r:id="rId17" display="https://drive.google.com/open?id=1UyCtBaV_P6_5Iihs6FXgTlEhNi_r-IQW"/>
    <hyperlink ref="BA3" r:id="rId18" display="https://drive.google.com/open?id=1Maz_d372q53ZK6H9stpLjZRMptLwyn4a"/>
    <hyperlink ref="BB3" r:id="rId19" display="https://drive.google.com/open?id=1taBrIi-wdnFo3nspY9zCwj9juRCRdFBo"/>
    <hyperlink ref="BC3" r:id="rId20" display="https://drive.google.com/open?id=1iceRfAkUMNpY0m24y6MDIZZrloX6Mi5H"/>
    <hyperlink ref="BF3" r:id="rId21" display="=IF(ROW($A:$A)=1,&quot;VIEW ANAK&quot;,IF($A:$A=&quot;&quot;,&quot;&quot;,&quot;http://drive.google.com/uc?export=view&amp;id=&quot;&amp;MID(AD:AD,34,40)))"/>
    <hyperlink ref="BG3" r:id="rId22" display="=IF(ROW($A:$A)=1,&quot;VIEW SEKOLAH&quot;,IF($A:$A=&quot;&quot;,&quot;&quot;,&quot;http://drive.google.com/uc?export=view&amp;id=&quot;&amp;MID(AE:AE,34,40)))"/>
    <hyperlink ref="BH3" r:id="rId23" display="=IF(ROW($A:$A)=1,&quot;VIEW ORTU&quot;,IF($A:$A=&quot;&quot;,&quot;&quot;,&quot;http://drive.google.com/uc?export=view&amp;id=&quot;&amp;MID(AZ:AZ,34,40)))"/>
    <hyperlink ref="BI3" r:id="rId24" display="=IF(ROW($A:$A)=1,&quot;VIEW DEPAN&quot;,IF($A:$A=&quot;&quot;,&quot;&quot;,&quot;http://drive.google.com/uc?export=view&amp;id=&quot;&amp;MID(BA:BA,34,40)))"/>
    <hyperlink ref="BJ3" r:id="rId25" display="=IF(ROW($A:$A)=1,&quot;VIEW SAMPING&quot;,IF($A:$A=&quot;&quot;,&quot;&quot;,&quot;http://drive.google.com/uc?export=view&amp;id=&quot;&amp;MID(BB:BB,34,40)))"/>
    <hyperlink ref="BK3" r:id="rId26" display="=IF(ROW($A:$A)=1,&quot;VIEW DESA&quot;,IF($A:$A=&quot;&quot;,&quot;&quot;,&quot;http://drive.google.com/uc?export=view&amp;id=&quot;&amp;MID(BC:BC,34,40)))"/>
    <hyperlink ref="BM3" r:id="rId27" display="https://drive.google.com/file/d/1i4hKmB3t1skahol0CM9pv_W5xSQrhUXG/view?usp=drivesdk"/>
    <hyperlink ref="BQ3" r:id="rId28" display="https://drive.google.com/file/d/19Py56iCGyF_TBmRMAF0JjsXQ_yTvzVX5/view?usp=drivesdk"/>
    <hyperlink ref="AD4" r:id="rId29" display="https://drive.google.com/open?id=1UZOalqZHS9xD8pVuxTjDGh19kVu4m72o"/>
    <hyperlink ref="AE4" r:id="rId30" display="https://drive.google.com/open?id=1EGrZvf0FMYUoLQwYqO_Z-gzSp4u9Od5R"/>
    <hyperlink ref="AZ4" r:id="rId31" display="https://drive.google.com/open?id=1zPoJHII1aZ4610RtAThP36fKzEthJ0-7"/>
    <hyperlink ref="BA4" r:id="rId32" display="https://drive.google.com/open?id=1FazhlYsgtD9DZ_MKkFAp8dRnlIuisrKr"/>
    <hyperlink ref="BB4" r:id="rId33" display="https://drive.google.com/open?id=1KtyIdEfpARbhCl8DxfACri2qSy23pF6Z"/>
    <hyperlink ref="BC4" r:id="rId34" display="https://drive.google.com/open?id=1BPXUrcVp2ugoSmFBAlGul7izWRYk0tIU"/>
    <hyperlink ref="BF4" r:id="rId35" display="=IF(ROW($A:$A)=1,&quot;VIEW ANAK&quot;,IF($A:$A=&quot;&quot;,&quot;&quot;,&quot;http://drive.google.com/uc?export=view&amp;id=&quot;&amp;MID(AD:AD,34,40)))"/>
    <hyperlink ref="BG4" r:id="rId36" display="=IF(ROW($A:$A)=1,&quot;VIEW SEKOLAH&quot;,IF($A:$A=&quot;&quot;,&quot;&quot;,&quot;http://drive.google.com/uc?export=view&amp;id=&quot;&amp;MID(AE:AE,34,40)))"/>
    <hyperlink ref="BH4" r:id="rId37" display="=IF(ROW($A:$A)=1,&quot;VIEW ORTU&quot;,IF($A:$A=&quot;&quot;,&quot;&quot;,&quot;http://drive.google.com/uc?export=view&amp;id=&quot;&amp;MID(AZ:AZ,34,40)))"/>
    <hyperlink ref="BI4" r:id="rId38" display="=IF(ROW($A:$A)=1,&quot;VIEW DEPAN&quot;,IF($A:$A=&quot;&quot;,&quot;&quot;,&quot;http://drive.google.com/uc?export=view&amp;id=&quot;&amp;MID(BA:BA,34,40)))"/>
    <hyperlink ref="BJ4" r:id="rId39" display="=IF(ROW($A:$A)=1,&quot;VIEW SAMPING&quot;,IF($A:$A=&quot;&quot;,&quot;&quot;,&quot;http://drive.google.com/uc?export=view&amp;id=&quot;&amp;MID(BB:BB,34,40)))"/>
    <hyperlink ref="BK4" r:id="rId40" display="=IF(ROW($A:$A)=1,&quot;VIEW DESA&quot;,IF($A:$A=&quot;&quot;,&quot;&quot;,&quot;http://drive.google.com/uc?export=view&amp;id=&quot;&amp;MID(BC:BC,34,40)))"/>
    <hyperlink ref="BM4" r:id="rId41" display="https://drive.google.com/file/d/13V7jgY-RoiA717eBwNk9kDEWVEITfpWB/view?usp=drivesdk"/>
    <hyperlink ref="BQ4" r:id="rId42" display="https://drive.google.com/file/d/1U188Uaess5tvIS4steYgmciBINFosAuB/view?usp=drivesdk"/>
    <hyperlink ref="AD5" r:id="rId43" display="https://drive.google.com/open?id=1wztR2xk-UyxEfDKUJRSCvYzm4MWzlKMn"/>
    <hyperlink ref="AE5" r:id="rId44" display="https://drive.google.com/open?id=1QhhsViJHMW_sPq6eGVPRBuTJ5EwgJYIK"/>
    <hyperlink ref="AZ5" r:id="rId45" display="https://drive.google.com/open?id=10q9NyYzIfvJdkjb3KCPm5R6uU26faY0p"/>
    <hyperlink ref="BA5" r:id="rId46" display="https://drive.google.com/open?id=1a93Jo9Psvm0xf7aGrlS_iMpU-MLoIhQd"/>
    <hyperlink ref="BB5" r:id="rId47" display="https://drive.google.com/open?id=1aaMVZk9sRXVFfRaivsO-TipCgQSw6nXL"/>
    <hyperlink ref="BC5" r:id="rId48" display="https://drive.google.com/open?id=14dFIuuC9XmFzz0fD1MqP_IKRqKcbPBeO"/>
    <hyperlink ref="BF5" r:id="rId49" display="=IF(ROW($A:$A)=1,&quot;VIEW ANAK&quot;,IF($A:$A=&quot;&quot;,&quot;&quot;,&quot;http://drive.google.com/uc?export=view&amp;id=&quot;&amp;MID(AD:AD,34,40)))"/>
    <hyperlink ref="BG5" r:id="rId50" display="=IF(ROW($A:$A)=1,&quot;VIEW SEKOLAH&quot;,IF($A:$A=&quot;&quot;,&quot;&quot;,&quot;http://drive.google.com/uc?export=view&amp;id=&quot;&amp;MID(AE:AE,34,40)))"/>
    <hyperlink ref="BH5" r:id="rId51" display="=IF(ROW($A:$A)=1,&quot;VIEW ORTU&quot;,IF($A:$A=&quot;&quot;,&quot;&quot;,&quot;http://drive.google.com/uc?export=view&amp;id=&quot;&amp;MID(AZ:AZ,34,40)))"/>
    <hyperlink ref="BI5" r:id="rId52" display="=IF(ROW($A:$A)=1,&quot;VIEW DEPAN&quot;,IF($A:$A=&quot;&quot;,&quot;&quot;,&quot;http://drive.google.com/uc?export=view&amp;id=&quot;&amp;MID(BA:BA,34,40)))"/>
    <hyperlink ref="BJ5" r:id="rId53" display="=IF(ROW($A:$A)=1,&quot;VIEW SAMPING&quot;,IF($A:$A=&quot;&quot;,&quot;&quot;,&quot;http://drive.google.com/uc?export=view&amp;id=&quot;&amp;MID(BB:BB,34,40)))"/>
    <hyperlink ref="BK5" r:id="rId54" display="=IF(ROW($A:$A)=1,&quot;VIEW DESA&quot;,IF($A:$A=&quot;&quot;,&quot;&quot;,&quot;http://drive.google.com/uc?export=view&amp;id=&quot;&amp;MID(BC:BC,34,40)))"/>
    <hyperlink ref="BM5" r:id="rId55" display="https://drive.google.com/file/d/13satUHH6i6dD6FgDu6Tt017cZK40LKGE/view?usp=drivesdk"/>
    <hyperlink ref="BQ5" r:id="rId56" display="https://drive.google.com/file/d/1AU4KhBBuNaRWeuylH1YFuvk9wh6tzDoI/view?usp=drivesdk"/>
    <hyperlink ref="AD6" r:id="rId57" display="https://drive.google.com/open?id=1zLkfYokjXB_CxunL8vRsG9r3Cfr0iz2k"/>
    <hyperlink ref="AE6" r:id="rId58" display="https://drive.google.com/open?id=1Zz3pazGN59H_RbxIXTdlHQTZYm0zcpzd"/>
    <hyperlink ref="AZ6" r:id="rId59" display="https://drive.google.com/open?id=1Zn93K8mTvkFq2ZFu7cQwEbgliK60UcRo"/>
    <hyperlink ref="BA6" r:id="rId60" display="https://drive.google.com/open?id=1gPthS_8GX6thvFegwl43z0lKMltt2Lii"/>
    <hyperlink ref="BB6" r:id="rId61" display="https://drive.google.com/open?id=1MjkZ5qQ0n3e0DizBBibzHh1d6e9BDONe"/>
    <hyperlink ref="BC6" r:id="rId62" display="https://drive.google.com/open?id=1dn0vQddUwg5AEunhBjIyXc-pwCVzP0Gg"/>
    <hyperlink ref="BF6" r:id="rId63" display="=IF(ROW($A:$A)=1,&quot;VIEW ANAK&quot;,IF($A:$A=&quot;&quot;,&quot;&quot;,&quot;http://drive.google.com/uc?export=view&amp;id=&quot;&amp;MID(AD:AD,34,40)))"/>
    <hyperlink ref="BG6" r:id="rId64" display="=IF(ROW($A:$A)=1,&quot;VIEW SEKOLAH&quot;,IF($A:$A=&quot;&quot;,&quot;&quot;,&quot;http://drive.google.com/uc?export=view&amp;id=&quot;&amp;MID(AE:AE,34,40)))"/>
    <hyperlink ref="BH6" r:id="rId65" display="=IF(ROW($A:$A)=1,&quot;VIEW ORTU&quot;,IF($A:$A=&quot;&quot;,&quot;&quot;,&quot;http://drive.google.com/uc?export=view&amp;id=&quot;&amp;MID(AZ:AZ,34,40)))"/>
    <hyperlink ref="BI6" r:id="rId66" display="=IF(ROW($A:$A)=1,&quot;VIEW DEPAN&quot;,IF($A:$A=&quot;&quot;,&quot;&quot;,&quot;http://drive.google.com/uc?export=view&amp;id=&quot;&amp;MID(BA:BA,34,40)))"/>
    <hyperlink ref="BJ6" r:id="rId67" display="=IF(ROW($A:$A)=1,&quot;VIEW SAMPING&quot;,IF($A:$A=&quot;&quot;,&quot;&quot;,&quot;http://drive.google.com/uc?export=view&amp;id=&quot;&amp;MID(BB:BB,34,40)))"/>
    <hyperlink ref="BK6" r:id="rId68" display="=IF(ROW($A:$A)=1,&quot;VIEW DESA&quot;,IF($A:$A=&quot;&quot;,&quot;&quot;,&quot;http://drive.google.com/uc?export=view&amp;id=&quot;&amp;MID(BC:BC,34,40)))"/>
    <hyperlink ref="BM6" r:id="rId69" display="https://drive.google.com/file/d/1FicZMlKv8zjvp_6jKUXHMuVjS3jl2axV/view?usp=drivesdk"/>
    <hyperlink ref="BQ6" r:id="rId70" display="https://drive.google.com/file/d/1qRlbT7IQy1W-TAp8Nekm_tU-hNL_-Wve/view?usp=drivesdk"/>
    <hyperlink ref="AD7" r:id="rId71" display="https://drive.google.com/open?id=1QJtjkLqGC4B98qaXoG3GsPfwpeLjlpD_"/>
    <hyperlink ref="AE7" r:id="rId72" display="https://drive.google.com/open?id=1kOu7OpYwyR9FXJQIdFtpnAmjVc3z-qZF"/>
    <hyperlink ref="AZ7" r:id="rId73" display="https://drive.google.com/open?id=1NBMYEkIuYDGZ28Lpn8_Os49m0OZu3rJF"/>
    <hyperlink ref="BA7" r:id="rId74" display="https://drive.google.com/open?id=1erPUfyNfy0texujtzyBzjhE1kFUCZlSF"/>
    <hyperlink ref="BB7" r:id="rId75" display="https://drive.google.com/open?id=1PB-zFfemDwGkvlmo4Ewk0d5zE10371pv"/>
    <hyperlink ref="BC7" r:id="rId76" display="https://drive.google.com/open?id=196Hvu9opP-HtKB1AFUenUMam2UClyqjf"/>
    <hyperlink ref="BF7" r:id="rId77" display="=IF(ROW($A:$A)=1,&quot;VIEW ANAK&quot;,IF($A:$A=&quot;&quot;,&quot;&quot;,&quot;http://drive.google.com/uc?export=view&amp;id=&quot;&amp;MID(AD:AD,34,40)))"/>
    <hyperlink ref="BG7" r:id="rId78" display="=IF(ROW($A:$A)=1,&quot;VIEW SEKOLAH&quot;,IF($A:$A=&quot;&quot;,&quot;&quot;,&quot;http://drive.google.com/uc?export=view&amp;id=&quot;&amp;MID(AE:AE,34,40)))"/>
    <hyperlink ref="BH7" r:id="rId79" display="=IF(ROW($A:$A)=1,&quot;VIEW ORTU&quot;,IF($A:$A=&quot;&quot;,&quot;&quot;,&quot;http://drive.google.com/uc?export=view&amp;id=&quot;&amp;MID(AZ:AZ,34,40)))"/>
    <hyperlink ref="BI7" r:id="rId80" display="=IF(ROW($A:$A)=1,&quot;VIEW DEPAN&quot;,IF($A:$A=&quot;&quot;,&quot;&quot;,&quot;http://drive.google.com/uc?export=view&amp;id=&quot;&amp;MID(BA:BA,34,40)))"/>
    <hyperlink ref="BJ7" r:id="rId81" display="=IF(ROW($A:$A)=1,&quot;VIEW SAMPING&quot;,IF($A:$A=&quot;&quot;,&quot;&quot;,&quot;http://drive.google.com/uc?export=view&amp;id=&quot;&amp;MID(BB:BB,34,40)))"/>
    <hyperlink ref="BK7" r:id="rId82" display="=IF(ROW($A:$A)=1,&quot;VIEW DESA&quot;,IF($A:$A=&quot;&quot;,&quot;&quot;,&quot;http://drive.google.com/uc?export=view&amp;id=&quot;&amp;MID(BC:BC,34,40)))"/>
    <hyperlink ref="BM7" r:id="rId83" display="https://drive.google.com/file/d/1F13qgY44XOdGb9cMNvRk8Isei6a3gzd0/view?usp=drivesdk"/>
    <hyperlink ref="BQ7" r:id="rId84" display="https://drive.google.com/file/d/1DJ0o3xkAxN9JMxnRIHX8ApE-o8SpFIpQ/view?usp=drivesdk"/>
    <hyperlink ref="AD8" r:id="rId85" display="https://drive.google.com/open?id=1M9jzWffos4lg4lKYcazugMmxWiBtn8Uw"/>
    <hyperlink ref="AE8" r:id="rId86" display="https://drive.google.com/open?id=1TOaT75aWgCYVGdce6berTCW9FBmHHJN9"/>
    <hyperlink ref="AZ8" r:id="rId87" display="https://drive.google.com/open?id=1TMrKNukjRPYYFCsdFUMP4aantNirj2eQ"/>
    <hyperlink ref="BA8" r:id="rId88" display="https://drive.google.com/open?id=1whqd1lCH3_A5uF3hJqjPoILu381TAw49"/>
    <hyperlink ref="BB8" r:id="rId89" display="https://drive.google.com/open?id=1Cud5JknXfh8GwipriORF51x5uQHBtWbg"/>
    <hyperlink ref="BC8" r:id="rId90" display="https://drive.google.com/open?id=17EbPvdBqjzAChgnEZB9oojWW3Awvqz9w"/>
    <hyperlink ref="BF8" r:id="rId91" display="=IF(ROW($A:$A)=1,&quot;VIEW ANAK&quot;,IF($A:$A=&quot;&quot;,&quot;&quot;,&quot;http://drive.google.com/uc?export=view&amp;id=&quot;&amp;MID(AD:AD,34,40)))"/>
    <hyperlink ref="BG8" r:id="rId92" display="=IF(ROW($A:$A)=1,&quot;VIEW SEKOLAH&quot;,IF($A:$A=&quot;&quot;,&quot;&quot;,&quot;http://drive.google.com/uc?export=view&amp;id=&quot;&amp;MID(AE:AE,34,40)))"/>
    <hyperlink ref="BH8" r:id="rId93" display="=IF(ROW($A:$A)=1,&quot;VIEW ORTU&quot;,IF($A:$A=&quot;&quot;,&quot;&quot;,&quot;http://drive.google.com/uc?export=view&amp;id=&quot;&amp;MID(AZ:AZ,34,40)))"/>
    <hyperlink ref="BI8" r:id="rId94" display="=IF(ROW($A:$A)=1,&quot;VIEW DEPAN&quot;,IF($A:$A=&quot;&quot;,&quot;&quot;,&quot;http://drive.google.com/uc?export=view&amp;id=&quot;&amp;MID(BA:BA,34,40)))"/>
    <hyperlink ref="BJ8" r:id="rId95" display="=IF(ROW($A:$A)=1,&quot;VIEW SAMPING&quot;,IF($A:$A=&quot;&quot;,&quot;&quot;,&quot;http://drive.google.com/uc?export=view&amp;id=&quot;&amp;MID(BB:BB,34,40)))"/>
    <hyperlink ref="BK8" r:id="rId96" display="=IF(ROW($A:$A)=1,&quot;VIEW DESA&quot;,IF($A:$A=&quot;&quot;,&quot;&quot;,&quot;http://drive.google.com/uc?export=view&amp;id=&quot;&amp;MID(BC:BC,34,40)))"/>
    <hyperlink ref="BM8" r:id="rId97" display="https://drive.google.com/file/d/1n7tnlMzDl_nU-ynBHE8QgmQaKY7kCtts/view?usp=drivesdk"/>
    <hyperlink ref="BQ8" r:id="rId98" display="https://drive.google.com/file/d/1YJjoyTFTyKsDarHWEFF1lXMlk-jDEZNM/view?usp=drivesdk"/>
    <hyperlink ref="AD9" r:id="rId99" display="https://drive.google.com/open?id=1dr9DfDy4Rwb_TFnycGfr9EyZLxKd52AO"/>
    <hyperlink ref="AE9" r:id="rId100" display="https://drive.google.com/open?id=1aO8W5s7kEZFaL9W1OBzWOTH8NPldgq5z"/>
    <hyperlink ref="AZ9" r:id="rId101" display="https://drive.google.com/open?id=1gRG7Hy0JvV9c9rxLaDUMx0OOm02T0MpV"/>
    <hyperlink ref="BA9" r:id="rId102" display="https://drive.google.com/open?id=1qCtMkTGp1X77kaizMngFAnQT-eZXcwhl"/>
    <hyperlink ref="BB9" r:id="rId103" display="https://drive.google.com/open?id=1Z-pxjGB7Y20zFy9pnUmKNlz2B9MIS8wB"/>
    <hyperlink ref="BC9" r:id="rId104" display="https://drive.google.com/open?id=1y_91wHzj7YeMAxGU7uQpo5ZYC_Na8pDV"/>
    <hyperlink ref="BF9" r:id="rId105" display="=IF(ROW($A:$A)=1,&quot;VIEW ANAK&quot;,IF($A:$A=&quot;&quot;,&quot;&quot;,&quot;http://drive.google.com/uc?export=view&amp;id=&quot;&amp;MID(AD:AD,34,40)))"/>
    <hyperlink ref="BG9" r:id="rId106" display="=IF(ROW($A:$A)=1,&quot;VIEW SEKOLAH&quot;,IF($A:$A=&quot;&quot;,&quot;&quot;,&quot;http://drive.google.com/uc?export=view&amp;id=&quot;&amp;MID(AE:AE,34,40)))"/>
    <hyperlink ref="BH9" r:id="rId107" display="=IF(ROW($A:$A)=1,&quot;VIEW ORTU&quot;,IF($A:$A=&quot;&quot;,&quot;&quot;,&quot;http://drive.google.com/uc?export=view&amp;id=&quot;&amp;MID(AZ:AZ,34,40)))"/>
    <hyperlink ref="BI9" r:id="rId108" display="=IF(ROW($A:$A)=1,&quot;VIEW DEPAN&quot;,IF($A:$A=&quot;&quot;,&quot;&quot;,&quot;http://drive.google.com/uc?export=view&amp;id=&quot;&amp;MID(BA:BA,34,40)))"/>
    <hyperlink ref="BJ9" r:id="rId109" display="=IF(ROW($A:$A)=1,&quot;VIEW SAMPING&quot;,IF($A:$A=&quot;&quot;,&quot;&quot;,&quot;http://drive.google.com/uc?export=view&amp;id=&quot;&amp;MID(BB:BB,34,40)))"/>
    <hyperlink ref="BK9" r:id="rId110" display="=IF(ROW($A:$A)=1,&quot;VIEW DESA&quot;,IF($A:$A=&quot;&quot;,&quot;&quot;,&quot;http://drive.google.com/uc?export=view&amp;id=&quot;&amp;MID(BC:BC,34,40)))"/>
    <hyperlink ref="BM9" r:id="rId111" display="https://drive.google.com/file/d/1Ob0pqsmFzSr-tTJ-Soeu2g3Vy69H4gCR/view?usp=drivesdk"/>
    <hyperlink ref="BQ9" r:id="rId112" display="https://drive.google.com/file/d/1oxo3209WrUXhpy86La6wL6DNmlBkvvay/view?usp=drivesdk"/>
    <hyperlink ref="AD10" r:id="rId113" display="https://drive.google.com/open?id=1QmH1cqavTFVixD-uwFidLsh6aRTFywaM"/>
    <hyperlink ref="AE10" r:id="rId114" display="https://drive.google.com/open?id=1USHXa_zZefIsrCFqQTzCoWcNMPY5CfVk"/>
    <hyperlink ref="AZ10" r:id="rId115" display="https://drive.google.com/open?id=1NZr9Wulfw0ybnpx9K79CAZRjUZ34rPGu"/>
    <hyperlink ref="BA10" r:id="rId116" display="https://drive.google.com/open?id=1B97Au-mCfqJvKc_VhpIW8D6l932C4gMe"/>
    <hyperlink ref="BB10" r:id="rId117" display="https://drive.google.com/open?id=1u_8gK7hRKbC9bGcElmsoOJC6Mg-U25Hp"/>
    <hyperlink ref="BC10" r:id="rId118" display="https://drive.google.com/open?id=1c5LxngZwi778-DUiJ93vp9zzmyejVy2q"/>
    <hyperlink ref="BF10" r:id="rId119" display="=IF(ROW($A:$A)=1,&quot;VIEW ANAK&quot;,IF($A:$A=&quot;&quot;,&quot;&quot;,&quot;http://drive.google.com/uc?export=view&amp;id=&quot;&amp;MID(AD:AD,34,40)))"/>
    <hyperlink ref="BG10" r:id="rId120" display="=IF(ROW($A:$A)=1,&quot;VIEW SEKOLAH&quot;,IF($A:$A=&quot;&quot;,&quot;&quot;,&quot;http://drive.google.com/uc?export=view&amp;id=&quot;&amp;MID(AE:AE,34,40)))"/>
    <hyperlink ref="BH10" r:id="rId121" display="=IF(ROW($A:$A)=1,&quot;VIEW ORTU&quot;,IF($A:$A=&quot;&quot;,&quot;&quot;,&quot;http://drive.google.com/uc?export=view&amp;id=&quot;&amp;MID(AZ:AZ,34,40)))"/>
    <hyperlink ref="BI10" r:id="rId122" display="=IF(ROW($A:$A)=1,&quot;VIEW DEPAN&quot;,IF($A:$A=&quot;&quot;,&quot;&quot;,&quot;http://drive.google.com/uc?export=view&amp;id=&quot;&amp;MID(BA:BA,34,40)))"/>
    <hyperlink ref="BJ10" r:id="rId123" display="=IF(ROW($A:$A)=1,&quot;VIEW SAMPING&quot;,IF($A:$A=&quot;&quot;,&quot;&quot;,&quot;http://drive.google.com/uc?export=view&amp;id=&quot;&amp;MID(BB:BB,34,40)))"/>
    <hyperlink ref="BK10" r:id="rId124" display="=IF(ROW($A:$A)=1,&quot;VIEW DESA&quot;,IF($A:$A=&quot;&quot;,&quot;&quot;,&quot;http://drive.google.com/uc?export=view&amp;id=&quot;&amp;MID(BC:BC,34,40)))"/>
    <hyperlink ref="BM10" r:id="rId125" display="https://drive.google.com/file/d/1uN1b4QYpDK6fMzW-5wSiWyAeS7XelrB1/view?usp=drivesdk"/>
    <hyperlink ref="BQ10" r:id="rId126" display="https://drive.google.com/file/d/1wx37VocpVjzvY63CD00C-HILoj8u5RJi/view?usp=drivesdk"/>
    <hyperlink ref="AD11" r:id="rId127" display="https://drive.google.com/open?id=19bqFf_j1yq7lkDHXRXROvdcnZvx_UZEp"/>
    <hyperlink ref="AE11" r:id="rId128" display="https://drive.google.com/open?id=1BV4KvPSNvi5QibVKq5Wph7xly5S9ebP3"/>
    <hyperlink ref="AZ11" r:id="rId129" display="https://drive.google.com/open?id=1ajKnJegfErd1gmWt2QPV4iMRRFmhXliK"/>
    <hyperlink ref="BA11" r:id="rId130" display="https://drive.google.com/open?id=1qY6nsmpHZ4K1eq1S2cBPPid5TttNDAbZ"/>
    <hyperlink ref="BB11" r:id="rId131" display="https://drive.google.com/open?id=112WGLXPlVMLS1z7sf9zX3NIrjkaQN-bY"/>
    <hyperlink ref="BC11" r:id="rId132" display="https://drive.google.com/open?id=1JnRDRefg_-HC2-r_cLvVvlEceBlKTpls"/>
    <hyperlink ref="BF11" r:id="rId133" display="=IF(ROW($A:$A)=1,&quot;VIEW ANAK&quot;,IF($A:$A=&quot;&quot;,&quot;&quot;,&quot;http://drive.google.com/uc?export=view&amp;id=&quot;&amp;MID(AD:AD,34,40)))"/>
    <hyperlink ref="BG11" r:id="rId134" display="=IF(ROW($A:$A)=1,&quot;VIEW SEKOLAH&quot;,IF($A:$A=&quot;&quot;,&quot;&quot;,&quot;http://drive.google.com/uc?export=view&amp;id=&quot;&amp;MID(AE:AE,34,40)))"/>
    <hyperlink ref="BH11" r:id="rId135" display="=IF(ROW($A:$A)=1,&quot;VIEW ORTU&quot;,IF($A:$A=&quot;&quot;,&quot;&quot;,&quot;http://drive.google.com/uc?export=view&amp;id=&quot;&amp;MID(AZ:AZ,34,40)))"/>
    <hyperlink ref="BI11" r:id="rId136" display="=IF(ROW($A:$A)=1,&quot;VIEW DEPAN&quot;,IF($A:$A=&quot;&quot;,&quot;&quot;,&quot;http://drive.google.com/uc?export=view&amp;id=&quot;&amp;MID(BA:BA,34,40)))"/>
    <hyperlink ref="BJ11" r:id="rId137" display="=IF(ROW($A:$A)=1,&quot;VIEW SAMPING&quot;,IF($A:$A=&quot;&quot;,&quot;&quot;,&quot;http://drive.google.com/uc?export=view&amp;id=&quot;&amp;MID(BB:BB,34,40)))"/>
    <hyperlink ref="BK11" r:id="rId138" display="=IF(ROW($A:$A)=1,&quot;VIEW DESA&quot;,IF($A:$A=&quot;&quot;,&quot;&quot;,&quot;http://drive.google.com/uc?export=view&amp;id=&quot;&amp;MID(BC:BC,34,40)))"/>
    <hyperlink ref="BM11" r:id="rId139" display="https://drive.google.com/file/d/1IR-zMnPpxTzfj58x2gSi8BAXUCbOeyHi/view?usp=drivesdk"/>
    <hyperlink ref="BQ11" r:id="rId140" display="https://drive.google.com/file/d/1PFpzLdnEyyDM948_gdHs3VeTHluukgZ0/view?usp=drivesdk"/>
    <hyperlink ref="AD12" r:id="rId141" display="https://drive.google.com/open?id=1wQyFyA6QBDoidy-oyaZSX5yQ2p8q0dJc"/>
    <hyperlink ref="AE12" r:id="rId142" display="https://drive.google.com/open?id=1pAKb9EAfykYLIAiOkw_3qMjYwDtI7dD4"/>
    <hyperlink ref="AZ12" r:id="rId143" display="https://drive.google.com/open?id=1-zD29OSQEfH9RP4adn5MTwoLpLSUUQLe"/>
    <hyperlink ref="BA12" r:id="rId144" display="https://drive.google.com/open?id=188js3-MR7jQVcuNtYFVibjq_vjUIUWCd"/>
    <hyperlink ref="BB12" r:id="rId145" display="https://drive.google.com/open?id=1bO1q1WEFZkP3QzgKj_r6PJZT_Y94tBDk"/>
    <hyperlink ref="BC12" r:id="rId146" display="https://drive.google.com/open?id=1_oZZ_y9zqHo_jHQw8QlUbntLELfoAzJU"/>
    <hyperlink ref="BF12" r:id="rId147" display="=IF(ROW($A:$A)=1,&quot;VIEW ANAK&quot;,IF($A:$A=&quot;&quot;,&quot;&quot;,&quot;http://drive.google.com/uc?export=view&amp;id=&quot;&amp;MID(AD:AD,34,40)))"/>
    <hyperlink ref="BG12" r:id="rId148" display="=IF(ROW($A:$A)=1,&quot;VIEW SEKOLAH&quot;,IF($A:$A=&quot;&quot;,&quot;&quot;,&quot;http://drive.google.com/uc?export=view&amp;id=&quot;&amp;MID(AE:AE,34,40)))"/>
    <hyperlink ref="BH12" r:id="rId149" display="=IF(ROW($A:$A)=1,&quot;VIEW ORTU&quot;,IF($A:$A=&quot;&quot;,&quot;&quot;,&quot;http://drive.google.com/uc?export=view&amp;id=&quot;&amp;MID(AZ:AZ,34,40)))"/>
    <hyperlink ref="BI12" r:id="rId150" display="=IF(ROW($A:$A)=1,&quot;VIEW DEPAN&quot;,IF($A:$A=&quot;&quot;,&quot;&quot;,&quot;http://drive.google.com/uc?export=view&amp;id=&quot;&amp;MID(BA:BA,34,40)))"/>
    <hyperlink ref="BJ12" r:id="rId151" display="=IF(ROW($A:$A)=1,&quot;VIEW SAMPING&quot;,IF($A:$A=&quot;&quot;,&quot;&quot;,&quot;http://drive.google.com/uc?export=view&amp;id=&quot;&amp;MID(BB:BB,34,40)))"/>
    <hyperlink ref="BK12" r:id="rId152" display="=IF(ROW($A:$A)=1,&quot;VIEW DESA&quot;,IF($A:$A=&quot;&quot;,&quot;&quot;,&quot;http://drive.google.com/uc?export=view&amp;id=&quot;&amp;MID(BC:BC,34,40)))"/>
    <hyperlink ref="BM12" r:id="rId153" display="https://drive.google.com/file/d/1YH7xOw1ulic9b5pSaQ6-dW8WUIQTGVmB/view?usp=drivesdk"/>
    <hyperlink ref="BQ12" r:id="rId154" display="https://drive.google.com/file/d/1pDTy7RM_ZlLMXWW6WIVgDEQstjLEOXvG/view?usp=drivesdk"/>
    <hyperlink ref="AD13" r:id="rId155" display="https://drive.google.com/open?id=1VVVI_yqEV9ioKyryG_QaSIO7SQO2l_K-"/>
    <hyperlink ref="AE13" r:id="rId156" display="https://drive.google.com/open?id=1GEoPQnpokxTGH4rnvh43jYpPRIoYbQ-e"/>
    <hyperlink ref="AZ13" r:id="rId157" display="https://drive.google.com/open?id=1yLwUi27RqC6aO5ii9mbN_zD9kRhyy-7B"/>
    <hyperlink ref="BA13" r:id="rId158" display="https://drive.google.com/open?id=1YrOdgVTk2lXr4W6dVR1kSuoIsWG0WRkE"/>
    <hyperlink ref="BB13" r:id="rId159" display="https://drive.google.com/open?id=1lZ6us8C13Wdyc55ZsFw9RLKWknWKU746"/>
    <hyperlink ref="BC13" r:id="rId160" display="https://drive.google.com/open?id=18fuABtWlBHswl6OpKB3uUs_1WjCEz6yt"/>
    <hyperlink ref="BF13" r:id="rId161" display="=IF(ROW($A:$A)=1,&quot;VIEW ANAK&quot;,IF($A:$A=&quot;&quot;,&quot;&quot;,&quot;http://drive.google.com/uc?export=view&amp;id=&quot;&amp;MID(AD:AD,34,40)))"/>
    <hyperlink ref="BG13" r:id="rId162" display="=IF(ROW($A:$A)=1,&quot;VIEW SEKOLAH&quot;,IF($A:$A=&quot;&quot;,&quot;&quot;,&quot;http://drive.google.com/uc?export=view&amp;id=&quot;&amp;MID(AE:AE,34,40)))"/>
    <hyperlink ref="BH13" r:id="rId163" display="=IF(ROW($A:$A)=1,&quot;VIEW ORTU&quot;,IF($A:$A=&quot;&quot;,&quot;&quot;,&quot;http://drive.google.com/uc?export=view&amp;id=&quot;&amp;MID(AZ:AZ,34,40)))"/>
    <hyperlink ref="BI13" r:id="rId164" display="=IF(ROW($A:$A)=1,&quot;VIEW DEPAN&quot;,IF($A:$A=&quot;&quot;,&quot;&quot;,&quot;http://drive.google.com/uc?export=view&amp;id=&quot;&amp;MID(BA:BA,34,40)))"/>
    <hyperlink ref="BJ13" r:id="rId165" display="=IF(ROW($A:$A)=1,&quot;VIEW SAMPING&quot;,IF($A:$A=&quot;&quot;,&quot;&quot;,&quot;http://drive.google.com/uc?export=view&amp;id=&quot;&amp;MID(BB:BB,34,40)))"/>
    <hyperlink ref="BK13" r:id="rId166" display="=IF(ROW($A:$A)=1,&quot;VIEW DESA&quot;,IF($A:$A=&quot;&quot;,&quot;&quot;,&quot;http://drive.google.com/uc?export=view&amp;id=&quot;&amp;MID(BC:BC,34,40)))"/>
    <hyperlink ref="BM13" r:id="rId167" display="https://drive.google.com/file/d/1D0PhtLdgQi_HyA0mrIAIWvhWmnHyFZX9/view?usp=drivesdk"/>
    <hyperlink ref="BQ13" r:id="rId168" display="https://drive.google.com/file/d/1lCsFe_peZH30zRj35HCYtgZKVEcvdiLK/view?usp=drivesdk"/>
    <hyperlink ref="AD14" r:id="rId169" display="https://drive.google.com/open?id=19GlZttwy0XJ8_GtMOqErg25fZWnXZMD3"/>
    <hyperlink ref="AE14" r:id="rId170" display="https://drive.google.com/open?id=1tcibZvooLM_vjAFCbsRPBofVMJrrBYG3"/>
    <hyperlink ref="AZ14" r:id="rId171" display="https://drive.google.com/open?id=12knNvaiJtrttzrHv-TmuXRUyNymVwDQK"/>
    <hyperlink ref="BA14" r:id="rId172" display="https://drive.google.com/open?id=1W0FVyWEoRAwVhFlRmmo-i1zCe6Sjh8aw"/>
    <hyperlink ref="BB14" r:id="rId173" display="https://drive.google.com/open?id=1nUOFiplK0zonW3_Bv8SgwilI3CBGRycm"/>
    <hyperlink ref="BC14" r:id="rId174" display="https://drive.google.com/open?id=1nzU4N-RZQkKOM0qeAdFqekpO-GyNmwdN"/>
    <hyperlink ref="BF14" r:id="rId175" display="=IF(ROW($A:$A)=1,&quot;VIEW ANAK&quot;,IF($A:$A=&quot;&quot;,&quot;&quot;,&quot;http://drive.google.com/uc?export=view&amp;id=&quot;&amp;MID(AD:AD,34,40)))"/>
    <hyperlink ref="BG14" r:id="rId176" display="=IF(ROW($A:$A)=1,&quot;VIEW SEKOLAH&quot;,IF($A:$A=&quot;&quot;,&quot;&quot;,&quot;http://drive.google.com/uc?export=view&amp;id=&quot;&amp;MID(AE:AE,34,40)))"/>
    <hyperlink ref="BH14" r:id="rId177" display="=IF(ROW($A:$A)=1,&quot;VIEW ORTU&quot;,IF($A:$A=&quot;&quot;,&quot;&quot;,&quot;http://drive.google.com/uc?export=view&amp;id=&quot;&amp;MID(AZ:AZ,34,40)))"/>
    <hyperlink ref="BI14" r:id="rId178" display="=IF(ROW($A:$A)=1,&quot;VIEW DEPAN&quot;,IF($A:$A=&quot;&quot;,&quot;&quot;,&quot;http://drive.google.com/uc?export=view&amp;id=&quot;&amp;MID(BA:BA,34,40)))"/>
    <hyperlink ref="BJ14" r:id="rId179" display="=IF(ROW($A:$A)=1,&quot;VIEW SAMPING&quot;,IF($A:$A=&quot;&quot;,&quot;&quot;,&quot;http://drive.google.com/uc?export=view&amp;id=&quot;&amp;MID(BB:BB,34,40)))"/>
    <hyperlink ref="BK14" r:id="rId180" display="=IF(ROW($A:$A)=1,&quot;VIEW DESA&quot;,IF($A:$A=&quot;&quot;,&quot;&quot;,&quot;http://drive.google.com/uc?export=view&amp;id=&quot;&amp;MID(BC:BC,34,40)))"/>
    <hyperlink ref="BM14" r:id="rId181" display="https://drive.google.com/file/d/15DOufEO5kT2xA75MrhrPegkdb2C5V-ar/view?usp=drivesdk"/>
    <hyperlink ref="BQ14" r:id="rId182" display="https://drive.google.com/file/d/1k2CHjAnjHlgYp34xO3wwJLslR1u5cDXS/view?usp=drivesdk"/>
    <hyperlink ref="AD15" r:id="rId183" display="https://drive.google.com/open?id=15CBZTcTmF42Sd8Um0oMgG1ouGcpmPRM5"/>
    <hyperlink ref="AE15" r:id="rId184" display="https://drive.google.com/open?id=1btfI1BIh4Unn608AsINc4YyuCzY1JQXK"/>
    <hyperlink ref="AZ15" r:id="rId185" display="https://drive.google.com/open?id=1xKEdCBzMMi1zmxh5u7nz6kzuHIcMa9Kv"/>
    <hyperlink ref="BA15" r:id="rId186" display="https://drive.google.com/open?id=1SPlpnBxm4m-V1EwNkHsKh698mCnJQo7U"/>
    <hyperlink ref="BB15" r:id="rId187" display="https://drive.google.com/open?id=1yZM5WX7IsS0knv_3RicPk4oI2mlBeFb4"/>
    <hyperlink ref="BC15" r:id="rId188" display="https://drive.google.com/open?id=1JvmdDLYu06gWT9UmPW-VUdBmQTJnuchp"/>
    <hyperlink ref="BF15" r:id="rId189" display="=IF(ROW($A:$A)=1,&quot;VIEW ANAK&quot;,IF($A:$A=&quot;&quot;,&quot;&quot;,&quot;http://drive.google.com/uc?export=view&amp;id=&quot;&amp;MID(AD:AD,34,40)))"/>
    <hyperlink ref="BG15" r:id="rId190" display="=IF(ROW($A:$A)=1,&quot;VIEW SEKOLAH&quot;,IF($A:$A=&quot;&quot;,&quot;&quot;,&quot;http://drive.google.com/uc?export=view&amp;id=&quot;&amp;MID(AE:AE,34,40)))"/>
    <hyperlink ref="BH15" r:id="rId191" display="=IF(ROW($A:$A)=1,&quot;VIEW ORTU&quot;,IF($A:$A=&quot;&quot;,&quot;&quot;,&quot;http://drive.google.com/uc?export=view&amp;id=&quot;&amp;MID(AZ:AZ,34,40)))"/>
    <hyperlink ref="BI15" r:id="rId192" display="=IF(ROW($A:$A)=1,&quot;VIEW DEPAN&quot;,IF($A:$A=&quot;&quot;,&quot;&quot;,&quot;http://drive.google.com/uc?export=view&amp;id=&quot;&amp;MID(BA:BA,34,40)))"/>
    <hyperlink ref="BJ15" r:id="rId193" display="=IF(ROW($A:$A)=1,&quot;VIEW SAMPING&quot;,IF($A:$A=&quot;&quot;,&quot;&quot;,&quot;http://drive.google.com/uc?export=view&amp;id=&quot;&amp;MID(BB:BB,34,40)))"/>
    <hyperlink ref="BK15" r:id="rId194" display="=IF(ROW($A:$A)=1,&quot;VIEW DESA&quot;,IF($A:$A=&quot;&quot;,&quot;&quot;,&quot;http://drive.google.com/uc?export=view&amp;id=&quot;&amp;MID(BC:BC,34,40)))"/>
    <hyperlink ref="BM15" r:id="rId195" display="https://drive.google.com/file/d/1aKQtFoAn7AM7NbbeyNnzbeLD8aQQc1w0/view?usp=drivesdk"/>
    <hyperlink ref="BQ15" r:id="rId196" display="https://drive.google.com/file/d/1vH0LgSVvdPEsaaWyrbRiZDAwntivk_TF/view?usp=drivesdk"/>
    <hyperlink ref="AD16" r:id="rId197" display="https://drive.google.com/open?id=1hbPxAEx_RnXniggrkfVuvFWKyBdGhV2y"/>
    <hyperlink ref="AE16" r:id="rId198" display="https://drive.google.com/open?id=1IMhXFAI2GF7dznCwmY5fxRJfLFrZnkLV"/>
    <hyperlink ref="AZ16" r:id="rId199" display="https://drive.google.com/open?id=1vr9HA44V6VnTDybsyMo3CkI_4fJcqWgW"/>
    <hyperlink ref="BA16" r:id="rId200" display="https://drive.google.com/open?id=14MJd08NtMPhRBHKYZfIRoIB_EVFFgUOC"/>
    <hyperlink ref="BB16" r:id="rId201" display="https://drive.google.com/open?id=1HBCyEfulwbIXY7Gks_sLCFB_vTOR1Lpn"/>
    <hyperlink ref="BC16" r:id="rId202" display="https://drive.google.com/open?id=1HrEenT3Q0gVYQFKWdYpmZ5emMib7k1jI"/>
    <hyperlink ref="BF16" r:id="rId203" display="=IF(ROW($A:$A)=1,&quot;VIEW ANAK&quot;,IF($A:$A=&quot;&quot;,&quot;&quot;,&quot;http://drive.google.com/uc?export=view&amp;id=&quot;&amp;MID(AD:AD,34,40)))"/>
    <hyperlink ref="BG16" r:id="rId204" display="=IF(ROW($A:$A)=1,&quot;VIEW SEKOLAH&quot;,IF($A:$A=&quot;&quot;,&quot;&quot;,&quot;http://drive.google.com/uc?export=view&amp;id=&quot;&amp;MID(AE:AE,34,40)))"/>
    <hyperlink ref="BH16" r:id="rId205" display="=IF(ROW($A:$A)=1,&quot;VIEW ORTU&quot;,IF($A:$A=&quot;&quot;,&quot;&quot;,&quot;http://drive.google.com/uc?export=view&amp;id=&quot;&amp;MID(AZ:AZ,34,40)))"/>
    <hyperlink ref="BI16" r:id="rId206" display="=IF(ROW($A:$A)=1,&quot;VIEW DEPAN&quot;,IF($A:$A=&quot;&quot;,&quot;&quot;,&quot;http://drive.google.com/uc?export=view&amp;id=&quot;&amp;MID(BA:BA,34,40)))"/>
    <hyperlink ref="BJ16" r:id="rId207" display="=IF(ROW($A:$A)=1,&quot;VIEW SAMPING&quot;,IF($A:$A=&quot;&quot;,&quot;&quot;,&quot;http://drive.google.com/uc?export=view&amp;id=&quot;&amp;MID(BB:BB,34,40)))"/>
    <hyperlink ref="BK16" r:id="rId208" display="=IF(ROW($A:$A)=1,&quot;VIEW DESA&quot;,IF($A:$A=&quot;&quot;,&quot;&quot;,&quot;http://drive.google.com/uc?export=view&amp;id=&quot;&amp;MID(BC:BC,34,40)))"/>
    <hyperlink ref="BM16" r:id="rId209" display="https://drive.google.com/file/d/1CW58yBG5RwI4gHXCdCgRFtrrTDv8eVR-/view?usp=drivesdk"/>
    <hyperlink ref="BQ16" r:id="rId210" display="https://drive.google.com/file/d/173JJ4ntNzYvN3Ib1b8UR3UbH_yOLAhk8/view?usp=drivesdk"/>
    <hyperlink ref="AD17" r:id="rId211" display="https://drive.google.com/open?id=1WeHM7aM1-B8n1cidLyJCOr2O68UtUlv_"/>
    <hyperlink ref="AE17" r:id="rId212" display="https://drive.google.com/open?id=1IW5IqHyBd_C372NUP0JJkAvI3Mb3mHr9"/>
    <hyperlink ref="AZ17" r:id="rId213" display="https://drive.google.com/open?id=1MlZQTpEvuRjDDEUnbbFHD59IWLHimfQ1"/>
    <hyperlink ref="BA17" r:id="rId214" display="https://drive.google.com/open?id=1yL709PUoKUxpIHPJb8hZwlgFA3jIkqaE"/>
    <hyperlink ref="BB17" r:id="rId215" display="https://drive.google.com/open?id=1UybBFyoZ4iQlqD6lmrmAgGwdT4YZZ4TX"/>
    <hyperlink ref="BC17" r:id="rId216" display="https://drive.google.com/open?id=1DzIIJJiqBa6gv81F2RGZZx_asK5IAMfw"/>
    <hyperlink ref="BF17" r:id="rId217" display="=IF(ROW($A:$A)=1,&quot;VIEW ANAK&quot;,IF($A:$A=&quot;&quot;,&quot;&quot;,&quot;http://drive.google.com/uc?export=view&amp;id=&quot;&amp;MID(AD:AD,34,40)))"/>
    <hyperlink ref="BG17" r:id="rId218" display="=IF(ROW($A:$A)=1,&quot;VIEW SEKOLAH&quot;,IF($A:$A=&quot;&quot;,&quot;&quot;,&quot;http://drive.google.com/uc?export=view&amp;id=&quot;&amp;MID(AE:AE,34,40)))"/>
    <hyperlink ref="BH17" r:id="rId219" display="=IF(ROW($A:$A)=1,&quot;VIEW ORTU&quot;,IF($A:$A=&quot;&quot;,&quot;&quot;,&quot;http://drive.google.com/uc?export=view&amp;id=&quot;&amp;MID(AZ:AZ,34,40)))"/>
    <hyperlink ref="BI17" r:id="rId220" display="=IF(ROW($A:$A)=1,&quot;VIEW DEPAN&quot;,IF($A:$A=&quot;&quot;,&quot;&quot;,&quot;http://drive.google.com/uc?export=view&amp;id=&quot;&amp;MID(BA:BA,34,40)))"/>
    <hyperlink ref="BJ17" r:id="rId221" display="=IF(ROW($A:$A)=1,&quot;VIEW SAMPING&quot;,IF($A:$A=&quot;&quot;,&quot;&quot;,&quot;http://drive.google.com/uc?export=view&amp;id=&quot;&amp;MID(BB:BB,34,40)))"/>
    <hyperlink ref="BK17" r:id="rId222" display="=IF(ROW($A:$A)=1,&quot;VIEW DESA&quot;,IF($A:$A=&quot;&quot;,&quot;&quot;,&quot;http://drive.google.com/uc?export=view&amp;id=&quot;&amp;MID(BC:BC,34,40)))"/>
    <hyperlink ref="BM17" r:id="rId223" display="https://drive.google.com/file/d/1I7b6BRmXA32xLFN_jVDt-jXUQKZcI-4s/view?usp=drivesdk"/>
    <hyperlink ref="BQ17" r:id="rId224" display="https://drive.google.com/file/d/1uCwxi9HDRngRXDPG0ezGre02zWfMmRqf/view?usp=drivesdk"/>
    <hyperlink ref="AD18" r:id="rId225" display="https://drive.google.com/open?id=1sPTiA-ZAZF_Ok5ZKIqKB0uMoHHpgnK1i"/>
    <hyperlink ref="AE18" r:id="rId226" display="https://drive.google.com/open?id=1e5zosDfuTSUNjerQnMjIAZUV_YT7sOxg"/>
    <hyperlink ref="AZ18" r:id="rId227" display="https://drive.google.com/open?id=17mqr0aHfYIzrP-BjZxErTR5twj7Rx-Q-"/>
    <hyperlink ref="BA18" r:id="rId228" display="https://drive.google.com/open?id=1ltPOUMVPIwXXcebLAAgRtte_8pelCQc0"/>
    <hyperlink ref="BB18" r:id="rId229" display="https://drive.google.com/open?id=1Sk2ierqctKqYE7hVlntBKDeRLg47Ogog"/>
    <hyperlink ref="BC18" r:id="rId230" display="https://drive.google.com/open?id=1Zy3d62cUTXghHrjF-07EMDWZrDB_r1kd"/>
    <hyperlink ref="BF18" r:id="rId231" display="=IF(ROW($A:$A)=1,&quot;VIEW ANAK&quot;,IF($A:$A=&quot;&quot;,&quot;&quot;,&quot;http://drive.google.com/uc?export=view&amp;id=&quot;&amp;MID(AD:AD,34,40)))"/>
    <hyperlink ref="BG18" r:id="rId232" display="=IF(ROW($A:$A)=1,&quot;VIEW SEKOLAH&quot;,IF($A:$A=&quot;&quot;,&quot;&quot;,&quot;http://drive.google.com/uc?export=view&amp;id=&quot;&amp;MID(AE:AE,34,40)))"/>
    <hyperlink ref="BH18" r:id="rId233" display="=IF(ROW($A:$A)=1,&quot;VIEW ORTU&quot;,IF($A:$A=&quot;&quot;,&quot;&quot;,&quot;http://drive.google.com/uc?export=view&amp;id=&quot;&amp;MID(AZ:AZ,34,40)))"/>
    <hyperlink ref="BI18" r:id="rId234" display="=IF(ROW($A:$A)=1,&quot;VIEW DEPAN&quot;,IF($A:$A=&quot;&quot;,&quot;&quot;,&quot;http://drive.google.com/uc?export=view&amp;id=&quot;&amp;MID(BA:BA,34,40)))"/>
    <hyperlink ref="BJ18" r:id="rId235" display="=IF(ROW($A:$A)=1,&quot;VIEW SAMPING&quot;,IF($A:$A=&quot;&quot;,&quot;&quot;,&quot;http://drive.google.com/uc?export=view&amp;id=&quot;&amp;MID(BB:BB,34,40)))"/>
    <hyperlink ref="BK18" r:id="rId236" display="=IF(ROW($A:$A)=1,&quot;VIEW DESA&quot;,IF($A:$A=&quot;&quot;,&quot;&quot;,&quot;http://drive.google.com/uc?export=view&amp;id=&quot;&amp;MID(BC:BC,34,40)))"/>
    <hyperlink ref="BM18" r:id="rId237" display="https://drive.google.com/file/d/1Grs5VqIHhAF1s0Xj0BcJbkFCdv3zOCS1/view?usp=drivesdk"/>
    <hyperlink ref="BQ18" r:id="rId238" display="https://drive.google.com/file/d/1bKKhxac3SB1pD_CHp_7CBgx19pNK6QGJ/view?usp=drivesdk"/>
    <hyperlink ref="AD19" r:id="rId239" display="https://drive.google.com/open?id=154xgFMKMkstZ98wOOtpTt9_1xcLtyakC"/>
    <hyperlink ref="AE19" r:id="rId240" display="https://drive.google.com/open?id=1OG9JJGc-bedLDg08oIcwJT52rbF9BX4E"/>
    <hyperlink ref="AZ19" r:id="rId241" display="https://drive.google.com/open?id=1UVudDe4-jectPErxgaNNEOzZyc-xU0nm"/>
    <hyperlink ref="BA19" r:id="rId242" display="https://drive.google.com/open?id=1RUh4wzTZsEY9xIbwssxUvJsJroLXaqrK"/>
    <hyperlink ref="BB19" r:id="rId243" display="https://drive.google.com/open?id=1OuVv7dLhrGgX9XQ6nDBC5zfZcvVGapFm"/>
    <hyperlink ref="BC19" r:id="rId244" display="https://drive.google.com/open?id=1hvNOTLmUgFOkXUNn4uIPZ8HuSUpIPAyI"/>
    <hyperlink ref="BF19" r:id="rId245" display="=IF(ROW($A:$A)=1,&quot;VIEW ANAK&quot;,IF($A:$A=&quot;&quot;,&quot;&quot;,&quot;http://drive.google.com/uc?export=view&amp;id=&quot;&amp;MID(AD:AD,34,40)))"/>
    <hyperlink ref="BG19" r:id="rId246" display="=IF(ROW($A:$A)=1,&quot;VIEW SEKOLAH&quot;,IF($A:$A=&quot;&quot;,&quot;&quot;,&quot;http://drive.google.com/uc?export=view&amp;id=&quot;&amp;MID(AE:AE,34,40)))"/>
    <hyperlink ref="BH19" r:id="rId247" display="=IF(ROW($A:$A)=1,&quot;VIEW ORTU&quot;,IF($A:$A=&quot;&quot;,&quot;&quot;,&quot;http://drive.google.com/uc?export=view&amp;id=&quot;&amp;MID(AZ:AZ,34,40)))"/>
    <hyperlink ref="BI19" r:id="rId248" display="=IF(ROW($A:$A)=1,&quot;VIEW DEPAN&quot;,IF($A:$A=&quot;&quot;,&quot;&quot;,&quot;http://drive.google.com/uc?export=view&amp;id=&quot;&amp;MID(BA:BA,34,40)))"/>
    <hyperlink ref="BJ19" r:id="rId249" display="=IF(ROW($A:$A)=1,&quot;VIEW SAMPING&quot;,IF($A:$A=&quot;&quot;,&quot;&quot;,&quot;http://drive.google.com/uc?export=view&amp;id=&quot;&amp;MID(BB:BB,34,40)))"/>
    <hyperlink ref="BK19" r:id="rId250" display="=IF(ROW($A:$A)=1,&quot;VIEW DESA&quot;,IF($A:$A=&quot;&quot;,&quot;&quot;,&quot;http://drive.google.com/uc?export=view&amp;id=&quot;&amp;MID(BC:BC,34,40)))"/>
    <hyperlink ref="BM19" r:id="rId251" display="https://drive.google.com/file/d/1CgSIGuaDpR7oRI32pSo54LqFZhtfz3FI/view?usp=drivesdk"/>
    <hyperlink ref="BQ19" r:id="rId252" display="https://drive.google.com/file/d/1gLnBYNVOK91vCr74D83ink9bk4U32_G9/view?usp=drivesdk"/>
    <hyperlink ref="AD20" r:id="rId253" display="https://drive.google.com/open?id=1V_CiAsMT0kxhg1uMfZmckhHFuVqNvdz_"/>
    <hyperlink ref="AE20" r:id="rId254" display="https://drive.google.com/open?id=1V8vVNRgm8iUgOv4r8DU2B9ylUXX-DS-b"/>
    <hyperlink ref="AZ20" r:id="rId255" display="https://drive.google.com/open?id=1SAspcgsc4estPFwtkPvN-EJI8f3ui3UF"/>
    <hyperlink ref="BA20" r:id="rId256" display="https://drive.google.com/open?id=1jvgQohXTzR7gpYXkBMfsx6FAu4b9KnGN"/>
    <hyperlink ref="BB20" r:id="rId257" display="https://drive.google.com/open?id=1dsVVqjO2oa_iGDm6t34NCzdPiEcIhwvI"/>
    <hyperlink ref="BC20" r:id="rId258" display="https://drive.google.com/open?id=1q2iZ2p_3H4AMG58gaZIXl-cB9WPhx4j4"/>
    <hyperlink ref="BF20" r:id="rId259" display="=IF(ROW($A:$A)=1,&quot;VIEW ANAK&quot;,IF($A:$A=&quot;&quot;,&quot;&quot;,&quot;http://drive.google.com/uc?export=view&amp;id=&quot;&amp;MID(AD:AD,34,40)))"/>
    <hyperlink ref="BG20" r:id="rId260" display="=IF(ROW($A:$A)=1,&quot;VIEW SEKOLAH&quot;,IF($A:$A=&quot;&quot;,&quot;&quot;,&quot;http://drive.google.com/uc?export=view&amp;id=&quot;&amp;MID(AE:AE,34,40)))"/>
    <hyperlink ref="BH20" r:id="rId261" display="=IF(ROW($A:$A)=1,&quot;VIEW ORTU&quot;,IF($A:$A=&quot;&quot;,&quot;&quot;,&quot;http://drive.google.com/uc?export=view&amp;id=&quot;&amp;MID(AZ:AZ,34,40)))"/>
    <hyperlink ref="BI20" r:id="rId262" display="=IF(ROW($A:$A)=1,&quot;VIEW DEPAN&quot;,IF($A:$A=&quot;&quot;,&quot;&quot;,&quot;http://drive.google.com/uc?export=view&amp;id=&quot;&amp;MID(BA:BA,34,40)))"/>
    <hyperlink ref="BJ20" r:id="rId263" display="=IF(ROW($A:$A)=1,&quot;VIEW SAMPING&quot;,IF($A:$A=&quot;&quot;,&quot;&quot;,&quot;http://drive.google.com/uc?export=view&amp;id=&quot;&amp;MID(BB:BB,34,40)))"/>
    <hyperlink ref="BK20" r:id="rId264" display="=IF(ROW($A:$A)=1,&quot;VIEW DESA&quot;,IF($A:$A=&quot;&quot;,&quot;&quot;,&quot;http://drive.google.com/uc?export=view&amp;id=&quot;&amp;MID(BC:BC,34,40)))"/>
    <hyperlink ref="BM20" r:id="rId265" display="https://drive.google.com/file/d/1S9SJ6rPEfhMk3DzSk5wIq_unT4vX83aS/view?usp=drivesdk"/>
    <hyperlink ref="BQ20" r:id="rId266" display="https://drive.google.com/file/d/1NUK08gB_em_yXy1EC_i8FeaLInVHei1c/view?usp=drivesdk"/>
    <hyperlink ref="AD21" r:id="rId267" display="https://drive.google.com/open?id=1dg49CmC2VfWOlqSm-dM6NGqFJ14g8FPP"/>
    <hyperlink ref="AE21" r:id="rId268" display="https://drive.google.com/open?id=1tkEliv8QHsrUCDB2PdayI7HUswvRd_oj"/>
    <hyperlink ref="AZ21" r:id="rId269" display="https://drive.google.com/open?id=19ZPa0AMm0Vf_GZgvKY1eNT8sTGUu8fIc"/>
    <hyperlink ref="BA21" r:id="rId270" display="https://drive.google.com/open?id=1Jghfey8Vw7SgAYTm3Uh0i6XgCH1jp1uf"/>
    <hyperlink ref="BB21" r:id="rId271" display="https://drive.google.com/open?id=1gfMyVWLUkUpulhvHo_nWOWJNJ1TmCkmm"/>
    <hyperlink ref="BC21" r:id="rId272" display="https://drive.google.com/open?id=19CPT3VTHifk4HrlQSTFvelt8CjngUVKK"/>
    <hyperlink ref="BF21" r:id="rId273" display="=IF(ROW($A:$A)=1,&quot;VIEW ANAK&quot;,IF($A:$A=&quot;&quot;,&quot;&quot;,&quot;http://drive.google.com/uc?export=view&amp;id=&quot;&amp;MID(AD:AD,34,40)))"/>
    <hyperlink ref="BG21" r:id="rId274" display="=IF(ROW($A:$A)=1,&quot;VIEW SEKOLAH&quot;,IF($A:$A=&quot;&quot;,&quot;&quot;,&quot;http://drive.google.com/uc?export=view&amp;id=&quot;&amp;MID(AE:AE,34,40)))"/>
    <hyperlink ref="BH21" r:id="rId275" display="=IF(ROW($A:$A)=1,&quot;VIEW ORTU&quot;,IF($A:$A=&quot;&quot;,&quot;&quot;,&quot;http://drive.google.com/uc?export=view&amp;id=&quot;&amp;MID(AZ:AZ,34,40)))"/>
    <hyperlink ref="BI21" r:id="rId276" display="=IF(ROW($A:$A)=1,&quot;VIEW DEPAN&quot;,IF($A:$A=&quot;&quot;,&quot;&quot;,&quot;http://drive.google.com/uc?export=view&amp;id=&quot;&amp;MID(BA:BA,34,40)))"/>
    <hyperlink ref="BJ21" r:id="rId277" display="=IF(ROW($A:$A)=1,&quot;VIEW SAMPING&quot;,IF($A:$A=&quot;&quot;,&quot;&quot;,&quot;http://drive.google.com/uc?export=view&amp;id=&quot;&amp;MID(BB:BB,34,40)))"/>
    <hyperlink ref="BK21" r:id="rId278" display="=IF(ROW($A:$A)=1,&quot;VIEW DESA&quot;,IF($A:$A=&quot;&quot;,&quot;&quot;,&quot;http://drive.google.com/uc?export=view&amp;id=&quot;&amp;MID(BC:BC,34,40)))"/>
    <hyperlink ref="BM21" r:id="rId279" display="https://drive.google.com/file/d/10W8yjnzvfpeTdWHorux1IYiZi0429-IW/view?usp=drivesdk"/>
    <hyperlink ref="BQ21" r:id="rId280" display="https://drive.google.com/file/d/1g3Ok7cABFMjEqyESdXYHH7gxlOKeO2Yx/view?usp=drivesdk"/>
    <hyperlink ref="AD22" r:id="rId281" display="https://drive.google.com/open?id=1LD2FYTiByPGP3wsw34AGS4X88uK8D9ox"/>
    <hyperlink ref="AE22" r:id="rId282" display="https://drive.google.com/open?id=1t8NGy2UFYahXRP9mIstAHSumV8oHr7LS"/>
    <hyperlink ref="AZ22" r:id="rId283" display="https://drive.google.com/open?id=1zni-nmknLGFd2Gcco0YynAPvbGluqT1A"/>
    <hyperlink ref="BA22" r:id="rId284" display="https://drive.google.com/open?id=1Sold7gg8lSRckkcg686sRD6-aMqmD0bf"/>
    <hyperlink ref="BB22" r:id="rId285" display="https://drive.google.com/open?id=1zNkafdYcVN4K5AJ3MYp8RJbPNNRdZWOW"/>
    <hyperlink ref="BC22" r:id="rId286" display="https://drive.google.com/open?id=1D0G5TBpinhNOCovShvBuYLrouroMcehV"/>
    <hyperlink ref="BF22" r:id="rId287" display="=IF(ROW($A:$A)=1,&quot;VIEW ANAK&quot;,IF($A:$A=&quot;&quot;,&quot;&quot;,&quot;http://drive.google.com/uc?export=view&amp;id=&quot;&amp;MID(AD:AD,34,40)))"/>
    <hyperlink ref="BG22" r:id="rId288" display="=IF(ROW($A:$A)=1,&quot;VIEW SEKOLAH&quot;,IF($A:$A=&quot;&quot;,&quot;&quot;,&quot;http://drive.google.com/uc?export=view&amp;id=&quot;&amp;MID(AE:AE,34,40)))"/>
    <hyperlink ref="BH22" r:id="rId289" display="=IF(ROW($A:$A)=1,&quot;VIEW ORTU&quot;,IF($A:$A=&quot;&quot;,&quot;&quot;,&quot;http://drive.google.com/uc?export=view&amp;id=&quot;&amp;MID(AZ:AZ,34,40)))"/>
    <hyperlink ref="BI22" r:id="rId290" display="=IF(ROW($A:$A)=1,&quot;VIEW DEPAN&quot;,IF($A:$A=&quot;&quot;,&quot;&quot;,&quot;http://drive.google.com/uc?export=view&amp;id=&quot;&amp;MID(BA:BA,34,40)))"/>
    <hyperlink ref="BJ22" r:id="rId291" display="=IF(ROW($A:$A)=1,&quot;VIEW SAMPING&quot;,IF($A:$A=&quot;&quot;,&quot;&quot;,&quot;http://drive.google.com/uc?export=view&amp;id=&quot;&amp;MID(BB:BB,34,40)))"/>
    <hyperlink ref="BK22" r:id="rId292" display="=IF(ROW($A:$A)=1,&quot;VIEW DESA&quot;,IF($A:$A=&quot;&quot;,&quot;&quot;,&quot;http://drive.google.com/uc?export=view&amp;id=&quot;&amp;MID(BC:BC,34,40)))"/>
    <hyperlink ref="BM22" r:id="rId293" display="https://drive.google.com/file/d/1mRuPhH5F7UT-OLwriQaB67WsGqBdIAa5/view?usp=drivesdk"/>
    <hyperlink ref="BQ22" r:id="rId294" display="https://drive.google.com/file/d/1OzI_XIaPcXioOXH4_oe7EX5cHo7Q0STf/view?usp=drivesdk"/>
    <hyperlink ref="AD23" r:id="rId295" display="https://drive.google.com/open?id=10ctCFH63gItuv_oSWOTidl8SuGFxhxId"/>
    <hyperlink ref="AE23" r:id="rId296" display="https://drive.google.com/open?id=1IGA_pIupjYdLy6nNqG0YiFJ1eFpaChnW"/>
    <hyperlink ref="AZ23" r:id="rId297" display="https://drive.google.com/open?id=1y7p2YpHGeduAgPsVJGoxuHmVg_BeEs9K"/>
    <hyperlink ref="BA23" r:id="rId298" display="https://drive.google.com/open?id=19FNGTY3CpC189uddcoBGi3SP4Er325Kt"/>
    <hyperlink ref="BB23" r:id="rId299" display="https://drive.google.com/open?id=1Jmhj-C0PTFI5FftEZBqKqyTYEOPjekuf"/>
    <hyperlink ref="BC23" r:id="rId300" display="https://drive.google.com/open?id=1KvEMlL7hs1zJ16qju-OMIiEUwmYOZbiw"/>
    <hyperlink ref="BF23" r:id="rId301" display="=IF(ROW($A:$A)=1,&quot;VIEW ANAK&quot;,IF($A:$A=&quot;&quot;,&quot;&quot;,&quot;http://drive.google.com/uc?export=view&amp;id=&quot;&amp;MID(AD:AD,34,40)))"/>
    <hyperlink ref="BG23" r:id="rId302" display="=IF(ROW($A:$A)=1,&quot;VIEW SEKOLAH&quot;,IF($A:$A=&quot;&quot;,&quot;&quot;,&quot;http://drive.google.com/uc?export=view&amp;id=&quot;&amp;MID(AE:AE,34,40)))"/>
    <hyperlink ref="BH23" r:id="rId303" display="=IF(ROW($A:$A)=1,&quot;VIEW ORTU&quot;,IF($A:$A=&quot;&quot;,&quot;&quot;,&quot;http://drive.google.com/uc?export=view&amp;id=&quot;&amp;MID(AZ:AZ,34,40)))"/>
    <hyperlink ref="BI23" r:id="rId304" display="=IF(ROW($A:$A)=1,&quot;VIEW DEPAN&quot;,IF($A:$A=&quot;&quot;,&quot;&quot;,&quot;http://drive.google.com/uc?export=view&amp;id=&quot;&amp;MID(BA:BA,34,40)))"/>
    <hyperlink ref="BJ23" r:id="rId305" display="=IF(ROW($A:$A)=1,&quot;VIEW SAMPING&quot;,IF($A:$A=&quot;&quot;,&quot;&quot;,&quot;http://drive.google.com/uc?export=view&amp;id=&quot;&amp;MID(BB:BB,34,40)))"/>
    <hyperlink ref="BK23" r:id="rId306" display="=IF(ROW($A:$A)=1,&quot;VIEW DESA&quot;,IF($A:$A=&quot;&quot;,&quot;&quot;,&quot;http://drive.google.com/uc?export=view&amp;id=&quot;&amp;MID(BC:BC,34,40)))"/>
    <hyperlink ref="BM23" r:id="rId307" display="https://drive.google.com/file/d/1sUk6WGZTriYda1lQ2TCSnv9GbvrQegDG/view?usp=drivesdk"/>
    <hyperlink ref="BQ23" r:id="rId308" display="https://drive.google.com/file/d/11VvTiAtvdkVqa-w_vtqxRRKMmiBadM6T/view?usp=drivesdk"/>
    <hyperlink ref="AD24" r:id="rId309" display="https://drive.google.com/open?id=1gbC6LODlQpaQLVG3vJ9j4oEck1V_yCSt"/>
    <hyperlink ref="AE24" r:id="rId310" display="https://drive.google.com/open?id=1XO9rj-xcBENZlCPU7FDV-r8HPnKauCSl"/>
    <hyperlink ref="AZ24" r:id="rId311" display="https://drive.google.com/open?id=1mmFNmohxR-7yzBiWd_qzzzFIUxNUmB6j"/>
    <hyperlink ref="BA24" r:id="rId312" display="https://drive.google.com/open?id=19hSf_2Lat9Y87xzTluueP4o2-tpp9upu"/>
    <hyperlink ref="BB24" r:id="rId313" display="https://drive.google.com/open?id=1sBAO_7QO_NwFawHdmawSkMxOmTLqXQ-q"/>
    <hyperlink ref="BC24" r:id="rId314" display="https://drive.google.com/open?id=11_Gc8aWhOslBtbba86rQ6Un12rU6WIyL"/>
    <hyperlink ref="BF24" r:id="rId315" display="=IF(ROW($A:$A)=1,&quot;VIEW ANAK&quot;,IF($A:$A=&quot;&quot;,&quot;&quot;,&quot;http://drive.google.com/uc?export=view&amp;id=&quot;&amp;MID(AD:AD,34,40)))"/>
    <hyperlink ref="BG24" r:id="rId316" display="=IF(ROW($A:$A)=1,&quot;VIEW SEKOLAH&quot;,IF($A:$A=&quot;&quot;,&quot;&quot;,&quot;http://drive.google.com/uc?export=view&amp;id=&quot;&amp;MID(AE:AE,34,40)))"/>
    <hyperlink ref="BH24" r:id="rId317" display="=IF(ROW($A:$A)=1,&quot;VIEW ORTU&quot;,IF($A:$A=&quot;&quot;,&quot;&quot;,&quot;http://drive.google.com/uc?export=view&amp;id=&quot;&amp;MID(AZ:AZ,34,40)))"/>
    <hyperlink ref="BI24" r:id="rId318" display="=IF(ROW($A:$A)=1,&quot;VIEW DEPAN&quot;,IF($A:$A=&quot;&quot;,&quot;&quot;,&quot;http://drive.google.com/uc?export=view&amp;id=&quot;&amp;MID(BA:BA,34,40)))"/>
    <hyperlink ref="BJ24" r:id="rId319" display="=IF(ROW($A:$A)=1,&quot;VIEW SAMPING&quot;,IF($A:$A=&quot;&quot;,&quot;&quot;,&quot;http://drive.google.com/uc?export=view&amp;id=&quot;&amp;MID(BB:BB,34,40)))"/>
    <hyperlink ref="BK24" r:id="rId320" display="=IF(ROW($A:$A)=1,&quot;VIEW DESA&quot;,IF($A:$A=&quot;&quot;,&quot;&quot;,&quot;http://drive.google.com/uc?export=view&amp;id=&quot;&amp;MID(BC:BC,34,40)))"/>
    <hyperlink ref="BM24" r:id="rId321" display="https://drive.google.com/file/d/1g9vtI7EuDUjWMIUDL1ZHpanuQimxciqw/view?usp=drivesdk"/>
    <hyperlink ref="BQ24" r:id="rId322" display="https://drive.google.com/file/d/1lbp6GgINhwJ4-SAq-HYy4G5Rv-0aFt3e/view?usp=drivesdk"/>
    <hyperlink ref="AD25" r:id="rId323" display="https://drive.google.com/open?id=1IGNeRY1u8l8_5f-cdVeGTqGR4gsy3WpN"/>
    <hyperlink ref="AE25" r:id="rId324" display="https://drive.google.com/open?id=10qkKUvxP6TjH1E7Z-gJWqx8cFSWQAV_w"/>
    <hyperlink ref="AZ25" r:id="rId325" display="https://drive.google.com/open?id=1MOVJgeKPm-p7Dj7g_JBre6CB_UCuL89q"/>
    <hyperlink ref="BA25" r:id="rId326" display="https://drive.google.com/open?id=1qfVfcMQSANP2burxATNDVdHYpsH75VUr"/>
    <hyperlink ref="BB25" r:id="rId327" display="https://drive.google.com/open?id=123-9JIPDqv3-YLjoCCACNj3nUuXEY5wN"/>
    <hyperlink ref="BC25" r:id="rId328" display="https://drive.google.com/open?id=1ILuI0uhNftqNNPR6Gd15pKnLtK4s3csT"/>
    <hyperlink ref="BF25" r:id="rId329" display="=IF(ROW($A:$A)=1,&quot;VIEW ANAK&quot;,IF($A:$A=&quot;&quot;,&quot;&quot;,&quot;http://drive.google.com/uc?export=view&amp;id=&quot;&amp;MID(AD:AD,34,40)))"/>
    <hyperlink ref="BG25" r:id="rId330" display="=IF(ROW($A:$A)=1,&quot;VIEW SEKOLAH&quot;,IF($A:$A=&quot;&quot;,&quot;&quot;,&quot;http://drive.google.com/uc?export=view&amp;id=&quot;&amp;MID(AE:AE,34,40)))"/>
    <hyperlink ref="BH25" r:id="rId331" display="=IF(ROW($A:$A)=1,&quot;VIEW ORTU&quot;,IF($A:$A=&quot;&quot;,&quot;&quot;,&quot;http://drive.google.com/uc?export=view&amp;id=&quot;&amp;MID(AZ:AZ,34,40)))"/>
    <hyperlink ref="BI25" r:id="rId332" display="=IF(ROW($A:$A)=1,&quot;VIEW DEPAN&quot;,IF($A:$A=&quot;&quot;,&quot;&quot;,&quot;http://drive.google.com/uc?export=view&amp;id=&quot;&amp;MID(BA:BA,34,40)))"/>
    <hyperlink ref="BJ25" r:id="rId333" display="=IF(ROW($A:$A)=1,&quot;VIEW SAMPING&quot;,IF($A:$A=&quot;&quot;,&quot;&quot;,&quot;http://drive.google.com/uc?export=view&amp;id=&quot;&amp;MID(BB:BB,34,40)))"/>
    <hyperlink ref="BK25" r:id="rId334" display="=IF(ROW($A:$A)=1,&quot;VIEW DESA&quot;,IF($A:$A=&quot;&quot;,&quot;&quot;,&quot;http://drive.google.com/uc?export=view&amp;id=&quot;&amp;MID(BC:BC,34,40)))"/>
    <hyperlink ref="BM25" r:id="rId335" display="https://drive.google.com/file/d/1mzSVrs8xUU6wR0ioNHWiqOJ9VgMme-cZ/view?usp=drivesdk"/>
    <hyperlink ref="BQ25" r:id="rId336" display="https://drive.google.com/file/d/10nSOCFMz2M-lhfxv8_vMPaU7K9UfAnsV/view?usp=drivesdk"/>
    <hyperlink ref="AD26" r:id="rId337" display="https://drive.google.com/open?id=1C0jgQ_fp6z5mByryUItvNw-Xs_iHVReD"/>
    <hyperlink ref="AE26" r:id="rId338" display="https://drive.google.com/open?id=1aM9bwG5Tn8rS1AFJ7Qx4NURU_MM0yHQl"/>
    <hyperlink ref="AZ26" r:id="rId339" display="https://drive.google.com/open?id=1GlBzxDKjffqnBJReggkVskA-780_U8l6"/>
    <hyperlink ref="BA26" r:id="rId340" display="https://drive.google.com/open?id=17XXG_hOK-88lu0FVnMLIEy1xp8k29aM-"/>
    <hyperlink ref="BB26" r:id="rId341" display="https://drive.google.com/open?id=1llNCIwGgpz4KyCdVP_UHVfb83BK4ptcP"/>
    <hyperlink ref="BC26" r:id="rId342" display="https://drive.google.com/open?id=1W5-BcGp0TqukRMRDsHN7Sw6lSjTcj02f"/>
    <hyperlink ref="BF26" r:id="rId343" display="=IF(ROW($A:$A)=1,&quot;VIEW ANAK&quot;,IF($A:$A=&quot;&quot;,&quot;&quot;,&quot;http://drive.google.com/uc?export=view&amp;id=&quot;&amp;MID(AD:AD,34,40)))"/>
    <hyperlink ref="BG26" r:id="rId344" display="=IF(ROW($A:$A)=1,&quot;VIEW SEKOLAH&quot;,IF($A:$A=&quot;&quot;,&quot;&quot;,&quot;http://drive.google.com/uc?export=view&amp;id=&quot;&amp;MID(AE:AE,34,40)))"/>
    <hyperlink ref="BH26" r:id="rId345" display="=IF(ROW($A:$A)=1,&quot;VIEW ORTU&quot;,IF($A:$A=&quot;&quot;,&quot;&quot;,&quot;http://drive.google.com/uc?export=view&amp;id=&quot;&amp;MID(AZ:AZ,34,40)))"/>
    <hyperlink ref="BI26" r:id="rId346" display="=IF(ROW($A:$A)=1,&quot;VIEW DEPAN&quot;,IF($A:$A=&quot;&quot;,&quot;&quot;,&quot;http://drive.google.com/uc?export=view&amp;id=&quot;&amp;MID(BA:BA,34,40)))"/>
    <hyperlink ref="BJ26" r:id="rId347" display="=IF(ROW($A:$A)=1,&quot;VIEW SAMPING&quot;,IF($A:$A=&quot;&quot;,&quot;&quot;,&quot;http://drive.google.com/uc?export=view&amp;id=&quot;&amp;MID(BB:BB,34,40)))"/>
    <hyperlink ref="BK26" r:id="rId348" display="=IF(ROW($A:$A)=1,&quot;VIEW DESA&quot;,IF($A:$A=&quot;&quot;,&quot;&quot;,&quot;http://drive.google.com/uc?export=view&amp;id=&quot;&amp;MID(BC:BC,34,40)))"/>
    <hyperlink ref="BM26" r:id="rId349" display="https://drive.google.com/file/d/19lcl-Q8xsAbOpdSXi6zk0QA0TBF20mmJ/view?usp=drivesdk"/>
    <hyperlink ref="BQ26" r:id="rId350" display="https://drive.google.com/file/d/13i7jWwL7J9TX_2l48rOduEYn8nlNmF7_/view?usp=drivesdk"/>
    <hyperlink ref="AD27" r:id="rId351" display="https://drive.google.com/open?id=1DVJiOhteLyiepyBW3oosOZccb22mw_C_"/>
    <hyperlink ref="AE27" r:id="rId352" display="https://drive.google.com/open?id=1vhp3FA-Wy06eRMJnl3nEk60TYGyGGXEO"/>
    <hyperlink ref="AZ27" r:id="rId353" display="https://drive.google.com/open?id=1Dxbv9u_DA1EkEdtbYwUyoHZqqVYJ_cXk"/>
    <hyperlink ref="BA27" r:id="rId354" display="https://drive.google.com/open?id=1-aNgdd-WVhlfAJt8X-SgLeudXXV5ZJKa"/>
    <hyperlink ref="BB27" r:id="rId355" display="https://drive.google.com/open?id=1OD6OoVn5CQMvRWv0PLWvi8-Qn52IjkKq"/>
    <hyperlink ref="BC27" r:id="rId356" display="https://drive.google.com/open?id=1O5ztN7-aVWpmIxp9n6SD-W2UgjYSVwru"/>
    <hyperlink ref="BF27" r:id="rId357" display="=IF(ROW($A:$A)=1,&quot;VIEW ANAK&quot;,IF($A:$A=&quot;&quot;,&quot;&quot;,&quot;http://drive.google.com/uc?export=view&amp;id=&quot;&amp;MID(AD:AD,34,40)))"/>
    <hyperlink ref="BG27" r:id="rId358" display="=IF(ROW($A:$A)=1,&quot;VIEW SEKOLAH&quot;,IF($A:$A=&quot;&quot;,&quot;&quot;,&quot;http://drive.google.com/uc?export=view&amp;id=&quot;&amp;MID(AE:AE,34,40)))"/>
    <hyperlink ref="BH27" r:id="rId359" display="=IF(ROW($A:$A)=1,&quot;VIEW ORTU&quot;,IF($A:$A=&quot;&quot;,&quot;&quot;,&quot;http://drive.google.com/uc?export=view&amp;id=&quot;&amp;MID(AZ:AZ,34,40)))"/>
    <hyperlink ref="BI27" r:id="rId360" display="=IF(ROW($A:$A)=1,&quot;VIEW DEPAN&quot;,IF($A:$A=&quot;&quot;,&quot;&quot;,&quot;http://drive.google.com/uc?export=view&amp;id=&quot;&amp;MID(BA:BA,34,40)))"/>
    <hyperlink ref="BJ27" r:id="rId361" display="=IF(ROW($A:$A)=1,&quot;VIEW SAMPING&quot;,IF($A:$A=&quot;&quot;,&quot;&quot;,&quot;http://drive.google.com/uc?export=view&amp;id=&quot;&amp;MID(BB:BB,34,40)))"/>
    <hyperlink ref="BK27" r:id="rId362" display="=IF(ROW($A:$A)=1,&quot;VIEW DESA&quot;,IF($A:$A=&quot;&quot;,&quot;&quot;,&quot;http://drive.google.com/uc?export=view&amp;id=&quot;&amp;MID(BC:BC,34,40)))"/>
    <hyperlink ref="BM27" r:id="rId363" display="https://drive.google.com/file/d/1FNU-gcrxslmGvld5elawY2rFA9ImC52X/view?usp=drivesdk"/>
    <hyperlink ref="BQ27" r:id="rId364" display="https://drive.google.com/file/d/14eGxi35sWfYJXyDcQrEgEopvR1UTyPxq/view?usp=drivesdk"/>
    <hyperlink ref="AD28" r:id="rId365" display="https://drive.google.com/open?id=1b8gL5nmAqThWCd6uI6qNLS88yelSyKNA"/>
    <hyperlink ref="AE28" r:id="rId366" display="https://drive.google.com/open?id=1lq_jJL3aqa035PY2xTlxhCj6KcIZDwoc"/>
    <hyperlink ref="AZ28" r:id="rId367" display="https://drive.google.com/open?id=1serHGXO3bFrVIlAGSDCc7POTo9WB7zcm"/>
    <hyperlink ref="BA28" r:id="rId368" display="https://drive.google.com/open?id=1mIARS34iCDbS2X2_QdNk2OBxStlwyUKe"/>
    <hyperlink ref="BB28" r:id="rId369" display="https://drive.google.com/open?id=1KL5v6k5OVFdxkhXtoR4YXkJkDubrxi-0"/>
    <hyperlink ref="BC28" r:id="rId370" display="https://drive.google.com/open?id=1YwZ0tpDRJFBdzYPcy1N7IfxaKRv8BliS"/>
    <hyperlink ref="BF28" r:id="rId371" display="=IF(ROW($A:$A)=1,&quot;VIEW ANAK&quot;,IF($A:$A=&quot;&quot;,&quot;&quot;,&quot;http://drive.google.com/uc?export=view&amp;id=&quot;&amp;MID(AD:AD,34,40)))"/>
    <hyperlink ref="BG28" r:id="rId372" display="=IF(ROW($A:$A)=1,&quot;VIEW SEKOLAH&quot;,IF($A:$A=&quot;&quot;,&quot;&quot;,&quot;http://drive.google.com/uc?export=view&amp;id=&quot;&amp;MID(AE:AE,34,40)))"/>
    <hyperlink ref="BH28" r:id="rId373" display="=IF(ROW($A:$A)=1,&quot;VIEW ORTU&quot;,IF($A:$A=&quot;&quot;,&quot;&quot;,&quot;http://drive.google.com/uc?export=view&amp;id=&quot;&amp;MID(AZ:AZ,34,40)))"/>
    <hyperlink ref="BI28" r:id="rId374" display="=IF(ROW($A:$A)=1,&quot;VIEW DEPAN&quot;,IF($A:$A=&quot;&quot;,&quot;&quot;,&quot;http://drive.google.com/uc?export=view&amp;id=&quot;&amp;MID(BA:BA,34,40)))"/>
    <hyperlink ref="BJ28" r:id="rId375" display="=IF(ROW($A:$A)=1,&quot;VIEW SAMPING&quot;,IF($A:$A=&quot;&quot;,&quot;&quot;,&quot;http://drive.google.com/uc?export=view&amp;id=&quot;&amp;MID(BB:BB,34,40)))"/>
    <hyperlink ref="BK28" r:id="rId376" display="=IF(ROW($A:$A)=1,&quot;VIEW DESA&quot;,IF($A:$A=&quot;&quot;,&quot;&quot;,&quot;http://drive.google.com/uc?export=view&amp;id=&quot;&amp;MID(BC:BC,34,40)))"/>
    <hyperlink ref="BM28" r:id="rId377" display="https://drive.google.com/file/d/1NuSG906Rr0J8saC8aSeqfkWKCq66YLRb/view?usp=drivesdk"/>
    <hyperlink ref="BQ28" r:id="rId378" display="https://drive.google.com/file/d/1qrRNwBLdHwJG9LR0UzQDf9hmPEz4uIDy/view?usp=drivesdk"/>
    <hyperlink ref="AD29" r:id="rId379" display="https://drive.google.com/open?id=144bowGJD_qGIwFSTT6vg4zTA_MOVx0bI"/>
    <hyperlink ref="AE29" r:id="rId380" display="https://drive.google.com/open?id=1DSMdh5LUfxUKL_ckFIln79NfCvYDoCnL"/>
    <hyperlink ref="AZ29" r:id="rId381" display="https://drive.google.com/open?id=1PHrQwLN6UjLSEjV0X2-cjJJpzgSNq7Vc"/>
    <hyperlink ref="BA29" r:id="rId382" display="https://drive.google.com/open?id=1LR8I86IVZ59Mo__genSCFZYC3zF-eCb1"/>
    <hyperlink ref="BB29" r:id="rId383" display="https://drive.google.com/open?id=1ANGC9v7GN6dUWNydLVeRuZ2wzIQd1qtA"/>
    <hyperlink ref="BC29" r:id="rId384" display="https://drive.google.com/open?id=1qpoCBnChfEPbWkXV9FIe79V81986cQlW"/>
    <hyperlink ref="BF29" r:id="rId385" display="=IF(ROW($A:$A)=1,&quot;VIEW ANAK&quot;,IF($A:$A=&quot;&quot;,&quot;&quot;,&quot;http://drive.google.com/uc?export=view&amp;id=&quot;&amp;MID(AD:AD,34,40)))"/>
    <hyperlink ref="BG29" r:id="rId386" display="=IF(ROW($A:$A)=1,&quot;VIEW SEKOLAH&quot;,IF($A:$A=&quot;&quot;,&quot;&quot;,&quot;http://drive.google.com/uc?export=view&amp;id=&quot;&amp;MID(AE:AE,34,40)))"/>
    <hyperlink ref="BH29" r:id="rId387" display="=IF(ROW($A:$A)=1,&quot;VIEW ORTU&quot;,IF($A:$A=&quot;&quot;,&quot;&quot;,&quot;http://drive.google.com/uc?export=view&amp;id=&quot;&amp;MID(AZ:AZ,34,40)))"/>
    <hyperlink ref="BI29" r:id="rId388" display="=IF(ROW($A:$A)=1,&quot;VIEW DEPAN&quot;,IF($A:$A=&quot;&quot;,&quot;&quot;,&quot;http://drive.google.com/uc?export=view&amp;id=&quot;&amp;MID(BA:BA,34,40)))"/>
    <hyperlink ref="BJ29" r:id="rId389" display="=IF(ROW($A:$A)=1,&quot;VIEW SAMPING&quot;,IF($A:$A=&quot;&quot;,&quot;&quot;,&quot;http://drive.google.com/uc?export=view&amp;id=&quot;&amp;MID(BB:BB,34,40)))"/>
    <hyperlink ref="BK29" r:id="rId390" display="=IF(ROW($A:$A)=1,&quot;VIEW DESA&quot;,IF($A:$A=&quot;&quot;,&quot;&quot;,&quot;http://drive.google.com/uc?export=view&amp;id=&quot;&amp;MID(BC:BC,34,40)))"/>
    <hyperlink ref="BM29" r:id="rId391" display="https://drive.google.com/file/d/1dd9m6-ZJkVDEPwAg1OJ0V4QFb53WZHti/view?usp=drivesdk"/>
    <hyperlink ref="BQ29" r:id="rId392" display="https://drive.google.com/file/d/1IVx1Lhf5bCX06536Dpo-OyUju28xHnim/view?usp=drivesdk"/>
    <hyperlink ref="AD30" r:id="rId393" display="https://drive.google.com/open?id=1k5eNE1d_tudK9Vp2ZTlCYJUD2UsO78Mj"/>
    <hyperlink ref="AE30" r:id="rId394" display="https://drive.google.com/open?id=1_W6rmt5YhuBvlOPDsiugL6dvGIOMsMqU"/>
    <hyperlink ref="AZ30" r:id="rId395" display="https://drive.google.com/open?id=1AbNPv0k2X64ZVVra1Rbb6mPjDOzaAynh"/>
    <hyperlink ref="BA30" r:id="rId396" display="https://drive.google.com/open?id=1fPN19X2W0CpNk0fY1r_mO7F8A4F6KfgN"/>
    <hyperlink ref="BB30" r:id="rId397" display="https://drive.google.com/open?id=1X5layIFm7qunb1EUezN17k8Uwe7ym6V3"/>
    <hyperlink ref="BC30" r:id="rId398" display="https://drive.google.com/open?id=1bAcCeMMHfxoHGnExe1OKWjikrt3kozX_"/>
    <hyperlink ref="BF30" r:id="rId399" display="=IF(ROW($A:$A)=1,&quot;VIEW ANAK&quot;,IF($A:$A=&quot;&quot;,&quot;&quot;,&quot;http://drive.google.com/uc?export=view&amp;id=&quot;&amp;MID(AD:AD,34,40)))"/>
    <hyperlink ref="BG30" r:id="rId400" display="=IF(ROW($A:$A)=1,&quot;VIEW SEKOLAH&quot;,IF($A:$A=&quot;&quot;,&quot;&quot;,&quot;http://drive.google.com/uc?export=view&amp;id=&quot;&amp;MID(AE:AE,34,40)))"/>
    <hyperlink ref="BH30" r:id="rId401" display="=IF(ROW($A:$A)=1,&quot;VIEW ORTU&quot;,IF($A:$A=&quot;&quot;,&quot;&quot;,&quot;http://drive.google.com/uc?export=view&amp;id=&quot;&amp;MID(AZ:AZ,34,40)))"/>
    <hyperlink ref="BI30" r:id="rId402" display="=IF(ROW($A:$A)=1,&quot;VIEW DEPAN&quot;,IF($A:$A=&quot;&quot;,&quot;&quot;,&quot;http://drive.google.com/uc?export=view&amp;id=&quot;&amp;MID(BA:BA,34,40)))"/>
    <hyperlink ref="BJ30" r:id="rId403" display="=IF(ROW($A:$A)=1,&quot;VIEW SAMPING&quot;,IF($A:$A=&quot;&quot;,&quot;&quot;,&quot;http://drive.google.com/uc?export=view&amp;id=&quot;&amp;MID(BB:BB,34,40)))"/>
    <hyperlink ref="BK30" r:id="rId404" display="=IF(ROW($A:$A)=1,&quot;VIEW DESA&quot;,IF($A:$A=&quot;&quot;,&quot;&quot;,&quot;http://drive.google.com/uc?export=view&amp;id=&quot;&amp;MID(BC:BC,34,40)))"/>
    <hyperlink ref="BM30" r:id="rId405" display="https://drive.google.com/file/d/1CdiC2xInN9YDnTSa31kbbPQahl-WscSC/view?usp=drivesdk"/>
    <hyperlink ref="BQ30" r:id="rId406" display="https://drive.google.com/file/d/1iPAfID8vOHVrs2eIupEZOzbcgqWRdYDI/view?usp=drivesdk"/>
    <hyperlink ref="AD31" r:id="rId407" display="https://drive.google.com/open?id=1gkFYGsi7FJ0xm0ulu6FVHXOPBV6YhlhP"/>
    <hyperlink ref="AE31" r:id="rId408" display="https://drive.google.com/open?id=1pOX_-mEirA1eMPbLvJfri1Q_K_CYidTi"/>
    <hyperlink ref="AZ31" r:id="rId409" display="https://drive.google.com/open?id=1xXvknql6iDVqUSSbY_WdG5ZKefVvD-Mi"/>
    <hyperlink ref="BA31" r:id="rId410" display="https://drive.google.com/open?id=1xWM-R3NPNkl1ylZcabTX44RjJsZ5Jn7w"/>
    <hyperlink ref="BB31" r:id="rId411" display="https://drive.google.com/open?id=1q7Zrf1mSRXwqNiLTU1xi71QDGMr1Jcav"/>
    <hyperlink ref="BC31" r:id="rId412" display="https://drive.google.com/open?id=1-_yhIPLCbV4TIyQCfWkYrpskHj_F-0vE"/>
    <hyperlink ref="BF31" r:id="rId413" display="=IF(ROW($A:$A)=1,&quot;VIEW ANAK&quot;,IF($A:$A=&quot;&quot;,&quot;&quot;,&quot;http://drive.google.com/uc?export=view&amp;id=&quot;&amp;MID(AD:AD,34,40)))"/>
    <hyperlink ref="BG31" r:id="rId414" display="=IF(ROW($A:$A)=1,&quot;VIEW SEKOLAH&quot;,IF($A:$A=&quot;&quot;,&quot;&quot;,&quot;http://drive.google.com/uc?export=view&amp;id=&quot;&amp;MID(AE:AE,34,40)))"/>
    <hyperlink ref="BH31" r:id="rId415" display="=IF(ROW($A:$A)=1,&quot;VIEW ORTU&quot;,IF($A:$A=&quot;&quot;,&quot;&quot;,&quot;http://drive.google.com/uc?export=view&amp;id=&quot;&amp;MID(AZ:AZ,34,40)))"/>
    <hyperlink ref="BI31" r:id="rId416" display="=IF(ROW($A:$A)=1,&quot;VIEW DEPAN&quot;,IF($A:$A=&quot;&quot;,&quot;&quot;,&quot;http://drive.google.com/uc?export=view&amp;id=&quot;&amp;MID(BA:BA,34,40)))"/>
    <hyperlink ref="BJ31" r:id="rId417" display="=IF(ROW($A:$A)=1,&quot;VIEW SAMPING&quot;,IF($A:$A=&quot;&quot;,&quot;&quot;,&quot;http://drive.google.com/uc?export=view&amp;id=&quot;&amp;MID(BB:BB,34,40)))"/>
    <hyperlink ref="BK31" r:id="rId418" display="=IF(ROW($A:$A)=1,&quot;VIEW DESA&quot;,IF($A:$A=&quot;&quot;,&quot;&quot;,&quot;http://drive.google.com/uc?export=view&amp;id=&quot;&amp;MID(BC:BC,34,40)))"/>
    <hyperlink ref="BM31" r:id="rId419" display="https://drive.google.com/file/d/1qiBpZ3r0xCCrFHbMRL6wr03GrxSsjwaF/view?usp=drivesdk"/>
    <hyperlink ref="BQ31" r:id="rId420" display="https://drive.google.com/file/d/1oyG0DuStDDBKtzL8byv0R__vYECGCbUk/view?usp=drivesdk"/>
    <hyperlink ref="AD32" r:id="rId421" display="https://drive.google.com/open?id=1_3lbi3kKIJHXJotHsGjCbofpZSSjWgVX"/>
    <hyperlink ref="AE32" r:id="rId422" display="https://drive.google.com/open?id=1ve3yel0JKN8mS7ajzskATdSLlLqDBUVt"/>
    <hyperlink ref="AZ32" r:id="rId423" display="https://drive.google.com/open?id=1zDSRN2-qUhwYToq7wCQW4BJgwNYFPRMu"/>
    <hyperlink ref="BA32" r:id="rId424" display="https://drive.google.com/open?id=1nyviVlHWWXTaOzoGMiMMglikqx5RRT6V"/>
    <hyperlink ref="BB32" r:id="rId425" display="https://drive.google.com/open?id=1vPKLhhsLTi2P0631qzdMPlUQ7fo7Oj4k"/>
    <hyperlink ref="BC32" r:id="rId426" display="https://drive.google.com/open?id=1iSLssNmkNgzMIPYL9So5hYzGfZulemE9"/>
    <hyperlink ref="BF32" r:id="rId427" display="=IF(ROW($A:$A)=1,&quot;VIEW ANAK&quot;,IF($A:$A=&quot;&quot;,&quot;&quot;,&quot;http://drive.google.com/uc?export=view&amp;id=&quot;&amp;MID(AD:AD,34,40)))"/>
    <hyperlink ref="BG32" r:id="rId428" display="=IF(ROW($A:$A)=1,&quot;VIEW SEKOLAH&quot;,IF($A:$A=&quot;&quot;,&quot;&quot;,&quot;http://drive.google.com/uc?export=view&amp;id=&quot;&amp;MID(AE:AE,34,40)))"/>
    <hyperlink ref="BH32" r:id="rId429" display="=IF(ROW($A:$A)=1,&quot;VIEW ORTU&quot;,IF($A:$A=&quot;&quot;,&quot;&quot;,&quot;http://drive.google.com/uc?export=view&amp;id=&quot;&amp;MID(AZ:AZ,34,40)))"/>
    <hyperlink ref="BI32" r:id="rId430" display="=IF(ROW($A:$A)=1,&quot;VIEW DEPAN&quot;,IF($A:$A=&quot;&quot;,&quot;&quot;,&quot;http://drive.google.com/uc?export=view&amp;id=&quot;&amp;MID(BA:BA,34,40)))"/>
    <hyperlink ref="BJ32" r:id="rId431" display="=IF(ROW($A:$A)=1,&quot;VIEW SAMPING&quot;,IF($A:$A=&quot;&quot;,&quot;&quot;,&quot;http://drive.google.com/uc?export=view&amp;id=&quot;&amp;MID(BB:BB,34,40)))"/>
    <hyperlink ref="BK32" r:id="rId432" display="=IF(ROW($A:$A)=1,&quot;VIEW DESA&quot;,IF($A:$A=&quot;&quot;,&quot;&quot;,&quot;http://drive.google.com/uc?export=view&amp;id=&quot;&amp;MID(BC:BC,34,40)))"/>
    <hyperlink ref="BM32" r:id="rId433" display="https://drive.google.com/file/d/1dJmyjaLorUdMV0v4QLdOX6n0Xjju_v9o/view?usp=drivesdk"/>
    <hyperlink ref="BQ32" r:id="rId434" display="https://drive.google.com/file/d/1RB_pIZ-GTML9ugSLsUgZR6ZDVUnOwyOd/view?usp=drivesdk"/>
    <hyperlink ref="AD33" r:id="rId435" display="https://drive.google.com/open?id=1PyoOztKDNt4WSA4_nWLyF61uHt7-9wFY"/>
    <hyperlink ref="AE33" r:id="rId436" display="https://drive.google.com/open?id=1Kk0d806WpgcJd-GuKX_Ei19JRFqJ4oxp"/>
    <hyperlink ref="AZ33" r:id="rId437" display="https://drive.google.com/open?id=1j3sM1Rrv1vpXEnXqTPr5hNb5JoP86Nkk"/>
    <hyperlink ref="BA33" r:id="rId438" display="https://drive.google.com/open?id=1lIY2Ed4cG_muEJxa4hL545R0KzTaeu2S"/>
    <hyperlink ref="BB33" r:id="rId439" display="https://drive.google.com/open?id=1WHaMzdyv-KRz7AGMH0VKXkE9FJBib-tw"/>
    <hyperlink ref="BC33" r:id="rId440" display="https://drive.google.com/open?id=10gV7Wa8ooSPapPlIFC4ChnFExria2UVU"/>
    <hyperlink ref="BF33" r:id="rId441" display="=IF(ROW($A:$A)=1,&quot;VIEW ANAK&quot;,IF($A:$A=&quot;&quot;,&quot;&quot;,&quot;http://drive.google.com/uc?export=view&amp;id=&quot;&amp;MID(AD:AD,34,40)))"/>
    <hyperlink ref="BG33" r:id="rId442" display="=IF(ROW($A:$A)=1,&quot;VIEW SEKOLAH&quot;,IF($A:$A=&quot;&quot;,&quot;&quot;,&quot;http://drive.google.com/uc?export=view&amp;id=&quot;&amp;MID(AE:AE,34,40)))"/>
    <hyperlink ref="BH33" r:id="rId443" display="=IF(ROW($A:$A)=1,&quot;VIEW ORTU&quot;,IF($A:$A=&quot;&quot;,&quot;&quot;,&quot;http://drive.google.com/uc?export=view&amp;id=&quot;&amp;MID(AZ:AZ,34,40)))"/>
    <hyperlink ref="BI33" r:id="rId444" display="=IF(ROW($A:$A)=1,&quot;VIEW DEPAN&quot;,IF($A:$A=&quot;&quot;,&quot;&quot;,&quot;http://drive.google.com/uc?export=view&amp;id=&quot;&amp;MID(BA:BA,34,40)))"/>
    <hyperlink ref="BJ33" r:id="rId445" display="=IF(ROW($A:$A)=1,&quot;VIEW SAMPING&quot;,IF($A:$A=&quot;&quot;,&quot;&quot;,&quot;http://drive.google.com/uc?export=view&amp;id=&quot;&amp;MID(BB:BB,34,40)))"/>
    <hyperlink ref="BK33" r:id="rId446" display="=IF(ROW($A:$A)=1,&quot;VIEW DESA&quot;,IF($A:$A=&quot;&quot;,&quot;&quot;,&quot;http://drive.google.com/uc?export=view&amp;id=&quot;&amp;MID(BC:BC,34,40)))"/>
    <hyperlink ref="BM33" r:id="rId447" display="https://drive.google.com/file/d/1_GMkizJqNo243wpq736RaQ4_6KSGxOBR/view?usp=drivesdk"/>
    <hyperlink ref="BQ33" r:id="rId448" display="https://drive.google.com/file/d/1KBOOypm4t8UH1AtQax5Xe-WCvG2n6vqX/view?usp=drivesdk"/>
    <hyperlink ref="AD34" r:id="rId449" display="https://drive.google.com/open?id=1OxI0iCdGFBtkaWUCFbpUbSQzjNPIEwSY"/>
    <hyperlink ref="AE34" r:id="rId450" display="https://drive.google.com/open?id=1LpbMXlCDQ-MqSV54b1BBVnI9A_-qGMb8"/>
    <hyperlink ref="AZ34" r:id="rId451" display="https://drive.google.com/open?id=1NvGnEwbQ1dkFfMXR8ZU-kFivObvJKsax"/>
    <hyperlink ref="BA34" r:id="rId452" display="https://drive.google.com/open?id=1-ZBO6LxpO1SsIdtam37JRuSahg_uMP18"/>
    <hyperlink ref="BB34" r:id="rId453" display="https://drive.google.com/open?id=1hmyxEZDVIcr2ZibXVkg2Mw8nkzWMxAzY"/>
    <hyperlink ref="BC34" r:id="rId454" display="https://drive.google.com/open?id=19b1m1uJYu3pjPyDfcIzOxxBWNgzwnyiL"/>
    <hyperlink ref="BF34" r:id="rId455" display="=IF(ROW($A:$A)=1,&quot;VIEW ANAK&quot;,IF($A:$A=&quot;&quot;,&quot;&quot;,&quot;http://drive.google.com/uc?export=view&amp;id=&quot;&amp;MID(AD:AD,34,40)))"/>
    <hyperlink ref="BG34" r:id="rId456" display="=IF(ROW($A:$A)=1,&quot;VIEW SEKOLAH&quot;,IF($A:$A=&quot;&quot;,&quot;&quot;,&quot;http://drive.google.com/uc?export=view&amp;id=&quot;&amp;MID(AE:AE,34,40)))"/>
    <hyperlink ref="BH34" r:id="rId457" display="=IF(ROW($A:$A)=1,&quot;VIEW ORTU&quot;,IF($A:$A=&quot;&quot;,&quot;&quot;,&quot;http://drive.google.com/uc?export=view&amp;id=&quot;&amp;MID(AZ:AZ,34,40)))"/>
    <hyperlink ref="BI34" r:id="rId458" display="=IF(ROW($A:$A)=1,&quot;VIEW DEPAN&quot;,IF($A:$A=&quot;&quot;,&quot;&quot;,&quot;http://drive.google.com/uc?export=view&amp;id=&quot;&amp;MID(BA:BA,34,40)))"/>
    <hyperlink ref="BJ34" r:id="rId459" display="=IF(ROW($A:$A)=1,&quot;VIEW SAMPING&quot;,IF($A:$A=&quot;&quot;,&quot;&quot;,&quot;http://drive.google.com/uc?export=view&amp;id=&quot;&amp;MID(BB:BB,34,40)))"/>
    <hyperlink ref="BK34" r:id="rId460" display="=IF(ROW($A:$A)=1,&quot;VIEW DESA&quot;,IF($A:$A=&quot;&quot;,&quot;&quot;,&quot;http://drive.google.com/uc?export=view&amp;id=&quot;&amp;MID(BC:BC,34,40)))"/>
    <hyperlink ref="BM34" r:id="rId461" display="https://drive.google.com/file/d/1-uaeACZ-nB77kIy66QuGYfy0PoQjvWgg/view?usp=drivesdk"/>
    <hyperlink ref="BQ34" r:id="rId462" display="https://drive.google.com/file/d/1QxdyJjU0STZJxVNl3P5rKG5sN9sBJNOu/view?usp=drivesdk"/>
    <hyperlink ref="AD35" r:id="rId463" display="https://drive.google.com/open?id=1a_nG1TES9Lpd1vYZiivODOfTDQeCLoma"/>
    <hyperlink ref="AE35" r:id="rId464" display="https://drive.google.com/open?id=1dFX7c3kP-BLxSdleiFCDnkJX2HWdWycC"/>
    <hyperlink ref="AZ35" r:id="rId465" display="https://drive.google.com/open?id=1P0CWnuNgrWLaI-0vUCnNA24Sy1M-nvyI"/>
    <hyperlink ref="BA35" r:id="rId466" display="https://drive.google.com/open?id=1n5Z6Y3QFb4pmPZBjeia7HMMRJKz6CuOm"/>
    <hyperlink ref="BB35" r:id="rId467" display="https://drive.google.com/open?id=1NKcQFZHsegV2X1GOki81NknGDIO5ap2e"/>
    <hyperlink ref="BC35" r:id="rId468" display="https://drive.google.com/open?id=1neXEZG4K1n-nE9MDOfd1HFtC12hWIaaY"/>
    <hyperlink ref="BF35" r:id="rId469" display="=IF(ROW($A:$A)=1,&quot;VIEW ANAK&quot;,IF($A:$A=&quot;&quot;,&quot;&quot;,&quot;http://drive.google.com/uc?export=view&amp;id=&quot;&amp;MID(AD:AD,34,40)))"/>
    <hyperlink ref="BG35" r:id="rId470" display="=IF(ROW($A:$A)=1,&quot;VIEW SEKOLAH&quot;,IF($A:$A=&quot;&quot;,&quot;&quot;,&quot;http://drive.google.com/uc?export=view&amp;id=&quot;&amp;MID(AE:AE,34,40)))"/>
    <hyperlink ref="BH35" r:id="rId471" display="=IF(ROW($A:$A)=1,&quot;VIEW ORTU&quot;,IF($A:$A=&quot;&quot;,&quot;&quot;,&quot;http://drive.google.com/uc?export=view&amp;id=&quot;&amp;MID(AZ:AZ,34,40)))"/>
    <hyperlink ref="BI35" r:id="rId472" display="=IF(ROW($A:$A)=1,&quot;VIEW DEPAN&quot;,IF($A:$A=&quot;&quot;,&quot;&quot;,&quot;http://drive.google.com/uc?export=view&amp;id=&quot;&amp;MID(BA:BA,34,40)))"/>
    <hyperlink ref="BJ35" r:id="rId473" display="=IF(ROW($A:$A)=1,&quot;VIEW SAMPING&quot;,IF($A:$A=&quot;&quot;,&quot;&quot;,&quot;http://drive.google.com/uc?export=view&amp;id=&quot;&amp;MID(BB:BB,34,40)))"/>
    <hyperlink ref="BK35" r:id="rId474" display="=IF(ROW($A:$A)=1,&quot;VIEW DESA&quot;,IF($A:$A=&quot;&quot;,&quot;&quot;,&quot;http://drive.google.com/uc?export=view&amp;id=&quot;&amp;MID(BC:BC,34,40)))"/>
    <hyperlink ref="BM35" r:id="rId475" display="https://drive.google.com/file/d/1LHVJKk526n-eBQZheH5ViC7vB9N_4z49/view?usp=drivesdk"/>
    <hyperlink ref="BQ35" r:id="rId476" display="https://drive.google.com/file/d/1G_QQTQruy3bgIXd9W_e_c0WuIAR5GFpH/view?usp=drivesdk"/>
    <hyperlink ref="AD36" r:id="rId477" display="https://drive.google.com/open?id=1vRKpObHAUf1fPi5tlIQ9yhE_negTcCHV"/>
    <hyperlink ref="AE36" r:id="rId478" display="https://drive.google.com/open?id=1x-3FNYzYBR2lYUnLkhBOeQfE18fchLKL"/>
    <hyperlink ref="AZ36" r:id="rId479" display="https://drive.google.com/open?id=1tvKnLm0Tgi_USKey61pCJWaZ5tqx41kI"/>
    <hyperlink ref="BA36" r:id="rId480" display="https://drive.google.com/open?id=18RzRKR3fKE4pTM9XSXrKEXWEmmZlZ-a1"/>
    <hyperlink ref="BB36" r:id="rId481" display="https://drive.google.com/open?id=1kLmMZm1LlffPtyjnI9vzxddR_ctQ2Mut"/>
    <hyperlink ref="BC36" r:id="rId482" display="https://drive.google.com/open?id=1oGmIYkms1XA8kOdxJPVYYkBuATiHZVxm"/>
    <hyperlink ref="BF36" r:id="rId483" display="=IF(ROW($A:$A)=1,&quot;VIEW ANAK&quot;,IF($A:$A=&quot;&quot;,&quot;&quot;,&quot;http://drive.google.com/uc?export=view&amp;id=&quot;&amp;MID(AD:AD,34,40)))"/>
    <hyperlink ref="BG36" r:id="rId484" display="=IF(ROW($A:$A)=1,&quot;VIEW SEKOLAH&quot;,IF($A:$A=&quot;&quot;,&quot;&quot;,&quot;http://drive.google.com/uc?export=view&amp;id=&quot;&amp;MID(AE:AE,34,40)))"/>
    <hyperlink ref="BH36" r:id="rId485" display="=IF(ROW($A:$A)=1,&quot;VIEW ORTU&quot;,IF($A:$A=&quot;&quot;,&quot;&quot;,&quot;http://drive.google.com/uc?export=view&amp;id=&quot;&amp;MID(AZ:AZ,34,40)))"/>
    <hyperlink ref="BI36" r:id="rId486" display="=IF(ROW($A:$A)=1,&quot;VIEW DEPAN&quot;,IF($A:$A=&quot;&quot;,&quot;&quot;,&quot;http://drive.google.com/uc?export=view&amp;id=&quot;&amp;MID(BA:BA,34,40)))"/>
    <hyperlink ref="BJ36" r:id="rId487" display="=IF(ROW($A:$A)=1,&quot;VIEW SAMPING&quot;,IF($A:$A=&quot;&quot;,&quot;&quot;,&quot;http://drive.google.com/uc?export=view&amp;id=&quot;&amp;MID(BB:BB,34,40)))"/>
    <hyperlink ref="BK36" r:id="rId488" display="=IF(ROW($A:$A)=1,&quot;VIEW DESA&quot;,IF($A:$A=&quot;&quot;,&quot;&quot;,&quot;http://drive.google.com/uc?export=view&amp;id=&quot;&amp;MID(BC:BC,34,40)))"/>
    <hyperlink ref="BM36" r:id="rId489" display="https://drive.google.com/file/d/1T4msFV4L8Rrv8fdy23ujX-3OyvADRNe_/view?usp=drivesdk"/>
    <hyperlink ref="BQ36" r:id="rId490" display="https://drive.google.com/file/d/1ni-iWZluy87yhFnvyzWCgeD3N2aCotGS/view?usp=drivesdk"/>
    <hyperlink ref="AD37" r:id="rId491" display="https://drive.google.com/open?id=1cTyYmzPG94lWNcRv-7E7xXBM4-g5SuTH"/>
    <hyperlink ref="AE37" r:id="rId492" display="https://drive.google.com/open?id=1DpkwmAvEf948Yfd9H8pTqwhu_C4z9Yp9"/>
    <hyperlink ref="AZ37" r:id="rId493" display="https://drive.google.com/open?id=1u6J52H0opeg875dcO79Y3bS5eU6Jb83m"/>
    <hyperlink ref="BA37" r:id="rId494" display="https://drive.google.com/open?id=10RnA3HrO5WUd7eBSqYyZsx1eFBBUXISC"/>
    <hyperlink ref="BB37" r:id="rId495" display="https://drive.google.com/open?id=1DeM2wC6e1T8IHQC2BZGCBNYW-vTMwQWm"/>
    <hyperlink ref="BC37" r:id="rId496" display="https://drive.google.com/open?id=1UAFWRKtZQc74hmrCoGUhqSNJL8RLPYHL"/>
    <hyperlink ref="BF37" r:id="rId497" display="=IF(ROW($A:$A)=1,&quot;VIEW ANAK&quot;,IF($A:$A=&quot;&quot;,&quot;&quot;,&quot;http://drive.google.com/uc?export=view&amp;id=&quot;&amp;MID(AD:AD,34,40)))"/>
    <hyperlink ref="BG37" r:id="rId498" display="=IF(ROW($A:$A)=1,&quot;VIEW SEKOLAH&quot;,IF($A:$A=&quot;&quot;,&quot;&quot;,&quot;http://drive.google.com/uc?export=view&amp;id=&quot;&amp;MID(AE:AE,34,40)))"/>
    <hyperlink ref="BH37" r:id="rId499" display="=IF(ROW($A:$A)=1,&quot;VIEW ORTU&quot;,IF($A:$A=&quot;&quot;,&quot;&quot;,&quot;http://drive.google.com/uc?export=view&amp;id=&quot;&amp;MID(AZ:AZ,34,40)))"/>
    <hyperlink ref="BI37" r:id="rId500" display="=IF(ROW($A:$A)=1,&quot;VIEW DEPAN&quot;,IF($A:$A=&quot;&quot;,&quot;&quot;,&quot;http://drive.google.com/uc?export=view&amp;id=&quot;&amp;MID(BA:BA,34,40)))"/>
    <hyperlink ref="BJ37" r:id="rId501" display="=IF(ROW($A:$A)=1,&quot;VIEW SAMPING&quot;,IF($A:$A=&quot;&quot;,&quot;&quot;,&quot;http://drive.google.com/uc?export=view&amp;id=&quot;&amp;MID(BB:BB,34,40)))"/>
    <hyperlink ref="BK37" r:id="rId502" display="=IF(ROW($A:$A)=1,&quot;VIEW DESA&quot;,IF($A:$A=&quot;&quot;,&quot;&quot;,&quot;http://drive.google.com/uc?export=view&amp;id=&quot;&amp;MID(BC:BC,34,40)))"/>
    <hyperlink ref="BM37" r:id="rId503" display="https://drive.google.com/file/d/1_ws_vJ2W6Qhi9qOgN0ETYfd3sYgBnAbW/view?usp=drivesdk"/>
    <hyperlink ref="BQ37" r:id="rId504" display="https://drive.google.com/file/d/1xXvTPlmQApsxMDwObtcxjDgF1RdKRXwZ/view?usp=drivesdk"/>
    <hyperlink ref="AD38" r:id="rId505" display="https://drive.google.com/open?id=15pq5KsPu7GRXKESJArLLy-pom1bzFGZS"/>
    <hyperlink ref="AE38" r:id="rId506" display="https://drive.google.com/open?id=1LXHTxHWtQ2Gve_3BTtawQhO1rRqAghg3"/>
    <hyperlink ref="AZ38" r:id="rId507" display="https://drive.google.com/open?id=1QemLJ3Z_7FBPplguELYix6bpnKM5SmID"/>
    <hyperlink ref="BA38" r:id="rId508" display="https://drive.google.com/open?id=1NCaXADy6BckSs1VPiX_xb1oiD0t-v5-i"/>
    <hyperlink ref="BB38" r:id="rId509" display="https://drive.google.com/open?id=1VuiIky8iEaLZsGHS7vHbAYCdRPStE6wN"/>
    <hyperlink ref="BC38" r:id="rId510" display="https://drive.google.com/open?id=1lqWfA90gl2LtAo6mN0rPpV5blGb5vHiH"/>
    <hyperlink ref="BF38" r:id="rId511" display="=IF(ROW($A:$A)=1,&quot;VIEW ANAK&quot;,IF($A:$A=&quot;&quot;,&quot;&quot;,&quot;http://drive.google.com/uc?export=view&amp;id=&quot;&amp;MID(AD:AD,34,40)))"/>
    <hyperlink ref="BG38" r:id="rId512" display="=IF(ROW($A:$A)=1,&quot;VIEW SEKOLAH&quot;,IF($A:$A=&quot;&quot;,&quot;&quot;,&quot;http://drive.google.com/uc?export=view&amp;id=&quot;&amp;MID(AE:AE,34,40)))"/>
    <hyperlink ref="BH38" r:id="rId513" display="=IF(ROW($A:$A)=1,&quot;VIEW ORTU&quot;,IF($A:$A=&quot;&quot;,&quot;&quot;,&quot;http://drive.google.com/uc?export=view&amp;id=&quot;&amp;MID(AZ:AZ,34,40)))"/>
    <hyperlink ref="BI38" r:id="rId514" display="=IF(ROW($A:$A)=1,&quot;VIEW DEPAN&quot;,IF($A:$A=&quot;&quot;,&quot;&quot;,&quot;http://drive.google.com/uc?export=view&amp;id=&quot;&amp;MID(BA:BA,34,40)))"/>
    <hyperlink ref="BJ38" r:id="rId515" display="=IF(ROW($A:$A)=1,&quot;VIEW SAMPING&quot;,IF($A:$A=&quot;&quot;,&quot;&quot;,&quot;http://drive.google.com/uc?export=view&amp;id=&quot;&amp;MID(BB:BB,34,40)))"/>
    <hyperlink ref="BK38" r:id="rId516" display="=IF(ROW($A:$A)=1,&quot;VIEW DESA&quot;,IF($A:$A=&quot;&quot;,&quot;&quot;,&quot;http://drive.google.com/uc?export=view&amp;id=&quot;&amp;MID(BC:BC,34,40)))"/>
    <hyperlink ref="BM38" r:id="rId517" display="https://drive.google.com/file/d/1Q_zJhtFchzbotWM_w5l59AMHOzzkfH_U/view?usp=drivesdk"/>
    <hyperlink ref="BQ38" r:id="rId518" display="https://drive.google.com/file/d/1nb1IlbsHMR-yBDoXvzvYShPefdUFvClF/view?usp=drivesdk"/>
    <hyperlink ref="AD39" r:id="rId519" display="https://drive.google.com/open?id=1K384UJaxReLfa0ee8YwLlaAm8V1FLTRT"/>
    <hyperlink ref="AE39" r:id="rId520" display="https://drive.google.com/open?id=1fbBB78zSbEKbXITGJFY-Sw-1kL1a2dOl"/>
    <hyperlink ref="AZ39" r:id="rId521" display="https://drive.google.com/open?id=18zaF6N-kaYPZQ1Hl_OaZR1qtZcfF1zLI"/>
    <hyperlink ref="BA39" r:id="rId522" display="https://drive.google.com/open?id=14VO6WPJ0Umu0i8BkCRvRNbo_KRNwoDeM"/>
    <hyperlink ref="BB39" r:id="rId523" display="https://drive.google.com/open?id=11IdBERXn4t88q-jnbNdQjf-vwH0_yPG7"/>
    <hyperlink ref="BC39" r:id="rId524" display="https://drive.google.com/open?id=1AbOgZ-p1swHl-gUPF4eUm2gUi0uhr912"/>
    <hyperlink ref="BF39" r:id="rId525" display="=IF(ROW($A:$A)=1,&quot;VIEW ANAK&quot;,IF($A:$A=&quot;&quot;,&quot;&quot;,&quot;http://drive.google.com/uc?export=view&amp;id=&quot;&amp;MID(AD:AD,34,40)))"/>
    <hyperlink ref="BG39" r:id="rId526" display="=IF(ROW($A:$A)=1,&quot;VIEW SEKOLAH&quot;,IF($A:$A=&quot;&quot;,&quot;&quot;,&quot;http://drive.google.com/uc?export=view&amp;id=&quot;&amp;MID(AE:AE,34,40)))"/>
    <hyperlink ref="BH39" r:id="rId527" display="=IF(ROW($A:$A)=1,&quot;VIEW ORTU&quot;,IF($A:$A=&quot;&quot;,&quot;&quot;,&quot;http://drive.google.com/uc?export=view&amp;id=&quot;&amp;MID(AZ:AZ,34,40)))"/>
    <hyperlink ref="BI39" r:id="rId528" display="=IF(ROW($A:$A)=1,&quot;VIEW DEPAN&quot;,IF($A:$A=&quot;&quot;,&quot;&quot;,&quot;http://drive.google.com/uc?export=view&amp;id=&quot;&amp;MID(BA:BA,34,40)))"/>
    <hyperlink ref="BJ39" r:id="rId529" display="=IF(ROW($A:$A)=1,&quot;VIEW SAMPING&quot;,IF($A:$A=&quot;&quot;,&quot;&quot;,&quot;http://drive.google.com/uc?export=view&amp;id=&quot;&amp;MID(BB:BB,34,40)))"/>
    <hyperlink ref="BK39" r:id="rId530" display="=IF(ROW($A:$A)=1,&quot;VIEW DESA&quot;,IF($A:$A=&quot;&quot;,&quot;&quot;,&quot;http://drive.google.com/uc?export=view&amp;id=&quot;&amp;MID(BC:BC,34,40)))"/>
    <hyperlink ref="BM39" r:id="rId531" display="https://drive.google.com/file/d/1wmFHkW9WUXDxlb2pq_7C0SxL9b5NvLLd/view?usp=drivesdk"/>
    <hyperlink ref="BQ39" r:id="rId532" display="https://drive.google.com/file/d/18wHqzZIq-KOkDRosNdDi4pry-f6HV3TN/view?usp=drivesdk"/>
    <hyperlink ref="AD40" r:id="rId533" display="https://drive.google.com/open?id=19gd1_NvJdJ0sunpycbX0RvHdGEVk4YX_"/>
    <hyperlink ref="AE40" r:id="rId534" display="https://drive.google.com/open?id=12DfKTt0NViVodhYSl_2oy71TmTk4Xh-Q"/>
    <hyperlink ref="AZ40" r:id="rId535" display="https://drive.google.com/open?id=15cSPPP3AL457ojawLgcP7QQhK_ZsM9a3"/>
    <hyperlink ref="BA40" r:id="rId536" display="https://drive.google.com/open?id=1NmMgx_g3_TYb9hOCTpGq4BICL3Y2bzks"/>
    <hyperlink ref="BB40" r:id="rId537" display="https://drive.google.com/open?id=1HANMfY2a1RCvgiA1SIwVb2nf-PDc3zC8"/>
    <hyperlink ref="BC40" r:id="rId538" display="https://drive.google.com/open?id=16iXhG_vtRCGpiCfo1v1ftmGMWdR6khHP"/>
    <hyperlink ref="BF40" r:id="rId539" display="=IF(ROW($A:$A)=1,&quot;VIEW ANAK&quot;,IF($A:$A=&quot;&quot;,&quot;&quot;,&quot;http://drive.google.com/uc?export=view&amp;id=&quot;&amp;MID(AD:AD,34,40)))"/>
    <hyperlink ref="BG40" r:id="rId540" display="=IF(ROW($A:$A)=1,&quot;VIEW SEKOLAH&quot;,IF($A:$A=&quot;&quot;,&quot;&quot;,&quot;http://drive.google.com/uc?export=view&amp;id=&quot;&amp;MID(AE:AE,34,40)))"/>
    <hyperlink ref="BH40" r:id="rId541" display="=IF(ROW($A:$A)=1,&quot;VIEW ORTU&quot;,IF($A:$A=&quot;&quot;,&quot;&quot;,&quot;http://drive.google.com/uc?export=view&amp;id=&quot;&amp;MID(AZ:AZ,34,40)))"/>
    <hyperlink ref="BI40" r:id="rId542" display="=IF(ROW($A:$A)=1,&quot;VIEW DEPAN&quot;,IF($A:$A=&quot;&quot;,&quot;&quot;,&quot;http://drive.google.com/uc?export=view&amp;id=&quot;&amp;MID(BA:BA,34,40)))"/>
    <hyperlink ref="BJ40" r:id="rId543" display="=IF(ROW($A:$A)=1,&quot;VIEW SAMPING&quot;,IF($A:$A=&quot;&quot;,&quot;&quot;,&quot;http://drive.google.com/uc?export=view&amp;id=&quot;&amp;MID(BB:BB,34,40)))"/>
    <hyperlink ref="BK40" r:id="rId544" display="=IF(ROW($A:$A)=1,&quot;VIEW DESA&quot;,IF($A:$A=&quot;&quot;,&quot;&quot;,&quot;http://drive.google.com/uc?export=view&amp;id=&quot;&amp;MID(BC:BC,34,40)))"/>
    <hyperlink ref="BM40" r:id="rId545" display="https://drive.google.com/file/d/1OHjpX7bpJT_hjScfvdy-Uw1deyq9pH7K/view?usp=drivesdk"/>
    <hyperlink ref="BQ40" r:id="rId546" display="https://drive.google.com/file/d/1J79gM5Wfhvgq5UnMhH1AGPGNNBF9xpYy/view?usp=drivesdk"/>
    <hyperlink ref="AD41" r:id="rId547" display="https://drive.google.com/open?id=1NSAlEZCiVwFZ8LA7FZ9dqDsPpP_NiSkS"/>
    <hyperlink ref="AE41" r:id="rId548" display="https://drive.google.com/open?id=1TtuB7k_dkGDFnrDOt8EGweENa5iQ1EfV"/>
    <hyperlink ref="AZ41" r:id="rId549" display="https://drive.google.com/open?id=19sU3JkR27ydY2Joy6337hYvJD6jAMVyp"/>
    <hyperlink ref="BA41" r:id="rId550" display="https://drive.google.com/open?id=1h3US7KTi7E_EJKYLAH24jdSbeX0zBgfF"/>
    <hyperlink ref="BB41" r:id="rId551" display="https://drive.google.com/open?id=1MpXCwpHPRgw0dEJUWGkVgVsMFEAZgoIm"/>
    <hyperlink ref="BC41" r:id="rId552" display="https://drive.google.com/open?id=1heVoWIkLQRNqQcHX5CPp918y9BorG5ah"/>
    <hyperlink ref="BF41" r:id="rId553" display="=IF(ROW($A:$A)=1,&quot;VIEW ANAK&quot;,IF($A:$A=&quot;&quot;,&quot;&quot;,&quot;http://drive.google.com/uc?export=view&amp;id=&quot;&amp;MID(AD:AD,34,40)))"/>
    <hyperlink ref="BG41" r:id="rId554" display="=IF(ROW($A:$A)=1,&quot;VIEW SEKOLAH&quot;,IF($A:$A=&quot;&quot;,&quot;&quot;,&quot;http://drive.google.com/uc?export=view&amp;id=&quot;&amp;MID(AE:AE,34,40)))"/>
    <hyperlink ref="BH41" r:id="rId555" display="=IF(ROW($A:$A)=1,&quot;VIEW ORTU&quot;,IF($A:$A=&quot;&quot;,&quot;&quot;,&quot;http://drive.google.com/uc?export=view&amp;id=&quot;&amp;MID(AZ:AZ,34,40)))"/>
    <hyperlink ref="BI41" r:id="rId556" display="=IF(ROW($A:$A)=1,&quot;VIEW DEPAN&quot;,IF($A:$A=&quot;&quot;,&quot;&quot;,&quot;http://drive.google.com/uc?export=view&amp;id=&quot;&amp;MID(BA:BA,34,40)))"/>
    <hyperlink ref="BJ41" r:id="rId557" display="=IF(ROW($A:$A)=1,&quot;VIEW SAMPING&quot;,IF($A:$A=&quot;&quot;,&quot;&quot;,&quot;http://drive.google.com/uc?export=view&amp;id=&quot;&amp;MID(BB:BB,34,40)))"/>
    <hyperlink ref="BK41" r:id="rId558" display="=IF(ROW($A:$A)=1,&quot;VIEW DESA&quot;,IF($A:$A=&quot;&quot;,&quot;&quot;,&quot;http://drive.google.com/uc?export=view&amp;id=&quot;&amp;MID(BC:BC,34,40)))"/>
    <hyperlink ref="BM41" r:id="rId559" display="https://drive.google.com/file/d/1z4Dk_jnPiTbPR9kTRZnRtd2_lLTWvVcg/view?usp=drivesdk"/>
    <hyperlink ref="BQ41" r:id="rId560" display="https://drive.google.com/file/d/1iIlel0LOuoftQj1yTpKQ6JKL1011_j_x/view?usp=drivesdk"/>
    <hyperlink ref="AD42" r:id="rId561" display="https://drive.google.com/open?id=1ObsdE098GG6SmeNbtiwlIPE5Pik-IgM2"/>
    <hyperlink ref="AE42" r:id="rId562" display="https://drive.google.com/open?id=1QkmQjgmXgQeyoummad_qWA87DkLAZU_w"/>
    <hyperlink ref="AZ42" r:id="rId563" display="https://drive.google.com/open?id=1t4xV0UnRE1h2WuImzTko0Q0Bq8uir7DO"/>
    <hyperlink ref="BA42" r:id="rId564" display="https://drive.google.com/open?id=1CCSgk0NoIUl61vz6fV8TZNP6GQC4mLH3"/>
    <hyperlink ref="BB42" r:id="rId565" display="https://drive.google.com/open?id=1eHqK2T42Z3A6qkYVzrbBYiENI1ClhDw2"/>
    <hyperlink ref="BC42" r:id="rId566" display="https://drive.google.com/open?id=1fxYlaCTl7IYWGBUaw6JuoRBg0YtUmP65"/>
    <hyperlink ref="BF42" r:id="rId567" display="=IF(ROW($A:$A)=1,&quot;VIEW ANAK&quot;,IF($A:$A=&quot;&quot;,&quot;&quot;,&quot;http://drive.google.com/uc?export=view&amp;id=&quot;&amp;MID(AD:AD,34,40)))"/>
    <hyperlink ref="BG42" r:id="rId568" display="=IF(ROW($A:$A)=1,&quot;VIEW SEKOLAH&quot;,IF($A:$A=&quot;&quot;,&quot;&quot;,&quot;http://drive.google.com/uc?export=view&amp;id=&quot;&amp;MID(AE:AE,34,40)))"/>
    <hyperlink ref="BH42" r:id="rId569" display="=IF(ROW($A:$A)=1,&quot;VIEW ORTU&quot;,IF($A:$A=&quot;&quot;,&quot;&quot;,&quot;http://drive.google.com/uc?export=view&amp;id=&quot;&amp;MID(AZ:AZ,34,40)))"/>
    <hyperlink ref="BI42" r:id="rId570" display="=IF(ROW($A:$A)=1,&quot;VIEW DEPAN&quot;,IF($A:$A=&quot;&quot;,&quot;&quot;,&quot;http://drive.google.com/uc?export=view&amp;id=&quot;&amp;MID(BA:BA,34,40)))"/>
    <hyperlink ref="BJ42" r:id="rId571" display="=IF(ROW($A:$A)=1,&quot;VIEW SAMPING&quot;,IF($A:$A=&quot;&quot;,&quot;&quot;,&quot;http://drive.google.com/uc?export=view&amp;id=&quot;&amp;MID(BB:BB,34,40)))"/>
    <hyperlink ref="BK42" r:id="rId572" display="=IF(ROW($A:$A)=1,&quot;VIEW DESA&quot;,IF($A:$A=&quot;&quot;,&quot;&quot;,&quot;http://drive.google.com/uc?export=view&amp;id=&quot;&amp;MID(BC:BC,34,40)))"/>
    <hyperlink ref="BM42" r:id="rId573" display="https://drive.google.com/file/d/1jaPnWwAHDMn8A4uPjLynyxf9SbPNJs8N/view?usp=drivesdk"/>
    <hyperlink ref="BQ42" r:id="rId574" display="https://drive.google.com/file/d/12oEE8i74eONAphA18xDJY6Xu4w7dOj19/view?usp=drivesdk"/>
    <hyperlink ref="AD43" r:id="rId575" display="https://drive.google.com/open?id=15nVVW91iZ8ZkPPelVyaetuH_iH4b-r1q"/>
    <hyperlink ref="AE43" r:id="rId576" display="https://drive.google.com/open?id=1lSAKHSdGBC6dUL0I1OtBK6ssMVV7gtlB"/>
    <hyperlink ref="AZ43" r:id="rId577" display="https://drive.google.com/open?id=1AfoXqVCj1Fgu0z0ww4RQYia7EN-jbAKd"/>
    <hyperlink ref="BA43" r:id="rId578" display="https://drive.google.com/open?id=1hx60O1n6mj9QSvsN8xPTf7TxcmAqeW_b"/>
    <hyperlink ref="BB43" r:id="rId579" display="https://drive.google.com/open?id=1CVXKIihSu36i2BXLLjESkzCBhAd2-kUT"/>
    <hyperlink ref="BC43" r:id="rId580" display="https://drive.google.com/open?id=1tUDpfSY4A3OdqcivdXac37uts8H5wpjP"/>
    <hyperlink ref="BF43" r:id="rId581" display="=IF(ROW($A:$A)=1,&quot;VIEW ANAK&quot;,IF($A:$A=&quot;&quot;,&quot;&quot;,&quot;http://drive.google.com/uc?export=view&amp;id=&quot;&amp;MID(AD:AD,34,40)))"/>
    <hyperlink ref="BG43" r:id="rId582" display="=IF(ROW($A:$A)=1,&quot;VIEW SEKOLAH&quot;,IF($A:$A=&quot;&quot;,&quot;&quot;,&quot;http://drive.google.com/uc?export=view&amp;id=&quot;&amp;MID(AE:AE,34,40)))"/>
    <hyperlink ref="BH43" r:id="rId583" display="=IF(ROW($A:$A)=1,&quot;VIEW ORTU&quot;,IF($A:$A=&quot;&quot;,&quot;&quot;,&quot;http://drive.google.com/uc?export=view&amp;id=&quot;&amp;MID(AZ:AZ,34,40)))"/>
    <hyperlink ref="BI43" r:id="rId584" display="=IF(ROW($A:$A)=1,&quot;VIEW DEPAN&quot;,IF($A:$A=&quot;&quot;,&quot;&quot;,&quot;http://drive.google.com/uc?export=view&amp;id=&quot;&amp;MID(BA:BA,34,40)))"/>
    <hyperlink ref="BJ43" r:id="rId585" display="=IF(ROW($A:$A)=1,&quot;VIEW SAMPING&quot;,IF($A:$A=&quot;&quot;,&quot;&quot;,&quot;http://drive.google.com/uc?export=view&amp;id=&quot;&amp;MID(BB:BB,34,40)))"/>
    <hyperlink ref="BK43" r:id="rId586" display="=IF(ROW($A:$A)=1,&quot;VIEW DESA&quot;,IF($A:$A=&quot;&quot;,&quot;&quot;,&quot;http://drive.google.com/uc?export=view&amp;id=&quot;&amp;MID(BC:BC,34,40)))"/>
    <hyperlink ref="BM43" r:id="rId587" display="https://drive.google.com/file/d/1DNKMzLE2uMG2uOLXAmKESftMEAW36aLp/view?usp=drivesdk"/>
    <hyperlink ref="BQ43" r:id="rId588" display="https://drive.google.com/file/d/111nf9i9oS29euoDeGVtfNEtEEgbfF4NK/view?usp=drivesdk"/>
    <hyperlink ref="AD44" r:id="rId589" display="https://drive.google.com/open?id=1WUguBd52Hyq7xN-fSOm7T-ZwBcPmy_XX"/>
    <hyperlink ref="AE44" r:id="rId590" display="https://drive.google.com/open?id=1WYPVHEPLcCyySNC0ujoCf4H_Y1tApxbR"/>
    <hyperlink ref="AZ44" r:id="rId591" display="https://drive.google.com/open?id=1eHDrdzEC2CNO4FvTDvncB1ubVRvDM5cL"/>
    <hyperlink ref="BA44" r:id="rId592" display="https://drive.google.com/open?id=1ODE0NVepuT31h30Sxn5TIW2i9qsgwwxH"/>
    <hyperlink ref="BB44" r:id="rId593" display="https://drive.google.com/open?id=1mV7PtFevvbllp2SGL1WZhwHjgzGTgInh"/>
    <hyperlink ref="BC44" r:id="rId594" display="https://drive.google.com/open?id=1nDKDEBhUbcAU_F0xD5n6S1ds1AjFw7Vj"/>
    <hyperlink ref="BF44" r:id="rId595" display="=IF(ROW($A:$A)=1,&quot;VIEW ANAK&quot;,IF($A:$A=&quot;&quot;,&quot;&quot;,&quot;http://drive.google.com/uc?export=view&amp;id=&quot;&amp;MID(AD:AD,34,40)))"/>
    <hyperlink ref="BG44" r:id="rId596" display="=IF(ROW($A:$A)=1,&quot;VIEW SEKOLAH&quot;,IF($A:$A=&quot;&quot;,&quot;&quot;,&quot;http://drive.google.com/uc?export=view&amp;id=&quot;&amp;MID(AE:AE,34,40)))"/>
    <hyperlink ref="BH44" r:id="rId597" display="=IF(ROW($A:$A)=1,&quot;VIEW ORTU&quot;,IF($A:$A=&quot;&quot;,&quot;&quot;,&quot;http://drive.google.com/uc?export=view&amp;id=&quot;&amp;MID(AZ:AZ,34,40)))"/>
    <hyperlink ref="BI44" r:id="rId598" display="=IF(ROW($A:$A)=1,&quot;VIEW DEPAN&quot;,IF($A:$A=&quot;&quot;,&quot;&quot;,&quot;http://drive.google.com/uc?export=view&amp;id=&quot;&amp;MID(BA:BA,34,40)))"/>
    <hyperlink ref="BJ44" r:id="rId599" display="=IF(ROW($A:$A)=1,&quot;VIEW SAMPING&quot;,IF($A:$A=&quot;&quot;,&quot;&quot;,&quot;http://drive.google.com/uc?export=view&amp;id=&quot;&amp;MID(BB:BB,34,40)))"/>
    <hyperlink ref="BK44" r:id="rId600" display="=IF(ROW($A:$A)=1,&quot;VIEW DESA&quot;,IF($A:$A=&quot;&quot;,&quot;&quot;,&quot;http://drive.google.com/uc?export=view&amp;id=&quot;&amp;MID(BC:BC,34,40)))"/>
    <hyperlink ref="BM44" r:id="rId601" display="https://drive.google.com/file/d/1kzwRQDwmb7KkggR27O0SpuHo4AAW5_2t/view?usp=drivesdk"/>
    <hyperlink ref="BQ44" r:id="rId602" display="https://drive.google.com/file/d/13jiUk-VdmMgKa7B9zgTtM91tY1qu9teX/view?usp=drivesdk"/>
    <hyperlink ref="AD45" r:id="rId603" display="https://drive.google.com/open?id=1kKHJrwrM9q7yoV1LNEjsE-z8GpzeRin8"/>
    <hyperlink ref="AE45" r:id="rId604" display="https://drive.google.com/open?id=19IHFN8VJg2RR41GtGd2YDk7G3A9qZjC-"/>
    <hyperlink ref="AZ45" r:id="rId605" display="https://drive.google.com/open?id=1NicBLqSpqDJaO9kCkgBZMRu8GcHVTHpi"/>
    <hyperlink ref="BA45" r:id="rId606" display="https://drive.google.com/open?id=1hHxvtBz3x-orlNevCJsrQ_8w1xpy6jy8"/>
    <hyperlink ref="BB45" r:id="rId607" display="https://drive.google.com/open?id=1oX-JEauDZRO26gCp_HEQxhLko-pkcBt5"/>
    <hyperlink ref="BC45" r:id="rId608" display="https://drive.google.com/open?id=16gzaD6kr1UBSB5LDz21ITPvBlSAagUCJ"/>
    <hyperlink ref="BF45" r:id="rId609" display="=IF(ROW($A:$A)=1,&quot;VIEW ANAK&quot;,IF($A:$A=&quot;&quot;,&quot;&quot;,&quot;http://drive.google.com/uc?export=view&amp;id=&quot;&amp;MID(AD:AD,34,40)))"/>
    <hyperlink ref="BG45" r:id="rId610" display="=IF(ROW($A:$A)=1,&quot;VIEW SEKOLAH&quot;,IF($A:$A=&quot;&quot;,&quot;&quot;,&quot;http://drive.google.com/uc?export=view&amp;id=&quot;&amp;MID(AE:AE,34,40)))"/>
    <hyperlink ref="BH45" r:id="rId611" display="=IF(ROW($A:$A)=1,&quot;VIEW ORTU&quot;,IF($A:$A=&quot;&quot;,&quot;&quot;,&quot;http://drive.google.com/uc?export=view&amp;id=&quot;&amp;MID(AZ:AZ,34,40)))"/>
    <hyperlink ref="BI45" r:id="rId612" display="=IF(ROW($A:$A)=1,&quot;VIEW DEPAN&quot;,IF($A:$A=&quot;&quot;,&quot;&quot;,&quot;http://drive.google.com/uc?export=view&amp;id=&quot;&amp;MID(BA:BA,34,40)))"/>
    <hyperlink ref="BJ45" r:id="rId613" display="=IF(ROW($A:$A)=1,&quot;VIEW SAMPING&quot;,IF($A:$A=&quot;&quot;,&quot;&quot;,&quot;http://drive.google.com/uc?export=view&amp;id=&quot;&amp;MID(BB:BB,34,40)))"/>
    <hyperlink ref="BK45" r:id="rId614" display="=IF(ROW($A:$A)=1,&quot;VIEW DESA&quot;,IF($A:$A=&quot;&quot;,&quot;&quot;,&quot;http://drive.google.com/uc?export=view&amp;id=&quot;&amp;MID(BC:BC,34,40)))"/>
    <hyperlink ref="BM45" r:id="rId615" display="https://drive.google.com/file/d/1cyrWs_dGY9Q6AZu0g_smbYmGp-6vD7cO/view?usp=drivesdk"/>
    <hyperlink ref="BQ45" r:id="rId616" display="https://drive.google.com/file/d/1WpojWA-3qmIvqUEH0M2Qg3jyaRRiGKzE/view?usp=drivesdk"/>
    <hyperlink ref="AD46" r:id="rId617" display="https://drive.google.com/open?id=1i7sXMZGzH6hEImGD_IT0Rv0hSVRyk3xD"/>
    <hyperlink ref="AE46" r:id="rId618" display="https://drive.google.com/open?id=1aJqLgIFoYbP4U74-eMcyLRS-YKfgziDO"/>
    <hyperlink ref="AZ46" r:id="rId619" display="https://drive.google.com/open?id=1PVRiNJTMnlmtm29mq9DzA7fS3pFZ1new"/>
    <hyperlink ref="BA46" r:id="rId620" display="https://drive.google.com/open?id=1mJkyH_NJ8No7kZwCI3mS78PWLio051e5"/>
    <hyperlink ref="BB46" r:id="rId621" display="https://drive.google.com/open?id=1lUgMWosK_K1dY45NHUjWoP2jHR2PXncE"/>
    <hyperlink ref="BC46" r:id="rId622" display="https://drive.google.com/open?id=12itxJPOwSERFETmox1-QUrjv91aKWHjb"/>
    <hyperlink ref="BF46" r:id="rId623" display="=IF(ROW($A:$A)=1,&quot;VIEW ANAK&quot;,IF($A:$A=&quot;&quot;,&quot;&quot;,&quot;http://drive.google.com/uc?export=view&amp;id=&quot;&amp;MID(AD:AD,34,40)))"/>
    <hyperlink ref="BG46" r:id="rId624" display="=IF(ROW($A:$A)=1,&quot;VIEW SEKOLAH&quot;,IF($A:$A=&quot;&quot;,&quot;&quot;,&quot;http://drive.google.com/uc?export=view&amp;id=&quot;&amp;MID(AE:AE,34,40)))"/>
    <hyperlink ref="BH46" r:id="rId625" display="=IF(ROW($A:$A)=1,&quot;VIEW ORTU&quot;,IF($A:$A=&quot;&quot;,&quot;&quot;,&quot;http://drive.google.com/uc?export=view&amp;id=&quot;&amp;MID(AZ:AZ,34,40)))"/>
    <hyperlink ref="BI46" r:id="rId626" display="=IF(ROW($A:$A)=1,&quot;VIEW DEPAN&quot;,IF($A:$A=&quot;&quot;,&quot;&quot;,&quot;http://drive.google.com/uc?export=view&amp;id=&quot;&amp;MID(BA:BA,34,40)))"/>
    <hyperlink ref="BJ46" r:id="rId627" display="=IF(ROW($A:$A)=1,&quot;VIEW SAMPING&quot;,IF($A:$A=&quot;&quot;,&quot;&quot;,&quot;http://drive.google.com/uc?export=view&amp;id=&quot;&amp;MID(BB:BB,34,40)))"/>
    <hyperlink ref="BK46" r:id="rId628" display="=IF(ROW($A:$A)=1,&quot;VIEW DESA&quot;,IF($A:$A=&quot;&quot;,&quot;&quot;,&quot;http://drive.google.com/uc?export=view&amp;id=&quot;&amp;MID(BC:BC,34,40)))"/>
    <hyperlink ref="BM46" r:id="rId629" display="https://drive.google.com/file/d/13__N5R6A7FlWMJDdwnKWtyUTFAArEirB/view?usp=drivesdk"/>
    <hyperlink ref="BQ46" r:id="rId630" display="https://drive.google.com/file/d/1q29yg-egQFoF6IMKVWo1qdMGQJ792kVg/view?usp=drivesdk"/>
    <hyperlink ref="AD47" r:id="rId631" display="https://drive.google.com/open?id=1qwGV02zRbMoZOZ9I4YbOvbEZYaTpqnNv"/>
    <hyperlink ref="AE47" r:id="rId632" display="https://drive.google.com/open?id=1AEfPPa1zWDWpfV59QSsmTNJzMf3Wv4q5"/>
    <hyperlink ref="AZ47" r:id="rId633" display="https://drive.google.com/open?id=1z0sMNkgy7lFcNwHfpiA1zV0lr2xxhmjk"/>
    <hyperlink ref="BA47" r:id="rId634" display="https://drive.google.com/open?id=1Kv3b08PyqX55RcxGV6yEEeK8kPP2JWKH"/>
    <hyperlink ref="BB47" r:id="rId635" display="https://drive.google.com/open?id=1PSJ1GyVNpca7CP8DCYIDmGwy3NxLECYk"/>
    <hyperlink ref="BC47" r:id="rId636" display="https://drive.google.com/open?id=1toDdpmoARCG09RP5FG_ViGfxKNQJkSWj"/>
    <hyperlink ref="BF47" r:id="rId637" display="=IF(ROW($A:$A)=1,&quot;VIEW ANAK&quot;,IF($A:$A=&quot;&quot;,&quot;&quot;,&quot;http://drive.google.com/uc?export=view&amp;id=&quot;&amp;MID(AD:AD,34,40)))"/>
    <hyperlink ref="BG47" r:id="rId638" display="=IF(ROW($A:$A)=1,&quot;VIEW SEKOLAH&quot;,IF($A:$A=&quot;&quot;,&quot;&quot;,&quot;http://drive.google.com/uc?export=view&amp;id=&quot;&amp;MID(AE:AE,34,40)))"/>
    <hyperlink ref="BH47" r:id="rId639" display="=IF(ROW($A:$A)=1,&quot;VIEW ORTU&quot;,IF($A:$A=&quot;&quot;,&quot;&quot;,&quot;http://drive.google.com/uc?export=view&amp;id=&quot;&amp;MID(AZ:AZ,34,40)))"/>
    <hyperlink ref="BI47" r:id="rId640" display="=IF(ROW($A:$A)=1,&quot;VIEW DEPAN&quot;,IF($A:$A=&quot;&quot;,&quot;&quot;,&quot;http://drive.google.com/uc?export=view&amp;id=&quot;&amp;MID(BA:BA,34,40)))"/>
    <hyperlink ref="BJ47" r:id="rId641" display="=IF(ROW($A:$A)=1,&quot;VIEW SAMPING&quot;,IF($A:$A=&quot;&quot;,&quot;&quot;,&quot;http://drive.google.com/uc?export=view&amp;id=&quot;&amp;MID(BB:BB,34,40)))"/>
    <hyperlink ref="BK47" r:id="rId642" display="=IF(ROW($A:$A)=1,&quot;VIEW DESA&quot;,IF($A:$A=&quot;&quot;,&quot;&quot;,&quot;http://drive.google.com/uc?export=view&amp;id=&quot;&amp;MID(BC:BC,34,40)))"/>
    <hyperlink ref="BM47" r:id="rId643" display="https://drive.google.com/file/d/1quNDPDajgVOd457Bxo7-IR5MtOt0Xepi/view?usp=drivesdk"/>
    <hyperlink ref="BQ47" r:id="rId644" display="https://drive.google.com/file/d/1B_iWAL7NsPB0Eb609suu7pxkBf0shYP8/view?usp=drivesd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pusilkom</dc:creator>
  <cp:lastModifiedBy>pusilkom</cp:lastModifiedBy>
  <dcterms:created xsi:type="dcterms:W3CDTF">2023-06-22T12:50:00Z</dcterms:created>
  <dcterms:modified xsi:type="dcterms:W3CDTF">2023-07-14T08:25:39Z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3EC08DD8C509461C946BCE6A28CBE5D3</vt:lpwstr>
  </property>
  <property fmtid="{D5CDD505-2E9C-101B-9397-08002B2CF9AE}" pid="3" name="KSOProductBuildVer">
    <vt:lpwstr>1033-11.2.0.11537</vt:lpwstr>
  </property>
</Properties>
</file>