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" sheetId="1" r:id="rId4"/>
    <sheet state="visible" name="Value" sheetId="2" r:id="rId5"/>
    <sheet state="visible" name="Cost" sheetId="3" r:id="rId6"/>
    <sheet state="visible" name="AHP Value" sheetId="4" r:id="rId7"/>
    <sheet state="visible" name="AHP Cost" sheetId="5" r:id="rId8"/>
    <sheet state="visible" name="Hasil akhir" sheetId="6" r:id="rId9"/>
    <sheet state="visible" name="MAPPING" sheetId="7" r:id="rId10"/>
  </sheets>
  <definedNames/>
  <calcPr/>
</workbook>
</file>

<file path=xl/sharedStrings.xml><?xml version="1.0" encoding="utf-8"?>
<sst xmlns="http://schemas.openxmlformats.org/spreadsheetml/2006/main" count="309" uniqueCount="115">
  <si>
    <t>Masukkan nama anda</t>
  </si>
  <si>
    <t>#</t>
  </si>
  <si>
    <t>Masukkan Peran Anda</t>
  </si>
  <si>
    <t xml:space="preserve">Req 1 : Pengguna aplikasi dapat mendaftarkan akun baru dengan memasukkan data pengguna </t>
  </si>
  <si>
    <t>Req 2 : Pengguna aplikasi dapat mengedit dan menghapus akunnya</t>
  </si>
  <si>
    <t>Req 3 : Pengguna dapat menampilkan history peminjaman ruangan</t>
  </si>
  <si>
    <t>Req 4 : Pengguna dapat melihat daftar ruangan dan fasilitas yang dapat dipinjam</t>
  </si>
  <si>
    <t>Req 5 : Pengguna dapat menampilkan ruangan dan fasilitas yang tersedia beserta waktu dan tanggal</t>
  </si>
  <si>
    <t>Req 6 : Pengguna dapat melakukan peminjaman ruangan</t>
  </si>
  <si>
    <t>Req 7 : Pengguna dapat melihat status peminjaman ruangan</t>
  </si>
  <si>
    <t>Req 8 : Pengguna dapat memesan ruangan dan melakukan pembayaran</t>
  </si>
  <si>
    <t>Req 9 : Pengguna dapat memilih metode pembayaran yang diinginkan</t>
  </si>
  <si>
    <t>Req 10 : Pengguna dapat berkomunikasi dengan admin melalui chat box</t>
  </si>
  <si>
    <t>Req 11 : Departemen dan Sarpras ITS dapat menambah informasi ruangan</t>
  </si>
  <si>
    <t>Req 12 : Departemen dan Sarpras ITS dapat melihat ketersediaan ruangan</t>
  </si>
  <si>
    <t xml:space="preserve">Req 13 : Departemen dan Sarpras ITS dapat melihat data diri peminjam ruangan </t>
  </si>
  <si>
    <t>Req 14 :Departemen dan Sarpras ITS dapat melakukan chat dengan peminjam ruangan</t>
  </si>
  <si>
    <t>Rizky Andre Wibisono</t>
  </si>
  <si>
    <t>Developer</t>
  </si>
  <si>
    <t>Req 14 : Departemen dan Sarpras ITS dapat melakukan chat dengan peminjam ruangan</t>
  </si>
  <si>
    <t>Mhd Fadly Hasan</t>
  </si>
  <si>
    <t>Departemen ITS</t>
  </si>
  <si>
    <t xml:space="preserve">Deskripsi Kebutuhan </t>
  </si>
  <si>
    <t>Use Case</t>
  </si>
  <si>
    <t>Req 1</t>
  </si>
  <si>
    <t>F 1.1</t>
  </si>
  <si>
    <t>Sistem memungkinkan penguna mendaftarkan akun baru dengan memasukkan beberapa data pengguna.</t>
  </si>
  <si>
    <t>Mendaftar akun</t>
  </si>
  <si>
    <t>Paksi</t>
  </si>
  <si>
    <t>Req 2</t>
  </si>
  <si>
    <t>F 2.1</t>
  </si>
  <si>
    <t>Sistem memungkinkan pengguna yang telah mempunyai akun dapat mengedit data dan menghapus akunnya</t>
  </si>
  <si>
    <t>Mengedit dan menghapus akun</t>
  </si>
  <si>
    <t>Muhammad Iqbal Imani Atfan</t>
  </si>
  <si>
    <t>Mahasiswa / Umum</t>
  </si>
  <si>
    <t>Req 3</t>
  </si>
  <si>
    <t>F 2.2</t>
  </si>
  <si>
    <t>Sistem dapat menampilkan history peminjaman ruangan pengguna</t>
  </si>
  <si>
    <t>Menampilkan history reservasi ruangan</t>
  </si>
  <si>
    <t>Req 4</t>
  </si>
  <si>
    <t>F 3.1</t>
  </si>
  <si>
    <t xml:space="preserve"> Sistem dapat menampilkan daftar ruangan dan fasilitas yang dapat dipinjam oleh pengguna</t>
  </si>
  <si>
    <t>Menampilkan daftar ruangan yang dapat direservasi</t>
  </si>
  <si>
    <t>Raja P Boy</t>
  </si>
  <si>
    <t>Req 5</t>
  </si>
  <si>
    <t>F 3.2</t>
  </si>
  <si>
    <t>Sistem dapat menampilkan data lengkap dari suatu ruangan dan fasilitas yang disediakan beserta waktu dan tanggal yang tersedia</t>
  </si>
  <si>
    <t>Menampilkan data lengkap ruangan beserta tanggal dan waktu tersedia</t>
  </si>
  <si>
    <t>Req 6</t>
  </si>
  <si>
    <t>F 4.1</t>
  </si>
  <si>
    <t>Sistem memungkinkan pengguna yang memiliki akun untuk melakukan peminjaman ruangan</t>
  </si>
  <si>
    <t>Melakukan peminjaman ruangan</t>
  </si>
  <si>
    <t>Req 7</t>
  </si>
  <si>
    <t>F 4.2</t>
  </si>
  <si>
    <t>Hisam widi prayoga</t>
  </si>
  <si>
    <t>Sistem memungkinkan pengguna untuk melihat status peminjaman ruangannya</t>
  </si>
  <si>
    <t>Melihat status peminjaman ruangan</t>
  </si>
  <si>
    <t>Req 8</t>
  </si>
  <si>
    <t>F 4.3</t>
  </si>
  <si>
    <t>Fachry Amir</t>
  </si>
  <si>
    <t>Sistem memungkinkan pengguna yang telah memesan ruangan untuk melakukan booking pada transaksi reservasi</t>
  </si>
  <si>
    <t>Melakukan booking</t>
  </si>
  <si>
    <t>Req 9</t>
  </si>
  <si>
    <t>F 4.4</t>
  </si>
  <si>
    <t>Sistem memungkinkan pengguna untuk memilih metode pembayaran yang diinginkan</t>
  </si>
  <si>
    <t>Memilih metode pembayaran</t>
  </si>
  <si>
    <t>Req 10</t>
  </si>
  <si>
    <t>F 5.1</t>
  </si>
  <si>
    <t>Sistem memungkinkan pengguna berkomunikasi dengan admin melalui chat box</t>
  </si>
  <si>
    <t>User menghubungi Admin</t>
  </si>
  <si>
    <t>Req 11</t>
  </si>
  <si>
    <t>F 6.1</t>
  </si>
  <si>
    <t>Sistem dapat memungkinkan Admin dapat menambah ruangan serta fasilitasnya</t>
  </si>
  <si>
    <t>Menambah informasi ruangan</t>
  </si>
  <si>
    <t>Req 12</t>
  </si>
  <si>
    <t>F 6.2</t>
  </si>
  <si>
    <t>Sistem memungkinkan Admin dapat melihat ketersediaan ruangan</t>
  </si>
  <si>
    <t>Meliha ketersediaan ruangan</t>
  </si>
  <si>
    <t>Req 13</t>
  </si>
  <si>
    <t>F 6.3</t>
  </si>
  <si>
    <t>Vinsensius Yuda Pratama</t>
  </si>
  <si>
    <t>Sistem memungkinkan Admin dapat melihat data diri peminjam ruangan</t>
  </si>
  <si>
    <t>Admin Melihat data diri peminjam ruangan</t>
  </si>
  <si>
    <t>Sarana Prasarana ITS</t>
  </si>
  <si>
    <t>Req 14</t>
  </si>
  <si>
    <t>F 7.1</t>
  </si>
  <si>
    <t>Sistem memungkinkan Admin dapat melakukan chat dengan peminjam ruangan</t>
  </si>
  <si>
    <t>Admin menjawab pertanyaan user</t>
  </si>
  <si>
    <t>I Dewa Putu Wiprah</t>
  </si>
  <si>
    <t>Jihad Rausyan</t>
  </si>
  <si>
    <t>Muhammad Rafi</t>
  </si>
  <si>
    <t>Satria Ade Veda</t>
  </si>
  <si>
    <t>Sangat Rendah</t>
  </si>
  <si>
    <t>Rendah</t>
  </si>
  <si>
    <t>Tinggi</t>
  </si>
  <si>
    <t>Sangat Tinggi</t>
  </si>
  <si>
    <t>Nilai</t>
  </si>
  <si>
    <t>Patokan AHP Value</t>
  </si>
  <si>
    <t>VALUE</t>
  </si>
  <si>
    <t>COST</t>
  </si>
  <si>
    <t>PRIORITY</t>
  </si>
  <si>
    <t>Patokan AHP Cost</t>
  </si>
  <si>
    <t>Metode</t>
  </si>
  <si>
    <t>AVERAGE</t>
  </si>
  <si>
    <t>TOTAL</t>
  </si>
  <si>
    <t>keterangan:</t>
  </si>
  <si>
    <t>kiri atas</t>
  </si>
  <si>
    <t>HIGH</t>
  </si>
  <si>
    <t>kanan atas</t>
  </si>
  <si>
    <t>MEDIUM</t>
  </si>
  <si>
    <t>kiri bawah</t>
  </si>
  <si>
    <t>kanan bawah</t>
  </si>
  <si>
    <t>LOW</t>
  </si>
  <si>
    <t>sum row</t>
  </si>
  <si>
    <t>sum row/jum. keb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</si>
</sst>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name val="Arial"/>
    </font>
    <font/>
    <font>
      <sz val="11.0"/>
      <color rgb="FF000000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left" readingOrder="0"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4" fontId="2" numFmtId="0" xfId="0" applyAlignment="1" applyFill="1" applyFont="1">
      <alignment vertical="bottom"/>
    </xf>
    <xf borderId="0" fillId="4" fontId="3" numFmtId="0" xfId="0" applyAlignment="1" applyFont="1">
      <alignment readingOrder="0"/>
    </xf>
    <xf borderId="0" fillId="5" fontId="4" numFmtId="0" xfId="0" applyFill="1" applyFont="1"/>
    <xf borderId="0" fillId="0" fontId="1" numFmtId="0" xfId="0" applyFont="1"/>
    <xf borderId="0" fillId="2" fontId="3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0" fontId="1" numFmtId="10" xfId="0" applyFont="1" applyNumberFormat="1"/>
    <xf borderId="0" fillId="7" fontId="4" numFmtId="0" xfId="0" applyFill="1" applyFont="1"/>
    <xf borderId="0" fillId="8" fontId="4" numFmtId="0" xfId="0" applyFill="1" applyFont="1"/>
    <xf borderId="0" fillId="9" fontId="4" numFmtId="0" xfId="0" applyFill="1" applyFont="1"/>
    <xf borderId="0" fillId="0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6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VALUE and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'Hasil akhir'!$B$2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4"/>
            <c:marker>
              <c:symbol val="none"/>
            </c:marker>
          </c:dPt>
          <c:xVal>
            <c:numRef>
              <c:f>'Hasil akhir'!$C$3:$C$17</c:f>
            </c:numRef>
          </c:xVal>
          <c:yVal>
            <c:numRef>
              <c:f>'Hasil akhir'!$B$3:$B$17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944488"/>
        <c:axId val="875865290"/>
      </c:scatterChart>
      <c:valAx>
        <c:axId val="16039444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Cost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865290"/>
      </c:valAx>
      <c:valAx>
        <c:axId val="875865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9444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2</xdr:row>
      <xdr:rowOff>180975</xdr:rowOff>
    </xdr:from>
    <xdr:ext cx="3219450" cy="2924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8.0"/>
    <col customWidth="1" min="4" max="4" width="38.29"/>
  </cols>
  <sheetData>
    <row r="1">
      <c r="A1" s="4" t="s">
        <v>1</v>
      </c>
      <c r="C1" s="4" t="s">
        <v>22</v>
      </c>
      <c r="D1" s="4" t="s">
        <v>23</v>
      </c>
    </row>
    <row r="2" ht="30.0" customHeight="1">
      <c r="A2" s="6" t="s">
        <v>24</v>
      </c>
      <c r="B2" s="6" t="s">
        <v>25</v>
      </c>
      <c r="C2" s="7" t="s">
        <v>26</v>
      </c>
      <c r="D2" s="8" t="s">
        <v>27</v>
      </c>
    </row>
    <row r="3" ht="27.0" customHeight="1">
      <c r="A3" s="6" t="s">
        <v>29</v>
      </c>
      <c r="B3" s="6" t="s">
        <v>30</v>
      </c>
      <c r="C3" s="7" t="s">
        <v>31</v>
      </c>
      <c r="D3" s="10" t="s">
        <v>32</v>
      </c>
    </row>
    <row r="4">
      <c r="A4" s="6" t="s">
        <v>35</v>
      </c>
      <c r="B4" s="6" t="s">
        <v>36</v>
      </c>
      <c r="C4" s="6" t="s">
        <v>37</v>
      </c>
      <c r="D4" s="6" t="s">
        <v>38</v>
      </c>
    </row>
    <row r="5" ht="30.0" customHeight="1">
      <c r="A5" s="6" t="s">
        <v>39</v>
      </c>
      <c r="B5" s="6" t="s">
        <v>40</v>
      </c>
      <c r="C5" s="7" t="s">
        <v>41</v>
      </c>
      <c r="D5" s="7" t="s">
        <v>42</v>
      </c>
    </row>
    <row r="6">
      <c r="A6" s="6" t="s">
        <v>44</v>
      </c>
      <c r="B6" s="6" t="s">
        <v>45</v>
      </c>
      <c r="C6" s="7" t="s">
        <v>46</v>
      </c>
      <c r="D6" s="7" t="s">
        <v>47</v>
      </c>
    </row>
    <row r="7" ht="26.25" customHeight="1">
      <c r="A7" s="6" t="s">
        <v>48</v>
      </c>
      <c r="B7" s="6" t="s">
        <v>49</v>
      </c>
      <c r="C7" s="7" t="s">
        <v>50</v>
      </c>
      <c r="D7" s="6" t="s">
        <v>51</v>
      </c>
    </row>
    <row r="8" ht="21.0" customHeight="1">
      <c r="A8" s="6" t="s">
        <v>52</v>
      </c>
      <c r="B8" s="6" t="s">
        <v>53</v>
      </c>
      <c r="C8" s="7" t="s">
        <v>55</v>
      </c>
      <c r="D8" s="6" t="s">
        <v>56</v>
      </c>
    </row>
    <row r="9">
      <c r="A9" s="6" t="s">
        <v>57</v>
      </c>
      <c r="B9" s="6" t="s">
        <v>58</v>
      </c>
      <c r="C9" s="7" t="s">
        <v>60</v>
      </c>
      <c r="D9" s="6" t="s">
        <v>61</v>
      </c>
    </row>
    <row r="10">
      <c r="A10" s="6" t="s">
        <v>62</v>
      </c>
      <c r="B10" s="6" t="s">
        <v>63</v>
      </c>
      <c r="C10" s="7" t="s">
        <v>64</v>
      </c>
      <c r="D10" s="6" t="s">
        <v>65</v>
      </c>
    </row>
    <row r="11">
      <c r="A11" s="6" t="s">
        <v>66</v>
      </c>
      <c r="B11" s="6" t="s">
        <v>67</v>
      </c>
      <c r="C11" s="6" t="s">
        <v>68</v>
      </c>
      <c r="D11" s="6" t="s">
        <v>69</v>
      </c>
    </row>
    <row r="12">
      <c r="A12" s="6" t="s">
        <v>70</v>
      </c>
      <c r="B12" s="6" t="s">
        <v>71</v>
      </c>
      <c r="C12" s="6" t="s">
        <v>72</v>
      </c>
      <c r="D12" s="6" t="s">
        <v>73</v>
      </c>
    </row>
    <row r="13">
      <c r="A13" s="6" t="s">
        <v>74</v>
      </c>
      <c r="B13" s="6" t="s">
        <v>75</v>
      </c>
      <c r="C13" s="6" t="s">
        <v>76</v>
      </c>
      <c r="D13" s="6" t="s">
        <v>77</v>
      </c>
    </row>
    <row r="14">
      <c r="A14" s="6" t="s">
        <v>78</v>
      </c>
      <c r="B14" s="6" t="s">
        <v>79</v>
      </c>
      <c r="C14" s="6" t="s">
        <v>81</v>
      </c>
      <c r="D14" s="6" t="s">
        <v>82</v>
      </c>
    </row>
    <row r="15">
      <c r="A15" s="6" t="s">
        <v>84</v>
      </c>
      <c r="B15" s="6" t="s">
        <v>85</v>
      </c>
      <c r="C15" s="6" t="s">
        <v>86</v>
      </c>
      <c r="D15" s="6" t="s">
        <v>87</v>
      </c>
    </row>
    <row r="16">
      <c r="A16" s="6"/>
      <c r="B16" s="11"/>
      <c r="C16" s="11"/>
      <c r="D16" s="11"/>
    </row>
    <row r="17">
      <c r="A17" s="6"/>
      <c r="B17" s="11"/>
      <c r="C17" s="11"/>
      <c r="D17" s="11"/>
    </row>
    <row r="18">
      <c r="A18" s="6"/>
      <c r="B18" s="11"/>
      <c r="C18" s="11"/>
      <c r="D18" s="11"/>
    </row>
    <row r="19">
      <c r="A19" s="6"/>
      <c r="B19" s="11"/>
      <c r="C19" s="11"/>
      <c r="D19" s="11"/>
    </row>
    <row r="20">
      <c r="A20" s="6"/>
      <c r="B20" s="11"/>
      <c r="C20" s="11"/>
      <c r="D2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4.0"/>
    <col customWidth="1" min="4" max="5" width="19.71"/>
    <col customWidth="1" min="15" max="15" width="30.14"/>
    <col customWidth="1" min="16" max="16" width="30.71"/>
  </cols>
  <sheetData>
    <row r="1">
      <c r="A1" s="1" t="s">
        <v>0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3" t="s">
        <v>19</v>
      </c>
    </row>
    <row r="2">
      <c r="A2" s="1" t="s">
        <v>20</v>
      </c>
      <c r="B2" s="1" t="s">
        <v>21</v>
      </c>
      <c r="C2" s="5">
        <v>4.0</v>
      </c>
      <c r="D2" s="5">
        <v>4.0</v>
      </c>
      <c r="E2" s="5">
        <v>2.0</v>
      </c>
      <c r="F2" s="5">
        <v>3.0</v>
      </c>
      <c r="G2" s="5">
        <v>3.0</v>
      </c>
      <c r="H2" s="5">
        <v>4.0</v>
      </c>
      <c r="I2" s="5">
        <v>2.0</v>
      </c>
      <c r="J2" s="5">
        <v>3.0</v>
      </c>
      <c r="K2" s="5">
        <v>3.0</v>
      </c>
      <c r="L2" s="5">
        <v>2.0</v>
      </c>
      <c r="M2" s="5">
        <v>4.0</v>
      </c>
      <c r="N2" s="5">
        <v>4.0</v>
      </c>
      <c r="O2" s="5">
        <v>1.0</v>
      </c>
      <c r="P2" s="5">
        <v>1.0</v>
      </c>
    </row>
    <row r="3">
      <c r="A3" s="1" t="s">
        <v>28</v>
      </c>
      <c r="B3" s="1" t="s">
        <v>21</v>
      </c>
      <c r="C3" s="5">
        <v>3.0</v>
      </c>
      <c r="D3" s="5">
        <v>2.0</v>
      </c>
      <c r="E3" s="5">
        <v>4.0</v>
      </c>
      <c r="F3" s="5">
        <v>4.0</v>
      </c>
      <c r="G3" s="5">
        <v>4.0</v>
      </c>
      <c r="H3" s="5">
        <v>4.0</v>
      </c>
      <c r="I3" s="5">
        <v>4.0</v>
      </c>
      <c r="J3" s="5">
        <v>4.0</v>
      </c>
      <c r="K3" s="5">
        <v>3.0</v>
      </c>
      <c r="L3" s="5">
        <v>2.0</v>
      </c>
      <c r="M3" s="5">
        <v>4.0</v>
      </c>
      <c r="N3" s="5">
        <v>4.0</v>
      </c>
      <c r="O3" s="5">
        <v>4.0</v>
      </c>
      <c r="P3" s="5">
        <v>4.0</v>
      </c>
    </row>
    <row r="4">
      <c r="A4" s="1" t="s">
        <v>33</v>
      </c>
      <c r="B4" s="1" t="s">
        <v>34</v>
      </c>
      <c r="C4" s="5">
        <v>3.0</v>
      </c>
      <c r="D4" s="5">
        <v>3.0</v>
      </c>
      <c r="E4" s="5">
        <v>3.0</v>
      </c>
      <c r="F4" s="5">
        <v>4.0</v>
      </c>
      <c r="G4" s="5">
        <v>4.0</v>
      </c>
      <c r="H4" s="5">
        <v>4.0</v>
      </c>
      <c r="I4" s="5">
        <v>3.0</v>
      </c>
      <c r="J4" s="5">
        <v>3.0</v>
      </c>
      <c r="K4" s="5">
        <v>2.0</v>
      </c>
      <c r="L4" s="5">
        <v>2.0</v>
      </c>
      <c r="M4" s="5">
        <v>3.0</v>
      </c>
      <c r="N4" s="5">
        <v>2.0</v>
      </c>
      <c r="O4" s="5">
        <v>2.0</v>
      </c>
      <c r="P4" s="5">
        <v>2.0</v>
      </c>
    </row>
    <row r="5">
      <c r="A5" s="1" t="s">
        <v>54</v>
      </c>
      <c r="B5" s="1" t="s">
        <v>34</v>
      </c>
      <c r="C5" s="5">
        <v>3.0</v>
      </c>
      <c r="D5" s="5">
        <v>4.0</v>
      </c>
      <c r="E5" s="5">
        <v>4.0</v>
      </c>
      <c r="F5" s="5">
        <v>4.0</v>
      </c>
      <c r="G5" s="5">
        <v>4.0</v>
      </c>
      <c r="H5" s="5">
        <v>4.0</v>
      </c>
      <c r="I5" s="5">
        <v>4.0</v>
      </c>
      <c r="J5" s="5">
        <v>3.0</v>
      </c>
      <c r="K5" s="5">
        <v>4.0</v>
      </c>
      <c r="L5" s="5">
        <v>4.0</v>
      </c>
      <c r="M5" s="5">
        <v>4.0</v>
      </c>
      <c r="N5" s="5">
        <v>4.0</v>
      </c>
      <c r="O5" s="5">
        <v>4.0</v>
      </c>
      <c r="P5" s="5">
        <v>4.0</v>
      </c>
    </row>
    <row r="6">
      <c r="A6" s="1" t="s">
        <v>80</v>
      </c>
      <c r="B6" s="1" t="s">
        <v>83</v>
      </c>
      <c r="C6" s="5">
        <v>3.0</v>
      </c>
      <c r="D6" s="5">
        <v>2.0</v>
      </c>
      <c r="E6" s="5">
        <v>2.0</v>
      </c>
      <c r="F6" s="5">
        <v>3.0</v>
      </c>
      <c r="G6" s="5">
        <v>3.0</v>
      </c>
      <c r="H6" s="5">
        <v>4.0</v>
      </c>
      <c r="I6" s="5">
        <v>3.0</v>
      </c>
      <c r="J6" s="5">
        <v>4.0</v>
      </c>
      <c r="K6" s="5">
        <v>3.0</v>
      </c>
      <c r="L6" s="5">
        <v>3.0</v>
      </c>
      <c r="M6" s="5">
        <v>4.0</v>
      </c>
      <c r="N6" s="5">
        <v>3.0</v>
      </c>
      <c r="O6" s="5">
        <v>4.0</v>
      </c>
      <c r="P6" s="5">
        <v>3.0</v>
      </c>
    </row>
    <row r="7">
      <c r="A7" s="1" t="s">
        <v>88</v>
      </c>
      <c r="B7" s="1" t="s">
        <v>21</v>
      </c>
      <c r="C7" s="5">
        <v>3.0</v>
      </c>
      <c r="D7" s="5">
        <v>3.0</v>
      </c>
      <c r="E7" s="5">
        <v>3.0</v>
      </c>
      <c r="F7" s="5">
        <v>4.0</v>
      </c>
      <c r="G7" s="5">
        <v>3.0</v>
      </c>
      <c r="H7" s="5">
        <v>4.0</v>
      </c>
      <c r="I7" s="5">
        <v>3.0</v>
      </c>
      <c r="J7" s="5">
        <v>4.0</v>
      </c>
      <c r="K7" s="5">
        <v>4.0</v>
      </c>
      <c r="L7" s="5">
        <v>3.0</v>
      </c>
      <c r="M7" s="5">
        <v>4.0</v>
      </c>
      <c r="N7" s="5">
        <v>3.0</v>
      </c>
      <c r="O7" s="5">
        <v>4.0</v>
      </c>
      <c r="P7" s="5">
        <v>3.0</v>
      </c>
    </row>
    <row r="8">
      <c r="A8" s="1" t="s">
        <v>89</v>
      </c>
      <c r="B8" s="1" t="s">
        <v>83</v>
      </c>
      <c r="C8" s="5">
        <v>4.0</v>
      </c>
      <c r="D8" s="5">
        <v>3.0</v>
      </c>
      <c r="E8" s="5">
        <v>3.0</v>
      </c>
      <c r="F8" s="5">
        <v>3.0</v>
      </c>
      <c r="G8" s="5">
        <v>3.0</v>
      </c>
      <c r="H8" s="5">
        <v>4.0</v>
      </c>
      <c r="I8" s="5">
        <v>3.0</v>
      </c>
      <c r="J8" s="5">
        <v>4.0</v>
      </c>
      <c r="K8" s="5">
        <v>4.0</v>
      </c>
      <c r="L8" s="5">
        <v>2.0</v>
      </c>
      <c r="M8" s="5">
        <v>4.0</v>
      </c>
      <c r="N8" s="5">
        <v>3.0</v>
      </c>
      <c r="O8" s="5">
        <v>3.0</v>
      </c>
      <c r="P8" s="5">
        <v>2.0</v>
      </c>
    </row>
    <row r="9">
      <c r="A9" s="1" t="s">
        <v>90</v>
      </c>
      <c r="B9" s="1" t="s">
        <v>34</v>
      </c>
      <c r="C9" s="5">
        <v>4.0</v>
      </c>
      <c r="D9" s="5">
        <v>4.0</v>
      </c>
      <c r="E9" s="5">
        <v>3.0</v>
      </c>
      <c r="F9" s="5">
        <v>4.0</v>
      </c>
      <c r="G9" s="5">
        <v>4.0</v>
      </c>
      <c r="H9" s="5">
        <v>3.0</v>
      </c>
      <c r="I9" s="5">
        <v>3.0</v>
      </c>
      <c r="J9" s="5">
        <v>4.0</v>
      </c>
      <c r="K9" s="5">
        <v>3.0</v>
      </c>
      <c r="L9" s="5">
        <v>2.0</v>
      </c>
      <c r="M9" s="5">
        <v>3.0</v>
      </c>
      <c r="N9" s="5">
        <v>3.0</v>
      </c>
      <c r="O9" s="5">
        <v>2.0</v>
      </c>
      <c r="P9" s="5">
        <v>3.0</v>
      </c>
    </row>
    <row r="10">
      <c r="A10" s="1" t="s">
        <v>91</v>
      </c>
      <c r="B10" s="1" t="s">
        <v>83</v>
      </c>
      <c r="C10" s="5">
        <v>3.0</v>
      </c>
      <c r="D10" s="5">
        <v>2.0</v>
      </c>
      <c r="E10" s="5">
        <v>4.0</v>
      </c>
      <c r="F10" s="5">
        <v>3.0</v>
      </c>
      <c r="G10" s="5">
        <v>3.0</v>
      </c>
      <c r="H10" s="5">
        <v>3.0</v>
      </c>
      <c r="I10" s="5">
        <v>3.0</v>
      </c>
      <c r="J10" s="5">
        <v>4.0</v>
      </c>
      <c r="K10" s="5">
        <v>2.0</v>
      </c>
      <c r="L10" s="5">
        <v>3.0</v>
      </c>
      <c r="M10" s="5">
        <v>3.0</v>
      </c>
      <c r="N10" s="5">
        <v>3.0</v>
      </c>
      <c r="O10" s="5">
        <v>2.0</v>
      </c>
      <c r="P10" s="5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20.0"/>
    <col customWidth="1" min="16" max="16" width="19.43"/>
  </cols>
  <sheetData>
    <row r="1">
      <c r="A1" s="1" t="s">
        <v>0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3" t="s">
        <v>16</v>
      </c>
    </row>
    <row r="2">
      <c r="A2" s="1" t="s">
        <v>17</v>
      </c>
      <c r="B2" s="1" t="s">
        <v>18</v>
      </c>
      <c r="C2" s="5">
        <v>4.0</v>
      </c>
      <c r="D2" s="9">
        <v>1.0</v>
      </c>
      <c r="E2" s="5">
        <v>2.0</v>
      </c>
      <c r="F2" s="5">
        <v>3.0</v>
      </c>
      <c r="G2" s="5">
        <v>4.0</v>
      </c>
      <c r="H2" s="5">
        <v>4.0</v>
      </c>
      <c r="I2" s="5">
        <v>4.0</v>
      </c>
      <c r="J2" s="5">
        <v>3.0</v>
      </c>
      <c r="K2" s="5">
        <v>3.0</v>
      </c>
      <c r="L2" s="5">
        <v>2.0</v>
      </c>
      <c r="M2" s="5">
        <v>1.0</v>
      </c>
      <c r="N2" s="5">
        <v>3.0</v>
      </c>
      <c r="O2" s="5">
        <v>3.0</v>
      </c>
      <c r="P2" s="5">
        <v>3.0</v>
      </c>
    </row>
    <row r="3">
      <c r="A3" s="1" t="s">
        <v>43</v>
      </c>
      <c r="B3" s="1" t="s">
        <v>18</v>
      </c>
      <c r="C3" s="5">
        <v>3.0</v>
      </c>
      <c r="D3" s="5">
        <v>3.0</v>
      </c>
      <c r="E3" s="5">
        <v>3.0</v>
      </c>
      <c r="F3" s="5">
        <v>3.0</v>
      </c>
      <c r="G3" s="5">
        <v>3.0</v>
      </c>
      <c r="H3" s="5">
        <v>3.0</v>
      </c>
      <c r="I3" s="5">
        <v>3.0</v>
      </c>
      <c r="J3" s="5">
        <v>2.0</v>
      </c>
      <c r="K3" s="5">
        <v>2.0</v>
      </c>
      <c r="L3" s="5">
        <v>3.0</v>
      </c>
      <c r="M3" s="5">
        <v>3.0</v>
      </c>
      <c r="N3" s="5">
        <v>3.0</v>
      </c>
      <c r="O3" s="5">
        <v>3.0</v>
      </c>
      <c r="P3" s="5">
        <v>3.0</v>
      </c>
    </row>
    <row r="4">
      <c r="A4" s="1" t="s">
        <v>59</v>
      </c>
      <c r="B4" s="1" t="s">
        <v>18</v>
      </c>
      <c r="C4" s="5">
        <v>3.0</v>
      </c>
      <c r="D4" s="5">
        <v>2.0</v>
      </c>
      <c r="E4" s="5">
        <v>3.0</v>
      </c>
      <c r="F4" s="5">
        <v>4.0</v>
      </c>
      <c r="G4" s="5">
        <v>4.0</v>
      </c>
      <c r="H4" s="5">
        <v>4.0</v>
      </c>
      <c r="I4" s="5">
        <v>4.0</v>
      </c>
      <c r="J4" s="5">
        <v>4.0</v>
      </c>
      <c r="K4" s="5">
        <v>3.0</v>
      </c>
      <c r="L4" s="5">
        <v>3.0</v>
      </c>
      <c r="M4" s="5">
        <v>4.0</v>
      </c>
      <c r="N4" s="5">
        <v>3.0</v>
      </c>
      <c r="O4" s="5">
        <v>4.0</v>
      </c>
      <c r="P4" s="5">
        <v>2.0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4.29"/>
    <col customWidth="1" min="4" max="4" width="10.71"/>
    <col customWidth="1" min="5" max="5" width="11.0"/>
    <col customWidth="1" min="6" max="6" width="13.57"/>
    <col customWidth="1" min="7" max="7" width="10.29"/>
    <col customWidth="1" min="8" max="8" width="11.86"/>
    <col customWidth="1" min="9" max="9" width="12.86"/>
    <col customWidth="1" min="10" max="10" width="9.71"/>
    <col customWidth="1" min="11" max="11" width="10.14"/>
    <col customWidth="1" min="12" max="12" width="7.71"/>
    <col customWidth="1" min="13" max="13" width="7.0"/>
    <col customWidth="1" min="14" max="14" width="9.0"/>
    <col customWidth="1" min="15" max="15" width="7.14"/>
    <col customWidth="1" min="16" max="16" width="7.57"/>
    <col customWidth="1" min="17" max="17" width="11.29"/>
    <col customWidth="1" min="18" max="18" width="15.43"/>
    <col customWidth="1" min="19" max="20" width="6.43"/>
  </cols>
  <sheetData>
    <row r="1">
      <c r="B1" s="1"/>
      <c r="C1" s="5">
        <v>1.0</v>
      </c>
      <c r="D1" s="5">
        <v>2.0</v>
      </c>
      <c r="E1" s="5">
        <v>3.0</v>
      </c>
      <c r="F1" s="5">
        <v>4.0</v>
      </c>
      <c r="G1" s="1"/>
    </row>
    <row r="2">
      <c r="B2" s="1" t="s">
        <v>1</v>
      </c>
      <c r="C2" s="1" t="s">
        <v>92</v>
      </c>
      <c r="D2" s="1" t="s">
        <v>93</v>
      </c>
      <c r="E2" s="1" t="s">
        <v>94</v>
      </c>
      <c r="F2" s="1" t="s">
        <v>95</v>
      </c>
      <c r="G2" s="1" t="s">
        <v>96</v>
      </c>
      <c r="I2" s="4" t="s">
        <v>96</v>
      </c>
    </row>
    <row r="3">
      <c r="B3" s="1" t="s">
        <v>24</v>
      </c>
      <c r="C3" s="4">
        <f>COUNTIF(Value!$C$2:$C$10,$C$1)</f>
        <v>0</v>
      </c>
      <c r="D3" s="4">
        <v>0.0</v>
      </c>
      <c r="E3" s="4">
        <v>6.0</v>
      </c>
      <c r="F3" s="4">
        <v>3.0</v>
      </c>
      <c r="G3" s="4">
        <f t="shared" ref="G3:G16" si="1">($C$1*C3)+($D$1*D3)+($E$1*E3)+($F$1*F3)</f>
        <v>30</v>
      </c>
      <c r="I3" s="4">
        <v>23.0</v>
      </c>
    </row>
    <row r="4">
      <c r="B4" s="1" t="s">
        <v>29</v>
      </c>
      <c r="C4" s="4">
        <f>COUNTIF(Value!$D$2:$D$10,$C$1)</f>
        <v>0</v>
      </c>
      <c r="D4" s="4">
        <v>3.0</v>
      </c>
      <c r="E4" s="4">
        <v>3.0</v>
      </c>
      <c r="F4" s="4">
        <v>3.0</v>
      </c>
      <c r="G4" s="4">
        <f t="shared" si="1"/>
        <v>27</v>
      </c>
      <c r="I4" s="4">
        <v>25.0</v>
      </c>
    </row>
    <row r="5">
      <c r="B5" s="1" t="s">
        <v>35</v>
      </c>
      <c r="C5" s="4">
        <f>COUNTIF(Value!$E$2:$E$10,$C$1)</f>
        <v>0</v>
      </c>
      <c r="D5" s="12">
        <v>2.0</v>
      </c>
      <c r="E5" s="4">
        <v>3.0</v>
      </c>
      <c r="F5" s="12">
        <v>4.0</v>
      </c>
      <c r="G5" s="4">
        <f t="shared" si="1"/>
        <v>29</v>
      </c>
      <c r="I5" s="4">
        <v>26.0</v>
      </c>
    </row>
    <row r="6">
      <c r="B6" s="1" t="s">
        <v>39</v>
      </c>
      <c r="C6" s="4">
        <f>COUNTIF(Value!$F$2:$F$10,$C$1)</f>
        <v>0</v>
      </c>
      <c r="D6" s="4">
        <v>0.0</v>
      </c>
      <c r="E6" s="4">
        <v>4.0</v>
      </c>
      <c r="F6" s="4">
        <v>5.0</v>
      </c>
      <c r="G6" s="4">
        <f t="shared" si="1"/>
        <v>32</v>
      </c>
      <c r="I6" s="4">
        <v>27.0</v>
      </c>
    </row>
    <row r="7">
      <c r="B7" s="1" t="s">
        <v>44</v>
      </c>
      <c r="C7" s="4">
        <f>COUNTIF(Value!$G$2:$G$10,$C$1)</f>
        <v>0</v>
      </c>
      <c r="D7" s="4">
        <v>0.0</v>
      </c>
      <c r="E7" s="4">
        <v>5.0</v>
      </c>
      <c r="F7" s="4">
        <v>4.0</v>
      </c>
      <c r="G7" s="4">
        <f t="shared" si="1"/>
        <v>31</v>
      </c>
      <c r="I7" s="4">
        <v>28.0</v>
      </c>
    </row>
    <row r="8">
      <c r="B8" s="1" t="s">
        <v>48</v>
      </c>
      <c r="C8" s="12">
        <v>0.0</v>
      </c>
      <c r="D8" s="4">
        <v>0.0</v>
      </c>
      <c r="E8" s="12">
        <v>2.0</v>
      </c>
      <c r="F8" s="4">
        <v>7.0</v>
      </c>
      <c r="G8" s="4">
        <f t="shared" si="1"/>
        <v>34</v>
      </c>
      <c r="I8" s="4">
        <v>29.0</v>
      </c>
    </row>
    <row r="9">
      <c r="B9" s="1" t="s">
        <v>52</v>
      </c>
      <c r="C9" s="12">
        <v>0.0</v>
      </c>
      <c r="D9" s="4">
        <v>1.0</v>
      </c>
      <c r="E9" s="4">
        <v>6.0</v>
      </c>
      <c r="F9" s="12">
        <v>2.0</v>
      </c>
      <c r="G9" s="4">
        <f t="shared" si="1"/>
        <v>28</v>
      </c>
      <c r="I9" s="4">
        <v>30.0</v>
      </c>
    </row>
    <row r="10">
      <c r="B10" s="1" t="s">
        <v>57</v>
      </c>
      <c r="C10" s="12">
        <v>0.0</v>
      </c>
      <c r="D10" s="4">
        <v>0.0</v>
      </c>
      <c r="E10" s="12">
        <v>3.0</v>
      </c>
      <c r="F10" s="4">
        <v>6.0</v>
      </c>
      <c r="G10" s="4">
        <f t="shared" si="1"/>
        <v>33</v>
      </c>
      <c r="I10" s="4">
        <v>31.0</v>
      </c>
    </row>
    <row r="11">
      <c r="B11" s="1" t="s">
        <v>62</v>
      </c>
      <c r="C11" s="12">
        <v>0.0</v>
      </c>
      <c r="D11" s="4">
        <v>2.0</v>
      </c>
      <c r="E11" s="4">
        <v>4.0</v>
      </c>
      <c r="F11" s="4">
        <v>3.0</v>
      </c>
      <c r="G11" s="4">
        <f t="shared" si="1"/>
        <v>28</v>
      </c>
      <c r="I11" s="4">
        <v>32.0</v>
      </c>
    </row>
    <row r="12">
      <c r="B12" s="1" t="s">
        <v>66</v>
      </c>
      <c r="C12" s="12">
        <v>0.0</v>
      </c>
      <c r="D12" s="4">
        <v>5.0</v>
      </c>
      <c r="E12" s="4">
        <v>3.0</v>
      </c>
      <c r="F12" s="4">
        <v>1.0</v>
      </c>
      <c r="G12" s="4">
        <f t="shared" si="1"/>
        <v>23</v>
      </c>
      <c r="I12" s="4">
        <v>33.0</v>
      </c>
    </row>
    <row r="13">
      <c r="B13" s="1" t="s">
        <v>70</v>
      </c>
      <c r="C13" s="12">
        <v>0.0</v>
      </c>
      <c r="D13" s="4">
        <v>0.0</v>
      </c>
      <c r="E13" s="12">
        <v>3.0</v>
      </c>
      <c r="F13" s="4">
        <v>6.0</v>
      </c>
      <c r="G13" s="4">
        <f t="shared" si="1"/>
        <v>33</v>
      </c>
      <c r="I13" s="4">
        <v>34.0</v>
      </c>
    </row>
    <row r="14">
      <c r="B14" s="1" t="s">
        <v>74</v>
      </c>
      <c r="C14" s="12">
        <v>0.0</v>
      </c>
      <c r="D14" s="4">
        <v>1.0</v>
      </c>
      <c r="E14" s="4">
        <v>5.0</v>
      </c>
      <c r="F14" s="4">
        <v>3.0</v>
      </c>
      <c r="G14" s="4">
        <f t="shared" si="1"/>
        <v>29</v>
      </c>
    </row>
    <row r="15">
      <c r="B15" s="1" t="s">
        <v>78</v>
      </c>
      <c r="C15" s="12">
        <v>1.0</v>
      </c>
      <c r="D15" s="4">
        <v>3.0</v>
      </c>
      <c r="E15" s="4">
        <v>1.0</v>
      </c>
      <c r="F15" s="4">
        <v>4.0</v>
      </c>
      <c r="G15" s="4">
        <f t="shared" si="1"/>
        <v>26</v>
      </c>
      <c r="I15" s="13" t="s">
        <v>97</v>
      </c>
    </row>
    <row r="16">
      <c r="B16" s="1" t="s">
        <v>84</v>
      </c>
      <c r="C16" s="12">
        <v>1.0</v>
      </c>
      <c r="D16" s="4">
        <v>2.0</v>
      </c>
      <c r="E16" s="4">
        <v>4.0</v>
      </c>
      <c r="F16" s="4">
        <v>2.0</v>
      </c>
      <c r="G16" s="4">
        <f t="shared" si="1"/>
        <v>25</v>
      </c>
      <c r="J16" s="4">
        <v>23.0</v>
      </c>
      <c r="K16" s="4">
        <v>25.0</v>
      </c>
      <c r="L16" s="4">
        <v>26.0</v>
      </c>
      <c r="M16" s="4">
        <v>27.0</v>
      </c>
      <c r="N16" s="4">
        <v>28.0</v>
      </c>
      <c r="O16" s="4">
        <v>29.0</v>
      </c>
      <c r="P16" s="4">
        <v>30.0</v>
      </c>
      <c r="Q16" s="4">
        <v>31.0</v>
      </c>
      <c r="R16" s="4">
        <v>32.0</v>
      </c>
      <c r="S16" s="4">
        <v>33.0</v>
      </c>
      <c r="T16" s="4">
        <v>34.0</v>
      </c>
    </row>
    <row r="17">
      <c r="I17" s="4">
        <v>23.0</v>
      </c>
      <c r="J17" s="14">
        <v>1.0</v>
      </c>
      <c r="K17" s="4">
        <f>1/J18</f>
        <v>0.5</v>
      </c>
      <c r="L17" s="18">
        <f>1/J19</f>
        <v>0.3333333333</v>
      </c>
      <c r="M17" s="18">
        <f>1/J20</f>
        <v>0.25</v>
      </c>
      <c r="N17" s="18">
        <f>1/J21</f>
        <v>0.25</v>
      </c>
      <c r="O17" s="18">
        <f>1/J22</f>
        <v>0.2</v>
      </c>
      <c r="P17" s="18">
        <f>1/J23</f>
        <v>0.1666666667</v>
      </c>
      <c r="Q17" s="18">
        <f>1/J24</f>
        <v>0.1428571429</v>
      </c>
      <c r="R17" s="18">
        <f>1/J25</f>
        <v>0.125</v>
      </c>
      <c r="S17" s="18">
        <f>1/J26</f>
        <v>0.125</v>
      </c>
      <c r="T17" s="18">
        <f>1/J27</f>
        <v>0.1111111111</v>
      </c>
    </row>
    <row r="18">
      <c r="I18" s="4">
        <v>25.0</v>
      </c>
      <c r="J18" s="4">
        <v>2.0</v>
      </c>
      <c r="K18" s="14">
        <v>1.0</v>
      </c>
      <c r="L18" s="18">
        <f>1/K19</f>
        <v>0.5</v>
      </c>
      <c r="M18" s="18">
        <f>1/K20</f>
        <v>0.5</v>
      </c>
      <c r="N18" s="18">
        <f>1/K21</f>
        <v>0.3333333333</v>
      </c>
      <c r="O18" s="18">
        <f>1/K22</f>
        <v>0.3333333333</v>
      </c>
      <c r="P18" s="18">
        <f>1/K23</f>
        <v>0.25</v>
      </c>
      <c r="Q18" s="18">
        <f>1/K24</f>
        <v>0.2</v>
      </c>
      <c r="R18" s="18">
        <f>1/K25</f>
        <v>0.1428571429</v>
      </c>
      <c r="S18" s="18">
        <f>1/K26</f>
        <v>0.125</v>
      </c>
      <c r="T18" s="18">
        <f>1/K27</f>
        <v>0.125</v>
      </c>
    </row>
    <row r="19">
      <c r="I19" s="4">
        <v>26.0</v>
      </c>
      <c r="J19" s="12">
        <v>3.0</v>
      </c>
      <c r="K19" s="4">
        <v>2.0</v>
      </c>
      <c r="L19" s="14">
        <v>1.0</v>
      </c>
      <c r="M19" s="18">
        <f>1/L20</f>
        <v>0.5</v>
      </c>
      <c r="N19" s="18">
        <f>1/L21</f>
        <v>0.3333333333</v>
      </c>
      <c r="O19" s="18">
        <f>1/L22</f>
        <v>0.3333333333</v>
      </c>
      <c r="P19" s="18">
        <f>1/L23</f>
        <v>0.25</v>
      </c>
      <c r="Q19" s="18">
        <f>1/L24</f>
        <v>0.25</v>
      </c>
      <c r="R19" s="18">
        <f>1/L25</f>
        <v>0.2</v>
      </c>
      <c r="S19" s="18">
        <f>1/L26</f>
        <v>0.1666666667</v>
      </c>
      <c r="T19" s="18">
        <f>1/L27</f>
        <v>0.1428571429</v>
      </c>
    </row>
    <row r="20">
      <c r="I20" s="4">
        <v>27.0</v>
      </c>
      <c r="J20" s="12">
        <v>4.0</v>
      </c>
      <c r="K20" s="4">
        <v>2.0</v>
      </c>
      <c r="L20" s="4">
        <v>2.0</v>
      </c>
      <c r="M20" s="14">
        <v>1.0</v>
      </c>
      <c r="N20" s="18">
        <f>1/M21</f>
        <v>0.5</v>
      </c>
      <c r="O20" s="18">
        <f>1/M22</f>
        <v>0.3333333333</v>
      </c>
      <c r="P20" s="18">
        <f>1/M23</f>
        <v>0.3333333333</v>
      </c>
      <c r="Q20" s="18">
        <f>1/M24</f>
        <v>0.25</v>
      </c>
      <c r="R20" s="18">
        <f>1/M25</f>
        <v>0.2</v>
      </c>
      <c r="S20" s="18">
        <f>1/M26</f>
        <v>0.2</v>
      </c>
      <c r="T20" s="18">
        <f>1/M27</f>
        <v>0.1428571429</v>
      </c>
    </row>
    <row r="21">
      <c r="I21" s="4">
        <v>28.0</v>
      </c>
      <c r="J21" s="12">
        <v>4.0</v>
      </c>
      <c r="K21" s="4">
        <v>3.0</v>
      </c>
      <c r="L21" s="4">
        <v>3.0</v>
      </c>
      <c r="M21" s="4">
        <v>2.0</v>
      </c>
      <c r="N21" s="14">
        <v>1.0</v>
      </c>
      <c r="O21" s="18">
        <f>1/N22</f>
        <v>0.5</v>
      </c>
      <c r="P21" s="18">
        <f>1/N23</f>
        <v>0.5</v>
      </c>
      <c r="Q21" s="18">
        <f>1/N24</f>
        <v>0.3333333333</v>
      </c>
      <c r="R21" s="18">
        <f>1/N25</f>
        <v>0.25</v>
      </c>
      <c r="S21" s="18">
        <f>1/N26</f>
        <v>0.2</v>
      </c>
      <c r="T21" s="18">
        <f>1/N27</f>
        <v>0.1666666667</v>
      </c>
    </row>
    <row r="22">
      <c r="I22" s="4">
        <v>29.0</v>
      </c>
      <c r="J22" s="12">
        <v>5.0</v>
      </c>
      <c r="K22" s="4">
        <v>3.0</v>
      </c>
      <c r="L22" s="4">
        <v>3.0</v>
      </c>
      <c r="M22" s="4">
        <v>3.0</v>
      </c>
      <c r="N22" s="4">
        <v>2.0</v>
      </c>
      <c r="O22" s="14">
        <v>1.0</v>
      </c>
      <c r="P22" s="18">
        <f>1/O23</f>
        <v>0.5</v>
      </c>
      <c r="Q22" s="18">
        <f>1/O24</f>
        <v>0.5</v>
      </c>
      <c r="R22" s="18">
        <f>1/O25</f>
        <v>0.3333333333</v>
      </c>
      <c r="S22" s="18">
        <f>1/O26</f>
        <v>0.25</v>
      </c>
      <c r="T22" s="18">
        <f>1/O27</f>
        <v>0.2</v>
      </c>
    </row>
    <row r="23">
      <c r="I23" s="4">
        <v>30.0</v>
      </c>
      <c r="J23" s="4">
        <v>6.0</v>
      </c>
      <c r="K23" s="4">
        <v>4.0</v>
      </c>
      <c r="L23" s="4">
        <v>4.0</v>
      </c>
      <c r="M23" s="4">
        <v>3.0</v>
      </c>
      <c r="N23" s="4">
        <v>2.0</v>
      </c>
      <c r="O23" s="4">
        <v>2.0</v>
      </c>
      <c r="P23" s="14">
        <v>1.0</v>
      </c>
      <c r="Q23" s="18">
        <f>1/P24</f>
        <v>0.5</v>
      </c>
      <c r="R23" s="18">
        <f>1/P25</f>
        <v>0.5</v>
      </c>
      <c r="S23" s="18">
        <f>1/P26</f>
        <v>0.3333333333</v>
      </c>
      <c r="T23" s="18">
        <f>1/P27</f>
        <v>0.25</v>
      </c>
    </row>
    <row r="24">
      <c r="I24" s="4">
        <v>31.0</v>
      </c>
      <c r="J24" s="12">
        <v>7.0</v>
      </c>
      <c r="K24" s="4">
        <v>5.0</v>
      </c>
      <c r="L24" s="4">
        <v>4.0</v>
      </c>
      <c r="M24" s="4">
        <v>4.0</v>
      </c>
      <c r="N24" s="4">
        <v>3.0</v>
      </c>
      <c r="O24" s="4">
        <v>2.0</v>
      </c>
      <c r="P24" s="4">
        <v>2.0</v>
      </c>
      <c r="Q24" s="14">
        <v>1.0</v>
      </c>
      <c r="R24" s="18">
        <f>1/Q25</f>
        <v>0.5</v>
      </c>
      <c r="S24" s="18">
        <f>1/Q26</f>
        <v>0.5</v>
      </c>
      <c r="T24" s="18">
        <f>1/Q27</f>
        <v>0.3333333333</v>
      </c>
    </row>
    <row r="25">
      <c r="I25" s="4">
        <v>32.0</v>
      </c>
      <c r="J25" s="12">
        <v>8.0</v>
      </c>
      <c r="K25" s="4">
        <v>7.0</v>
      </c>
      <c r="L25" s="4">
        <v>5.0</v>
      </c>
      <c r="M25" s="4">
        <v>5.0</v>
      </c>
      <c r="N25" s="4">
        <v>4.0</v>
      </c>
      <c r="O25" s="4">
        <v>3.0</v>
      </c>
      <c r="P25" s="4">
        <v>2.0</v>
      </c>
      <c r="Q25" s="4">
        <v>2.0</v>
      </c>
      <c r="R25" s="14">
        <v>1.0</v>
      </c>
      <c r="S25" s="18">
        <f>1/R26</f>
        <v>0.5</v>
      </c>
      <c r="T25" s="18">
        <f>1/R27</f>
        <v>0.3333333333</v>
      </c>
    </row>
    <row r="26">
      <c r="I26" s="4">
        <v>33.0</v>
      </c>
      <c r="J26" s="12">
        <v>8.0</v>
      </c>
      <c r="K26" s="4">
        <v>8.0</v>
      </c>
      <c r="L26" s="4">
        <v>6.0</v>
      </c>
      <c r="M26" s="4">
        <v>5.0</v>
      </c>
      <c r="N26" s="4">
        <v>5.0</v>
      </c>
      <c r="O26" s="4">
        <v>4.0</v>
      </c>
      <c r="P26" s="4">
        <v>3.0</v>
      </c>
      <c r="Q26" s="4">
        <v>2.0</v>
      </c>
      <c r="R26" s="4">
        <v>2.0</v>
      </c>
      <c r="S26" s="14">
        <v>1.0</v>
      </c>
      <c r="T26" s="18">
        <f>1/S27</f>
        <v>0.5</v>
      </c>
    </row>
    <row r="27">
      <c r="I27" s="4">
        <v>34.0</v>
      </c>
      <c r="J27" s="4">
        <v>9.0</v>
      </c>
      <c r="K27" s="12">
        <v>8.0</v>
      </c>
      <c r="L27" s="12">
        <v>7.0</v>
      </c>
      <c r="M27" s="4">
        <v>7.0</v>
      </c>
      <c r="N27" s="4">
        <v>6.0</v>
      </c>
      <c r="O27" s="4">
        <v>5.0</v>
      </c>
      <c r="P27" s="4">
        <v>4.0</v>
      </c>
      <c r="Q27" s="12">
        <v>3.0</v>
      </c>
      <c r="R27" s="12">
        <v>3.0</v>
      </c>
      <c r="S27" s="4">
        <v>2.0</v>
      </c>
      <c r="T27" s="14">
        <v>1.0</v>
      </c>
    </row>
    <row r="30">
      <c r="C30" s="4">
        <v>30.0</v>
      </c>
      <c r="D30" s="4">
        <v>27.0</v>
      </c>
      <c r="E30" s="4">
        <v>29.0</v>
      </c>
      <c r="F30" s="4">
        <v>32.0</v>
      </c>
      <c r="G30" s="4">
        <v>31.0</v>
      </c>
      <c r="H30" s="4">
        <v>34.0</v>
      </c>
      <c r="I30" s="4">
        <v>28.0</v>
      </c>
      <c r="J30" s="4">
        <v>33.0</v>
      </c>
      <c r="K30" s="4">
        <v>28.0</v>
      </c>
      <c r="L30" s="4">
        <v>23.0</v>
      </c>
      <c r="M30" s="4">
        <v>33.0</v>
      </c>
      <c r="N30" s="4">
        <v>29.0</v>
      </c>
      <c r="O30" s="4">
        <v>26.0</v>
      </c>
      <c r="P30" s="4">
        <v>25.0</v>
      </c>
    </row>
    <row r="31">
      <c r="B31" s="16" t="s">
        <v>1</v>
      </c>
      <c r="C31" s="26" t="s">
        <v>24</v>
      </c>
      <c r="D31" s="26" t="s">
        <v>29</v>
      </c>
      <c r="E31" s="26" t="s">
        <v>35</v>
      </c>
      <c r="F31" s="26" t="s">
        <v>39</v>
      </c>
      <c r="G31" s="26" t="s">
        <v>44</v>
      </c>
      <c r="H31" s="26" t="s">
        <v>48</v>
      </c>
      <c r="I31" s="26" t="s">
        <v>52</v>
      </c>
      <c r="J31" s="26" t="s">
        <v>57</v>
      </c>
      <c r="K31" s="26" t="s">
        <v>62</v>
      </c>
      <c r="L31" s="27" t="s">
        <v>66</v>
      </c>
      <c r="M31" s="26" t="s">
        <v>70</v>
      </c>
      <c r="N31" s="26" t="s">
        <v>74</v>
      </c>
      <c r="O31" s="27" t="s">
        <v>78</v>
      </c>
      <c r="P31" s="27" t="s">
        <v>84</v>
      </c>
    </row>
    <row r="32">
      <c r="A32" s="12">
        <v>30.0</v>
      </c>
      <c r="B32" s="28" t="s">
        <v>24</v>
      </c>
      <c r="C32" s="18">
        <f t="shared" ref="C32:P32" si="2">INDEX($J$17:$T$27,MATCH($A32,$I$17:$I$27,0),MATCH(C$30,$J$16:$T$16,0))</f>
        <v>1</v>
      </c>
      <c r="D32" s="18">
        <f t="shared" si="2"/>
        <v>3</v>
      </c>
      <c r="E32" s="18">
        <f t="shared" si="2"/>
        <v>2</v>
      </c>
      <c r="F32" s="18">
        <f t="shared" si="2"/>
        <v>0.5</v>
      </c>
      <c r="G32" s="18">
        <f t="shared" si="2"/>
        <v>0.5</v>
      </c>
      <c r="H32" s="18">
        <f t="shared" si="2"/>
        <v>0.25</v>
      </c>
      <c r="I32" s="18">
        <f t="shared" si="2"/>
        <v>2</v>
      </c>
      <c r="J32" s="18">
        <f t="shared" si="2"/>
        <v>0.3333333333</v>
      </c>
      <c r="K32" s="18">
        <f t="shared" si="2"/>
        <v>2</v>
      </c>
      <c r="L32" s="18">
        <f t="shared" si="2"/>
        <v>6</v>
      </c>
      <c r="M32" s="18">
        <f t="shared" si="2"/>
        <v>0.3333333333</v>
      </c>
      <c r="N32" s="18">
        <f t="shared" si="2"/>
        <v>2</v>
      </c>
      <c r="O32" s="18">
        <f t="shared" si="2"/>
        <v>4</v>
      </c>
      <c r="P32" s="18">
        <f t="shared" si="2"/>
        <v>4</v>
      </c>
    </row>
    <row r="33">
      <c r="A33" s="12">
        <v>27.0</v>
      </c>
      <c r="B33" s="28" t="s">
        <v>29</v>
      </c>
      <c r="C33" s="18">
        <f t="shared" ref="C33:P33" si="3">INDEX($J$17:$T$27,MATCH($A33,$I$17:$I$27,0),MATCH(C$30,$J$16:$T$16,0))</f>
        <v>0.3333333333</v>
      </c>
      <c r="D33" s="18">
        <f t="shared" si="3"/>
        <v>1</v>
      </c>
      <c r="E33" s="18">
        <f t="shared" si="3"/>
        <v>0.3333333333</v>
      </c>
      <c r="F33" s="18">
        <f t="shared" si="3"/>
        <v>0.2</v>
      </c>
      <c r="G33" s="18">
        <f t="shared" si="3"/>
        <v>0.25</v>
      </c>
      <c r="H33" s="18">
        <f t="shared" si="3"/>
        <v>0.1428571429</v>
      </c>
      <c r="I33" s="18">
        <f t="shared" si="3"/>
        <v>0.5</v>
      </c>
      <c r="J33" s="18">
        <f t="shared" si="3"/>
        <v>0.2</v>
      </c>
      <c r="K33" s="18">
        <f t="shared" si="3"/>
        <v>0.5</v>
      </c>
      <c r="L33" s="18">
        <f t="shared" si="3"/>
        <v>4</v>
      </c>
      <c r="M33" s="18">
        <f t="shared" si="3"/>
        <v>0.2</v>
      </c>
      <c r="N33" s="18">
        <f t="shared" si="3"/>
        <v>0.3333333333</v>
      </c>
      <c r="O33" s="18">
        <f t="shared" si="3"/>
        <v>2</v>
      </c>
      <c r="P33" s="18">
        <f t="shared" si="3"/>
        <v>2</v>
      </c>
    </row>
    <row r="34">
      <c r="A34" s="12">
        <v>29.0</v>
      </c>
      <c r="B34" s="28" t="s">
        <v>35</v>
      </c>
      <c r="C34" s="18">
        <f t="shared" ref="C34:P34" si="4">INDEX($J$17:$T$27,MATCH($A34,$I$17:$I$27,0),MATCH(C$30,$J$16:$T$16,0))</f>
        <v>0.5</v>
      </c>
      <c r="D34" s="18">
        <f t="shared" si="4"/>
        <v>3</v>
      </c>
      <c r="E34" s="18">
        <f t="shared" si="4"/>
        <v>1</v>
      </c>
      <c r="F34" s="18">
        <f t="shared" si="4"/>
        <v>0.3333333333</v>
      </c>
      <c r="G34" s="18">
        <f t="shared" si="4"/>
        <v>0.5</v>
      </c>
      <c r="H34" s="18">
        <f t="shared" si="4"/>
        <v>0.2</v>
      </c>
      <c r="I34" s="18">
        <f t="shared" si="4"/>
        <v>2</v>
      </c>
      <c r="J34" s="18">
        <f t="shared" si="4"/>
        <v>0.25</v>
      </c>
      <c r="K34" s="18">
        <f t="shared" si="4"/>
        <v>2</v>
      </c>
      <c r="L34" s="18">
        <f t="shared" si="4"/>
        <v>5</v>
      </c>
      <c r="M34" s="18">
        <f t="shared" si="4"/>
        <v>0.25</v>
      </c>
      <c r="N34" s="18">
        <f t="shared" si="4"/>
        <v>1</v>
      </c>
      <c r="O34" s="18">
        <f t="shared" si="4"/>
        <v>3</v>
      </c>
      <c r="P34" s="18">
        <f t="shared" si="4"/>
        <v>3</v>
      </c>
    </row>
    <row r="35">
      <c r="A35" s="4">
        <v>32.0</v>
      </c>
      <c r="B35" s="28" t="s">
        <v>39</v>
      </c>
      <c r="C35" s="18">
        <f t="shared" ref="C35:P35" si="5">INDEX($J$17:$T$27,MATCH($A35,$I$17:$I$27,0),MATCH(C$30,$J$16:$T$16,0))</f>
        <v>2</v>
      </c>
      <c r="D35" s="18">
        <f t="shared" si="5"/>
        <v>5</v>
      </c>
      <c r="E35" s="18">
        <f t="shared" si="5"/>
        <v>3</v>
      </c>
      <c r="F35" s="18">
        <f t="shared" si="5"/>
        <v>1</v>
      </c>
      <c r="G35" s="18">
        <f t="shared" si="5"/>
        <v>2</v>
      </c>
      <c r="H35" s="18">
        <f t="shared" si="5"/>
        <v>0.3333333333</v>
      </c>
      <c r="I35" s="18">
        <f t="shared" si="5"/>
        <v>4</v>
      </c>
      <c r="J35" s="18">
        <f t="shared" si="5"/>
        <v>0.5</v>
      </c>
      <c r="K35" s="18">
        <f t="shared" si="5"/>
        <v>4</v>
      </c>
      <c r="L35" s="18">
        <f t="shared" si="5"/>
        <v>8</v>
      </c>
      <c r="M35" s="18">
        <f t="shared" si="5"/>
        <v>0.5</v>
      </c>
      <c r="N35" s="18">
        <f t="shared" si="5"/>
        <v>3</v>
      </c>
      <c r="O35" s="18">
        <f t="shared" si="5"/>
        <v>5</v>
      </c>
      <c r="P35" s="18">
        <f t="shared" si="5"/>
        <v>7</v>
      </c>
    </row>
    <row r="36">
      <c r="A36" s="4">
        <v>31.0</v>
      </c>
      <c r="B36" s="28" t="s">
        <v>44</v>
      </c>
      <c r="C36" s="18">
        <f t="shared" ref="C36:P36" si="6">INDEX($J$17:$T$27,MATCH($A36,$I$17:$I$27,0),MATCH(C$30,$J$16:$T$16,0))</f>
        <v>2</v>
      </c>
      <c r="D36" s="18">
        <f t="shared" si="6"/>
        <v>4</v>
      </c>
      <c r="E36" s="18">
        <f t="shared" si="6"/>
        <v>2</v>
      </c>
      <c r="F36" s="18">
        <f t="shared" si="6"/>
        <v>0.5</v>
      </c>
      <c r="G36" s="18">
        <f t="shared" si="6"/>
        <v>1</v>
      </c>
      <c r="H36" s="18">
        <f t="shared" si="6"/>
        <v>0.3333333333</v>
      </c>
      <c r="I36" s="18">
        <f t="shared" si="6"/>
        <v>3</v>
      </c>
      <c r="J36" s="18">
        <f t="shared" si="6"/>
        <v>0.5</v>
      </c>
      <c r="K36" s="18">
        <f t="shared" si="6"/>
        <v>3</v>
      </c>
      <c r="L36" s="18">
        <f t="shared" si="6"/>
        <v>7</v>
      </c>
      <c r="M36" s="18">
        <f t="shared" si="6"/>
        <v>0.5</v>
      </c>
      <c r="N36" s="18">
        <f t="shared" si="6"/>
        <v>2</v>
      </c>
      <c r="O36" s="18">
        <f t="shared" si="6"/>
        <v>4</v>
      </c>
      <c r="P36" s="18">
        <f t="shared" si="6"/>
        <v>5</v>
      </c>
    </row>
    <row r="37">
      <c r="A37" s="4">
        <v>34.0</v>
      </c>
      <c r="B37" s="28" t="s">
        <v>48</v>
      </c>
      <c r="C37" s="18">
        <f t="shared" ref="C37:P37" si="7">INDEX($J$17:$T$27,MATCH($A37,$I$17:$I$27,0),MATCH(C$30,$J$16:$T$16,0))</f>
        <v>4</v>
      </c>
      <c r="D37" s="18">
        <f t="shared" si="7"/>
        <v>7</v>
      </c>
      <c r="E37" s="18">
        <f t="shared" si="7"/>
        <v>5</v>
      </c>
      <c r="F37" s="18">
        <f t="shared" si="7"/>
        <v>3</v>
      </c>
      <c r="G37" s="18">
        <f t="shared" si="7"/>
        <v>3</v>
      </c>
      <c r="H37" s="18">
        <f t="shared" si="7"/>
        <v>1</v>
      </c>
      <c r="I37" s="18">
        <f t="shared" si="7"/>
        <v>6</v>
      </c>
      <c r="J37" s="18">
        <f t="shared" si="7"/>
        <v>2</v>
      </c>
      <c r="K37" s="18">
        <f t="shared" si="7"/>
        <v>6</v>
      </c>
      <c r="L37" s="18">
        <f t="shared" si="7"/>
        <v>9</v>
      </c>
      <c r="M37" s="18">
        <f t="shared" si="7"/>
        <v>2</v>
      </c>
      <c r="N37" s="18">
        <f t="shared" si="7"/>
        <v>5</v>
      </c>
      <c r="O37" s="18">
        <f t="shared" si="7"/>
        <v>7</v>
      </c>
      <c r="P37" s="18">
        <f t="shared" si="7"/>
        <v>8</v>
      </c>
    </row>
    <row r="38">
      <c r="A38" s="4">
        <v>28.0</v>
      </c>
      <c r="B38" s="28" t="s">
        <v>52</v>
      </c>
      <c r="C38" s="18">
        <f t="shared" ref="C38:P38" si="8">INDEX($J$17:$T$27,MATCH($A38,$I$17:$I$27,0),MATCH(C$30,$J$16:$T$16,0))</f>
        <v>0.5</v>
      </c>
      <c r="D38" s="18">
        <f t="shared" si="8"/>
        <v>2</v>
      </c>
      <c r="E38" s="18">
        <f t="shared" si="8"/>
        <v>0.5</v>
      </c>
      <c r="F38" s="18">
        <f t="shared" si="8"/>
        <v>0.25</v>
      </c>
      <c r="G38" s="18">
        <f t="shared" si="8"/>
        <v>0.3333333333</v>
      </c>
      <c r="H38" s="18">
        <f t="shared" si="8"/>
        <v>0.1666666667</v>
      </c>
      <c r="I38" s="18">
        <f t="shared" si="8"/>
        <v>1</v>
      </c>
      <c r="J38" s="18">
        <f t="shared" si="8"/>
        <v>0.2</v>
      </c>
      <c r="K38" s="18">
        <f t="shared" si="8"/>
        <v>1</v>
      </c>
      <c r="L38" s="18">
        <f t="shared" si="8"/>
        <v>4</v>
      </c>
      <c r="M38" s="18">
        <f t="shared" si="8"/>
        <v>0.2</v>
      </c>
      <c r="N38" s="18">
        <f t="shared" si="8"/>
        <v>0.5</v>
      </c>
      <c r="O38" s="18">
        <f t="shared" si="8"/>
        <v>3</v>
      </c>
      <c r="P38" s="18">
        <f t="shared" si="8"/>
        <v>3</v>
      </c>
    </row>
    <row r="39">
      <c r="A39" s="4">
        <v>33.0</v>
      </c>
      <c r="B39" s="28" t="s">
        <v>57</v>
      </c>
      <c r="C39" s="18">
        <f t="shared" ref="C39:P39" si="9">INDEX($J$17:$T$27,MATCH($A39,$I$17:$I$27,0),MATCH(C$30,$J$16:$T$16,0))</f>
        <v>3</v>
      </c>
      <c r="D39" s="18">
        <f t="shared" si="9"/>
        <v>5</v>
      </c>
      <c r="E39" s="18">
        <f t="shared" si="9"/>
        <v>4</v>
      </c>
      <c r="F39" s="18">
        <f t="shared" si="9"/>
        <v>2</v>
      </c>
      <c r="G39" s="18">
        <f t="shared" si="9"/>
        <v>2</v>
      </c>
      <c r="H39" s="18">
        <f t="shared" si="9"/>
        <v>0.5</v>
      </c>
      <c r="I39" s="18">
        <f t="shared" si="9"/>
        <v>5</v>
      </c>
      <c r="J39" s="18">
        <f t="shared" si="9"/>
        <v>1</v>
      </c>
      <c r="K39" s="18">
        <f t="shared" si="9"/>
        <v>5</v>
      </c>
      <c r="L39" s="18">
        <f t="shared" si="9"/>
        <v>8</v>
      </c>
      <c r="M39" s="18">
        <f t="shared" si="9"/>
        <v>1</v>
      </c>
      <c r="N39" s="18">
        <f t="shared" si="9"/>
        <v>4</v>
      </c>
      <c r="O39" s="18">
        <f t="shared" si="9"/>
        <v>6</v>
      </c>
      <c r="P39" s="18">
        <f t="shared" si="9"/>
        <v>8</v>
      </c>
    </row>
    <row r="40">
      <c r="A40" s="4">
        <v>28.0</v>
      </c>
      <c r="B40" s="28" t="s">
        <v>62</v>
      </c>
      <c r="C40" s="18">
        <f t="shared" ref="C40:P40" si="10">INDEX($J$17:$T$27,MATCH($A40,$I$17:$I$27,0),MATCH(C$30,$J$16:$T$16,0))</f>
        <v>0.5</v>
      </c>
      <c r="D40" s="18">
        <f t="shared" si="10"/>
        <v>2</v>
      </c>
      <c r="E40" s="18">
        <f t="shared" si="10"/>
        <v>0.5</v>
      </c>
      <c r="F40" s="18">
        <f t="shared" si="10"/>
        <v>0.25</v>
      </c>
      <c r="G40" s="18">
        <f t="shared" si="10"/>
        <v>0.3333333333</v>
      </c>
      <c r="H40" s="18">
        <f t="shared" si="10"/>
        <v>0.1666666667</v>
      </c>
      <c r="I40" s="18">
        <f t="shared" si="10"/>
        <v>1</v>
      </c>
      <c r="J40" s="18">
        <f t="shared" si="10"/>
        <v>0.2</v>
      </c>
      <c r="K40" s="18">
        <f t="shared" si="10"/>
        <v>1</v>
      </c>
      <c r="L40" s="18">
        <f t="shared" si="10"/>
        <v>4</v>
      </c>
      <c r="M40" s="18">
        <f t="shared" si="10"/>
        <v>0.2</v>
      </c>
      <c r="N40" s="18">
        <f t="shared" si="10"/>
        <v>0.5</v>
      </c>
      <c r="O40" s="18">
        <f t="shared" si="10"/>
        <v>3</v>
      </c>
      <c r="P40" s="18">
        <f t="shared" si="10"/>
        <v>3</v>
      </c>
    </row>
    <row r="41">
      <c r="A41" s="4">
        <v>23.0</v>
      </c>
      <c r="B41" s="28" t="s">
        <v>66</v>
      </c>
      <c r="C41" s="18">
        <f t="shared" ref="C41:P41" si="11">INDEX($J$17:$T$27,MATCH($A41,$I$17:$I$27,0),MATCH(C$30,$J$16:$T$16,0))</f>
        <v>0.1666666667</v>
      </c>
      <c r="D41" s="18">
        <f t="shared" si="11"/>
        <v>0.25</v>
      </c>
      <c r="E41" s="18">
        <f t="shared" si="11"/>
        <v>0.2</v>
      </c>
      <c r="F41" s="18">
        <f t="shared" si="11"/>
        <v>0.125</v>
      </c>
      <c r="G41" s="18">
        <f t="shared" si="11"/>
        <v>0.1428571429</v>
      </c>
      <c r="H41" s="18">
        <f t="shared" si="11"/>
        <v>0.1111111111</v>
      </c>
      <c r="I41" s="18">
        <f t="shared" si="11"/>
        <v>0.25</v>
      </c>
      <c r="J41" s="18">
        <f t="shared" si="11"/>
        <v>0.125</v>
      </c>
      <c r="K41" s="18">
        <f t="shared" si="11"/>
        <v>0.25</v>
      </c>
      <c r="L41" s="18">
        <f t="shared" si="11"/>
        <v>1</v>
      </c>
      <c r="M41" s="18">
        <f t="shared" si="11"/>
        <v>0.125</v>
      </c>
      <c r="N41" s="18">
        <f t="shared" si="11"/>
        <v>0.2</v>
      </c>
      <c r="O41" s="18">
        <f t="shared" si="11"/>
        <v>0.3333333333</v>
      </c>
      <c r="P41" s="18">
        <f t="shared" si="11"/>
        <v>0.5</v>
      </c>
    </row>
    <row r="42">
      <c r="A42" s="4">
        <v>33.0</v>
      </c>
      <c r="B42" s="28" t="s">
        <v>70</v>
      </c>
      <c r="C42" s="18">
        <f t="shared" ref="C42:P42" si="12">INDEX($J$17:$T$27,MATCH($A42,$I$17:$I$27,0),MATCH(C$30,$J$16:$T$16,0))</f>
        <v>3</v>
      </c>
      <c r="D42" s="18">
        <f t="shared" si="12"/>
        <v>5</v>
      </c>
      <c r="E42" s="18">
        <f t="shared" si="12"/>
        <v>4</v>
      </c>
      <c r="F42" s="18">
        <f t="shared" si="12"/>
        <v>2</v>
      </c>
      <c r="G42" s="18">
        <f t="shared" si="12"/>
        <v>2</v>
      </c>
      <c r="H42" s="18">
        <f t="shared" si="12"/>
        <v>0.5</v>
      </c>
      <c r="I42" s="18">
        <f t="shared" si="12"/>
        <v>5</v>
      </c>
      <c r="J42" s="18">
        <f t="shared" si="12"/>
        <v>1</v>
      </c>
      <c r="K42" s="18">
        <f t="shared" si="12"/>
        <v>5</v>
      </c>
      <c r="L42" s="18">
        <f t="shared" si="12"/>
        <v>8</v>
      </c>
      <c r="M42" s="18">
        <f t="shared" si="12"/>
        <v>1</v>
      </c>
      <c r="N42" s="18">
        <f t="shared" si="12"/>
        <v>4</v>
      </c>
      <c r="O42" s="18">
        <f t="shared" si="12"/>
        <v>6</v>
      </c>
      <c r="P42" s="18">
        <f t="shared" si="12"/>
        <v>8</v>
      </c>
    </row>
    <row r="43">
      <c r="A43" s="4">
        <v>29.0</v>
      </c>
      <c r="B43" s="28" t="s">
        <v>74</v>
      </c>
      <c r="C43" s="18">
        <f t="shared" ref="C43:P43" si="13">INDEX($J$17:$T$27,MATCH($A43,$I$17:$I$27,0),MATCH(C$30,$J$16:$T$16,0))</f>
        <v>0.5</v>
      </c>
      <c r="D43" s="18">
        <f t="shared" si="13"/>
        <v>3</v>
      </c>
      <c r="E43" s="18">
        <f t="shared" si="13"/>
        <v>1</v>
      </c>
      <c r="F43" s="18">
        <f t="shared" si="13"/>
        <v>0.3333333333</v>
      </c>
      <c r="G43" s="18">
        <f t="shared" si="13"/>
        <v>0.5</v>
      </c>
      <c r="H43" s="18">
        <f t="shared" si="13"/>
        <v>0.2</v>
      </c>
      <c r="I43" s="18">
        <f t="shared" si="13"/>
        <v>2</v>
      </c>
      <c r="J43" s="18">
        <f t="shared" si="13"/>
        <v>0.25</v>
      </c>
      <c r="K43" s="18">
        <f t="shared" si="13"/>
        <v>2</v>
      </c>
      <c r="L43" s="18">
        <f t="shared" si="13"/>
        <v>5</v>
      </c>
      <c r="M43" s="18">
        <f t="shared" si="13"/>
        <v>0.25</v>
      </c>
      <c r="N43" s="18">
        <f t="shared" si="13"/>
        <v>1</v>
      </c>
      <c r="O43" s="18">
        <f t="shared" si="13"/>
        <v>3</v>
      </c>
      <c r="P43" s="18">
        <f t="shared" si="13"/>
        <v>3</v>
      </c>
    </row>
    <row r="44">
      <c r="A44" s="4">
        <v>26.0</v>
      </c>
      <c r="B44" s="28" t="s">
        <v>78</v>
      </c>
      <c r="C44" s="18">
        <f t="shared" ref="C44:P44" si="14">INDEX($J$17:$T$27,MATCH($A44,$I$17:$I$27,0),MATCH(C$30,$J$16:$T$16,0))</f>
        <v>0.25</v>
      </c>
      <c r="D44" s="18">
        <f t="shared" si="14"/>
        <v>0.5</v>
      </c>
      <c r="E44" s="18">
        <f t="shared" si="14"/>
        <v>0.3333333333</v>
      </c>
      <c r="F44" s="18">
        <f t="shared" si="14"/>
        <v>0.2</v>
      </c>
      <c r="G44" s="18">
        <f t="shared" si="14"/>
        <v>0.25</v>
      </c>
      <c r="H44" s="18">
        <f t="shared" si="14"/>
        <v>0.1428571429</v>
      </c>
      <c r="I44" s="18">
        <f t="shared" si="14"/>
        <v>0.3333333333</v>
      </c>
      <c r="J44" s="18">
        <f t="shared" si="14"/>
        <v>0.1666666667</v>
      </c>
      <c r="K44" s="18">
        <f t="shared" si="14"/>
        <v>0.3333333333</v>
      </c>
      <c r="L44" s="18">
        <f t="shared" si="14"/>
        <v>3</v>
      </c>
      <c r="M44" s="18">
        <f t="shared" si="14"/>
        <v>0.1666666667</v>
      </c>
      <c r="N44" s="18">
        <f t="shared" si="14"/>
        <v>0.3333333333</v>
      </c>
      <c r="O44" s="18">
        <f t="shared" si="14"/>
        <v>1</v>
      </c>
      <c r="P44" s="18">
        <f t="shared" si="14"/>
        <v>2</v>
      </c>
    </row>
    <row r="45">
      <c r="A45" s="4">
        <v>25.0</v>
      </c>
      <c r="B45" s="28" t="s">
        <v>84</v>
      </c>
      <c r="C45" s="18">
        <f t="shared" ref="C45:P45" si="15">INDEX($J$17:$T$27,MATCH($A45,$I$17:$I$27,0),MATCH(C$30,$J$16:$T$16,0))</f>
        <v>0.25</v>
      </c>
      <c r="D45" s="18">
        <f t="shared" si="15"/>
        <v>0.5</v>
      </c>
      <c r="E45" s="18">
        <f t="shared" si="15"/>
        <v>0.3333333333</v>
      </c>
      <c r="F45" s="18">
        <f t="shared" si="15"/>
        <v>0.1428571429</v>
      </c>
      <c r="G45" s="18">
        <f t="shared" si="15"/>
        <v>0.2</v>
      </c>
      <c r="H45" s="18">
        <f t="shared" si="15"/>
        <v>0.125</v>
      </c>
      <c r="I45" s="18">
        <f t="shared" si="15"/>
        <v>0.3333333333</v>
      </c>
      <c r="J45" s="18">
        <f t="shared" si="15"/>
        <v>0.125</v>
      </c>
      <c r="K45" s="18">
        <f t="shared" si="15"/>
        <v>0.3333333333</v>
      </c>
      <c r="L45" s="18">
        <f t="shared" si="15"/>
        <v>2</v>
      </c>
      <c r="M45" s="18">
        <f t="shared" si="15"/>
        <v>0.125</v>
      </c>
      <c r="N45" s="18">
        <f t="shared" si="15"/>
        <v>0.3333333333</v>
      </c>
      <c r="O45" s="18">
        <f t="shared" si="15"/>
        <v>0.5</v>
      </c>
      <c r="P45" s="18">
        <f t="shared" si="15"/>
        <v>1</v>
      </c>
    </row>
    <row r="48">
      <c r="B48" s="16" t="s">
        <v>1</v>
      </c>
      <c r="C48" s="26" t="s">
        <v>24</v>
      </c>
      <c r="D48" s="26" t="s">
        <v>29</v>
      </c>
      <c r="E48" s="26" t="s">
        <v>35</v>
      </c>
      <c r="F48" s="26" t="s">
        <v>39</v>
      </c>
      <c r="G48" s="26" t="s">
        <v>44</v>
      </c>
      <c r="H48" s="26" t="s">
        <v>48</v>
      </c>
      <c r="I48" s="26" t="s">
        <v>52</v>
      </c>
      <c r="J48" s="26" t="s">
        <v>57</v>
      </c>
      <c r="K48" s="26" t="s">
        <v>62</v>
      </c>
      <c r="L48" s="26" t="s">
        <v>66</v>
      </c>
      <c r="M48" s="26" t="s">
        <v>70</v>
      </c>
      <c r="N48" s="26" t="s">
        <v>74</v>
      </c>
      <c r="O48" s="26" t="s">
        <v>78</v>
      </c>
      <c r="P48" s="26" t="s">
        <v>84</v>
      </c>
      <c r="Q48" s="14" t="s">
        <v>113</v>
      </c>
      <c r="R48" s="14" t="s">
        <v>114</v>
      </c>
    </row>
    <row r="49">
      <c r="B49" s="28" t="s">
        <v>24</v>
      </c>
      <c r="C49" s="18">
        <f t="shared" ref="C49:P49" si="16">C32/SUM(C$32:C$45)</f>
        <v>0.05555555556</v>
      </c>
      <c r="D49" s="18">
        <f t="shared" si="16"/>
        <v>0.07272727273</v>
      </c>
      <c r="E49" s="18">
        <f t="shared" si="16"/>
        <v>0.0826446281</v>
      </c>
      <c r="F49" s="18">
        <f t="shared" si="16"/>
        <v>0.04614877486</v>
      </c>
      <c r="G49" s="18">
        <f t="shared" si="16"/>
        <v>0.03843338214</v>
      </c>
      <c r="H49" s="18">
        <f t="shared" si="16"/>
        <v>0.05992580614</v>
      </c>
      <c r="I49" s="18">
        <f t="shared" si="16"/>
        <v>0.0616966581</v>
      </c>
      <c r="J49" s="18">
        <f t="shared" si="16"/>
        <v>0.04866180049</v>
      </c>
      <c r="K49" s="18">
        <f t="shared" si="16"/>
        <v>0.0616966581</v>
      </c>
      <c r="L49" s="18">
        <f t="shared" si="16"/>
        <v>0.08108108108</v>
      </c>
      <c r="M49" s="18">
        <f t="shared" si="16"/>
        <v>0.04866180049</v>
      </c>
      <c r="N49" s="18">
        <f t="shared" si="16"/>
        <v>0.0826446281</v>
      </c>
      <c r="O49" s="18">
        <f t="shared" si="16"/>
        <v>0.08362369338</v>
      </c>
      <c r="P49" s="18">
        <f t="shared" si="16"/>
        <v>0.06956521739</v>
      </c>
      <c r="Q49" s="18">
        <f t="shared" ref="Q49:Q62" si="18">sum(C49:P49)</f>
        <v>0.8930669566</v>
      </c>
      <c r="R49" s="21">
        <f t="shared" ref="R49:R62" si="19">Q49/14</f>
        <v>0.0637904969</v>
      </c>
    </row>
    <row r="50">
      <c r="B50" s="28" t="s">
        <v>29</v>
      </c>
      <c r="C50" s="18">
        <f t="shared" ref="C50:P50" si="17">C33/SUM(C$32:C$45)</f>
        <v>0.01851851852</v>
      </c>
      <c r="D50" s="18">
        <f t="shared" si="17"/>
        <v>0.02424242424</v>
      </c>
      <c r="E50" s="18">
        <f t="shared" si="17"/>
        <v>0.01377410468</v>
      </c>
      <c r="F50" s="18">
        <f t="shared" si="17"/>
        <v>0.01845950994</v>
      </c>
      <c r="G50" s="18">
        <f t="shared" si="17"/>
        <v>0.01921669107</v>
      </c>
      <c r="H50" s="18">
        <f t="shared" si="17"/>
        <v>0.0342433178</v>
      </c>
      <c r="I50" s="18">
        <f t="shared" si="17"/>
        <v>0.01542416452</v>
      </c>
      <c r="J50" s="18">
        <f t="shared" si="17"/>
        <v>0.02919708029</v>
      </c>
      <c r="K50" s="18">
        <f t="shared" si="17"/>
        <v>0.01542416452</v>
      </c>
      <c r="L50" s="18">
        <f t="shared" si="17"/>
        <v>0.05405405405</v>
      </c>
      <c r="M50" s="18">
        <f t="shared" si="17"/>
        <v>0.02919708029</v>
      </c>
      <c r="N50" s="18">
        <f t="shared" si="17"/>
        <v>0.01377410468</v>
      </c>
      <c r="O50" s="18">
        <f t="shared" si="17"/>
        <v>0.04181184669</v>
      </c>
      <c r="P50" s="18">
        <f t="shared" si="17"/>
        <v>0.0347826087</v>
      </c>
      <c r="Q50" s="18">
        <f t="shared" si="18"/>
        <v>0.36211967</v>
      </c>
      <c r="R50" s="21">
        <f t="shared" si="19"/>
        <v>0.02586569071</v>
      </c>
    </row>
    <row r="51">
      <c r="B51" s="28" t="s">
        <v>35</v>
      </c>
      <c r="C51" s="18">
        <f t="shared" ref="C51:P51" si="20">C34/SUM(C$32:C$45)</f>
        <v>0.02777777778</v>
      </c>
      <c r="D51" s="18">
        <f t="shared" si="20"/>
        <v>0.07272727273</v>
      </c>
      <c r="E51" s="18">
        <f t="shared" si="20"/>
        <v>0.04132231405</v>
      </c>
      <c r="F51" s="18">
        <f t="shared" si="20"/>
        <v>0.03076584991</v>
      </c>
      <c r="G51" s="18">
        <f t="shared" si="20"/>
        <v>0.03843338214</v>
      </c>
      <c r="H51" s="18">
        <f t="shared" si="20"/>
        <v>0.04794064492</v>
      </c>
      <c r="I51" s="18">
        <f t="shared" si="20"/>
        <v>0.0616966581</v>
      </c>
      <c r="J51" s="18">
        <f t="shared" si="20"/>
        <v>0.03649635036</v>
      </c>
      <c r="K51" s="18">
        <f t="shared" si="20"/>
        <v>0.0616966581</v>
      </c>
      <c r="L51" s="18">
        <f t="shared" si="20"/>
        <v>0.06756756757</v>
      </c>
      <c r="M51" s="18">
        <f t="shared" si="20"/>
        <v>0.03649635036</v>
      </c>
      <c r="N51" s="18">
        <f t="shared" si="20"/>
        <v>0.04132231405</v>
      </c>
      <c r="O51" s="18">
        <f t="shared" si="20"/>
        <v>0.06271777003</v>
      </c>
      <c r="P51" s="18">
        <f t="shared" si="20"/>
        <v>0.05217391304</v>
      </c>
      <c r="Q51" s="18">
        <f t="shared" si="18"/>
        <v>0.6791348231</v>
      </c>
      <c r="R51" s="21">
        <f t="shared" si="19"/>
        <v>0.04850963022</v>
      </c>
    </row>
    <row r="52">
      <c r="B52" s="28" t="s">
        <v>39</v>
      </c>
      <c r="C52" s="18">
        <f t="shared" ref="C52:P52" si="21">C35/SUM(C$32:C$45)</f>
        <v>0.1111111111</v>
      </c>
      <c r="D52" s="18">
        <f t="shared" si="21"/>
        <v>0.1212121212</v>
      </c>
      <c r="E52" s="18">
        <f t="shared" si="21"/>
        <v>0.1239669421</v>
      </c>
      <c r="F52" s="18">
        <f t="shared" si="21"/>
        <v>0.09229754972</v>
      </c>
      <c r="G52" s="18">
        <f t="shared" si="21"/>
        <v>0.1537335286</v>
      </c>
      <c r="H52" s="18">
        <f t="shared" si="21"/>
        <v>0.07990107486</v>
      </c>
      <c r="I52" s="18">
        <f t="shared" si="21"/>
        <v>0.1233933162</v>
      </c>
      <c r="J52" s="18">
        <f t="shared" si="21"/>
        <v>0.07299270073</v>
      </c>
      <c r="K52" s="18">
        <f t="shared" si="21"/>
        <v>0.1233933162</v>
      </c>
      <c r="L52" s="18">
        <f t="shared" si="21"/>
        <v>0.1081081081</v>
      </c>
      <c r="M52" s="18">
        <f t="shared" si="21"/>
        <v>0.07299270073</v>
      </c>
      <c r="N52" s="18">
        <f t="shared" si="21"/>
        <v>0.1239669421</v>
      </c>
      <c r="O52" s="18">
        <f t="shared" si="21"/>
        <v>0.1045296167</v>
      </c>
      <c r="P52" s="18">
        <f t="shared" si="21"/>
        <v>0.1217391304</v>
      </c>
      <c r="Q52" s="18">
        <f t="shared" si="18"/>
        <v>1.533338159</v>
      </c>
      <c r="R52" s="21">
        <f t="shared" si="19"/>
        <v>0.1095241542</v>
      </c>
    </row>
    <row r="53">
      <c r="B53" s="28" t="s">
        <v>44</v>
      </c>
      <c r="C53" s="18">
        <f t="shared" ref="C53:P53" si="22">C36/SUM(C$32:C$45)</f>
        <v>0.1111111111</v>
      </c>
      <c r="D53" s="18">
        <f t="shared" si="22"/>
        <v>0.09696969697</v>
      </c>
      <c r="E53" s="18">
        <f t="shared" si="22"/>
        <v>0.0826446281</v>
      </c>
      <c r="F53" s="18">
        <f t="shared" si="22"/>
        <v>0.04614877486</v>
      </c>
      <c r="G53" s="18">
        <f t="shared" si="22"/>
        <v>0.07686676428</v>
      </c>
      <c r="H53" s="18">
        <f t="shared" si="22"/>
        <v>0.07990107486</v>
      </c>
      <c r="I53" s="18">
        <f t="shared" si="22"/>
        <v>0.09254498715</v>
      </c>
      <c r="J53" s="18">
        <f t="shared" si="22"/>
        <v>0.07299270073</v>
      </c>
      <c r="K53" s="18">
        <f t="shared" si="22"/>
        <v>0.09254498715</v>
      </c>
      <c r="L53" s="18">
        <f t="shared" si="22"/>
        <v>0.09459459459</v>
      </c>
      <c r="M53" s="18">
        <f t="shared" si="22"/>
        <v>0.07299270073</v>
      </c>
      <c r="N53" s="18">
        <f t="shared" si="22"/>
        <v>0.0826446281</v>
      </c>
      <c r="O53" s="18">
        <f t="shared" si="22"/>
        <v>0.08362369338</v>
      </c>
      <c r="P53" s="18">
        <f t="shared" si="22"/>
        <v>0.08695652174</v>
      </c>
      <c r="Q53" s="18">
        <f t="shared" si="18"/>
        <v>1.172536864</v>
      </c>
      <c r="R53" s="21">
        <f t="shared" si="19"/>
        <v>0.08375263312</v>
      </c>
    </row>
    <row r="54">
      <c r="B54" s="28" t="s">
        <v>48</v>
      </c>
      <c r="C54" s="18">
        <f t="shared" ref="C54:P54" si="23">C37/SUM(C$32:C$45)</f>
        <v>0.2222222222</v>
      </c>
      <c r="D54" s="18">
        <f t="shared" si="23"/>
        <v>0.1696969697</v>
      </c>
      <c r="E54" s="18">
        <f t="shared" si="23"/>
        <v>0.2066115702</v>
      </c>
      <c r="F54" s="18">
        <f t="shared" si="23"/>
        <v>0.2768926492</v>
      </c>
      <c r="G54" s="18">
        <f t="shared" si="23"/>
        <v>0.2306002928</v>
      </c>
      <c r="H54" s="18">
        <f t="shared" si="23"/>
        <v>0.2397032246</v>
      </c>
      <c r="I54" s="18">
        <f t="shared" si="23"/>
        <v>0.1850899743</v>
      </c>
      <c r="J54" s="18">
        <f t="shared" si="23"/>
        <v>0.2919708029</v>
      </c>
      <c r="K54" s="18">
        <f t="shared" si="23"/>
        <v>0.1850899743</v>
      </c>
      <c r="L54" s="18">
        <f t="shared" si="23"/>
        <v>0.1216216216</v>
      </c>
      <c r="M54" s="18">
        <f t="shared" si="23"/>
        <v>0.2919708029</v>
      </c>
      <c r="N54" s="18">
        <f t="shared" si="23"/>
        <v>0.2066115702</v>
      </c>
      <c r="O54" s="18">
        <f t="shared" si="23"/>
        <v>0.1463414634</v>
      </c>
      <c r="P54" s="18">
        <f t="shared" si="23"/>
        <v>0.1391304348</v>
      </c>
      <c r="Q54" s="18">
        <f t="shared" si="18"/>
        <v>2.913553573</v>
      </c>
      <c r="R54" s="21">
        <f t="shared" si="19"/>
        <v>0.2081109695</v>
      </c>
    </row>
    <row r="55">
      <c r="B55" s="28" t="s">
        <v>52</v>
      </c>
      <c r="C55" s="18">
        <f t="shared" ref="C55:P55" si="24">C38/SUM(C$32:C$45)</f>
        <v>0.02777777778</v>
      </c>
      <c r="D55" s="18">
        <f t="shared" si="24"/>
        <v>0.04848484848</v>
      </c>
      <c r="E55" s="18">
        <f t="shared" si="24"/>
        <v>0.02066115702</v>
      </c>
      <c r="F55" s="18">
        <f t="shared" si="24"/>
        <v>0.02307438743</v>
      </c>
      <c r="G55" s="18">
        <f t="shared" si="24"/>
        <v>0.02562225476</v>
      </c>
      <c r="H55" s="18">
        <f t="shared" si="24"/>
        <v>0.03995053743</v>
      </c>
      <c r="I55" s="18">
        <f t="shared" si="24"/>
        <v>0.03084832905</v>
      </c>
      <c r="J55" s="18">
        <f t="shared" si="24"/>
        <v>0.02919708029</v>
      </c>
      <c r="K55" s="18">
        <f t="shared" si="24"/>
        <v>0.03084832905</v>
      </c>
      <c r="L55" s="18">
        <f t="shared" si="24"/>
        <v>0.05405405405</v>
      </c>
      <c r="M55" s="18">
        <f t="shared" si="24"/>
        <v>0.02919708029</v>
      </c>
      <c r="N55" s="18">
        <f t="shared" si="24"/>
        <v>0.02066115702</v>
      </c>
      <c r="O55" s="18">
        <f t="shared" si="24"/>
        <v>0.06271777003</v>
      </c>
      <c r="P55" s="18">
        <f t="shared" si="24"/>
        <v>0.05217391304</v>
      </c>
      <c r="Q55" s="18">
        <f t="shared" si="18"/>
        <v>0.4952686757</v>
      </c>
      <c r="R55" s="21">
        <f t="shared" si="19"/>
        <v>0.03537633398</v>
      </c>
    </row>
    <row r="56">
      <c r="B56" s="28" t="s">
        <v>57</v>
      </c>
      <c r="C56" s="18">
        <f t="shared" ref="C56:P56" si="25">C39/SUM(C$32:C$45)</f>
        <v>0.1666666667</v>
      </c>
      <c r="D56" s="18">
        <f t="shared" si="25"/>
        <v>0.1212121212</v>
      </c>
      <c r="E56" s="18">
        <f t="shared" si="25"/>
        <v>0.1652892562</v>
      </c>
      <c r="F56" s="18">
        <f t="shared" si="25"/>
        <v>0.1845950994</v>
      </c>
      <c r="G56" s="18">
        <f t="shared" si="25"/>
        <v>0.1537335286</v>
      </c>
      <c r="H56" s="18">
        <f t="shared" si="25"/>
        <v>0.1198516123</v>
      </c>
      <c r="I56" s="18">
        <f t="shared" si="25"/>
        <v>0.1542416452</v>
      </c>
      <c r="J56" s="18">
        <f t="shared" si="25"/>
        <v>0.1459854015</v>
      </c>
      <c r="K56" s="18">
        <f t="shared" si="25"/>
        <v>0.1542416452</v>
      </c>
      <c r="L56" s="18">
        <f t="shared" si="25"/>
        <v>0.1081081081</v>
      </c>
      <c r="M56" s="18">
        <f t="shared" si="25"/>
        <v>0.1459854015</v>
      </c>
      <c r="N56" s="18">
        <f t="shared" si="25"/>
        <v>0.1652892562</v>
      </c>
      <c r="O56" s="18">
        <f t="shared" si="25"/>
        <v>0.1254355401</v>
      </c>
      <c r="P56" s="18">
        <f t="shared" si="25"/>
        <v>0.1391304348</v>
      </c>
      <c r="Q56" s="18">
        <f t="shared" si="18"/>
        <v>2.049765717</v>
      </c>
      <c r="R56" s="21">
        <f t="shared" si="19"/>
        <v>0.1464118369</v>
      </c>
    </row>
    <row r="57">
      <c r="B57" s="28" t="s">
        <v>62</v>
      </c>
      <c r="C57" s="18">
        <f t="shared" ref="C57:P57" si="26">C40/SUM(C$32:C$45)</f>
        <v>0.02777777778</v>
      </c>
      <c r="D57" s="18">
        <f t="shared" si="26"/>
        <v>0.04848484848</v>
      </c>
      <c r="E57" s="18">
        <f t="shared" si="26"/>
        <v>0.02066115702</v>
      </c>
      <c r="F57" s="18">
        <f t="shared" si="26"/>
        <v>0.02307438743</v>
      </c>
      <c r="G57" s="18">
        <f t="shared" si="26"/>
        <v>0.02562225476</v>
      </c>
      <c r="H57" s="18">
        <f t="shared" si="26"/>
        <v>0.03995053743</v>
      </c>
      <c r="I57" s="18">
        <f t="shared" si="26"/>
        <v>0.03084832905</v>
      </c>
      <c r="J57" s="18">
        <f t="shared" si="26"/>
        <v>0.02919708029</v>
      </c>
      <c r="K57" s="18">
        <f t="shared" si="26"/>
        <v>0.03084832905</v>
      </c>
      <c r="L57" s="18">
        <f t="shared" si="26"/>
        <v>0.05405405405</v>
      </c>
      <c r="M57" s="18">
        <f t="shared" si="26"/>
        <v>0.02919708029</v>
      </c>
      <c r="N57" s="18">
        <f t="shared" si="26"/>
        <v>0.02066115702</v>
      </c>
      <c r="O57" s="18">
        <f t="shared" si="26"/>
        <v>0.06271777003</v>
      </c>
      <c r="P57" s="18">
        <f t="shared" si="26"/>
        <v>0.05217391304</v>
      </c>
      <c r="Q57" s="18">
        <f t="shared" si="18"/>
        <v>0.4952686757</v>
      </c>
      <c r="R57" s="21">
        <f t="shared" si="19"/>
        <v>0.03537633398</v>
      </c>
    </row>
    <row r="58">
      <c r="B58" s="28" t="s">
        <v>66</v>
      </c>
      <c r="C58" s="18">
        <f t="shared" ref="C58:P58" si="27">C41/SUM(C$32:C$45)</f>
        <v>0.009259259259</v>
      </c>
      <c r="D58" s="18">
        <f t="shared" si="27"/>
        <v>0.006060606061</v>
      </c>
      <c r="E58" s="18">
        <f t="shared" si="27"/>
        <v>0.00826446281</v>
      </c>
      <c r="F58" s="18">
        <f t="shared" si="27"/>
        <v>0.01153719371</v>
      </c>
      <c r="G58" s="18">
        <f t="shared" si="27"/>
        <v>0.01098096633</v>
      </c>
      <c r="H58" s="18">
        <f t="shared" si="27"/>
        <v>0.02663369162</v>
      </c>
      <c r="I58" s="18">
        <f t="shared" si="27"/>
        <v>0.007712082262</v>
      </c>
      <c r="J58" s="18">
        <f t="shared" si="27"/>
        <v>0.01824817518</v>
      </c>
      <c r="K58" s="18">
        <f t="shared" si="27"/>
        <v>0.007712082262</v>
      </c>
      <c r="L58" s="18">
        <f t="shared" si="27"/>
        <v>0.01351351351</v>
      </c>
      <c r="M58" s="18">
        <f t="shared" si="27"/>
        <v>0.01824817518</v>
      </c>
      <c r="N58" s="18">
        <f t="shared" si="27"/>
        <v>0.00826446281</v>
      </c>
      <c r="O58" s="18">
        <f t="shared" si="27"/>
        <v>0.006968641115</v>
      </c>
      <c r="P58" s="18">
        <f t="shared" si="27"/>
        <v>0.008695652174</v>
      </c>
      <c r="Q58" s="18">
        <f t="shared" si="18"/>
        <v>0.1620989643</v>
      </c>
      <c r="R58" s="21">
        <f t="shared" si="19"/>
        <v>0.01157849745</v>
      </c>
    </row>
    <row r="59">
      <c r="B59" s="28" t="s">
        <v>70</v>
      </c>
      <c r="C59" s="18">
        <f t="shared" ref="C59:P59" si="28">C42/SUM(C$32:C$45)</f>
        <v>0.1666666667</v>
      </c>
      <c r="D59" s="18">
        <f t="shared" si="28"/>
        <v>0.1212121212</v>
      </c>
      <c r="E59" s="18">
        <f t="shared" si="28"/>
        <v>0.1652892562</v>
      </c>
      <c r="F59" s="18">
        <f t="shared" si="28"/>
        <v>0.1845950994</v>
      </c>
      <c r="G59" s="18">
        <f t="shared" si="28"/>
        <v>0.1537335286</v>
      </c>
      <c r="H59" s="18">
        <f t="shared" si="28"/>
        <v>0.1198516123</v>
      </c>
      <c r="I59" s="18">
        <f t="shared" si="28"/>
        <v>0.1542416452</v>
      </c>
      <c r="J59" s="18">
        <f t="shared" si="28"/>
        <v>0.1459854015</v>
      </c>
      <c r="K59" s="18">
        <f t="shared" si="28"/>
        <v>0.1542416452</v>
      </c>
      <c r="L59" s="18">
        <f t="shared" si="28"/>
        <v>0.1081081081</v>
      </c>
      <c r="M59" s="18">
        <f t="shared" si="28"/>
        <v>0.1459854015</v>
      </c>
      <c r="N59" s="18">
        <f t="shared" si="28"/>
        <v>0.1652892562</v>
      </c>
      <c r="O59" s="18">
        <f t="shared" si="28"/>
        <v>0.1254355401</v>
      </c>
      <c r="P59" s="18">
        <f t="shared" si="28"/>
        <v>0.1391304348</v>
      </c>
      <c r="Q59" s="18">
        <f t="shared" si="18"/>
        <v>2.049765717</v>
      </c>
      <c r="R59" s="21">
        <f t="shared" si="19"/>
        <v>0.1464118369</v>
      </c>
    </row>
    <row r="60">
      <c r="B60" s="28" t="s">
        <v>74</v>
      </c>
      <c r="C60" s="18">
        <f t="shared" ref="C60:P60" si="29">C43/SUM(C$32:C$45)</f>
        <v>0.02777777778</v>
      </c>
      <c r="D60" s="18">
        <f t="shared" si="29"/>
        <v>0.07272727273</v>
      </c>
      <c r="E60" s="18">
        <f t="shared" si="29"/>
        <v>0.04132231405</v>
      </c>
      <c r="F60" s="18">
        <f t="shared" si="29"/>
        <v>0.03076584991</v>
      </c>
      <c r="G60" s="18">
        <f t="shared" si="29"/>
        <v>0.03843338214</v>
      </c>
      <c r="H60" s="18">
        <f t="shared" si="29"/>
        <v>0.04794064492</v>
      </c>
      <c r="I60" s="18">
        <f t="shared" si="29"/>
        <v>0.0616966581</v>
      </c>
      <c r="J60" s="18">
        <f t="shared" si="29"/>
        <v>0.03649635036</v>
      </c>
      <c r="K60" s="18">
        <f t="shared" si="29"/>
        <v>0.0616966581</v>
      </c>
      <c r="L60" s="18">
        <f t="shared" si="29"/>
        <v>0.06756756757</v>
      </c>
      <c r="M60" s="18">
        <f t="shared" si="29"/>
        <v>0.03649635036</v>
      </c>
      <c r="N60" s="18">
        <f t="shared" si="29"/>
        <v>0.04132231405</v>
      </c>
      <c r="O60" s="18">
        <f t="shared" si="29"/>
        <v>0.06271777003</v>
      </c>
      <c r="P60" s="18">
        <f t="shared" si="29"/>
        <v>0.05217391304</v>
      </c>
      <c r="Q60" s="18">
        <f t="shared" si="18"/>
        <v>0.6791348231</v>
      </c>
      <c r="R60" s="21">
        <f t="shared" si="19"/>
        <v>0.04850963022</v>
      </c>
    </row>
    <row r="61">
      <c r="B61" s="28" t="s">
        <v>78</v>
      </c>
      <c r="C61" s="18">
        <f t="shared" ref="C61:P61" si="30">C44/SUM(C$32:C$45)</f>
        <v>0.01388888889</v>
      </c>
      <c r="D61" s="18">
        <f t="shared" si="30"/>
        <v>0.01212121212</v>
      </c>
      <c r="E61" s="18">
        <f t="shared" si="30"/>
        <v>0.01377410468</v>
      </c>
      <c r="F61" s="18">
        <f t="shared" si="30"/>
        <v>0.01845950994</v>
      </c>
      <c r="G61" s="18">
        <f t="shared" si="30"/>
        <v>0.01921669107</v>
      </c>
      <c r="H61" s="18">
        <f t="shared" si="30"/>
        <v>0.0342433178</v>
      </c>
      <c r="I61" s="18">
        <f t="shared" si="30"/>
        <v>0.01028277635</v>
      </c>
      <c r="J61" s="18">
        <f t="shared" si="30"/>
        <v>0.02433090024</v>
      </c>
      <c r="K61" s="18">
        <f t="shared" si="30"/>
        <v>0.01028277635</v>
      </c>
      <c r="L61" s="18">
        <f t="shared" si="30"/>
        <v>0.04054054054</v>
      </c>
      <c r="M61" s="18">
        <f t="shared" si="30"/>
        <v>0.02433090024</v>
      </c>
      <c r="N61" s="18">
        <f t="shared" si="30"/>
        <v>0.01377410468</v>
      </c>
      <c r="O61" s="18">
        <f t="shared" si="30"/>
        <v>0.02090592334</v>
      </c>
      <c r="P61" s="18">
        <f t="shared" si="30"/>
        <v>0.0347826087</v>
      </c>
      <c r="Q61" s="18">
        <f t="shared" si="18"/>
        <v>0.290934255</v>
      </c>
      <c r="R61" s="21">
        <f t="shared" si="19"/>
        <v>0.02078101821</v>
      </c>
    </row>
    <row r="62">
      <c r="B62" s="28" t="s">
        <v>84</v>
      </c>
      <c r="C62" s="18">
        <f t="shared" ref="C62:P62" si="31">C45/SUM(C$32:C$45)</f>
        <v>0.01388888889</v>
      </c>
      <c r="D62" s="18">
        <f t="shared" si="31"/>
        <v>0.01212121212</v>
      </c>
      <c r="E62" s="18">
        <f t="shared" si="31"/>
        <v>0.01377410468</v>
      </c>
      <c r="F62" s="18">
        <f t="shared" si="31"/>
        <v>0.01318536425</v>
      </c>
      <c r="G62" s="18">
        <f t="shared" si="31"/>
        <v>0.01537335286</v>
      </c>
      <c r="H62" s="18">
        <f t="shared" si="31"/>
        <v>0.02996290307</v>
      </c>
      <c r="I62" s="18">
        <f t="shared" si="31"/>
        <v>0.01028277635</v>
      </c>
      <c r="J62" s="18">
        <f t="shared" si="31"/>
        <v>0.01824817518</v>
      </c>
      <c r="K62" s="18">
        <f t="shared" si="31"/>
        <v>0.01028277635</v>
      </c>
      <c r="L62" s="18">
        <f t="shared" si="31"/>
        <v>0.02702702703</v>
      </c>
      <c r="M62" s="18">
        <f t="shared" si="31"/>
        <v>0.01824817518</v>
      </c>
      <c r="N62" s="18">
        <f t="shared" si="31"/>
        <v>0.01377410468</v>
      </c>
      <c r="O62" s="18">
        <f t="shared" si="31"/>
        <v>0.01045296167</v>
      </c>
      <c r="P62" s="18">
        <f t="shared" si="31"/>
        <v>0.01739130435</v>
      </c>
      <c r="Q62" s="18">
        <f t="shared" si="18"/>
        <v>0.2240131267</v>
      </c>
      <c r="R62" s="21">
        <f t="shared" si="19"/>
        <v>0.01600093762</v>
      </c>
    </row>
  </sheetData>
  <mergeCells count="1">
    <mergeCell ref="I15:J1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71"/>
    <col customWidth="1" min="2" max="2" width="10.43"/>
    <col customWidth="1" min="3" max="3" width="14.0"/>
    <col customWidth="1" min="4" max="4" width="10.71"/>
    <col customWidth="1" min="5" max="5" width="9.57"/>
    <col customWidth="1" min="6" max="6" width="12.57"/>
    <col customWidth="1" min="7" max="7" width="9.71"/>
    <col customWidth="1" min="8" max="8" width="6.43"/>
    <col customWidth="1" min="9" max="9" width="16.57"/>
    <col customWidth="1" min="10" max="10" width="7.14"/>
    <col customWidth="1" min="11" max="11" width="9.71"/>
    <col customWidth="1" min="12" max="14" width="13.0"/>
    <col customWidth="1" min="15" max="15" width="8.57"/>
    <col customWidth="1" min="16" max="16" width="7.71"/>
    <col customWidth="1" min="18" max="18" width="16.14"/>
  </cols>
  <sheetData>
    <row r="1">
      <c r="C1" s="4">
        <v>1.0</v>
      </c>
      <c r="D1" s="4">
        <v>2.0</v>
      </c>
      <c r="E1" s="4">
        <v>3.0</v>
      </c>
      <c r="F1" s="4">
        <v>4.0</v>
      </c>
    </row>
    <row r="2">
      <c r="B2" s="1" t="s">
        <v>1</v>
      </c>
      <c r="C2" s="1" t="s">
        <v>92</v>
      </c>
      <c r="D2" s="1" t="s">
        <v>93</v>
      </c>
      <c r="E2" s="1" t="s">
        <v>94</v>
      </c>
      <c r="F2" s="1" t="s">
        <v>95</v>
      </c>
      <c r="G2" s="1" t="s">
        <v>96</v>
      </c>
      <c r="I2" s="4" t="s">
        <v>96</v>
      </c>
    </row>
    <row r="3">
      <c r="B3" s="1" t="s">
        <v>24</v>
      </c>
      <c r="C3" s="12">
        <v>0.0</v>
      </c>
      <c r="D3" s="4">
        <v>0.0</v>
      </c>
      <c r="E3" s="4">
        <v>1.0</v>
      </c>
      <c r="F3" s="4">
        <v>2.0</v>
      </c>
      <c r="G3" s="17">
        <f t="shared" ref="G3:G16" si="1">($C$1*C3)+($D$1*D3)+($E$1*E3)+($F$1*F3)</f>
        <v>11</v>
      </c>
      <c r="I3" s="18">
        <f>IFERROR(__xludf.DUMMYFUNCTION("SORT(UNIQUE(G3:G16))"),6.0)</f>
        <v>6</v>
      </c>
    </row>
    <row r="4">
      <c r="B4" s="1" t="s">
        <v>29</v>
      </c>
      <c r="C4" s="12">
        <v>1.0</v>
      </c>
      <c r="D4" s="4">
        <v>1.0</v>
      </c>
      <c r="E4" s="4">
        <v>1.0</v>
      </c>
      <c r="F4" s="4">
        <v>0.0</v>
      </c>
      <c r="G4" s="17">
        <f t="shared" si="1"/>
        <v>6</v>
      </c>
      <c r="I4" s="18">
        <f>IFERROR(__xludf.DUMMYFUNCTION("""COMPUTED_VALUE"""),8.0)</f>
        <v>8</v>
      </c>
    </row>
    <row r="5">
      <c r="B5" s="1" t="s">
        <v>35</v>
      </c>
      <c r="C5" s="12">
        <v>0.0</v>
      </c>
      <c r="D5" s="12">
        <v>1.0</v>
      </c>
      <c r="E5" s="12">
        <v>2.0</v>
      </c>
      <c r="F5" s="4">
        <v>0.0</v>
      </c>
      <c r="G5" s="17">
        <f t="shared" si="1"/>
        <v>8</v>
      </c>
      <c r="I5" s="18">
        <f>IFERROR(__xludf.DUMMYFUNCTION("""COMPUTED_VALUE"""),9.0)</f>
        <v>9</v>
      </c>
    </row>
    <row r="6">
      <c r="B6" s="1" t="s">
        <v>39</v>
      </c>
      <c r="C6" s="12">
        <v>0.0</v>
      </c>
      <c r="D6" s="4">
        <v>0.0</v>
      </c>
      <c r="E6" s="12">
        <v>2.0</v>
      </c>
      <c r="F6" s="4">
        <v>1.0</v>
      </c>
      <c r="G6" s="17">
        <f t="shared" si="1"/>
        <v>10</v>
      </c>
      <c r="I6" s="18">
        <f>IFERROR(__xludf.DUMMYFUNCTION("""COMPUTED_VALUE"""),10.0)</f>
        <v>10</v>
      </c>
    </row>
    <row r="7">
      <c r="B7" s="1" t="s">
        <v>44</v>
      </c>
      <c r="C7" s="12">
        <v>0.0</v>
      </c>
      <c r="D7" s="4">
        <v>0.0</v>
      </c>
      <c r="E7" s="4">
        <v>1.0</v>
      </c>
      <c r="F7" s="4">
        <v>2.0</v>
      </c>
      <c r="G7" s="17">
        <f t="shared" si="1"/>
        <v>11</v>
      </c>
      <c r="I7" s="18">
        <f>IFERROR(__xludf.DUMMYFUNCTION("""COMPUTED_VALUE"""),11.0)</f>
        <v>11</v>
      </c>
    </row>
    <row r="8">
      <c r="B8" s="1" t="s">
        <v>48</v>
      </c>
      <c r="C8" s="12">
        <v>0.0</v>
      </c>
      <c r="D8" s="4">
        <v>0.0</v>
      </c>
      <c r="E8" s="12">
        <v>1.0</v>
      </c>
      <c r="F8" s="4">
        <v>2.0</v>
      </c>
      <c r="G8" s="17">
        <f t="shared" si="1"/>
        <v>11</v>
      </c>
    </row>
    <row r="9">
      <c r="B9" s="1" t="s">
        <v>52</v>
      </c>
      <c r="C9" s="12">
        <v>0.0</v>
      </c>
      <c r="D9" s="4">
        <v>0.0</v>
      </c>
      <c r="E9" s="4">
        <v>1.0</v>
      </c>
      <c r="F9" s="4">
        <v>2.0</v>
      </c>
      <c r="G9" s="17">
        <f t="shared" si="1"/>
        <v>11</v>
      </c>
      <c r="I9" s="19" t="s">
        <v>101</v>
      </c>
    </row>
    <row r="10">
      <c r="B10" s="1" t="s">
        <v>57</v>
      </c>
      <c r="C10" s="12">
        <v>0.0</v>
      </c>
      <c r="D10" s="4">
        <v>1.0</v>
      </c>
      <c r="E10" s="4">
        <v>1.0</v>
      </c>
      <c r="F10" s="4">
        <v>1.0</v>
      </c>
      <c r="G10" s="17">
        <f t="shared" si="1"/>
        <v>9</v>
      </c>
      <c r="J10" s="4">
        <v>6.0</v>
      </c>
      <c r="K10" s="4">
        <v>8.0</v>
      </c>
      <c r="L10" s="4">
        <v>9.0</v>
      </c>
      <c r="M10" s="4">
        <v>10.0</v>
      </c>
      <c r="N10" s="4">
        <v>11.0</v>
      </c>
    </row>
    <row r="11">
      <c r="B11" s="1" t="s">
        <v>62</v>
      </c>
      <c r="C11" s="12">
        <v>0.0</v>
      </c>
      <c r="D11" s="4">
        <v>1.0</v>
      </c>
      <c r="E11" s="4">
        <v>2.0</v>
      </c>
      <c r="F11" s="4">
        <v>0.0</v>
      </c>
      <c r="G11" s="17">
        <f t="shared" si="1"/>
        <v>8</v>
      </c>
      <c r="I11" s="4">
        <v>6.0</v>
      </c>
      <c r="J11" s="14">
        <v>1.0</v>
      </c>
      <c r="K11" s="18">
        <f>1/J12</f>
        <v>0.3333333333</v>
      </c>
      <c r="L11" s="18">
        <f>1/J13</f>
        <v>0.2</v>
      </c>
      <c r="M11" s="18">
        <f>1/J14</f>
        <v>0.1428571429</v>
      </c>
      <c r="N11" s="18">
        <f>1/J15</f>
        <v>0.1111111111</v>
      </c>
    </row>
    <row r="12">
      <c r="B12" s="1" t="s">
        <v>66</v>
      </c>
      <c r="C12" s="12">
        <v>0.0</v>
      </c>
      <c r="D12" s="4">
        <v>1.0</v>
      </c>
      <c r="E12" s="4">
        <v>2.0</v>
      </c>
      <c r="F12" s="4">
        <v>0.0</v>
      </c>
      <c r="G12" s="17">
        <f t="shared" si="1"/>
        <v>8</v>
      </c>
      <c r="I12" s="4">
        <v>8.0</v>
      </c>
      <c r="J12" s="12">
        <v>3.0</v>
      </c>
      <c r="K12" s="14">
        <v>1.0</v>
      </c>
      <c r="L12" s="18">
        <f>1/K13</f>
        <v>0.3333333333</v>
      </c>
      <c r="M12" s="18">
        <f>1/K14</f>
        <v>0.2</v>
      </c>
      <c r="N12" s="18">
        <f>1/K15</f>
        <v>0.1428571429</v>
      </c>
    </row>
    <row r="13">
      <c r="B13" s="1" t="s">
        <v>70</v>
      </c>
      <c r="C13" s="4">
        <v>1.0</v>
      </c>
      <c r="D13" s="4">
        <v>0.0</v>
      </c>
      <c r="E13" s="12">
        <v>1.0</v>
      </c>
      <c r="F13" s="4">
        <v>1.0</v>
      </c>
      <c r="G13" s="17">
        <f t="shared" si="1"/>
        <v>8</v>
      </c>
      <c r="I13" s="4">
        <v>9.0</v>
      </c>
      <c r="J13" s="12">
        <v>5.0</v>
      </c>
      <c r="K13" s="4">
        <v>3.0</v>
      </c>
      <c r="L13" s="14">
        <v>1.0</v>
      </c>
      <c r="M13" s="18">
        <f>1/L14</f>
        <v>0.3333333333</v>
      </c>
      <c r="N13" s="18">
        <f>1/L15</f>
        <v>0.2</v>
      </c>
    </row>
    <row r="14">
      <c r="B14" s="1" t="s">
        <v>74</v>
      </c>
      <c r="C14" s="4">
        <v>0.0</v>
      </c>
      <c r="D14" s="4">
        <v>0.0</v>
      </c>
      <c r="E14" s="4">
        <v>3.0</v>
      </c>
      <c r="F14" s="4">
        <v>0.0</v>
      </c>
      <c r="G14" s="17">
        <f t="shared" si="1"/>
        <v>9</v>
      </c>
      <c r="I14" s="4">
        <v>10.0</v>
      </c>
      <c r="J14" s="4">
        <v>7.0</v>
      </c>
      <c r="K14" s="4">
        <v>5.0</v>
      </c>
      <c r="L14" s="4">
        <v>3.0</v>
      </c>
      <c r="M14" s="14">
        <v>1.0</v>
      </c>
      <c r="N14" s="18">
        <f>1/M15</f>
        <v>0.3333333333</v>
      </c>
    </row>
    <row r="15">
      <c r="B15" s="1" t="s">
        <v>78</v>
      </c>
      <c r="C15" s="4">
        <v>0.0</v>
      </c>
      <c r="D15" s="4">
        <v>0.0</v>
      </c>
      <c r="E15" s="4">
        <v>2.0</v>
      </c>
      <c r="F15" s="4">
        <v>1.0</v>
      </c>
      <c r="G15" s="17">
        <f t="shared" si="1"/>
        <v>10</v>
      </c>
      <c r="I15" s="4">
        <v>11.0</v>
      </c>
      <c r="J15" s="4">
        <v>9.0</v>
      </c>
      <c r="K15" s="12">
        <v>7.0</v>
      </c>
      <c r="L15" s="4">
        <v>5.0</v>
      </c>
      <c r="M15" s="4">
        <v>3.0</v>
      </c>
      <c r="N15" s="14">
        <v>1.0</v>
      </c>
    </row>
    <row r="16">
      <c r="B16" s="1" t="s">
        <v>84</v>
      </c>
      <c r="C16" s="4">
        <v>0.0</v>
      </c>
      <c r="D16" s="4">
        <v>1.0</v>
      </c>
      <c r="E16" s="4">
        <v>2.0</v>
      </c>
      <c r="F16" s="4">
        <v>0.0</v>
      </c>
      <c r="G16" s="17">
        <f t="shared" si="1"/>
        <v>8</v>
      </c>
    </row>
    <row r="19">
      <c r="C19" s="18">
        <f>G3</f>
        <v>11</v>
      </c>
      <c r="D19" s="18">
        <f>G4</f>
        <v>6</v>
      </c>
      <c r="E19" s="18">
        <f>G5</f>
        <v>8</v>
      </c>
      <c r="F19" s="18">
        <f>G6</f>
        <v>10</v>
      </c>
      <c r="G19" s="18">
        <f>G7</f>
        <v>11</v>
      </c>
      <c r="H19" s="18">
        <f>G8</f>
        <v>11</v>
      </c>
      <c r="I19" s="18">
        <f>G9</f>
        <v>11</v>
      </c>
      <c r="J19" s="18">
        <f>G10</f>
        <v>9</v>
      </c>
      <c r="K19" s="18">
        <f>G11</f>
        <v>8</v>
      </c>
      <c r="L19" s="18">
        <f>G12</f>
        <v>8</v>
      </c>
      <c r="M19" s="18">
        <f>G13</f>
        <v>8</v>
      </c>
      <c r="N19" s="18">
        <f>G14</f>
        <v>9</v>
      </c>
      <c r="O19" s="18">
        <f>G15</f>
        <v>10</v>
      </c>
      <c r="P19" s="18">
        <f>G16</f>
        <v>8</v>
      </c>
    </row>
    <row r="20">
      <c r="B20" s="16" t="s">
        <v>1</v>
      </c>
      <c r="C20" s="14" t="s">
        <v>24</v>
      </c>
      <c r="D20" s="14" t="s">
        <v>29</v>
      </c>
      <c r="E20" s="14" t="s">
        <v>35</v>
      </c>
      <c r="F20" s="14" t="s">
        <v>39</v>
      </c>
      <c r="G20" s="14" t="s">
        <v>44</v>
      </c>
      <c r="H20" s="14" t="s">
        <v>48</v>
      </c>
      <c r="I20" s="14" t="s">
        <v>52</v>
      </c>
      <c r="J20" s="14" t="s">
        <v>57</v>
      </c>
      <c r="K20" s="14" t="s">
        <v>62</v>
      </c>
      <c r="L20" s="14" t="s">
        <v>66</v>
      </c>
      <c r="M20" s="14" t="s">
        <v>70</v>
      </c>
      <c r="N20" s="14" t="s">
        <v>74</v>
      </c>
      <c r="O20" s="14" t="s">
        <v>78</v>
      </c>
      <c r="P20" s="14" t="s">
        <v>84</v>
      </c>
    </row>
    <row r="21">
      <c r="A21" s="18">
        <f t="shared" ref="A21:A34" si="3">G3</f>
        <v>11</v>
      </c>
      <c r="B21" s="20" t="s">
        <v>24</v>
      </c>
      <c r="C21" s="17">
        <f t="shared" ref="C21:P21" si="2">INDEX($J$11:$N$15,MATCH($A21,$I$11:$I$15,0),MATCH(C$19,$J$10:$N$10,0))</f>
        <v>1</v>
      </c>
      <c r="D21" s="17">
        <f t="shared" si="2"/>
        <v>9</v>
      </c>
      <c r="E21" s="17">
        <f t="shared" si="2"/>
        <v>7</v>
      </c>
      <c r="F21" s="17">
        <f t="shared" si="2"/>
        <v>3</v>
      </c>
      <c r="G21" s="17">
        <f t="shared" si="2"/>
        <v>1</v>
      </c>
      <c r="H21" s="17">
        <f t="shared" si="2"/>
        <v>1</v>
      </c>
      <c r="I21" s="17">
        <f t="shared" si="2"/>
        <v>1</v>
      </c>
      <c r="J21" s="17">
        <f t="shared" si="2"/>
        <v>5</v>
      </c>
      <c r="K21" s="17">
        <f t="shared" si="2"/>
        <v>7</v>
      </c>
      <c r="L21" s="17">
        <f t="shared" si="2"/>
        <v>7</v>
      </c>
      <c r="M21" s="17">
        <f t="shared" si="2"/>
        <v>7</v>
      </c>
      <c r="N21" s="17">
        <f t="shared" si="2"/>
        <v>5</v>
      </c>
      <c r="O21" s="17">
        <f t="shared" si="2"/>
        <v>3</v>
      </c>
      <c r="P21" s="17">
        <f t="shared" si="2"/>
        <v>7</v>
      </c>
    </row>
    <row r="22">
      <c r="A22" s="18">
        <f t="shared" si="3"/>
        <v>6</v>
      </c>
      <c r="B22" s="20" t="s">
        <v>29</v>
      </c>
      <c r="C22" s="17">
        <f t="shared" ref="C22:P22" si="4">INDEX($J$11:$N$15,MATCH($A22,$I$11:$I$15,0),MATCH(C$19,$J$10:$N$10,0))</f>
        <v>0.1111111111</v>
      </c>
      <c r="D22" s="17">
        <f t="shared" si="4"/>
        <v>1</v>
      </c>
      <c r="E22" s="17">
        <f t="shared" si="4"/>
        <v>0.3333333333</v>
      </c>
      <c r="F22" s="17">
        <f t="shared" si="4"/>
        <v>0.1428571429</v>
      </c>
      <c r="G22" s="17">
        <f t="shared" si="4"/>
        <v>0.1111111111</v>
      </c>
      <c r="H22" s="17">
        <f t="shared" si="4"/>
        <v>0.1111111111</v>
      </c>
      <c r="I22" s="17">
        <f t="shared" si="4"/>
        <v>0.1111111111</v>
      </c>
      <c r="J22" s="17">
        <f t="shared" si="4"/>
        <v>0.2</v>
      </c>
      <c r="K22" s="17">
        <f t="shared" si="4"/>
        <v>0.3333333333</v>
      </c>
      <c r="L22" s="17">
        <f t="shared" si="4"/>
        <v>0.3333333333</v>
      </c>
      <c r="M22" s="17">
        <f t="shared" si="4"/>
        <v>0.3333333333</v>
      </c>
      <c r="N22" s="17">
        <f t="shared" si="4"/>
        <v>0.2</v>
      </c>
      <c r="O22" s="17">
        <f t="shared" si="4"/>
        <v>0.1428571429</v>
      </c>
      <c r="P22" s="17">
        <f t="shared" si="4"/>
        <v>0.3333333333</v>
      </c>
    </row>
    <row r="23">
      <c r="A23" s="18">
        <f t="shared" si="3"/>
        <v>8</v>
      </c>
      <c r="B23" s="20" t="s">
        <v>35</v>
      </c>
      <c r="C23" s="17">
        <f t="shared" ref="C23:P23" si="5">INDEX($J$11:$N$15,MATCH($A23,$I$11:$I$15,0),MATCH(C$19,$J$10:$N$10,0))</f>
        <v>0.1428571429</v>
      </c>
      <c r="D23" s="17">
        <f t="shared" si="5"/>
        <v>3</v>
      </c>
      <c r="E23" s="17">
        <f t="shared" si="5"/>
        <v>1</v>
      </c>
      <c r="F23" s="17">
        <f t="shared" si="5"/>
        <v>0.2</v>
      </c>
      <c r="G23" s="17">
        <f t="shared" si="5"/>
        <v>0.1428571429</v>
      </c>
      <c r="H23" s="17">
        <f t="shared" si="5"/>
        <v>0.1428571429</v>
      </c>
      <c r="I23" s="17">
        <f t="shared" si="5"/>
        <v>0.1428571429</v>
      </c>
      <c r="J23" s="17">
        <f t="shared" si="5"/>
        <v>0.3333333333</v>
      </c>
      <c r="K23" s="17">
        <f t="shared" si="5"/>
        <v>1</v>
      </c>
      <c r="L23" s="17">
        <f t="shared" si="5"/>
        <v>1</v>
      </c>
      <c r="M23" s="17">
        <f t="shared" si="5"/>
        <v>1</v>
      </c>
      <c r="N23" s="17">
        <f t="shared" si="5"/>
        <v>0.3333333333</v>
      </c>
      <c r="O23" s="17">
        <f t="shared" si="5"/>
        <v>0.2</v>
      </c>
      <c r="P23" s="17">
        <f t="shared" si="5"/>
        <v>1</v>
      </c>
    </row>
    <row r="24">
      <c r="A24" s="18">
        <f t="shared" si="3"/>
        <v>10</v>
      </c>
      <c r="B24" s="20" t="s">
        <v>39</v>
      </c>
      <c r="C24" s="17">
        <f t="shared" ref="C24:P24" si="6">INDEX($J$11:$N$15,MATCH($A24,$I$11:$I$15,0),MATCH(C$19,$J$10:$N$10,0))</f>
        <v>0.3333333333</v>
      </c>
      <c r="D24" s="17">
        <f t="shared" si="6"/>
        <v>7</v>
      </c>
      <c r="E24" s="17">
        <f t="shared" si="6"/>
        <v>5</v>
      </c>
      <c r="F24" s="17">
        <f t="shared" si="6"/>
        <v>1</v>
      </c>
      <c r="G24" s="17">
        <f t="shared" si="6"/>
        <v>0.3333333333</v>
      </c>
      <c r="H24" s="17">
        <f t="shared" si="6"/>
        <v>0.3333333333</v>
      </c>
      <c r="I24" s="17">
        <f t="shared" si="6"/>
        <v>0.3333333333</v>
      </c>
      <c r="J24" s="17">
        <f t="shared" si="6"/>
        <v>3</v>
      </c>
      <c r="K24" s="17">
        <f t="shared" si="6"/>
        <v>5</v>
      </c>
      <c r="L24" s="17">
        <f t="shared" si="6"/>
        <v>5</v>
      </c>
      <c r="M24" s="17">
        <f t="shared" si="6"/>
        <v>5</v>
      </c>
      <c r="N24" s="17">
        <f t="shared" si="6"/>
        <v>3</v>
      </c>
      <c r="O24" s="17">
        <f t="shared" si="6"/>
        <v>1</v>
      </c>
      <c r="P24" s="17">
        <f t="shared" si="6"/>
        <v>5</v>
      </c>
    </row>
    <row r="25">
      <c r="A25" s="18">
        <f t="shared" si="3"/>
        <v>11</v>
      </c>
      <c r="B25" s="20" t="s">
        <v>44</v>
      </c>
      <c r="C25" s="17">
        <f t="shared" ref="C25:P25" si="7">INDEX($J$11:$N$15,MATCH($A25,$I$11:$I$15,0),MATCH(C$19,$J$10:$N$10,0))</f>
        <v>1</v>
      </c>
      <c r="D25" s="17">
        <f t="shared" si="7"/>
        <v>9</v>
      </c>
      <c r="E25" s="17">
        <f t="shared" si="7"/>
        <v>7</v>
      </c>
      <c r="F25" s="17">
        <f t="shared" si="7"/>
        <v>3</v>
      </c>
      <c r="G25" s="17">
        <f t="shared" si="7"/>
        <v>1</v>
      </c>
      <c r="H25" s="17">
        <f t="shared" si="7"/>
        <v>1</v>
      </c>
      <c r="I25" s="17">
        <f t="shared" si="7"/>
        <v>1</v>
      </c>
      <c r="J25" s="17">
        <f t="shared" si="7"/>
        <v>5</v>
      </c>
      <c r="K25" s="17">
        <f t="shared" si="7"/>
        <v>7</v>
      </c>
      <c r="L25" s="17">
        <f t="shared" si="7"/>
        <v>7</v>
      </c>
      <c r="M25" s="17">
        <f t="shared" si="7"/>
        <v>7</v>
      </c>
      <c r="N25" s="17">
        <f t="shared" si="7"/>
        <v>5</v>
      </c>
      <c r="O25" s="17">
        <f t="shared" si="7"/>
        <v>3</v>
      </c>
      <c r="P25" s="17">
        <f t="shared" si="7"/>
        <v>7</v>
      </c>
    </row>
    <row r="26">
      <c r="A26" s="18">
        <f t="shared" si="3"/>
        <v>11</v>
      </c>
      <c r="B26" s="20" t="s">
        <v>48</v>
      </c>
      <c r="C26" s="17">
        <f t="shared" ref="C26:P26" si="8">INDEX($J$11:$N$15,MATCH($A26,$I$11:$I$15,0),MATCH(C$19,$J$10:$N$10,0))</f>
        <v>1</v>
      </c>
      <c r="D26" s="17">
        <f t="shared" si="8"/>
        <v>9</v>
      </c>
      <c r="E26" s="17">
        <f t="shared" si="8"/>
        <v>7</v>
      </c>
      <c r="F26" s="17">
        <f t="shared" si="8"/>
        <v>3</v>
      </c>
      <c r="G26" s="17">
        <f t="shared" si="8"/>
        <v>1</v>
      </c>
      <c r="H26" s="17">
        <f t="shared" si="8"/>
        <v>1</v>
      </c>
      <c r="I26" s="17">
        <f t="shared" si="8"/>
        <v>1</v>
      </c>
      <c r="J26" s="17">
        <f t="shared" si="8"/>
        <v>5</v>
      </c>
      <c r="K26" s="17">
        <f t="shared" si="8"/>
        <v>7</v>
      </c>
      <c r="L26" s="17">
        <f t="shared" si="8"/>
        <v>7</v>
      </c>
      <c r="M26" s="17">
        <f t="shared" si="8"/>
        <v>7</v>
      </c>
      <c r="N26" s="17">
        <f t="shared" si="8"/>
        <v>5</v>
      </c>
      <c r="O26" s="17">
        <f t="shared" si="8"/>
        <v>3</v>
      </c>
      <c r="P26" s="17">
        <f t="shared" si="8"/>
        <v>7</v>
      </c>
    </row>
    <row r="27">
      <c r="A27" s="18">
        <f t="shared" si="3"/>
        <v>11</v>
      </c>
      <c r="B27" s="20" t="s">
        <v>52</v>
      </c>
      <c r="C27" s="17">
        <f t="shared" ref="C27:P27" si="9">INDEX($J$11:$N$15,MATCH($A27,$I$11:$I$15,0),MATCH(C$19,$J$10:$N$10,0))</f>
        <v>1</v>
      </c>
      <c r="D27" s="17">
        <f t="shared" si="9"/>
        <v>9</v>
      </c>
      <c r="E27" s="17">
        <f t="shared" si="9"/>
        <v>7</v>
      </c>
      <c r="F27" s="17">
        <f t="shared" si="9"/>
        <v>3</v>
      </c>
      <c r="G27" s="17">
        <f t="shared" si="9"/>
        <v>1</v>
      </c>
      <c r="H27" s="17">
        <f t="shared" si="9"/>
        <v>1</v>
      </c>
      <c r="I27" s="17">
        <f t="shared" si="9"/>
        <v>1</v>
      </c>
      <c r="J27" s="17">
        <f t="shared" si="9"/>
        <v>5</v>
      </c>
      <c r="K27" s="17">
        <f t="shared" si="9"/>
        <v>7</v>
      </c>
      <c r="L27" s="17">
        <f t="shared" si="9"/>
        <v>7</v>
      </c>
      <c r="M27" s="17">
        <f t="shared" si="9"/>
        <v>7</v>
      </c>
      <c r="N27" s="17">
        <f t="shared" si="9"/>
        <v>5</v>
      </c>
      <c r="O27" s="17">
        <f t="shared" si="9"/>
        <v>3</v>
      </c>
      <c r="P27" s="17">
        <f t="shared" si="9"/>
        <v>7</v>
      </c>
    </row>
    <row r="28">
      <c r="A28" s="18">
        <f t="shared" si="3"/>
        <v>9</v>
      </c>
      <c r="B28" s="20" t="s">
        <v>57</v>
      </c>
      <c r="C28" s="17">
        <f t="shared" ref="C28:P28" si="10">INDEX($J$11:$N$15,MATCH($A28,$I$11:$I$15,0),MATCH(C$19,$J$10:$N$10,0))</f>
        <v>0.2</v>
      </c>
      <c r="D28" s="17">
        <f t="shared" si="10"/>
        <v>5</v>
      </c>
      <c r="E28" s="17">
        <f t="shared" si="10"/>
        <v>3</v>
      </c>
      <c r="F28" s="17">
        <f t="shared" si="10"/>
        <v>0.3333333333</v>
      </c>
      <c r="G28" s="17">
        <f t="shared" si="10"/>
        <v>0.2</v>
      </c>
      <c r="H28" s="17">
        <f t="shared" si="10"/>
        <v>0.2</v>
      </c>
      <c r="I28" s="17">
        <f t="shared" si="10"/>
        <v>0.2</v>
      </c>
      <c r="J28" s="17">
        <f t="shared" si="10"/>
        <v>1</v>
      </c>
      <c r="K28" s="17">
        <f t="shared" si="10"/>
        <v>3</v>
      </c>
      <c r="L28" s="17">
        <f t="shared" si="10"/>
        <v>3</v>
      </c>
      <c r="M28" s="17">
        <f t="shared" si="10"/>
        <v>3</v>
      </c>
      <c r="N28" s="17">
        <f t="shared" si="10"/>
        <v>1</v>
      </c>
      <c r="O28" s="17">
        <f t="shared" si="10"/>
        <v>0.3333333333</v>
      </c>
      <c r="P28" s="17">
        <f t="shared" si="10"/>
        <v>3</v>
      </c>
    </row>
    <row r="29">
      <c r="A29" s="18">
        <f t="shared" si="3"/>
        <v>8</v>
      </c>
      <c r="B29" s="20" t="s">
        <v>62</v>
      </c>
      <c r="C29" s="17">
        <f t="shared" ref="C29:P29" si="11">INDEX($J$11:$N$15,MATCH($A29,$I$11:$I$15,0),MATCH(C$19,$J$10:$N$10,0))</f>
        <v>0.1428571429</v>
      </c>
      <c r="D29" s="17">
        <f t="shared" si="11"/>
        <v>3</v>
      </c>
      <c r="E29" s="17">
        <f t="shared" si="11"/>
        <v>1</v>
      </c>
      <c r="F29" s="17">
        <f t="shared" si="11"/>
        <v>0.2</v>
      </c>
      <c r="G29" s="17">
        <f t="shared" si="11"/>
        <v>0.1428571429</v>
      </c>
      <c r="H29" s="17">
        <f t="shared" si="11"/>
        <v>0.1428571429</v>
      </c>
      <c r="I29" s="17">
        <f t="shared" si="11"/>
        <v>0.1428571429</v>
      </c>
      <c r="J29" s="17">
        <f t="shared" si="11"/>
        <v>0.3333333333</v>
      </c>
      <c r="K29" s="17">
        <f t="shared" si="11"/>
        <v>1</v>
      </c>
      <c r="L29" s="17">
        <f t="shared" si="11"/>
        <v>1</v>
      </c>
      <c r="M29" s="17">
        <f t="shared" si="11"/>
        <v>1</v>
      </c>
      <c r="N29" s="17">
        <f t="shared" si="11"/>
        <v>0.3333333333</v>
      </c>
      <c r="O29" s="17">
        <f t="shared" si="11"/>
        <v>0.2</v>
      </c>
      <c r="P29" s="17">
        <f t="shared" si="11"/>
        <v>1</v>
      </c>
    </row>
    <row r="30">
      <c r="A30" s="18">
        <f t="shared" si="3"/>
        <v>8</v>
      </c>
      <c r="B30" s="20" t="s">
        <v>66</v>
      </c>
      <c r="C30" s="17">
        <f t="shared" ref="C30:P30" si="12">INDEX($J$11:$N$15,MATCH($A30,$I$11:$I$15,0),MATCH(C$19,$J$10:$N$10,0))</f>
        <v>0.1428571429</v>
      </c>
      <c r="D30" s="17">
        <f t="shared" si="12"/>
        <v>3</v>
      </c>
      <c r="E30" s="17">
        <f t="shared" si="12"/>
        <v>1</v>
      </c>
      <c r="F30" s="17">
        <f t="shared" si="12"/>
        <v>0.2</v>
      </c>
      <c r="G30" s="17">
        <f t="shared" si="12"/>
        <v>0.1428571429</v>
      </c>
      <c r="H30" s="17">
        <f t="shared" si="12"/>
        <v>0.1428571429</v>
      </c>
      <c r="I30" s="17">
        <f t="shared" si="12"/>
        <v>0.1428571429</v>
      </c>
      <c r="J30" s="17">
        <f t="shared" si="12"/>
        <v>0.3333333333</v>
      </c>
      <c r="K30" s="17">
        <f t="shared" si="12"/>
        <v>1</v>
      </c>
      <c r="L30" s="17">
        <f t="shared" si="12"/>
        <v>1</v>
      </c>
      <c r="M30" s="17">
        <f t="shared" si="12"/>
        <v>1</v>
      </c>
      <c r="N30" s="17">
        <f t="shared" si="12"/>
        <v>0.3333333333</v>
      </c>
      <c r="O30" s="17">
        <f t="shared" si="12"/>
        <v>0.2</v>
      </c>
      <c r="P30" s="17">
        <f t="shared" si="12"/>
        <v>1</v>
      </c>
    </row>
    <row r="31">
      <c r="A31" s="18">
        <f t="shared" si="3"/>
        <v>8</v>
      </c>
      <c r="B31" s="20" t="s">
        <v>70</v>
      </c>
      <c r="C31" s="17">
        <f t="shared" ref="C31:P31" si="13">INDEX($J$11:$N$15,MATCH($A31,$I$11:$I$15,0),MATCH(C$19,$J$10:$N$10,0))</f>
        <v>0.1428571429</v>
      </c>
      <c r="D31" s="17">
        <f t="shared" si="13"/>
        <v>3</v>
      </c>
      <c r="E31" s="17">
        <f t="shared" si="13"/>
        <v>1</v>
      </c>
      <c r="F31" s="17">
        <f t="shared" si="13"/>
        <v>0.2</v>
      </c>
      <c r="G31" s="17">
        <f t="shared" si="13"/>
        <v>0.1428571429</v>
      </c>
      <c r="H31" s="17">
        <f t="shared" si="13"/>
        <v>0.1428571429</v>
      </c>
      <c r="I31" s="17">
        <f t="shared" si="13"/>
        <v>0.1428571429</v>
      </c>
      <c r="J31" s="17">
        <f t="shared" si="13"/>
        <v>0.3333333333</v>
      </c>
      <c r="K31" s="17">
        <f t="shared" si="13"/>
        <v>1</v>
      </c>
      <c r="L31" s="17">
        <f t="shared" si="13"/>
        <v>1</v>
      </c>
      <c r="M31" s="17">
        <f t="shared" si="13"/>
        <v>1</v>
      </c>
      <c r="N31" s="17">
        <f t="shared" si="13"/>
        <v>0.3333333333</v>
      </c>
      <c r="O31" s="17">
        <f t="shared" si="13"/>
        <v>0.2</v>
      </c>
      <c r="P31" s="17">
        <f t="shared" si="13"/>
        <v>1</v>
      </c>
    </row>
    <row r="32">
      <c r="A32" s="18">
        <f t="shared" si="3"/>
        <v>9</v>
      </c>
      <c r="B32" s="20" t="s">
        <v>74</v>
      </c>
      <c r="C32" s="17">
        <f t="shared" ref="C32:P32" si="14">INDEX($J$11:$N$15,MATCH($A32,$I$11:$I$15,0),MATCH(C$19,$J$10:$N$10,0))</f>
        <v>0.2</v>
      </c>
      <c r="D32" s="17">
        <f t="shared" si="14"/>
        <v>5</v>
      </c>
      <c r="E32" s="17">
        <f t="shared" si="14"/>
        <v>3</v>
      </c>
      <c r="F32" s="17">
        <f t="shared" si="14"/>
        <v>0.3333333333</v>
      </c>
      <c r="G32" s="17">
        <f t="shared" si="14"/>
        <v>0.2</v>
      </c>
      <c r="H32" s="17">
        <f t="shared" si="14"/>
        <v>0.2</v>
      </c>
      <c r="I32" s="17">
        <f t="shared" si="14"/>
        <v>0.2</v>
      </c>
      <c r="J32" s="17">
        <f t="shared" si="14"/>
        <v>1</v>
      </c>
      <c r="K32" s="17">
        <f t="shared" si="14"/>
        <v>3</v>
      </c>
      <c r="L32" s="17">
        <f t="shared" si="14"/>
        <v>3</v>
      </c>
      <c r="M32" s="17">
        <f t="shared" si="14"/>
        <v>3</v>
      </c>
      <c r="N32" s="17">
        <f t="shared" si="14"/>
        <v>1</v>
      </c>
      <c r="O32" s="17">
        <f t="shared" si="14"/>
        <v>0.3333333333</v>
      </c>
      <c r="P32" s="17">
        <f t="shared" si="14"/>
        <v>3</v>
      </c>
    </row>
    <row r="33">
      <c r="A33" s="18">
        <f t="shared" si="3"/>
        <v>10</v>
      </c>
      <c r="B33" s="20" t="s">
        <v>78</v>
      </c>
      <c r="C33" s="17">
        <f t="shared" ref="C33:P33" si="15">INDEX($J$11:$N$15,MATCH($A33,$I$11:$I$15,0),MATCH(C$19,$J$10:$N$10,0))</f>
        <v>0.3333333333</v>
      </c>
      <c r="D33" s="17">
        <f t="shared" si="15"/>
        <v>7</v>
      </c>
      <c r="E33" s="17">
        <f t="shared" si="15"/>
        <v>5</v>
      </c>
      <c r="F33" s="17">
        <f t="shared" si="15"/>
        <v>1</v>
      </c>
      <c r="G33" s="17">
        <f t="shared" si="15"/>
        <v>0.3333333333</v>
      </c>
      <c r="H33" s="17">
        <f t="shared" si="15"/>
        <v>0.3333333333</v>
      </c>
      <c r="I33" s="17">
        <f t="shared" si="15"/>
        <v>0.3333333333</v>
      </c>
      <c r="J33" s="17">
        <f t="shared" si="15"/>
        <v>3</v>
      </c>
      <c r="K33" s="17">
        <f t="shared" si="15"/>
        <v>5</v>
      </c>
      <c r="L33" s="17">
        <f t="shared" si="15"/>
        <v>5</v>
      </c>
      <c r="M33" s="17">
        <f t="shared" si="15"/>
        <v>5</v>
      </c>
      <c r="N33" s="17">
        <f t="shared" si="15"/>
        <v>3</v>
      </c>
      <c r="O33" s="17">
        <f t="shared" si="15"/>
        <v>1</v>
      </c>
      <c r="P33" s="17">
        <f t="shared" si="15"/>
        <v>5</v>
      </c>
    </row>
    <row r="34">
      <c r="A34" s="18">
        <f t="shared" si="3"/>
        <v>8</v>
      </c>
      <c r="B34" s="20" t="s">
        <v>84</v>
      </c>
      <c r="C34" s="17">
        <f t="shared" ref="C34:P34" si="16">INDEX($J$11:$N$15,MATCH($A34,$I$11:$I$15,0),MATCH(C$19,$J$10:$N$10,0))</f>
        <v>0.1428571429</v>
      </c>
      <c r="D34" s="17">
        <f t="shared" si="16"/>
        <v>3</v>
      </c>
      <c r="E34" s="17">
        <f t="shared" si="16"/>
        <v>1</v>
      </c>
      <c r="F34" s="17">
        <f t="shared" si="16"/>
        <v>0.2</v>
      </c>
      <c r="G34" s="17">
        <f t="shared" si="16"/>
        <v>0.1428571429</v>
      </c>
      <c r="H34" s="17">
        <f t="shared" si="16"/>
        <v>0.1428571429</v>
      </c>
      <c r="I34" s="17">
        <f t="shared" si="16"/>
        <v>0.1428571429</v>
      </c>
      <c r="J34" s="17">
        <f t="shared" si="16"/>
        <v>0.3333333333</v>
      </c>
      <c r="K34" s="17">
        <f t="shared" si="16"/>
        <v>1</v>
      </c>
      <c r="L34" s="17">
        <f t="shared" si="16"/>
        <v>1</v>
      </c>
      <c r="M34" s="17">
        <f t="shared" si="16"/>
        <v>1</v>
      </c>
      <c r="N34" s="17">
        <f t="shared" si="16"/>
        <v>0.3333333333</v>
      </c>
      <c r="O34" s="17">
        <f t="shared" si="16"/>
        <v>0.2</v>
      </c>
      <c r="P34" s="17">
        <f t="shared" si="16"/>
        <v>1</v>
      </c>
    </row>
    <row r="37">
      <c r="B37" s="16" t="s">
        <v>1</v>
      </c>
      <c r="C37" s="14" t="s">
        <v>24</v>
      </c>
      <c r="D37" s="14" t="s">
        <v>29</v>
      </c>
      <c r="E37" s="14" t="s">
        <v>35</v>
      </c>
      <c r="F37" s="14" t="s">
        <v>39</v>
      </c>
      <c r="G37" s="14" t="s">
        <v>44</v>
      </c>
      <c r="H37" s="14" t="s">
        <v>48</v>
      </c>
      <c r="I37" s="14" t="s">
        <v>52</v>
      </c>
      <c r="J37" s="14" t="s">
        <v>57</v>
      </c>
      <c r="K37" s="14" t="s">
        <v>62</v>
      </c>
      <c r="L37" s="14" t="s">
        <v>66</v>
      </c>
      <c r="M37" s="14" t="s">
        <v>70</v>
      </c>
      <c r="N37" s="14" t="s">
        <v>74</v>
      </c>
      <c r="O37" s="14" t="s">
        <v>78</v>
      </c>
      <c r="P37" s="14" t="s">
        <v>84</v>
      </c>
      <c r="Q37" s="14" t="s">
        <v>113</v>
      </c>
      <c r="R37" s="14" t="s">
        <v>114</v>
      </c>
    </row>
    <row r="38">
      <c r="B38" s="20" t="s">
        <v>24</v>
      </c>
      <c r="C38" s="17">
        <f t="shared" ref="C38:P38" si="17">C21/SUM(C$21:C$34)</f>
        <v>0.1697198276</v>
      </c>
      <c r="D38" s="17">
        <f t="shared" si="17"/>
        <v>0.1184210526</v>
      </c>
      <c r="E38" s="17">
        <f t="shared" si="17"/>
        <v>0.1418918919</v>
      </c>
      <c r="F38" s="17">
        <f t="shared" si="17"/>
        <v>0.1897590361</v>
      </c>
      <c r="G38" s="17">
        <f t="shared" si="17"/>
        <v>0.1697198276</v>
      </c>
      <c r="H38" s="17">
        <f t="shared" si="17"/>
        <v>0.1697198276</v>
      </c>
      <c r="I38" s="17">
        <f t="shared" si="17"/>
        <v>0.1697198276</v>
      </c>
      <c r="J38" s="17">
        <f t="shared" si="17"/>
        <v>0.1674107143</v>
      </c>
      <c r="K38" s="17">
        <f t="shared" si="17"/>
        <v>0.1418918919</v>
      </c>
      <c r="L38" s="17">
        <f t="shared" si="17"/>
        <v>0.1418918919</v>
      </c>
      <c r="M38" s="17">
        <f t="shared" si="17"/>
        <v>0.1418918919</v>
      </c>
      <c r="N38" s="17">
        <f t="shared" si="17"/>
        <v>0.1674107143</v>
      </c>
      <c r="O38" s="17">
        <f t="shared" si="17"/>
        <v>0.1897590361</v>
      </c>
      <c r="P38" s="17">
        <f t="shared" si="17"/>
        <v>0.1418918919</v>
      </c>
      <c r="Q38" s="18">
        <f t="shared" ref="Q38:Q51" si="19">sum(C38:P38)</f>
        <v>2.221099323</v>
      </c>
      <c r="R38" s="21">
        <f t="shared" ref="R38:R51" si="20">Q38/14</f>
        <v>0.1586499517</v>
      </c>
    </row>
    <row r="39">
      <c r="B39" s="20" t="s">
        <v>29</v>
      </c>
      <c r="C39" s="17">
        <f t="shared" ref="C39:P39" si="18">C22/SUM(C$21:C$34)</f>
        <v>0.01885775862</v>
      </c>
      <c r="D39" s="17">
        <f t="shared" si="18"/>
        <v>0.01315789474</v>
      </c>
      <c r="E39" s="17">
        <f t="shared" si="18"/>
        <v>0.006756756757</v>
      </c>
      <c r="F39" s="17">
        <f t="shared" si="18"/>
        <v>0.009036144578</v>
      </c>
      <c r="G39" s="17">
        <f t="shared" si="18"/>
        <v>0.01885775862</v>
      </c>
      <c r="H39" s="17">
        <f t="shared" si="18"/>
        <v>0.01885775862</v>
      </c>
      <c r="I39" s="17">
        <f t="shared" si="18"/>
        <v>0.01885775862</v>
      </c>
      <c r="J39" s="17">
        <f t="shared" si="18"/>
        <v>0.006696428571</v>
      </c>
      <c r="K39" s="17">
        <f t="shared" si="18"/>
        <v>0.006756756757</v>
      </c>
      <c r="L39" s="17">
        <f t="shared" si="18"/>
        <v>0.006756756757</v>
      </c>
      <c r="M39" s="17">
        <f t="shared" si="18"/>
        <v>0.006756756757</v>
      </c>
      <c r="N39" s="17">
        <f t="shared" si="18"/>
        <v>0.006696428571</v>
      </c>
      <c r="O39" s="17">
        <f t="shared" si="18"/>
        <v>0.009036144578</v>
      </c>
      <c r="P39" s="17">
        <f t="shared" si="18"/>
        <v>0.006756756757</v>
      </c>
      <c r="Q39" s="18">
        <f t="shared" si="19"/>
        <v>0.1538378593</v>
      </c>
      <c r="R39" s="21">
        <f t="shared" si="20"/>
        <v>0.01098841852</v>
      </c>
    </row>
    <row r="40">
      <c r="B40" s="20" t="s">
        <v>35</v>
      </c>
      <c r="C40" s="17">
        <f t="shared" ref="C40:P40" si="21">C23/SUM(C$21:C$34)</f>
        <v>0.02424568966</v>
      </c>
      <c r="D40" s="17">
        <f t="shared" si="21"/>
        <v>0.03947368421</v>
      </c>
      <c r="E40" s="17">
        <f t="shared" si="21"/>
        <v>0.02027027027</v>
      </c>
      <c r="F40" s="17">
        <f t="shared" si="21"/>
        <v>0.01265060241</v>
      </c>
      <c r="G40" s="17">
        <f t="shared" si="21"/>
        <v>0.02424568966</v>
      </c>
      <c r="H40" s="17">
        <f t="shared" si="21"/>
        <v>0.02424568966</v>
      </c>
      <c r="I40" s="17">
        <f t="shared" si="21"/>
        <v>0.02424568966</v>
      </c>
      <c r="J40" s="17">
        <f t="shared" si="21"/>
        <v>0.01116071429</v>
      </c>
      <c r="K40" s="17">
        <f t="shared" si="21"/>
        <v>0.02027027027</v>
      </c>
      <c r="L40" s="17">
        <f t="shared" si="21"/>
        <v>0.02027027027</v>
      </c>
      <c r="M40" s="17">
        <f t="shared" si="21"/>
        <v>0.02027027027</v>
      </c>
      <c r="N40" s="17">
        <f t="shared" si="21"/>
        <v>0.01116071429</v>
      </c>
      <c r="O40" s="17">
        <f t="shared" si="21"/>
        <v>0.01265060241</v>
      </c>
      <c r="P40" s="17">
        <f t="shared" si="21"/>
        <v>0.02027027027</v>
      </c>
      <c r="Q40" s="18">
        <f t="shared" si="19"/>
        <v>0.2854304276</v>
      </c>
      <c r="R40" s="21">
        <f t="shared" si="20"/>
        <v>0.02038788768</v>
      </c>
    </row>
    <row r="41">
      <c r="B41" s="20" t="s">
        <v>39</v>
      </c>
      <c r="C41" s="17">
        <f t="shared" ref="C41:P41" si="22">C24/SUM(C$21:C$34)</f>
        <v>0.05657327586</v>
      </c>
      <c r="D41" s="17">
        <f t="shared" si="22"/>
        <v>0.09210526316</v>
      </c>
      <c r="E41" s="17">
        <f t="shared" si="22"/>
        <v>0.1013513514</v>
      </c>
      <c r="F41" s="17">
        <f t="shared" si="22"/>
        <v>0.06325301205</v>
      </c>
      <c r="G41" s="17">
        <f t="shared" si="22"/>
        <v>0.05657327586</v>
      </c>
      <c r="H41" s="17">
        <f t="shared" si="22"/>
        <v>0.05657327586</v>
      </c>
      <c r="I41" s="17">
        <f t="shared" si="22"/>
        <v>0.05657327586</v>
      </c>
      <c r="J41" s="17">
        <f t="shared" si="22"/>
        <v>0.1004464286</v>
      </c>
      <c r="K41" s="17">
        <f t="shared" si="22"/>
        <v>0.1013513514</v>
      </c>
      <c r="L41" s="17">
        <f t="shared" si="22"/>
        <v>0.1013513514</v>
      </c>
      <c r="M41" s="17">
        <f t="shared" si="22"/>
        <v>0.1013513514</v>
      </c>
      <c r="N41" s="17">
        <f t="shared" si="22"/>
        <v>0.1004464286</v>
      </c>
      <c r="O41" s="17">
        <f t="shared" si="22"/>
        <v>0.06325301205</v>
      </c>
      <c r="P41" s="17">
        <f t="shared" si="22"/>
        <v>0.1013513514</v>
      </c>
      <c r="Q41" s="18">
        <f t="shared" si="19"/>
        <v>1.152554005</v>
      </c>
      <c r="R41" s="21">
        <f t="shared" si="20"/>
        <v>0.08232528604</v>
      </c>
    </row>
    <row r="42">
      <c r="B42" s="20" t="s">
        <v>44</v>
      </c>
      <c r="C42" s="17">
        <f t="shared" ref="C42:P42" si="23">C25/SUM(C$21:C$34)</f>
        <v>0.1697198276</v>
      </c>
      <c r="D42" s="17">
        <f t="shared" si="23"/>
        <v>0.1184210526</v>
      </c>
      <c r="E42" s="17">
        <f t="shared" si="23"/>
        <v>0.1418918919</v>
      </c>
      <c r="F42" s="17">
        <f t="shared" si="23"/>
        <v>0.1897590361</v>
      </c>
      <c r="G42" s="17">
        <f t="shared" si="23"/>
        <v>0.1697198276</v>
      </c>
      <c r="H42" s="17">
        <f t="shared" si="23"/>
        <v>0.1697198276</v>
      </c>
      <c r="I42" s="17">
        <f t="shared" si="23"/>
        <v>0.1697198276</v>
      </c>
      <c r="J42" s="17">
        <f t="shared" si="23"/>
        <v>0.1674107143</v>
      </c>
      <c r="K42" s="17">
        <f t="shared" si="23"/>
        <v>0.1418918919</v>
      </c>
      <c r="L42" s="17">
        <f t="shared" si="23"/>
        <v>0.1418918919</v>
      </c>
      <c r="M42" s="17">
        <f t="shared" si="23"/>
        <v>0.1418918919</v>
      </c>
      <c r="N42" s="17">
        <f t="shared" si="23"/>
        <v>0.1674107143</v>
      </c>
      <c r="O42" s="17">
        <f t="shared" si="23"/>
        <v>0.1897590361</v>
      </c>
      <c r="P42" s="17">
        <f t="shared" si="23"/>
        <v>0.1418918919</v>
      </c>
      <c r="Q42" s="18">
        <f t="shared" si="19"/>
        <v>2.221099323</v>
      </c>
      <c r="R42" s="21">
        <f t="shared" si="20"/>
        <v>0.1586499517</v>
      </c>
    </row>
    <row r="43">
      <c r="B43" s="20" t="s">
        <v>48</v>
      </c>
      <c r="C43" s="17">
        <f t="shared" ref="C43:P43" si="24">C26/SUM(C$21:C$34)</f>
        <v>0.1697198276</v>
      </c>
      <c r="D43" s="17">
        <f t="shared" si="24"/>
        <v>0.1184210526</v>
      </c>
      <c r="E43" s="17">
        <f t="shared" si="24"/>
        <v>0.1418918919</v>
      </c>
      <c r="F43" s="17">
        <f t="shared" si="24"/>
        <v>0.1897590361</v>
      </c>
      <c r="G43" s="17">
        <f t="shared" si="24"/>
        <v>0.1697198276</v>
      </c>
      <c r="H43" s="17">
        <f t="shared" si="24"/>
        <v>0.1697198276</v>
      </c>
      <c r="I43" s="17">
        <f t="shared" si="24"/>
        <v>0.1697198276</v>
      </c>
      <c r="J43" s="17">
        <f t="shared" si="24"/>
        <v>0.1674107143</v>
      </c>
      <c r="K43" s="17">
        <f t="shared" si="24"/>
        <v>0.1418918919</v>
      </c>
      <c r="L43" s="17">
        <f t="shared" si="24"/>
        <v>0.1418918919</v>
      </c>
      <c r="M43" s="17">
        <f t="shared" si="24"/>
        <v>0.1418918919</v>
      </c>
      <c r="N43" s="17">
        <f t="shared" si="24"/>
        <v>0.1674107143</v>
      </c>
      <c r="O43" s="17">
        <f t="shared" si="24"/>
        <v>0.1897590361</v>
      </c>
      <c r="P43" s="17">
        <f t="shared" si="24"/>
        <v>0.1418918919</v>
      </c>
      <c r="Q43" s="18">
        <f t="shared" si="19"/>
        <v>2.221099323</v>
      </c>
      <c r="R43" s="21">
        <f t="shared" si="20"/>
        <v>0.1586499517</v>
      </c>
    </row>
    <row r="44">
      <c r="B44" s="20" t="s">
        <v>52</v>
      </c>
      <c r="C44" s="17">
        <f t="shared" ref="C44:P44" si="25">C27/SUM(C$21:C$34)</f>
        <v>0.1697198276</v>
      </c>
      <c r="D44" s="17">
        <f t="shared" si="25"/>
        <v>0.1184210526</v>
      </c>
      <c r="E44" s="17">
        <f t="shared" si="25"/>
        <v>0.1418918919</v>
      </c>
      <c r="F44" s="17">
        <f t="shared" si="25"/>
        <v>0.1897590361</v>
      </c>
      <c r="G44" s="17">
        <f t="shared" si="25"/>
        <v>0.1697198276</v>
      </c>
      <c r="H44" s="17">
        <f t="shared" si="25"/>
        <v>0.1697198276</v>
      </c>
      <c r="I44" s="17">
        <f t="shared" si="25"/>
        <v>0.1697198276</v>
      </c>
      <c r="J44" s="17">
        <f t="shared" si="25"/>
        <v>0.1674107143</v>
      </c>
      <c r="K44" s="17">
        <f t="shared" si="25"/>
        <v>0.1418918919</v>
      </c>
      <c r="L44" s="17">
        <f t="shared" si="25"/>
        <v>0.1418918919</v>
      </c>
      <c r="M44" s="17">
        <f t="shared" si="25"/>
        <v>0.1418918919</v>
      </c>
      <c r="N44" s="17">
        <f t="shared" si="25"/>
        <v>0.1674107143</v>
      </c>
      <c r="O44" s="17">
        <f t="shared" si="25"/>
        <v>0.1897590361</v>
      </c>
      <c r="P44" s="17">
        <f t="shared" si="25"/>
        <v>0.1418918919</v>
      </c>
      <c r="Q44" s="18">
        <f t="shared" si="19"/>
        <v>2.221099323</v>
      </c>
      <c r="R44" s="21">
        <f t="shared" si="20"/>
        <v>0.1586499517</v>
      </c>
    </row>
    <row r="45">
      <c r="B45" s="20" t="s">
        <v>57</v>
      </c>
      <c r="C45" s="17">
        <f t="shared" ref="C45:P45" si="26">C28/SUM(C$21:C$34)</f>
        <v>0.03394396552</v>
      </c>
      <c r="D45" s="17">
        <f t="shared" si="26"/>
        <v>0.06578947368</v>
      </c>
      <c r="E45" s="17">
        <f t="shared" si="26"/>
        <v>0.06081081081</v>
      </c>
      <c r="F45" s="17">
        <f t="shared" si="26"/>
        <v>0.02108433735</v>
      </c>
      <c r="G45" s="17">
        <f t="shared" si="26"/>
        <v>0.03394396552</v>
      </c>
      <c r="H45" s="17">
        <f t="shared" si="26"/>
        <v>0.03394396552</v>
      </c>
      <c r="I45" s="17">
        <f t="shared" si="26"/>
        <v>0.03394396552</v>
      </c>
      <c r="J45" s="17">
        <f t="shared" si="26"/>
        <v>0.03348214286</v>
      </c>
      <c r="K45" s="17">
        <f t="shared" si="26"/>
        <v>0.06081081081</v>
      </c>
      <c r="L45" s="17">
        <f t="shared" si="26"/>
        <v>0.06081081081</v>
      </c>
      <c r="M45" s="17">
        <f t="shared" si="26"/>
        <v>0.06081081081</v>
      </c>
      <c r="N45" s="17">
        <f t="shared" si="26"/>
        <v>0.03348214286</v>
      </c>
      <c r="O45" s="17">
        <f t="shared" si="26"/>
        <v>0.02108433735</v>
      </c>
      <c r="P45" s="17">
        <f t="shared" si="26"/>
        <v>0.06081081081</v>
      </c>
      <c r="Q45" s="18">
        <f t="shared" si="19"/>
        <v>0.6147523502</v>
      </c>
      <c r="R45" s="21">
        <f t="shared" si="20"/>
        <v>0.04391088216</v>
      </c>
    </row>
    <row r="46">
      <c r="B46" s="20" t="s">
        <v>62</v>
      </c>
      <c r="C46" s="17">
        <f t="shared" ref="C46:P46" si="27">C29/SUM(C$21:C$34)</f>
        <v>0.02424568966</v>
      </c>
      <c r="D46" s="17">
        <f t="shared" si="27"/>
        <v>0.03947368421</v>
      </c>
      <c r="E46" s="17">
        <f t="shared" si="27"/>
        <v>0.02027027027</v>
      </c>
      <c r="F46" s="17">
        <f t="shared" si="27"/>
        <v>0.01265060241</v>
      </c>
      <c r="G46" s="17">
        <f t="shared" si="27"/>
        <v>0.02424568966</v>
      </c>
      <c r="H46" s="17">
        <f t="shared" si="27"/>
        <v>0.02424568966</v>
      </c>
      <c r="I46" s="17">
        <f t="shared" si="27"/>
        <v>0.02424568966</v>
      </c>
      <c r="J46" s="17">
        <f t="shared" si="27"/>
        <v>0.01116071429</v>
      </c>
      <c r="K46" s="17">
        <f t="shared" si="27"/>
        <v>0.02027027027</v>
      </c>
      <c r="L46" s="17">
        <f t="shared" si="27"/>
        <v>0.02027027027</v>
      </c>
      <c r="M46" s="17">
        <f t="shared" si="27"/>
        <v>0.02027027027</v>
      </c>
      <c r="N46" s="17">
        <f t="shared" si="27"/>
        <v>0.01116071429</v>
      </c>
      <c r="O46" s="17">
        <f t="shared" si="27"/>
        <v>0.01265060241</v>
      </c>
      <c r="P46" s="17">
        <f t="shared" si="27"/>
        <v>0.02027027027</v>
      </c>
      <c r="Q46" s="18">
        <f t="shared" si="19"/>
        <v>0.2854304276</v>
      </c>
      <c r="R46" s="21">
        <f t="shared" si="20"/>
        <v>0.02038788768</v>
      </c>
    </row>
    <row r="47">
      <c r="B47" s="20" t="s">
        <v>66</v>
      </c>
      <c r="C47" s="17">
        <f t="shared" ref="C47:P47" si="28">C30/SUM(C$21:C$34)</f>
        <v>0.02424568966</v>
      </c>
      <c r="D47" s="17">
        <f t="shared" si="28"/>
        <v>0.03947368421</v>
      </c>
      <c r="E47" s="17">
        <f t="shared" si="28"/>
        <v>0.02027027027</v>
      </c>
      <c r="F47" s="17">
        <f t="shared" si="28"/>
        <v>0.01265060241</v>
      </c>
      <c r="G47" s="17">
        <f t="shared" si="28"/>
        <v>0.02424568966</v>
      </c>
      <c r="H47" s="17">
        <f t="shared" si="28"/>
        <v>0.02424568966</v>
      </c>
      <c r="I47" s="17">
        <f t="shared" si="28"/>
        <v>0.02424568966</v>
      </c>
      <c r="J47" s="17">
        <f t="shared" si="28"/>
        <v>0.01116071429</v>
      </c>
      <c r="K47" s="17">
        <f t="shared" si="28"/>
        <v>0.02027027027</v>
      </c>
      <c r="L47" s="17">
        <f t="shared" si="28"/>
        <v>0.02027027027</v>
      </c>
      <c r="M47" s="17">
        <f t="shared" si="28"/>
        <v>0.02027027027</v>
      </c>
      <c r="N47" s="17">
        <f t="shared" si="28"/>
        <v>0.01116071429</v>
      </c>
      <c r="O47" s="17">
        <f t="shared" si="28"/>
        <v>0.01265060241</v>
      </c>
      <c r="P47" s="17">
        <f t="shared" si="28"/>
        <v>0.02027027027</v>
      </c>
      <c r="Q47" s="18">
        <f t="shared" si="19"/>
        <v>0.2854304276</v>
      </c>
      <c r="R47" s="21">
        <f t="shared" si="20"/>
        <v>0.02038788768</v>
      </c>
    </row>
    <row r="48">
      <c r="B48" s="20" t="s">
        <v>70</v>
      </c>
      <c r="C48" s="17">
        <f t="shared" ref="C48:P48" si="29">C31/SUM(C$21:C$34)</f>
        <v>0.02424568966</v>
      </c>
      <c r="D48" s="17">
        <f t="shared" si="29"/>
        <v>0.03947368421</v>
      </c>
      <c r="E48" s="17">
        <f t="shared" si="29"/>
        <v>0.02027027027</v>
      </c>
      <c r="F48" s="17">
        <f t="shared" si="29"/>
        <v>0.01265060241</v>
      </c>
      <c r="G48" s="17">
        <f t="shared" si="29"/>
        <v>0.02424568966</v>
      </c>
      <c r="H48" s="17">
        <f t="shared" si="29"/>
        <v>0.02424568966</v>
      </c>
      <c r="I48" s="17">
        <f t="shared" si="29"/>
        <v>0.02424568966</v>
      </c>
      <c r="J48" s="17">
        <f t="shared" si="29"/>
        <v>0.01116071429</v>
      </c>
      <c r="K48" s="17">
        <f t="shared" si="29"/>
        <v>0.02027027027</v>
      </c>
      <c r="L48" s="17">
        <f t="shared" si="29"/>
        <v>0.02027027027</v>
      </c>
      <c r="M48" s="17">
        <f t="shared" si="29"/>
        <v>0.02027027027</v>
      </c>
      <c r="N48" s="17">
        <f t="shared" si="29"/>
        <v>0.01116071429</v>
      </c>
      <c r="O48" s="17">
        <f t="shared" si="29"/>
        <v>0.01265060241</v>
      </c>
      <c r="P48" s="17">
        <f t="shared" si="29"/>
        <v>0.02027027027</v>
      </c>
      <c r="Q48" s="18">
        <f t="shared" si="19"/>
        <v>0.2854304276</v>
      </c>
      <c r="R48" s="21">
        <f t="shared" si="20"/>
        <v>0.02038788768</v>
      </c>
    </row>
    <row r="49">
      <c r="B49" s="20" t="s">
        <v>74</v>
      </c>
      <c r="C49" s="17">
        <f t="shared" ref="C49:P49" si="30">C32/SUM(C$21:C$34)</f>
        <v>0.03394396552</v>
      </c>
      <c r="D49" s="17">
        <f t="shared" si="30"/>
        <v>0.06578947368</v>
      </c>
      <c r="E49" s="17">
        <f t="shared" si="30"/>
        <v>0.06081081081</v>
      </c>
      <c r="F49" s="17">
        <f t="shared" si="30"/>
        <v>0.02108433735</v>
      </c>
      <c r="G49" s="17">
        <f t="shared" si="30"/>
        <v>0.03394396552</v>
      </c>
      <c r="H49" s="17">
        <f t="shared" si="30"/>
        <v>0.03394396552</v>
      </c>
      <c r="I49" s="17">
        <f t="shared" si="30"/>
        <v>0.03394396552</v>
      </c>
      <c r="J49" s="17">
        <f t="shared" si="30"/>
        <v>0.03348214286</v>
      </c>
      <c r="K49" s="17">
        <f t="shared" si="30"/>
        <v>0.06081081081</v>
      </c>
      <c r="L49" s="17">
        <f t="shared" si="30"/>
        <v>0.06081081081</v>
      </c>
      <c r="M49" s="17">
        <f t="shared" si="30"/>
        <v>0.06081081081</v>
      </c>
      <c r="N49" s="17">
        <f t="shared" si="30"/>
        <v>0.03348214286</v>
      </c>
      <c r="O49" s="17">
        <f t="shared" si="30"/>
        <v>0.02108433735</v>
      </c>
      <c r="P49" s="17">
        <f t="shared" si="30"/>
        <v>0.06081081081</v>
      </c>
      <c r="Q49" s="18">
        <f t="shared" si="19"/>
        <v>0.6147523502</v>
      </c>
      <c r="R49" s="21">
        <f t="shared" si="20"/>
        <v>0.04391088216</v>
      </c>
    </row>
    <row r="50">
      <c r="B50" s="20" t="s">
        <v>78</v>
      </c>
      <c r="C50" s="17">
        <f t="shared" ref="C50:P50" si="31">C33/SUM(C$21:C$34)</f>
        <v>0.05657327586</v>
      </c>
      <c r="D50" s="17">
        <f t="shared" si="31"/>
        <v>0.09210526316</v>
      </c>
      <c r="E50" s="17">
        <f t="shared" si="31"/>
        <v>0.1013513514</v>
      </c>
      <c r="F50" s="17">
        <f t="shared" si="31"/>
        <v>0.06325301205</v>
      </c>
      <c r="G50" s="17">
        <f t="shared" si="31"/>
        <v>0.05657327586</v>
      </c>
      <c r="H50" s="17">
        <f t="shared" si="31"/>
        <v>0.05657327586</v>
      </c>
      <c r="I50" s="17">
        <f t="shared" si="31"/>
        <v>0.05657327586</v>
      </c>
      <c r="J50" s="17">
        <f t="shared" si="31"/>
        <v>0.1004464286</v>
      </c>
      <c r="K50" s="17">
        <f t="shared" si="31"/>
        <v>0.1013513514</v>
      </c>
      <c r="L50" s="17">
        <f t="shared" si="31"/>
        <v>0.1013513514</v>
      </c>
      <c r="M50" s="17">
        <f t="shared" si="31"/>
        <v>0.1013513514</v>
      </c>
      <c r="N50" s="17">
        <f t="shared" si="31"/>
        <v>0.1004464286</v>
      </c>
      <c r="O50" s="17">
        <f t="shared" si="31"/>
        <v>0.06325301205</v>
      </c>
      <c r="P50" s="17">
        <f t="shared" si="31"/>
        <v>0.1013513514</v>
      </c>
      <c r="Q50" s="18">
        <f t="shared" si="19"/>
        <v>1.152554005</v>
      </c>
      <c r="R50" s="21">
        <f t="shared" si="20"/>
        <v>0.08232528604</v>
      </c>
    </row>
    <row r="51">
      <c r="B51" s="20" t="s">
        <v>84</v>
      </c>
      <c r="C51" s="17">
        <f t="shared" ref="C51:P51" si="32">C34/SUM(C$21:C$34)</f>
        <v>0.02424568966</v>
      </c>
      <c r="D51" s="17">
        <f t="shared" si="32"/>
        <v>0.03947368421</v>
      </c>
      <c r="E51" s="17">
        <f t="shared" si="32"/>
        <v>0.02027027027</v>
      </c>
      <c r="F51" s="17">
        <f t="shared" si="32"/>
        <v>0.01265060241</v>
      </c>
      <c r="G51" s="17">
        <f t="shared" si="32"/>
        <v>0.02424568966</v>
      </c>
      <c r="H51" s="17">
        <f t="shared" si="32"/>
        <v>0.02424568966</v>
      </c>
      <c r="I51" s="17">
        <f t="shared" si="32"/>
        <v>0.02424568966</v>
      </c>
      <c r="J51" s="17">
        <f t="shared" si="32"/>
        <v>0.01116071429</v>
      </c>
      <c r="K51" s="17">
        <f t="shared" si="32"/>
        <v>0.02027027027</v>
      </c>
      <c r="L51" s="17">
        <f t="shared" si="32"/>
        <v>0.02027027027</v>
      </c>
      <c r="M51" s="17">
        <f t="shared" si="32"/>
        <v>0.02027027027</v>
      </c>
      <c r="N51" s="17">
        <f t="shared" si="32"/>
        <v>0.01116071429</v>
      </c>
      <c r="O51" s="17">
        <f t="shared" si="32"/>
        <v>0.01265060241</v>
      </c>
      <c r="P51" s="17">
        <f t="shared" si="32"/>
        <v>0.02027027027</v>
      </c>
      <c r="Q51" s="18">
        <f t="shared" si="19"/>
        <v>0.2854304276</v>
      </c>
      <c r="R51" s="21">
        <f t="shared" si="20"/>
        <v>0.02038788768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5" t="s">
        <v>1</v>
      </c>
      <c r="B2" s="15" t="s">
        <v>98</v>
      </c>
      <c r="C2" s="15" t="s">
        <v>99</v>
      </c>
      <c r="D2" s="16" t="s">
        <v>100</v>
      </c>
    </row>
    <row r="3">
      <c r="A3" s="6" t="s">
        <v>24</v>
      </c>
      <c r="B3" s="21">
        <f>'AHP Value'!R49</f>
        <v>0.0637904969</v>
      </c>
      <c r="C3" s="21">
        <f>'AHP Cost'!R38</f>
        <v>0.1586499517</v>
      </c>
      <c r="D3" s="22" t="str">
        <f t="shared" ref="D3:D16" si="1">IF(AND(B3 &gt; $B$17, C3 &lt; $C$17), "High", IF(AND(B3 &gt; $B$17, C3 &gt; $C$17), "Medium", IF(AND(B3 &lt; $B$17,C3 &lt; $C$17), "Medium", "Low")))</f>
        <v>Low</v>
      </c>
      <c r="F3" s="4" t="s">
        <v>102</v>
      </c>
    </row>
    <row r="4">
      <c r="A4" s="6" t="s">
        <v>29</v>
      </c>
      <c r="B4" s="21">
        <f>'AHP Value'!R50</f>
        <v>0.02586569071</v>
      </c>
      <c r="C4" s="21">
        <f>'AHP Cost'!R39</f>
        <v>0.01098841852</v>
      </c>
      <c r="D4" s="23" t="str">
        <f t="shared" si="1"/>
        <v>Medium</v>
      </c>
    </row>
    <row r="5">
      <c r="A5" s="6" t="s">
        <v>35</v>
      </c>
      <c r="B5" s="21">
        <f>'AHP Value'!R51</f>
        <v>0.04850963022</v>
      </c>
      <c r="C5" s="21">
        <f>'AHP Cost'!R40</f>
        <v>0.02038788768</v>
      </c>
      <c r="D5" s="23" t="str">
        <f t="shared" si="1"/>
        <v>Medium</v>
      </c>
    </row>
    <row r="6">
      <c r="A6" s="6" t="s">
        <v>39</v>
      </c>
      <c r="B6" s="21">
        <f>'AHP Value'!R52</f>
        <v>0.1095241542</v>
      </c>
      <c r="C6" s="21">
        <f>'AHP Cost'!R41</f>
        <v>0.08232528604</v>
      </c>
      <c r="D6" s="23" t="str">
        <f t="shared" si="1"/>
        <v>Medium</v>
      </c>
    </row>
    <row r="7">
      <c r="A7" s="6" t="s">
        <v>44</v>
      </c>
      <c r="B7" s="21">
        <f>'AHP Value'!R53</f>
        <v>0.08375263312</v>
      </c>
      <c r="C7" s="21">
        <f>'AHP Cost'!R42</f>
        <v>0.1586499517</v>
      </c>
      <c r="D7" s="23" t="str">
        <f t="shared" si="1"/>
        <v>Medium</v>
      </c>
    </row>
    <row r="8">
      <c r="A8" s="6" t="s">
        <v>48</v>
      </c>
      <c r="B8" s="21">
        <f>'AHP Value'!R54</f>
        <v>0.2081109695</v>
      </c>
      <c r="C8" s="21">
        <f>'AHP Cost'!R43</f>
        <v>0.1586499517</v>
      </c>
      <c r="D8" s="23" t="str">
        <f t="shared" si="1"/>
        <v>Medium</v>
      </c>
    </row>
    <row r="9">
      <c r="A9" s="6" t="s">
        <v>52</v>
      </c>
      <c r="B9" s="21">
        <f>'AHP Value'!R55</f>
        <v>0.03537633398</v>
      </c>
      <c r="C9" s="21">
        <f>'AHP Cost'!R44</f>
        <v>0.1586499517</v>
      </c>
      <c r="D9" s="22" t="str">
        <f t="shared" si="1"/>
        <v>Low</v>
      </c>
    </row>
    <row r="10">
      <c r="A10" s="6" t="s">
        <v>57</v>
      </c>
      <c r="B10" s="21">
        <f>'AHP Value'!R56</f>
        <v>0.1464118369</v>
      </c>
      <c r="C10" s="21">
        <f>'AHP Cost'!R45</f>
        <v>0.04391088216</v>
      </c>
      <c r="D10" s="24" t="str">
        <f t="shared" si="1"/>
        <v>High</v>
      </c>
    </row>
    <row r="11">
      <c r="A11" s="6" t="s">
        <v>62</v>
      </c>
      <c r="B11" s="21">
        <f>'AHP Value'!R57</f>
        <v>0.03537633398</v>
      </c>
      <c r="C11" s="21">
        <f>'AHP Cost'!R46</f>
        <v>0.02038788768</v>
      </c>
      <c r="D11" s="23" t="str">
        <f t="shared" si="1"/>
        <v>Medium</v>
      </c>
    </row>
    <row r="12">
      <c r="A12" s="6" t="s">
        <v>66</v>
      </c>
      <c r="B12" s="21">
        <f>'AHP Value'!R58</f>
        <v>0.01157849745</v>
      </c>
      <c r="C12" s="21">
        <f>'AHP Cost'!R47</f>
        <v>0.02038788768</v>
      </c>
      <c r="D12" s="23" t="str">
        <f t="shared" si="1"/>
        <v>Medium</v>
      </c>
    </row>
    <row r="13">
      <c r="A13" s="6" t="s">
        <v>70</v>
      </c>
      <c r="B13" s="21">
        <f>'AHP Value'!R59</f>
        <v>0.1464118369</v>
      </c>
      <c r="C13" s="21">
        <f>'AHP Cost'!R48</f>
        <v>0.02038788768</v>
      </c>
      <c r="D13" s="24" t="str">
        <f t="shared" si="1"/>
        <v>High</v>
      </c>
    </row>
    <row r="14">
      <c r="A14" s="6" t="s">
        <v>74</v>
      </c>
      <c r="B14" s="21">
        <f>'AHP Value'!R60</f>
        <v>0.04850963022</v>
      </c>
      <c r="C14" s="21">
        <f>'AHP Cost'!R49</f>
        <v>0.04391088216</v>
      </c>
      <c r="D14" s="23" t="str">
        <f t="shared" si="1"/>
        <v>Medium</v>
      </c>
    </row>
    <row r="15">
      <c r="A15" s="6" t="s">
        <v>78</v>
      </c>
      <c r="B15" s="21">
        <f>'AHP Value'!R61</f>
        <v>0.02078101821</v>
      </c>
      <c r="C15" s="21">
        <f>'AHP Cost'!R50</f>
        <v>0.08232528604</v>
      </c>
      <c r="D15" s="22" t="str">
        <f t="shared" si="1"/>
        <v>Low</v>
      </c>
    </row>
    <row r="16">
      <c r="A16" s="6" t="s">
        <v>84</v>
      </c>
      <c r="B16" s="21">
        <f>'AHP Value'!R62</f>
        <v>0.01600093762</v>
      </c>
      <c r="C16" s="21">
        <f>'AHP Cost'!R51</f>
        <v>0.02038788768</v>
      </c>
      <c r="D16" s="23" t="str">
        <f t="shared" si="1"/>
        <v>Medium</v>
      </c>
    </row>
    <row r="17">
      <c r="A17" s="12" t="s">
        <v>103</v>
      </c>
      <c r="B17" s="21">
        <f t="shared" ref="B17:C17" si="2">AVERAGE(B3:B16)</f>
        <v>0.07142857143</v>
      </c>
      <c r="C17" s="21">
        <f t="shared" si="2"/>
        <v>0.07142857143</v>
      </c>
    </row>
    <row r="18">
      <c r="A18" s="12" t="s">
        <v>104</v>
      </c>
      <c r="B18" s="21">
        <f t="shared" ref="B18:C18" si="3">sum(B3:B16)</f>
        <v>1</v>
      </c>
      <c r="C18" s="21">
        <f t="shared" si="3"/>
        <v>1</v>
      </c>
    </row>
    <row r="19">
      <c r="F19" s="25" t="s">
        <v>105</v>
      </c>
      <c r="G19" s="1"/>
    </row>
    <row r="20">
      <c r="C20" s="12"/>
      <c r="F20" s="25" t="s">
        <v>106</v>
      </c>
      <c r="G20" s="1" t="s">
        <v>107</v>
      </c>
    </row>
    <row r="21">
      <c r="C21" s="12"/>
      <c r="F21" s="25" t="s">
        <v>108</v>
      </c>
      <c r="G21" s="1" t="s">
        <v>109</v>
      </c>
    </row>
    <row r="22">
      <c r="D22" s="12"/>
      <c r="F22" s="25" t="s">
        <v>110</v>
      </c>
      <c r="G22" s="1" t="s">
        <v>109</v>
      </c>
    </row>
    <row r="23">
      <c r="D23" s="12"/>
      <c r="F23" s="25" t="s">
        <v>111</v>
      </c>
      <c r="G23" s="1" t="s">
        <v>112</v>
      </c>
    </row>
  </sheetData>
  <drawing r:id="rId1"/>
</worksheet>
</file>