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mek\Desktop\"/>
    </mc:Choice>
  </mc:AlternateContent>
  <bookViews>
    <workbookView xWindow="0" yWindow="0" windowWidth="20400" windowHeight="7755" activeTab="1"/>
  </bookViews>
  <sheets>
    <sheet name="CIBIS9" sheetId="4" r:id="rId1"/>
    <sheet name="ESTATE" sheetId="1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H3" i="1" l="1"/>
  <c r="E73" i="4" l="1"/>
  <c r="E122" i="4"/>
  <c r="E113" i="4"/>
  <c r="E110" i="4"/>
  <c r="E89" i="1"/>
  <c r="E76" i="1"/>
  <c r="I37" i="1" l="1"/>
  <c r="I4" i="1"/>
  <c r="I90" i="1"/>
  <c r="H90" i="1" l="1"/>
  <c r="H38" i="1"/>
  <c r="I77" i="1"/>
  <c r="H77" i="1"/>
  <c r="I75" i="1"/>
  <c r="I74" i="1"/>
  <c r="H34" i="1"/>
  <c r="G38" i="1"/>
  <c r="H33" i="1"/>
  <c r="H22" i="1"/>
  <c r="H4" i="1"/>
  <c r="H5" i="1"/>
  <c r="G5" i="1" l="1"/>
</calcChain>
</file>

<file path=xl/sharedStrings.xml><?xml version="1.0" encoding="utf-8"?>
<sst xmlns="http://schemas.openxmlformats.org/spreadsheetml/2006/main" count="674" uniqueCount="301">
  <si>
    <t>Feasibility Study</t>
  </si>
  <si>
    <t>Appraisal Work</t>
  </si>
  <si>
    <t>Master Planning</t>
  </si>
  <si>
    <t>Concept and Schematic</t>
  </si>
  <si>
    <t>Design Development</t>
  </si>
  <si>
    <t>Consept Design</t>
  </si>
  <si>
    <t>Planning Development Stage</t>
  </si>
  <si>
    <t>Tender Document Stage</t>
  </si>
  <si>
    <t>Construction Stage</t>
  </si>
  <si>
    <t>Infrastructure</t>
  </si>
  <si>
    <t>Façade</t>
  </si>
  <si>
    <t>Schematic Design Stage</t>
  </si>
  <si>
    <t>Design Developemnt stage</t>
  </si>
  <si>
    <t>Tender Documentation Stage</t>
  </si>
  <si>
    <t>Tender Stage</t>
  </si>
  <si>
    <t>Performance Mock-Up Stage</t>
  </si>
  <si>
    <t>Shop drawing &amp; Engineering Review Stage</t>
  </si>
  <si>
    <t>Fabrication and Installation Stage</t>
  </si>
  <si>
    <t>Hand - Over  Stage</t>
  </si>
  <si>
    <t>Structure and Civil Engineering</t>
  </si>
  <si>
    <t>Mechanical, Electrical and Plumbing</t>
  </si>
  <si>
    <t>Design Concept</t>
  </si>
  <si>
    <t>Design Schematic</t>
  </si>
  <si>
    <t>Detail Design &amp; Documentation</t>
  </si>
  <si>
    <t>Tender Phrase</t>
  </si>
  <si>
    <t>Maket/Model</t>
  </si>
  <si>
    <t>Soil Test</t>
  </si>
  <si>
    <t>Factual Investigation</t>
  </si>
  <si>
    <t>SSRA Study</t>
  </si>
  <si>
    <t>Geotechnical Design Report</t>
  </si>
  <si>
    <t>TPKB Permission Approval</t>
  </si>
  <si>
    <t>Survey-Topography</t>
  </si>
  <si>
    <t>Topography survey</t>
  </si>
  <si>
    <t>Quantity Surveyor</t>
  </si>
  <si>
    <t>Project Consept stage</t>
  </si>
  <si>
    <t>Documentation stage</t>
  </si>
  <si>
    <t>Tender phase &amp; Contract Awards</t>
  </si>
  <si>
    <t xml:space="preserve">Monthly Construction phase </t>
  </si>
  <si>
    <t>Final Account</t>
  </si>
  <si>
    <t>Environmental Graphic and Signage</t>
  </si>
  <si>
    <t>Special Lighting</t>
  </si>
  <si>
    <t>Tender Documentation</t>
  </si>
  <si>
    <t>Construction administration</t>
  </si>
  <si>
    <t>Interior</t>
  </si>
  <si>
    <t>Green Consultant</t>
  </si>
  <si>
    <t>Schematic design/LEED Core &amp; Shell Pre-certification</t>
  </si>
  <si>
    <t>Design Development/ LEED design Submission</t>
  </si>
  <si>
    <t>Construction Period</t>
  </si>
  <si>
    <t>LEED Construction Submission</t>
  </si>
  <si>
    <t>Amdal</t>
  </si>
  <si>
    <t>Completion document for Andal, RKL and RPL</t>
  </si>
  <si>
    <t>Completion document legalization for Andal, RKL and RPL</t>
  </si>
  <si>
    <t>Security and Risk</t>
  </si>
  <si>
    <t xml:space="preserve">Design Schematic </t>
  </si>
  <si>
    <t>Utility Connection Fee</t>
  </si>
  <si>
    <t>PLN Connection Fee</t>
  </si>
  <si>
    <t>Telkom Connection Fee</t>
  </si>
  <si>
    <t>Dirwas</t>
  </si>
  <si>
    <t xml:space="preserve">Construction Management </t>
  </si>
  <si>
    <t>Maintenance Stage</t>
  </si>
  <si>
    <t>Project Management</t>
  </si>
  <si>
    <t>Personel</t>
  </si>
  <si>
    <t>Operational/Overhead</t>
  </si>
  <si>
    <t>Permit and Fee</t>
  </si>
  <si>
    <t>Lulus TPAK</t>
  </si>
  <si>
    <t>Revisi BLAD</t>
  </si>
  <si>
    <t>SIPPT</t>
  </si>
  <si>
    <t>Pelampauan KLB</t>
  </si>
  <si>
    <t>Test Pile</t>
  </si>
  <si>
    <t>Blok Plan</t>
  </si>
  <si>
    <t>IP Struktur</t>
  </si>
  <si>
    <t>IMB Definitif</t>
  </si>
  <si>
    <t>Revisi Blaad,  KDB 30 %  dan KLB 3,5</t>
  </si>
  <si>
    <t>Pemecahan Sertipikat</t>
  </si>
  <si>
    <t>KRK (Ketetapan Rencana Kota)</t>
  </si>
  <si>
    <t>SLF (Sertifikasi Layak Fungsi)</t>
  </si>
  <si>
    <t>KKOP (Izin Ketinggian)</t>
  </si>
  <si>
    <t>Biaya Notaris</t>
  </si>
  <si>
    <t>Izin Lain-lain</t>
  </si>
  <si>
    <t>Retribution Cost</t>
  </si>
  <si>
    <t>IMB</t>
  </si>
  <si>
    <t>AMDAL</t>
  </si>
  <si>
    <t xml:space="preserve">JALAN - PU , DISHUB </t>
  </si>
  <si>
    <t>PAJAK REKLAME - CONSTRUCTION</t>
  </si>
  <si>
    <t>NAME / BRANDING/LOGO/COPYRIGHT</t>
  </si>
  <si>
    <t>Traffic Study</t>
  </si>
  <si>
    <t>Draft Traffic Study Report</t>
  </si>
  <si>
    <t>Final Traffic Study Report</t>
  </si>
  <si>
    <t>Foundation</t>
  </si>
  <si>
    <t>Bored Piles</t>
  </si>
  <si>
    <t>Bulk Excavation</t>
  </si>
  <si>
    <t>Excavations and Site Clearance</t>
  </si>
  <si>
    <t>Structural Work</t>
  </si>
  <si>
    <t>Substructure and Upper Structure</t>
  </si>
  <si>
    <t xml:space="preserve">Backfilling to make up level </t>
  </si>
  <si>
    <t>Foundations (pile caps, ground beams &amp; ground slabs).</t>
  </si>
  <si>
    <t>Basement Structure</t>
  </si>
  <si>
    <t>Tower  Structure</t>
  </si>
  <si>
    <t>Architectural Works</t>
  </si>
  <si>
    <t>Extenal Wall and Finishes ( brick wall, cement render, painting etc)</t>
  </si>
  <si>
    <t>Windows and doors</t>
  </si>
  <si>
    <t>Internal walls and partitons</t>
  </si>
  <si>
    <t>Wall finishes</t>
  </si>
  <si>
    <t>External walls and finishing</t>
  </si>
  <si>
    <t>Floor finishes</t>
  </si>
  <si>
    <t>Ceiling finishes</t>
  </si>
  <si>
    <t>Sanitary appliances</t>
  </si>
  <si>
    <t>Façade (Glass, Frame, Sun Shade, ACP)</t>
  </si>
  <si>
    <t>Stone work</t>
  </si>
  <si>
    <t>Wall stone works (Granit and marble)</t>
  </si>
  <si>
    <t>Floor stone work (Granit and marble)</t>
  </si>
  <si>
    <t>Furniture &amp; Equipement</t>
  </si>
  <si>
    <t>Fittings, Furnitures and Equipment (FF&amp;E).</t>
  </si>
  <si>
    <t>Signage</t>
  </si>
  <si>
    <t>Signage, Graphics and Function Equipment</t>
  </si>
  <si>
    <t>MEP</t>
  </si>
  <si>
    <t>Services</t>
  </si>
  <si>
    <t>Plumbing installations.</t>
  </si>
  <si>
    <t>Fire Protection and Detection</t>
  </si>
  <si>
    <t>Electrical installations.</t>
  </si>
  <si>
    <t>Minor Building MEP</t>
  </si>
  <si>
    <t>External  MEP</t>
  </si>
  <si>
    <t>MVAC</t>
  </si>
  <si>
    <t>Airconditioning and Ventilation</t>
  </si>
  <si>
    <t>Electronic &amp; Security System</t>
  </si>
  <si>
    <t>Communication &amp; security installation</t>
  </si>
  <si>
    <t>Vertical Transportation Installation</t>
  </si>
  <si>
    <t>Elevator &amp; Escalator</t>
  </si>
  <si>
    <t>Elevator and Escalator</t>
  </si>
  <si>
    <t>Gondola System</t>
  </si>
  <si>
    <t>Gondola</t>
  </si>
  <si>
    <t>Genset Installation</t>
  </si>
  <si>
    <t>Stanby power generator installations (8000 kVA).</t>
  </si>
  <si>
    <t>Utility</t>
  </si>
  <si>
    <t>PLN electrical supply</t>
  </si>
  <si>
    <t>PDAM water supply</t>
  </si>
  <si>
    <t xml:space="preserve">Deep well installations </t>
  </si>
  <si>
    <t>Water treatment plant.</t>
  </si>
  <si>
    <t xml:space="preserve">Sewage treatment plant </t>
  </si>
  <si>
    <t>Drainage outfall</t>
  </si>
  <si>
    <t>TELKOM telephone lines</t>
  </si>
  <si>
    <t>Builder's work in connection with utilities.</t>
  </si>
  <si>
    <t>Minor Building (F &amp; B and Miscelaneous Minor Building)</t>
  </si>
  <si>
    <t>Covered Way</t>
  </si>
  <si>
    <t>Hardscaping</t>
  </si>
  <si>
    <t>Stormwater drainage</t>
  </si>
  <si>
    <t>Elevated Road</t>
  </si>
  <si>
    <t>Landscaping</t>
  </si>
  <si>
    <t>Softscaping/landscaping</t>
  </si>
  <si>
    <t>BWIC and Main Contractor's Attendance</t>
  </si>
  <si>
    <t>Preliminaries</t>
  </si>
  <si>
    <t>Preliminaries 6%</t>
  </si>
  <si>
    <t>Insurance</t>
  </si>
  <si>
    <t>Insurances 0.1%</t>
  </si>
  <si>
    <t>Contingency</t>
  </si>
  <si>
    <t>PPN</t>
  </si>
  <si>
    <t>PPN 10%</t>
  </si>
  <si>
    <t>Cost Of Fund</t>
  </si>
  <si>
    <t>Bank Interest</t>
  </si>
  <si>
    <t>Bank Provision</t>
  </si>
  <si>
    <t>Financial Advisor</t>
  </si>
  <si>
    <t>Soft Cost</t>
  </si>
  <si>
    <t>Hard Cost</t>
  </si>
  <si>
    <t>0.A</t>
  </si>
  <si>
    <t>0.B</t>
  </si>
  <si>
    <t>1.A</t>
  </si>
  <si>
    <t>2.A</t>
  </si>
  <si>
    <t>2.B</t>
  </si>
  <si>
    <t>2.C</t>
  </si>
  <si>
    <t>2.D</t>
  </si>
  <si>
    <t>3.A</t>
  </si>
  <si>
    <t>3.B</t>
  </si>
  <si>
    <t>3.C</t>
  </si>
  <si>
    <t>3.D</t>
  </si>
  <si>
    <t>4.A</t>
  </si>
  <si>
    <t>4.B</t>
  </si>
  <si>
    <t>4.C</t>
  </si>
  <si>
    <t>4.D</t>
  </si>
  <si>
    <t>4.E</t>
  </si>
  <si>
    <t>4.F</t>
  </si>
  <si>
    <t>4.G</t>
  </si>
  <si>
    <t>4.H</t>
  </si>
  <si>
    <t>5.A</t>
  </si>
  <si>
    <t>5.B</t>
  </si>
  <si>
    <t>5.C</t>
  </si>
  <si>
    <t>5.D</t>
  </si>
  <si>
    <t>6.A</t>
  </si>
  <si>
    <t>6.B</t>
  </si>
  <si>
    <t>6.C</t>
  </si>
  <si>
    <t>6.D</t>
  </si>
  <si>
    <t>6.E</t>
  </si>
  <si>
    <t>6.F</t>
  </si>
  <si>
    <t>7.A</t>
  </si>
  <si>
    <t>8.A</t>
  </si>
  <si>
    <t>8.B</t>
  </si>
  <si>
    <t>8.C</t>
  </si>
  <si>
    <t>8.D</t>
  </si>
  <si>
    <t>9.A</t>
  </si>
  <si>
    <t>10.A</t>
  </si>
  <si>
    <t>10.B</t>
  </si>
  <si>
    <t>10.C</t>
  </si>
  <si>
    <t>10.D</t>
  </si>
  <si>
    <t>10.E</t>
  </si>
  <si>
    <t>11.A</t>
  </si>
  <si>
    <t>11.B</t>
  </si>
  <si>
    <t>11.C</t>
  </si>
  <si>
    <t>11.D</t>
  </si>
  <si>
    <t>12.A</t>
  </si>
  <si>
    <t>12.B</t>
  </si>
  <si>
    <t>12.C</t>
  </si>
  <si>
    <t>12.D</t>
  </si>
  <si>
    <t>13.A</t>
  </si>
  <si>
    <t>13.B</t>
  </si>
  <si>
    <t>13.C</t>
  </si>
  <si>
    <t>13.D</t>
  </si>
  <si>
    <t>14.A</t>
  </si>
  <si>
    <t>14.B</t>
  </si>
  <si>
    <t>14.C</t>
  </si>
  <si>
    <t>14.D</t>
  </si>
  <si>
    <t>14.E</t>
  </si>
  <si>
    <t>13.A.1</t>
  </si>
  <si>
    <t>13.B.1</t>
  </si>
  <si>
    <t>13.C.1</t>
  </si>
  <si>
    <t>13.D.1</t>
  </si>
  <si>
    <t>14.A.1</t>
  </si>
  <si>
    <t>14.B.1</t>
  </si>
  <si>
    <t>15.A</t>
  </si>
  <si>
    <t>15.B</t>
  </si>
  <si>
    <t>15.C</t>
  </si>
  <si>
    <t>16.A</t>
  </si>
  <si>
    <t>16.B</t>
  </si>
  <si>
    <t>17.A</t>
  </si>
  <si>
    <t>18.A</t>
  </si>
  <si>
    <t>18.B</t>
  </si>
  <si>
    <t>19.A</t>
  </si>
  <si>
    <t>19.B</t>
  </si>
  <si>
    <t>20.A</t>
  </si>
  <si>
    <t>20.B</t>
  </si>
  <si>
    <t>20.C</t>
  </si>
  <si>
    <t>20.D</t>
  </si>
  <si>
    <t>20.E</t>
  </si>
  <si>
    <t>20.F</t>
  </si>
  <si>
    <t>20.G</t>
  </si>
  <si>
    <t>20.H</t>
  </si>
  <si>
    <t>20.I</t>
  </si>
  <si>
    <t>20.J</t>
  </si>
  <si>
    <t>20.K</t>
  </si>
  <si>
    <t>20.L</t>
  </si>
  <si>
    <t>20.M</t>
  </si>
  <si>
    <t>20.N</t>
  </si>
  <si>
    <t>20.O</t>
  </si>
  <si>
    <t>21.A</t>
  </si>
  <si>
    <t>21.B</t>
  </si>
  <si>
    <t>21.C</t>
  </si>
  <si>
    <t>21.D</t>
  </si>
  <si>
    <t>21.E</t>
  </si>
  <si>
    <t>22.A</t>
  </si>
  <si>
    <t>22.B</t>
  </si>
  <si>
    <t>3.A.1</t>
  </si>
  <si>
    <t>3.B.1</t>
  </si>
  <si>
    <t>3.C.1</t>
  </si>
  <si>
    <t>3.D.1</t>
  </si>
  <si>
    <t>4.A.1</t>
  </si>
  <si>
    <t>4.B.1</t>
  </si>
  <si>
    <t>4.C.1</t>
  </si>
  <si>
    <t>4.D.1</t>
  </si>
  <si>
    <t>4.E.1</t>
  </si>
  <si>
    <t>4.F.1</t>
  </si>
  <si>
    <t>4.G.1</t>
  </si>
  <si>
    <t>4.H.1</t>
  </si>
  <si>
    <t>6.A.1</t>
  </si>
  <si>
    <t>6.B.1</t>
  </si>
  <si>
    <t>9.A.1</t>
  </si>
  <si>
    <t>9.B.1</t>
  </si>
  <si>
    <t>9.C.1</t>
  </si>
  <si>
    <t>9.D.1</t>
  </si>
  <si>
    <t>9.E.1</t>
  </si>
  <si>
    <t>12.A.1</t>
  </si>
  <si>
    <t>12.B.1</t>
  </si>
  <si>
    <t>16.A.1</t>
  </si>
  <si>
    <t>16.B.1</t>
  </si>
  <si>
    <t>16.C.1</t>
  </si>
  <si>
    <t>16.D.1</t>
  </si>
  <si>
    <t>16.E.1</t>
  </si>
  <si>
    <t>16.F.1</t>
  </si>
  <si>
    <t>16.G.1</t>
  </si>
  <si>
    <t>16.H.1</t>
  </si>
  <si>
    <t>17.A.1</t>
  </si>
  <si>
    <t>17.B.1</t>
  </si>
  <si>
    <t>17.C.1</t>
  </si>
  <si>
    <t>17.D.1</t>
  </si>
  <si>
    <t>17.E.1</t>
  </si>
  <si>
    <t>99.A</t>
  </si>
  <si>
    <t>99.B</t>
  </si>
  <si>
    <t>99.C</t>
  </si>
  <si>
    <t>Phase</t>
  </si>
  <si>
    <t>Code</t>
  </si>
  <si>
    <t>Task</t>
  </si>
  <si>
    <t>Budget</t>
  </si>
  <si>
    <t>Cost</t>
  </si>
  <si>
    <t>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</si>
</sst>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###0"/>
    <numFmt numFmtId="165" formatCode="_-* #,##0.00_-;\-* #,##0.00_-;_-* &quot;-&quot;??_-;_-@_-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name val="Arial"/>
      <family val="2"/>
    </font>
    <font>
      <b/>
      <u/>
      <sz val="11"/>
      <name val="Times New Roman"/>
      <family val="1"/>
    </font>
    <font>
      <i/>
      <sz val="12"/>
      <color rgb="FFFF000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8">
    <xf numFmtId="0" fontId="0" fillId="0" borderId="0"/>
    <xf numFmtId="0" fontId="1" fillId="0" borderId="0"/>
    <xf numFmtId="164" fontId="5" fillId="0" borderId="0" applyFill="0">
      <alignment horizontal="left" vertical="top"/>
      <protection locked="0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left" vertical="center"/>
    </xf>
    <xf numFmtId="0" fontId="1" fillId="4" borderId="2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right" vertical="center"/>
    </xf>
    <xf numFmtId="0" fontId="1" fillId="3" borderId="4" xfId="1" applyFont="1" applyFill="1" applyBorder="1" applyAlignment="1">
      <alignment vertical="center"/>
    </xf>
    <xf numFmtId="0" fontId="1" fillId="3" borderId="0" xfId="1" applyFont="1" applyFill="1" applyAlignment="1">
      <alignment vertical="center"/>
    </xf>
    <xf numFmtId="0" fontId="1" fillId="3" borderId="1" xfId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/>
    </xf>
    <xf numFmtId="0" fontId="1" fillId="3" borderId="5" xfId="1" applyFont="1" applyFill="1" applyBorder="1" applyAlignment="1">
      <alignment vertical="center"/>
    </xf>
    <xf numFmtId="0" fontId="1" fillId="3" borderId="6" xfId="1" applyFont="1" applyFill="1" applyBorder="1" applyAlignment="1">
      <alignment vertical="center"/>
    </xf>
    <xf numFmtId="164" fontId="1" fillId="3" borderId="0" xfId="2" applyFont="1" applyFill="1" applyBorder="1" applyAlignment="1">
      <alignment horizontal="left" vertical="center"/>
      <protection locked="0"/>
    </xf>
    <xf numFmtId="164" fontId="1" fillId="3" borderId="2" xfId="2" applyFont="1" applyFill="1" applyBorder="1" applyAlignment="1">
      <alignment horizontal="left" vertical="center"/>
      <protection locked="0"/>
    </xf>
    <xf numFmtId="0" fontId="1" fillId="3" borderId="7" xfId="1" applyFont="1" applyFill="1" applyBorder="1" applyAlignment="1">
      <alignment horizontal="left" vertical="center"/>
    </xf>
    <xf numFmtId="0" fontId="4" fillId="3" borderId="8" xfId="1" applyFont="1" applyFill="1" applyBorder="1" applyAlignment="1">
      <alignment horizontal="right" vertical="center"/>
    </xf>
    <xf numFmtId="164" fontId="4" fillId="3" borderId="1" xfId="2" applyFont="1" applyFill="1" applyBorder="1" applyAlignment="1">
      <alignment horizontal="right" vertical="center"/>
      <protection locked="0"/>
    </xf>
    <xf numFmtId="0" fontId="1" fillId="3" borderId="9" xfId="1" applyFont="1" applyFill="1" applyBorder="1" applyAlignment="1">
      <alignment horizontal="left" vertical="center"/>
    </xf>
    <xf numFmtId="166" fontId="6" fillId="5" borderId="10" xfId="3" applyNumberFormat="1" applyFont="1" applyFill="1" applyBorder="1"/>
    <xf numFmtId="166" fontId="7" fillId="5" borderId="10" xfId="4" applyNumberFormat="1" applyFont="1" applyFill="1" applyBorder="1"/>
    <xf numFmtId="166" fontId="7" fillId="5" borderId="10" xfId="5" applyNumberFormat="1" applyFont="1" applyFill="1" applyBorder="1"/>
    <xf numFmtId="0" fontId="0" fillId="6" borderId="0" xfId="0" applyFill="1"/>
    <xf numFmtId="166" fontId="7" fillId="5" borderId="10" xfId="6" applyNumberFormat="1" applyFont="1" applyFill="1" applyBorder="1"/>
    <xf numFmtId="166" fontId="7" fillId="5" borderId="11" xfId="7" applyNumberFormat="1" applyFont="1" applyFill="1" applyBorder="1"/>
    <xf numFmtId="166" fontId="7" fillId="5" borderId="10" xfId="8" applyNumberFormat="1" applyFont="1" applyFill="1" applyBorder="1"/>
    <xf numFmtId="166" fontId="7" fillId="6" borderId="10" xfId="9" applyNumberFormat="1" applyFont="1" applyFill="1" applyBorder="1"/>
    <xf numFmtId="166" fontId="7" fillId="5" borderId="11" xfId="10" applyNumberFormat="1" applyFont="1" applyFill="1" applyBorder="1"/>
    <xf numFmtId="166" fontId="7" fillId="5" borderId="11" xfId="11" applyNumberFormat="1" applyFont="1" applyFill="1" applyBorder="1"/>
    <xf numFmtId="166" fontId="7" fillId="5" borderId="11" xfId="12" applyNumberFormat="1" applyFont="1" applyFill="1" applyBorder="1"/>
    <xf numFmtId="166" fontId="7" fillId="5" borderId="10" xfId="13" applyNumberFormat="1" applyFont="1" applyFill="1" applyBorder="1"/>
    <xf numFmtId="166" fontId="7" fillId="5" borderId="10" xfId="14" applyNumberFormat="1" applyFont="1" applyFill="1" applyBorder="1"/>
    <xf numFmtId="166" fontId="7" fillId="5" borderId="11" xfId="15" applyNumberFormat="1" applyFont="1" applyFill="1" applyBorder="1"/>
    <xf numFmtId="166" fontId="7" fillId="5" borderId="10" xfId="16" applyNumberFormat="1" applyFont="1" applyFill="1" applyBorder="1"/>
    <xf numFmtId="166" fontId="7" fillId="5" borderId="11" xfId="17" applyNumberFormat="1" applyFont="1" applyFill="1" applyBorder="1"/>
    <xf numFmtId="166" fontId="7" fillId="5" borderId="11" xfId="18" applyNumberFormat="1" applyFont="1" applyFill="1" applyBorder="1"/>
    <xf numFmtId="166" fontId="7" fillId="0" borderId="10" xfId="19" applyNumberFormat="1" applyFont="1" applyBorder="1"/>
    <xf numFmtId="166" fontId="7" fillId="5" borderId="11" xfId="20" applyNumberFormat="1" applyFont="1" applyFill="1" applyBorder="1"/>
    <xf numFmtId="166" fontId="7" fillId="5" borderId="11" xfId="21" applyNumberFormat="1" applyFont="1" applyFill="1" applyBorder="1"/>
    <xf numFmtId="166" fontId="7" fillId="5" borderId="10" xfId="22" applyNumberFormat="1" applyFont="1" applyFill="1" applyBorder="1"/>
    <xf numFmtId="166" fontId="7" fillId="5" borderId="11" xfId="23" applyNumberFormat="1" applyFont="1" applyFill="1" applyBorder="1"/>
    <xf numFmtId="166" fontId="7" fillId="0" borderId="10" xfId="24" applyNumberFormat="1" applyFont="1" applyBorder="1"/>
    <xf numFmtId="166" fontId="7" fillId="5" borderId="11" xfId="25" applyNumberFormat="1" applyFont="1" applyFill="1" applyBorder="1"/>
    <xf numFmtId="166" fontId="7" fillId="5" borderId="11" xfId="26" applyNumberFormat="1" applyFont="1" applyFill="1" applyBorder="1"/>
    <xf numFmtId="166" fontId="7" fillId="5" borderId="11" xfId="27" applyNumberFormat="1" applyFont="1" applyFill="1" applyBorder="1"/>
    <xf numFmtId="166" fontId="7" fillId="5" borderId="11" xfId="28" applyNumberFormat="1" applyFont="1" applyFill="1" applyBorder="1"/>
    <xf numFmtId="166" fontId="7" fillId="5" borderId="11" xfId="29" applyNumberFormat="1" applyFont="1" applyFill="1" applyBorder="1"/>
    <xf numFmtId="166" fontId="7" fillId="5" borderId="11" xfId="30" applyNumberFormat="1" applyFont="1" applyFill="1" applyBorder="1"/>
    <xf numFmtId="166" fontId="7" fillId="5" borderId="11" xfId="31" applyNumberFormat="1" applyFont="1" applyFill="1" applyBorder="1"/>
    <xf numFmtId="0" fontId="0" fillId="4" borderId="0" xfId="0" applyFill="1"/>
    <xf numFmtId="166" fontId="7" fillId="5" borderId="11" xfId="32" applyNumberFormat="1" applyFont="1" applyFill="1" applyBorder="1"/>
    <xf numFmtId="166" fontId="7" fillId="5" borderId="11" xfId="33" applyNumberFormat="1" applyFont="1" applyFill="1" applyBorder="1"/>
    <xf numFmtId="166" fontId="7" fillId="5" borderId="11" xfId="34" applyNumberFormat="1" applyFont="1" applyFill="1" applyBorder="1"/>
    <xf numFmtId="166" fontId="7" fillId="5" borderId="11" xfId="35" applyNumberFormat="1" applyFont="1" applyFill="1" applyBorder="1"/>
    <xf numFmtId="166" fontId="7" fillId="5" borderId="11" xfId="36" applyNumberFormat="1" applyFont="1" applyFill="1" applyBorder="1"/>
    <xf numFmtId="166" fontId="7" fillId="5" borderId="11" xfId="37" applyNumberFormat="1" applyFont="1" applyFill="1" applyBorder="1"/>
    <xf numFmtId="166" fontId="7" fillId="5" borderId="11" xfId="38" applyNumberFormat="1" applyFont="1" applyFill="1" applyBorder="1"/>
    <xf numFmtId="166" fontId="7" fillId="5" borderId="11" xfId="39" applyNumberFormat="1" applyFont="1" applyFill="1" applyBorder="1"/>
    <xf numFmtId="166" fontId="7" fillId="5" borderId="11" xfId="40" applyNumberFormat="1" applyFont="1" applyFill="1" applyBorder="1"/>
    <xf numFmtId="166" fontId="7" fillId="5" borderId="11" xfId="41" applyNumberFormat="1" applyFont="1" applyFill="1" applyBorder="1"/>
    <xf numFmtId="166" fontId="7" fillId="5" borderId="11" xfId="42" applyNumberFormat="1" applyFont="1" applyFill="1" applyBorder="1"/>
    <xf numFmtId="166" fontId="7" fillId="5" borderId="11" xfId="43" applyNumberFormat="1" applyFont="1" applyFill="1" applyBorder="1"/>
    <xf numFmtId="166" fontId="7" fillId="5" borderId="11" xfId="44" applyNumberFormat="1" applyFont="1" applyFill="1" applyBorder="1"/>
    <xf numFmtId="166" fontId="7" fillId="5" borderId="11" xfId="45" applyNumberFormat="1" applyFont="1" applyFill="1" applyBorder="1"/>
    <xf numFmtId="166" fontId="7" fillId="5" borderId="11" xfId="46" applyNumberFormat="1" applyFont="1" applyFill="1" applyBorder="1"/>
    <xf numFmtId="166" fontId="7" fillId="5" borderId="11" xfId="47" applyNumberFormat="1" applyFont="1" applyFill="1" applyBorder="1"/>
    <xf numFmtId="166" fontId="7" fillId="5" borderId="11" xfId="48" applyNumberFormat="1" applyFont="1" applyFill="1" applyBorder="1"/>
    <xf numFmtId="166" fontId="7" fillId="5" borderId="11" xfId="49" applyNumberFormat="1" applyFont="1" applyFill="1" applyBorder="1"/>
    <xf numFmtId="166" fontId="7" fillId="5" borderId="11" xfId="50" applyNumberFormat="1" applyFont="1" applyFill="1" applyBorder="1"/>
    <xf numFmtId="166" fontId="7" fillId="5" borderId="11" xfId="51" applyNumberFormat="1" applyFont="1" applyFill="1" applyBorder="1"/>
    <xf numFmtId="166" fontId="7" fillId="5" borderId="11" xfId="52" applyNumberFormat="1" applyFont="1" applyFill="1" applyBorder="1"/>
    <xf numFmtId="166" fontId="7" fillId="6" borderId="10" xfId="53" applyNumberFormat="1" applyFont="1" applyFill="1" applyBorder="1"/>
    <xf numFmtId="166" fontId="7" fillId="5" borderId="11" xfId="54" applyNumberFormat="1" applyFont="1" applyFill="1" applyBorder="1"/>
    <xf numFmtId="166" fontId="7" fillId="5" borderId="11" xfId="55" applyNumberFormat="1" applyFont="1" applyFill="1" applyBorder="1"/>
    <xf numFmtId="166" fontId="7" fillId="5" borderId="11" xfId="56" applyNumberFormat="1" applyFont="1" applyFill="1" applyBorder="1"/>
    <xf numFmtId="166" fontId="7" fillId="5" borderId="11" xfId="57" applyNumberFormat="1" applyFont="1" applyFill="1" applyBorder="1"/>
    <xf numFmtId="166" fontId="7" fillId="5" borderId="11" xfId="58" applyNumberFormat="1" applyFont="1" applyFill="1" applyBorder="1"/>
    <xf numFmtId="166" fontId="7" fillId="5" borderId="11" xfId="59" applyNumberFormat="1" applyFont="1" applyFill="1" applyBorder="1"/>
    <xf numFmtId="166" fontId="7" fillId="5" borderId="11" xfId="60" applyNumberFormat="1" applyFont="1" applyFill="1" applyBorder="1"/>
    <xf numFmtId="166" fontId="7" fillId="5" borderId="11" xfId="61" applyNumberFormat="1" applyFont="1" applyFill="1" applyBorder="1"/>
    <xf numFmtId="166" fontId="7" fillId="5" borderId="11" xfId="62" applyNumberFormat="1" applyFont="1" applyFill="1" applyBorder="1"/>
    <xf numFmtId="166" fontId="7" fillId="5" borderId="11" xfId="63" applyNumberFormat="1" applyFont="1" applyFill="1" applyBorder="1"/>
    <xf numFmtId="166" fontId="7" fillId="5" borderId="11" xfId="64" applyNumberFormat="1" applyFont="1" applyFill="1" applyBorder="1"/>
    <xf numFmtId="166" fontId="7" fillId="5" borderId="11" xfId="65" applyNumberFormat="1" applyFont="1" applyFill="1" applyBorder="1"/>
    <xf numFmtId="166" fontId="7" fillId="5" borderId="11" xfId="66" applyNumberFormat="1" applyFont="1" applyFill="1" applyBorder="1"/>
    <xf numFmtId="166" fontId="7" fillId="5" borderId="11" xfId="67" applyNumberFormat="1" applyFont="1" applyFill="1" applyBorder="1"/>
    <xf numFmtId="166" fontId="7" fillId="5" borderId="11" xfId="68" applyNumberFormat="1" applyFont="1" applyFill="1" applyBorder="1"/>
    <xf numFmtId="166" fontId="7" fillId="5" borderId="11" xfId="69" applyNumberFormat="1" applyFont="1" applyFill="1" applyBorder="1"/>
    <xf numFmtId="166" fontId="7" fillId="5" borderId="11" xfId="70" applyNumberFormat="1" applyFont="1" applyFill="1" applyBorder="1"/>
    <xf numFmtId="166" fontId="7" fillId="5" borderId="11" xfId="71" applyNumberFormat="1" applyFont="1" applyFill="1" applyBorder="1"/>
    <xf numFmtId="166" fontId="7" fillId="5" borderId="11" xfId="72" applyNumberFormat="1" applyFont="1" applyFill="1" applyBorder="1"/>
    <xf numFmtId="166" fontId="7" fillId="5" borderId="11" xfId="73" applyNumberFormat="1" applyFont="1" applyFill="1" applyBorder="1"/>
    <xf numFmtId="166" fontId="7" fillId="5" borderId="11" xfId="74" applyNumberFormat="1" applyFont="1" applyFill="1" applyBorder="1"/>
    <xf numFmtId="166" fontId="7" fillId="5" borderId="11" xfId="75" applyNumberFormat="1" applyFont="1" applyFill="1" applyBorder="1"/>
    <xf numFmtId="166" fontId="7" fillId="6" borderId="10" xfId="76" applyNumberFormat="1" applyFont="1" applyFill="1" applyBorder="1"/>
    <xf numFmtId="166" fontId="7" fillId="5" borderId="10" xfId="77" applyNumberFormat="1" applyFont="1" applyFill="1" applyBorder="1"/>
    <xf numFmtId="166" fontId="7" fillId="5" borderId="11" xfId="78" applyNumberFormat="1" applyFont="1" applyFill="1" applyBorder="1"/>
    <xf numFmtId="166" fontId="7" fillId="5" borderId="11" xfId="79" applyNumberFormat="1" applyFont="1" applyFill="1" applyBorder="1"/>
    <xf numFmtId="166" fontId="7" fillId="5" borderId="10" xfId="80" applyNumberFormat="1" applyFont="1" applyFill="1" applyBorder="1"/>
    <xf numFmtId="166" fontId="7" fillId="5" borderId="10" xfId="81" applyNumberFormat="1" applyFont="1" applyFill="1" applyBorder="1"/>
    <xf numFmtId="166" fontId="7" fillId="5" borderId="11" xfId="82" applyNumberFormat="1" applyFont="1" applyFill="1" applyBorder="1"/>
    <xf numFmtId="166" fontId="7" fillId="5" borderId="11" xfId="83" applyNumberFormat="1" applyFont="1" applyFill="1" applyBorder="1"/>
    <xf numFmtId="166" fontId="7" fillId="5" borderId="11" xfId="84" applyNumberFormat="1" applyFont="1" applyFill="1" applyBorder="1"/>
    <xf numFmtId="166" fontId="7" fillId="5" borderId="11" xfId="85" applyNumberFormat="1" applyFont="1" applyFill="1" applyBorder="1"/>
    <xf numFmtId="166" fontId="7" fillId="5" borderId="10" xfId="86" applyNumberFormat="1" applyFont="1" applyFill="1" applyBorder="1"/>
    <xf numFmtId="0" fontId="3" fillId="2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left" vertical="center"/>
    </xf>
    <xf numFmtId="0" fontId="1" fillId="3" borderId="12" xfId="1" applyFont="1" applyFill="1" applyBorder="1" applyAlignment="1">
      <alignment horizontal="left" vertical="center"/>
    </xf>
    <xf numFmtId="0" fontId="1" fillId="3" borderId="12" xfId="1" quotePrefix="1" applyFont="1" applyFill="1" applyBorder="1" applyAlignment="1">
      <alignment horizontal="left" vertical="center"/>
    </xf>
    <xf numFmtId="0" fontId="1" fillId="4" borderId="12" xfId="1" quotePrefix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vertical="center"/>
    </xf>
    <xf numFmtId="43" fontId="0" fillId="0" borderId="0" xfId="0" applyNumberFormat="1"/>
    <xf numFmtId="0" fontId="0" fillId="0" borderId="0" xfId="0" applyAlignment="1">
      <alignment horizontal="center"/>
    </xf>
    <xf numFmtId="37" fontId="0" fillId="0" borderId="0" xfId="87" applyNumberFormat="1" applyFont="1"/>
    <xf numFmtId="0" fontId="0" fillId="7" borderId="0" xfId="0" applyFill="1"/>
    <xf numFmtId="2" fontId="0" fillId="0" borderId="0" xfId="0" applyNumberFormat="1"/>
    <xf numFmtId="4" fontId="0" fillId="0" borderId="0" xfId="0" applyNumberFormat="1"/>
  </cellXfs>
  <cellStyles count="88">
    <cellStyle name="Comma 10" xfId="86"/>
    <cellStyle name="Comma 11" xfId="8"/>
    <cellStyle name="Comma 12" xfId="78"/>
    <cellStyle name="Comma 13" xfId="79"/>
    <cellStyle name="Comma 14" xfId="77"/>
    <cellStyle name="Comma 15" xfId="80"/>
    <cellStyle name="Comma 16" xfId="81"/>
    <cellStyle name="Comma 18" xfId="14"/>
    <cellStyle name="Comma 19" xfId="16"/>
    <cellStyle name="Comma 20" xfId="82"/>
    <cellStyle name="Comma 21" xfId="83"/>
    <cellStyle name="Comma 22" xfId="19"/>
    <cellStyle name="Comma 23" xfId="24"/>
    <cellStyle name="Comma 24" xfId="84"/>
    <cellStyle name="Comma 25" xfId="85"/>
    <cellStyle name="Comma 26" xfId="23"/>
    <cellStyle name="Comma 27" xfId="22"/>
    <cellStyle name="Comma 28" xfId="25"/>
    <cellStyle name="Comma 29" xfId="39"/>
    <cellStyle name="Comma 30" xfId="40"/>
    <cellStyle name="Comma 31" xfId="41"/>
    <cellStyle name="Comma 32" xfId="42"/>
    <cellStyle name="Comma 33" xfId="43"/>
    <cellStyle name="Comma 34" xfId="44"/>
    <cellStyle name="Comma 35" xfId="45"/>
    <cellStyle name="Comma 36" xfId="46"/>
    <cellStyle name="Comma 37" xfId="47"/>
    <cellStyle name="Comma 38" xfId="48"/>
    <cellStyle name="Comma 39" xfId="49"/>
    <cellStyle name="Comma 40" xfId="50"/>
    <cellStyle name="Comma 41" xfId="52"/>
    <cellStyle name="Comma 42" xfId="54"/>
    <cellStyle name="Comma 43" xfId="51"/>
    <cellStyle name="Comma 44" xfId="55"/>
    <cellStyle name="Comma 45" xfId="56"/>
    <cellStyle name="Comma 46" xfId="57"/>
    <cellStyle name="Comma 47" xfId="58"/>
    <cellStyle name="Comma 48" xfId="59"/>
    <cellStyle name="Comma 49" xfId="60"/>
    <cellStyle name="Comma 50" xfId="61"/>
    <cellStyle name="Comma 52" xfId="63"/>
    <cellStyle name="Comma 54" xfId="62"/>
    <cellStyle name="Comma 55" xfId="64"/>
    <cellStyle name="Comma 57" xfId="65"/>
    <cellStyle name="Comma 58" xfId="67"/>
    <cellStyle name="Comma 59" xfId="66"/>
    <cellStyle name="Comma 60" xfId="72"/>
    <cellStyle name="Comma 61" xfId="73"/>
    <cellStyle name="Comma 62" xfId="68"/>
    <cellStyle name="Comma 63" xfId="69"/>
    <cellStyle name="Comma 64" xfId="70"/>
    <cellStyle name="Comma 65" xfId="71"/>
    <cellStyle name="Comma 66" xfId="74"/>
    <cellStyle name="Comma 67" xfId="75"/>
    <cellStyle name="Comma 69" xfId="4"/>
    <cellStyle name="Comma 7" xfId="76"/>
    <cellStyle name="Comma 70" xfId="5"/>
    <cellStyle name="Comma 71" xfId="6"/>
    <cellStyle name="Comma 72" xfId="7"/>
    <cellStyle name="Comma 73" xfId="11"/>
    <cellStyle name="Comma 74" xfId="17"/>
    <cellStyle name="Comma 75" xfId="18"/>
    <cellStyle name="Comma 76" xfId="20"/>
    <cellStyle name="Comma 77" xfId="12"/>
    <cellStyle name="Comma 78" xfId="21"/>
    <cellStyle name="Comma 79" xfId="10"/>
    <cellStyle name="Comma 8" xfId="9"/>
    <cellStyle name="Comma 80" xfId="13"/>
    <cellStyle name="Comma 81" xfId="15"/>
    <cellStyle name="Comma 82" xfId="38"/>
    <cellStyle name="Comma 83" xfId="26"/>
    <cellStyle name="Comma 84" xfId="27"/>
    <cellStyle name="Comma 85" xfId="30"/>
    <cellStyle name="Comma 86" xfId="29"/>
    <cellStyle name="Comma 87" xfId="28"/>
    <cellStyle name="Comma 88" xfId="31"/>
    <cellStyle name="Comma 89" xfId="32"/>
    <cellStyle name="Comma 9" xfId="53"/>
    <cellStyle name="Comma 90" xfId="33"/>
    <cellStyle name="Comma 91" xfId="34"/>
    <cellStyle name="Comma 92" xfId="35"/>
    <cellStyle name="Comma 93" xfId="36"/>
    <cellStyle name="Comma 94" xfId="37"/>
    <cellStyle name="Comma 95" xfId="3"/>
    <cellStyle name="CSI" xfId="2"/>
    <cellStyle name="Currency" xfId="87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Plan%20Element%20-%20Mapping%20-%20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Plan%20Element%20-%20Mapping%20-%20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Plan - Eng Build Ph3"/>
      <sheetName val="Summary Cost Plan"/>
      <sheetName val="CP-3 Vs CP-4"/>
      <sheetName val="Office Element Cost Adj"/>
      <sheetName val="Actual Consumption"/>
      <sheetName val="Cost Plan - Eng Build Ph2"/>
      <sheetName val="Cost Plan - Eng Build Ph1"/>
      <sheetName val="Consultant Fee"/>
      <sheetName val="Project Mgmt + Operational Cost"/>
      <sheetName val="Cost Plan - 2013"/>
      <sheetName val="Development Cost - Eng bldg "/>
      <sheetName val="COST PLAN - STAGES - CIBIS"/>
      <sheetName val="Schedule "/>
    </sheetNames>
    <sheetDataSet>
      <sheetData sheetId="0"/>
      <sheetData sheetId="1"/>
      <sheetData sheetId="2"/>
      <sheetData sheetId="3"/>
      <sheetData sheetId="4">
        <row r="106">
          <cell r="L106">
            <v>25000000</v>
          </cell>
        </row>
        <row r="107">
          <cell r="L107">
            <v>25000000</v>
          </cell>
        </row>
        <row r="111">
          <cell r="L111">
            <v>26250000</v>
          </cell>
        </row>
        <row r="112">
          <cell r="L112">
            <v>8750000</v>
          </cell>
        </row>
        <row r="116">
          <cell r="L116">
            <v>25000000</v>
          </cell>
        </row>
        <row r="117">
          <cell r="L117">
            <v>25000000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Plan - Eng Build Ph3"/>
      <sheetName val="Summary Cost Plan"/>
      <sheetName val="CP-3 Vs CP-4"/>
      <sheetName val="Office Element Cost Adj"/>
      <sheetName val="Actual Consumption"/>
      <sheetName val="Cost Plan - Eng Build Ph2"/>
      <sheetName val="Cost Plan - Eng Build Ph1"/>
      <sheetName val="Consultant Fee"/>
      <sheetName val="Project Mgmt + Operational Cost"/>
      <sheetName val="Cost Plan - 2013"/>
      <sheetName val="Development Cost - Eng bldg "/>
      <sheetName val="COST PLAN - STAGES - CIBIS"/>
      <sheetName val="Schedule "/>
    </sheetNames>
    <sheetDataSet>
      <sheetData sheetId="0"/>
      <sheetData sheetId="1"/>
      <sheetData sheetId="2"/>
      <sheetData sheetId="3"/>
      <sheetData sheetId="4">
        <row r="11">
          <cell r="P11">
            <v>338976000</v>
          </cell>
        </row>
        <row r="12">
          <cell r="P12">
            <v>77611200</v>
          </cell>
        </row>
        <row r="13">
          <cell r="P13">
            <v>745058400</v>
          </cell>
        </row>
        <row r="14">
          <cell r="P14">
            <v>714050400</v>
          </cell>
        </row>
        <row r="15">
          <cell r="P15">
            <v>16661970</v>
          </cell>
        </row>
        <row r="16">
          <cell r="P16">
            <v>5301319</v>
          </cell>
        </row>
        <row r="17">
          <cell r="P17">
            <v>291840000</v>
          </cell>
        </row>
        <row r="18">
          <cell r="P18">
            <v>291840000</v>
          </cell>
        </row>
        <row r="38">
          <cell r="P38">
            <v>18000000</v>
          </cell>
        </row>
        <row r="39">
          <cell r="P39">
            <v>27000000</v>
          </cell>
        </row>
        <row r="40">
          <cell r="P40">
            <v>28710000</v>
          </cell>
        </row>
        <row r="41">
          <cell r="P41">
            <v>13500000</v>
          </cell>
        </row>
        <row r="42">
          <cell r="P42">
            <v>35750000</v>
          </cell>
        </row>
        <row r="57">
          <cell r="P57">
            <v>22500000</v>
          </cell>
        </row>
        <row r="58">
          <cell r="P58">
            <v>9750000</v>
          </cell>
        </row>
        <row r="59">
          <cell r="P59">
            <v>5250000</v>
          </cell>
        </row>
        <row r="65">
          <cell r="P65">
            <v>37500000</v>
          </cell>
        </row>
        <row r="66">
          <cell r="P66">
            <v>30000000</v>
          </cell>
        </row>
        <row r="67">
          <cell r="P67">
            <v>25500000</v>
          </cell>
        </row>
        <row r="68">
          <cell r="P68">
            <v>59500000</v>
          </cell>
        </row>
        <row r="69">
          <cell r="P69">
            <v>75000000</v>
          </cell>
        </row>
        <row r="70">
          <cell r="P70">
            <v>70000000</v>
          </cell>
        </row>
        <row r="77">
          <cell r="P77">
            <v>17500000</v>
          </cell>
        </row>
        <row r="78">
          <cell r="P78">
            <v>17500000</v>
          </cell>
        </row>
        <row r="98">
          <cell r="P98">
            <v>720000000</v>
          </cell>
        </row>
        <row r="99">
          <cell r="P99">
            <v>504000000</v>
          </cell>
        </row>
        <row r="100">
          <cell r="P100">
            <v>216000000</v>
          </cell>
        </row>
        <row r="101">
          <cell r="P101">
            <v>3840000</v>
          </cell>
        </row>
        <row r="102">
          <cell r="P102">
            <v>21000000</v>
          </cell>
        </row>
        <row r="129">
          <cell r="P129">
            <v>181000000</v>
          </cell>
        </row>
        <row r="130">
          <cell r="P130">
            <v>650000000</v>
          </cell>
        </row>
        <row r="131">
          <cell r="P131">
            <v>500000000</v>
          </cell>
        </row>
        <row r="132">
          <cell r="P132">
            <v>500000000</v>
          </cell>
        </row>
        <row r="133">
          <cell r="P133">
            <v>500000000</v>
          </cell>
        </row>
        <row r="134">
          <cell r="P134">
            <v>500000000</v>
          </cell>
        </row>
        <row r="135">
          <cell r="P135">
            <v>1000000000</v>
          </cell>
        </row>
        <row r="136">
          <cell r="P136">
            <v>2000000000</v>
          </cell>
        </row>
        <row r="139">
          <cell r="P139">
            <v>300000000</v>
          </cell>
        </row>
        <row r="157">
          <cell r="P157">
            <v>297394</v>
          </cell>
        </row>
        <row r="158">
          <cell r="P158">
            <v>329231</v>
          </cell>
        </row>
        <row r="159">
          <cell r="P159">
            <v>329231</v>
          </cell>
        </row>
        <row r="160">
          <cell r="P160">
            <v>373313</v>
          </cell>
        </row>
        <row r="161">
          <cell r="P161">
            <v>365966</v>
          </cell>
        </row>
        <row r="162">
          <cell r="P162">
            <v>365966</v>
          </cell>
        </row>
        <row r="187">
          <cell r="P187">
            <v>439440</v>
          </cell>
        </row>
        <row r="189">
          <cell r="P189">
            <v>131513</v>
          </cell>
        </row>
        <row r="200">
          <cell r="P200">
            <v>-53105479</v>
          </cell>
        </row>
        <row r="210">
          <cell r="P210">
            <v>1568838</v>
          </cell>
        </row>
        <row r="226">
          <cell r="P226">
            <v>13128000</v>
          </cell>
        </row>
        <row r="230">
          <cell r="P230">
            <v>2876500</v>
          </cell>
        </row>
        <row r="232">
          <cell r="P232">
            <v>910541</v>
          </cell>
        </row>
        <row r="233">
          <cell r="P233">
            <v>750000</v>
          </cell>
        </row>
        <row r="236">
          <cell r="P236">
            <v>2500000</v>
          </cell>
        </row>
        <row r="238">
          <cell r="P238">
            <v>3050850</v>
          </cell>
        </row>
        <row r="239">
          <cell r="P239">
            <v>6520000</v>
          </cell>
        </row>
        <row r="240">
          <cell r="P240">
            <v>1980000</v>
          </cell>
        </row>
        <row r="241">
          <cell r="P241">
            <v>2200000</v>
          </cell>
        </row>
        <row r="244">
          <cell r="P244">
            <v>1173819</v>
          </cell>
        </row>
        <row r="247">
          <cell r="P247">
            <v>20111500</v>
          </cell>
        </row>
        <row r="249">
          <cell r="P249">
            <v>1150000</v>
          </cell>
        </row>
        <row r="253">
          <cell r="P253">
            <v>1520000</v>
          </cell>
        </row>
        <row r="254">
          <cell r="P254">
            <v>3525000</v>
          </cell>
        </row>
        <row r="255">
          <cell r="P255">
            <v>305600</v>
          </cell>
        </row>
        <row r="256">
          <cell r="P256">
            <v>17579800</v>
          </cell>
        </row>
        <row r="257">
          <cell r="P257">
            <v>2206000</v>
          </cell>
        </row>
        <row r="259">
          <cell r="P259">
            <v>2200000</v>
          </cell>
        </row>
        <row r="263">
          <cell r="P263">
            <v>1405000</v>
          </cell>
        </row>
        <row r="265">
          <cell r="P265">
            <v>235000</v>
          </cell>
        </row>
        <row r="266">
          <cell r="P266">
            <v>1490000</v>
          </cell>
        </row>
        <row r="267">
          <cell r="P267">
            <v>1150000</v>
          </cell>
        </row>
        <row r="269">
          <cell r="P269">
            <v>2200000</v>
          </cell>
        </row>
        <row r="270">
          <cell r="P270">
            <v>360000</v>
          </cell>
        </row>
        <row r="274">
          <cell r="P274">
            <v>2200000</v>
          </cell>
        </row>
        <row r="277">
          <cell r="P277">
            <v>11926860</v>
          </cell>
        </row>
        <row r="282">
          <cell r="P282">
            <v>1750000</v>
          </cell>
        </row>
        <row r="283">
          <cell r="P283">
            <v>2500000</v>
          </cell>
        </row>
        <row r="284">
          <cell r="P284">
            <v>2200000</v>
          </cell>
        </row>
        <row r="285">
          <cell r="P285">
            <v>2560000</v>
          </cell>
        </row>
        <row r="286">
          <cell r="P286">
            <v>50000000</v>
          </cell>
        </row>
        <row r="287">
          <cell r="P287">
            <v>779000</v>
          </cell>
        </row>
        <row r="288">
          <cell r="P288">
            <v>3069400</v>
          </cell>
        </row>
        <row r="290">
          <cell r="P290">
            <v>2206000</v>
          </cell>
        </row>
        <row r="294">
          <cell r="P294">
            <v>18547370</v>
          </cell>
        </row>
        <row r="296">
          <cell r="P296">
            <v>6724572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D12" sqref="D12"/>
    </sheetView>
  </sheetViews>
  <sheetFormatPr defaultRowHeight="15" x14ac:dyDescent="0.25"/>
  <cols>
    <col min="1" max="2" width="37.140625" customWidth="1"/>
    <col min="3" max="3" width="9.42578125" customWidth="1"/>
    <col min="4" max="4" width="57.42578125" customWidth="1"/>
    <col min="5" max="6" width="37.140625" customWidth="1"/>
  </cols>
  <sheetData>
    <row r="1" spans="1:5" x14ac:dyDescent="0.25">
      <c r="A1" t="s">
        <v>161</v>
      </c>
      <c r="B1" s="1" t="s">
        <v>0</v>
      </c>
      <c r="C1" s="111" t="s">
        <v>163</v>
      </c>
      <c r="D1" s="2" t="s">
        <v>1</v>
      </c>
      <c r="E1" s="28">
        <v>0</v>
      </c>
    </row>
    <row r="2" spans="1:5" x14ac:dyDescent="0.25">
      <c r="B2" s="3"/>
      <c r="C2" s="111" t="s">
        <v>164</v>
      </c>
      <c r="D2" s="2" t="s">
        <v>0</v>
      </c>
      <c r="E2" s="28">
        <v>0</v>
      </c>
    </row>
    <row r="3" spans="1:5" ht="15.75" x14ac:dyDescent="0.25">
      <c r="B3" s="4" t="s">
        <v>2</v>
      </c>
      <c r="C3" s="112" t="s">
        <v>165</v>
      </c>
      <c r="D3" s="5" t="s">
        <v>3</v>
      </c>
      <c r="E3" s="100">
        <v>1726774700</v>
      </c>
    </row>
    <row r="4" spans="1:5" x14ac:dyDescent="0.25">
      <c r="B4" s="4" t="s">
        <v>4</v>
      </c>
      <c r="C4" s="112" t="s">
        <v>166</v>
      </c>
      <c r="D4" s="5" t="s">
        <v>5</v>
      </c>
      <c r="E4" s="28"/>
    </row>
    <row r="5" spans="1:5" x14ac:dyDescent="0.25">
      <c r="B5" s="4"/>
      <c r="C5" s="112" t="s">
        <v>167</v>
      </c>
      <c r="D5" s="5" t="s">
        <v>6</v>
      </c>
      <c r="E5" s="28"/>
    </row>
    <row r="6" spans="1:5" x14ac:dyDescent="0.25">
      <c r="C6" s="112" t="s">
        <v>168</v>
      </c>
      <c r="D6" s="5" t="s">
        <v>7</v>
      </c>
      <c r="E6" s="28"/>
    </row>
    <row r="7" spans="1:5" x14ac:dyDescent="0.25">
      <c r="B7" s="4"/>
      <c r="C7" s="112" t="s">
        <v>169</v>
      </c>
      <c r="D7" s="5" t="s">
        <v>8</v>
      </c>
      <c r="E7" s="28"/>
    </row>
    <row r="8" spans="1:5" ht="15.75" x14ac:dyDescent="0.25">
      <c r="B8" s="4" t="s">
        <v>9</v>
      </c>
      <c r="C8" s="112" t="s">
        <v>170</v>
      </c>
      <c r="D8" s="5" t="s">
        <v>5</v>
      </c>
      <c r="E8" s="101">
        <v>750000000</v>
      </c>
    </row>
    <row r="9" spans="1:5" x14ac:dyDescent="0.25">
      <c r="B9" s="4"/>
      <c r="C9" s="112" t="s">
        <v>171</v>
      </c>
      <c r="D9" s="5" t="s">
        <v>6</v>
      </c>
      <c r="E9" s="28"/>
    </row>
    <row r="10" spans="1:5" x14ac:dyDescent="0.25">
      <c r="B10" s="4"/>
      <c r="C10" s="112" t="s">
        <v>172</v>
      </c>
      <c r="D10" s="5" t="s">
        <v>7</v>
      </c>
      <c r="E10" s="28"/>
    </row>
    <row r="11" spans="1:5" x14ac:dyDescent="0.25">
      <c r="C11" s="112" t="s">
        <v>173</v>
      </c>
      <c r="D11" s="5" t="s">
        <v>8</v>
      </c>
      <c r="E11" s="28"/>
    </row>
    <row r="12" spans="1:5" ht="15.75" x14ac:dyDescent="0.25">
      <c r="B12" s="4" t="s">
        <v>10</v>
      </c>
      <c r="C12" s="112" t="s">
        <v>174</v>
      </c>
      <c r="D12" s="5" t="s">
        <v>11</v>
      </c>
      <c r="E12" s="31">
        <v>900000000</v>
      </c>
    </row>
    <row r="13" spans="1:5" ht="15.75" x14ac:dyDescent="0.25">
      <c r="B13" s="6"/>
      <c r="C13" s="112" t="s">
        <v>175</v>
      </c>
      <c r="D13" s="5" t="s">
        <v>12</v>
      </c>
      <c r="E13" s="32">
        <v>2731520000</v>
      </c>
    </row>
    <row r="14" spans="1:5" x14ac:dyDescent="0.25">
      <c r="B14" s="6"/>
      <c r="C14" s="112" t="s">
        <v>176</v>
      </c>
      <c r="D14" s="5" t="s">
        <v>13</v>
      </c>
      <c r="E14" s="28"/>
    </row>
    <row r="15" spans="1:5" x14ac:dyDescent="0.25">
      <c r="B15" s="6"/>
      <c r="C15" s="112" t="s">
        <v>177</v>
      </c>
      <c r="D15" s="5" t="s">
        <v>14</v>
      </c>
      <c r="E15" s="28"/>
    </row>
    <row r="16" spans="1:5" x14ac:dyDescent="0.25">
      <c r="C16" s="112" t="s">
        <v>178</v>
      </c>
      <c r="D16" s="5" t="s">
        <v>15</v>
      </c>
      <c r="E16" s="28"/>
    </row>
    <row r="17" spans="2:5" x14ac:dyDescent="0.25">
      <c r="B17" s="4"/>
      <c r="C17" s="112" t="s">
        <v>179</v>
      </c>
      <c r="D17" s="5" t="s">
        <v>16</v>
      </c>
      <c r="E17" s="28"/>
    </row>
    <row r="18" spans="2:5" x14ac:dyDescent="0.25">
      <c r="B18" s="4"/>
      <c r="C18" s="112" t="s">
        <v>180</v>
      </c>
      <c r="D18" s="5" t="s">
        <v>17</v>
      </c>
      <c r="E18" s="28"/>
    </row>
    <row r="19" spans="2:5" x14ac:dyDescent="0.25">
      <c r="B19" s="4"/>
      <c r="C19" s="112" t="s">
        <v>181</v>
      </c>
      <c r="D19" s="5" t="s">
        <v>18</v>
      </c>
      <c r="E19" s="28"/>
    </row>
    <row r="20" spans="2:5" ht="15.75" x14ac:dyDescent="0.25">
      <c r="B20" s="4" t="s">
        <v>19</v>
      </c>
      <c r="C20" s="112" t="s">
        <v>182</v>
      </c>
      <c r="D20" s="5" t="s">
        <v>5</v>
      </c>
      <c r="E20" s="102">
        <v>900000000</v>
      </c>
    </row>
    <row r="21" spans="2:5" x14ac:dyDescent="0.25">
      <c r="B21" s="4"/>
      <c r="C21" s="112" t="s">
        <v>183</v>
      </c>
      <c r="D21" s="5" t="s">
        <v>6</v>
      </c>
      <c r="E21" s="28"/>
    </row>
    <row r="22" spans="2:5" x14ac:dyDescent="0.25">
      <c r="B22" s="4"/>
      <c r="C22" s="112" t="s">
        <v>184</v>
      </c>
      <c r="D22" s="5" t="s">
        <v>7</v>
      </c>
      <c r="E22" s="28"/>
    </row>
    <row r="23" spans="2:5" x14ac:dyDescent="0.25">
      <c r="B23" s="4"/>
      <c r="C23" s="112" t="s">
        <v>185</v>
      </c>
      <c r="D23" s="5" t="s">
        <v>8</v>
      </c>
      <c r="E23" s="28"/>
    </row>
    <row r="24" spans="2:5" ht="15.75" x14ac:dyDescent="0.25">
      <c r="B24" s="4" t="s">
        <v>20</v>
      </c>
      <c r="C24" s="112" t="s">
        <v>186</v>
      </c>
      <c r="D24" s="5" t="s">
        <v>21</v>
      </c>
      <c r="E24" s="103">
        <v>970000000</v>
      </c>
    </row>
    <row r="25" spans="2:5" x14ac:dyDescent="0.25">
      <c r="C25" s="112" t="s">
        <v>187</v>
      </c>
      <c r="D25" s="5" t="s">
        <v>22</v>
      </c>
      <c r="E25" s="28"/>
    </row>
    <row r="26" spans="2:5" x14ac:dyDescent="0.25">
      <c r="B26" s="4"/>
      <c r="C26" s="112" t="s">
        <v>188</v>
      </c>
      <c r="D26" s="5" t="s">
        <v>4</v>
      </c>
      <c r="E26" s="28"/>
    </row>
    <row r="27" spans="2:5" x14ac:dyDescent="0.25">
      <c r="B27" s="4"/>
      <c r="C27" s="112" t="s">
        <v>189</v>
      </c>
      <c r="D27" s="5" t="s">
        <v>23</v>
      </c>
      <c r="E27" s="28"/>
    </row>
    <row r="28" spans="2:5" x14ac:dyDescent="0.25">
      <c r="B28" s="4"/>
      <c r="C28" s="112" t="s">
        <v>190</v>
      </c>
      <c r="D28" s="5" t="s">
        <v>24</v>
      </c>
      <c r="E28" s="28"/>
    </row>
    <row r="29" spans="2:5" x14ac:dyDescent="0.25">
      <c r="B29" s="4"/>
      <c r="C29" s="112" t="s">
        <v>191</v>
      </c>
      <c r="D29" s="5" t="s">
        <v>8</v>
      </c>
      <c r="E29" s="28"/>
    </row>
    <row r="30" spans="2:5" ht="15.75" x14ac:dyDescent="0.25">
      <c r="B30" s="4" t="s">
        <v>25</v>
      </c>
      <c r="C30" s="112" t="s">
        <v>192</v>
      </c>
      <c r="D30" s="5" t="s">
        <v>25</v>
      </c>
      <c r="E30" s="104">
        <v>29500000</v>
      </c>
    </row>
    <row r="31" spans="2:5" ht="15.75" x14ac:dyDescent="0.25">
      <c r="B31" s="4" t="s">
        <v>26</v>
      </c>
      <c r="C31" s="112" t="s">
        <v>193</v>
      </c>
      <c r="D31" s="5" t="s">
        <v>27</v>
      </c>
      <c r="E31" s="105">
        <v>170000000</v>
      </c>
    </row>
    <row r="32" spans="2:5" x14ac:dyDescent="0.25">
      <c r="B32" s="4"/>
      <c r="C32" s="112" t="s">
        <v>194</v>
      </c>
      <c r="D32" s="5" t="s">
        <v>28</v>
      </c>
      <c r="E32" s="28"/>
    </row>
    <row r="33" spans="2:5" x14ac:dyDescent="0.25">
      <c r="B33" s="4"/>
      <c r="C33" s="112" t="s">
        <v>195</v>
      </c>
      <c r="D33" s="5" t="s">
        <v>29</v>
      </c>
      <c r="E33" s="28"/>
    </row>
    <row r="34" spans="2:5" x14ac:dyDescent="0.25">
      <c r="B34" s="6"/>
      <c r="C34" s="112" t="s">
        <v>196</v>
      </c>
      <c r="D34" s="5" t="s">
        <v>30</v>
      </c>
      <c r="E34" s="28"/>
    </row>
    <row r="35" spans="2:5" ht="15.75" x14ac:dyDescent="0.25">
      <c r="B35" s="4" t="s">
        <v>31</v>
      </c>
      <c r="C35" s="112" t="s">
        <v>197</v>
      </c>
      <c r="D35" s="5" t="s">
        <v>32</v>
      </c>
      <c r="E35" s="37">
        <v>35000000</v>
      </c>
    </row>
    <row r="36" spans="2:5" ht="15.75" x14ac:dyDescent="0.25">
      <c r="B36" s="4" t="s">
        <v>33</v>
      </c>
      <c r="C36" s="112" t="s">
        <v>198</v>
      </c>
      <c r="D36" s="5" t="s">
        <v>34</v>
      </c>
      <c r="E36" s="39">
        <v>1250000000</v>
      </c>
    </row>
    <row r="37" spans="2:5" ht="15.75" x14ac:dyDescent="0.25">
      <c r="C37" s="112" t="s">
        <v>199</v>
      </c>
      <c r="D37" s="5" t="s">
        <v>35</v>
      </c>
      <c r="E37" s="39"/>
    </row>
    <row r="38" spans="2:5" x14ac:dyDescent="0.25">
      <c r="B38" s="6"/>
      <c r="C38" s="112" t="s">
        <v>200</v>
      </c>
      <c r="D38" s="5" t="s">
        <v>36</v>
      </c>
      <c r="E38" s="28"/>
    </row>
    <row r="39" spans="2:5" x14ac:dyDescent="0.25">
      <c r="B39" s="6"/>
      <c r="C39" s="112" t="s">
        <v>201</v>
      </c>
      <c r="D39" s="5" t="s">
        <v>37</v>
      </c>
      <c r="E39" s="28"/>
    </row>
    <row r="40" spans="2:5" x14ac:dyDescent="0.25">
      <c r="B40" s="6"/>
      <c r="C40" s="112" t="s">
        <v>202</v>
      </c>
      <c r="D40" s="5" t="s">
        <v>38</v>
      </c>
      <c r="E40" s="28"/>
    </row>
    <row r="41" spans="2:5" ht="15.75" x14ac:dyDescent="0.25">
      <c r="B41" s="4" t="s">
        <v>39</v>
      </c>
      <c r="C41" s="112" t="s">
        <v>203</v>
      </c>
      <c r="D41" s="5" t="s">
        <v>5</v>
      </c>
      <c r="E41" s="106">
        <v>350000000</v>
      </c>
    </row>
    <row r="42" spans="2:5" x14ac:dyDescent="0.25">
      <c r="B42" s="6"/>
      <c r="C42" s="112" t="s">
        <v>204</v>
      </c>
      <c r="D42" s="5" t="s">
        <v>6</v>
      </c>
      <c r="E42" s="28"/>
    </row>
    <row r="43" spans="2:5" x14ac:dyDescent="0.25">
      <c r="C43" s="112" t="s">
        <v>205</v>
      </c>
      <c r="D43" s="5" t="s">
        <v>7</v>
      </c>
      <c r="E43" s="28"/>
    </row>
    <row r="44" spans="2:5" x14ac:dyDescent="0.25">
      <c r="B44" s="6"/>
      <c r="C44" s="112" t="s">
        <v>206</v>
      </c>
      <c r="D44" s="5" t="s">
        <v>8</v>
      </c>
      <c r="E44" s="28"/>
    </row>
    <row r="45" spans="2:5" ht="15.75" x14ac:dyDescent="0.25">
      <c r="B45" s="4" t="s">
        <v>40</v>
      </c>
      <c r="C45" s="112" t="s">
        <v>207</v>
      </c>
      <c r="D45" s="5" t="s">
        <v>21</v>
      </c>
      <c r="E45" s="107">
        <v>275000000</v>
      </c>
    </row>
    <row r="46" spans="2:5" x14ac:dyDescent="0.25">
      <c r="B46" s="6"/>
      <c r="C46" s="112" t="s">
        <v>208</v>
      </c>
      <c r="D46" s="5" t="s">
        <v>4</v>
      </c>
      <c r="E46" s="28"/>
    </row>
    <row r="47" spans="2:5" x14ac:dyDescent="0.25">
      <c r="B47" s="6"/>
      <c r="C47" s="112" t="s">
        <v>209</v>
      </c>
      <c r="D47" s="5" t="s">
        <v>41</v>
      </c>
      <c r="E47" s="28"/>
    </row>
    <row r="48" spans="2:5" x14ac:dyDescent="0.25">
      <c r="C48" s="112" t="s">
        <v>210</v>
      </c>
      <c r="D48" s="5" t="s">
        <v>42</v>
      </c>
      <c r="E48" s="28"/>
    </row>
    <row r="49" spans="2:5" ht="15.75" x14ac:dyDescent="0.25">
      <c r="B49" s="4" t="s">
        <v>43</v>
      </c>
      <c r="C49" s="112" t="s">
        <v>211</v>
      </c>
      <c r="D49" s="5" t="s">
        <v>21</v>
      </c>
      <c r="E49" s="42">
        <v>700000000</v>
      </c>
    </row>
    <row r="50" spans="2:5" x14ac:dyDescent="0.25">
      <c r="B50" s="6"/>
      <c r="C50" s="112" t="s">
        <v>212</v>
      </c>
      <c r="D50" s="5" t="s">
        <v>4</v>
      </c>
      <c r="E50" s="28"/>
    </row>
    <row r="51" spans="2:5" x14ac:dyDescent="0.25">
      <c r="B51" s="6"/>
      <c r="C51" s="112" t="s">
        <v>213</v>
      </c>
      <c r="D51" s="5" t="s">
        <v>41</v>
      </c>
      <c r="E51" s="28"/>
    </row>
    <row r="52" spans="2:5" x14ac:dyDescent="0.25">
      <c r="B52" s="6"/>
      <c r="C52" s="112" t="s">
        <v>214</v>
      </c>
      <c r="D52" s="5" t="s">
        <v>42</v>
      </c>
      <c r="E52" s="28"/>
    </row>
    <row r="53" spans="2:5" ht="15.75" x14ac:dyDescent="0.25">
      <c r="B53" s="4" t="s">
        <v>44</v>
      </c>
      <c r="C53" s="112" t="s">
        <v>215</v>
      </c>
      <c r="D53" s="5" t="s">
        <v>45</v>
      </c>
      <c r="E53" s="108">
        <v>1282500000</v>
      </c>
    </row>
    <row r="54" spans="2:5" x14ac:dyDescent="0.25">
      <c r="B54" s="6"/>
      <c r="C54" s="112" t="s">
        <v>216</v>
      </c>
      <c r="D54" s="5" t="s">
        <v>46</v>
      </c>
      <c r="E54" s="28"/>
    </row>
    <row r="55" spans="2:5" x14ac:dyDescent="0.25">
      <c r="B55" s="6"/>
      <c r="C55" s="112" t="s">
        <v>217</v>
      </c>
      <c r="D55" s="5" t="s">
        <v>41</v>
      </c>
      <c r="E55" s="28"/>
    </row>
    <row r="56" spans="2:5" x14ac:dyDescent="0.25">
      <c r="B56" s="6"/>
      <c r="C56" s="112" t="s">
        <v>218</v>
      </c>
      <c r="D56" s="5" t="s">
        <v>47</v>
      </c>
      <c r="E56" s="28"/>
    </row>
    <row r="57" spans="2:5" x14ac:dyDescent="0.25">
      <c r="B57" s="6"/>
      <c r="C57" s="112" t="s">
        <v>219</v>
      </c>
      <c r="D57" s="5" t="s">
        <v>48</v>
      </c>
      <c r="E57" s="28"/>
    </row>
    <row r="58" spans="2:5" x14ac:dyDescent="0.25">
      <c r="B58" s="4" t="s">
        <v>43</v>
      </c>
      <c r="C58" s="112" t="s">
        <v>220</v>
      </c>
      <c r="D58" s="5" t="s">
        <v>21</v>
      </c>
      <c r="E58" s="28"/>
    </row>
    <row r="59" spans="2:5" x14ac:dyDescent="0.25">
      <c r="B59" s="6"/>
      <c r="C59" s="112" t="s">
        <v>221</v>
      </c>
      <c r="D59" s="5" t="s">
        <v>4</v>
      </c>
      <c r="E59" s="28"/>
    </row>
    <row r="60" spans="2:5" x14ac:dyDescent="0.25">
      <c r="B60" s="6"/>
      <c r="C60" s="112" t="s">
        <v>222</v>
      </c>
      <c r="D60" s="5" t="s">
        <v>41</v>
      </c>
      <c r="E60" s="28"/>
    </row>
    <row r="61" spans="2:5" x14ac:dyDescent="0.25">
      <c r="B61" s="6"/>
      <c r="C61" s="112" t="s">
        <v>223</v>
      </c>
      <c r="D61" s="5" t="s">
        <v>42</v>
      </c>
      <c r="E61" s="28"/>
    </row>
    <row r="62" spans="2:5" ht="15.75" x14ac:dyDescent="0.25">
      <c r="B62" s="4" t="s">
        <v>49</v>
      </c>
      <c r="C62" s="112" t="s">
        <v>224</v>
      </c>
      <c r="D62" s="5" t="s">
        <v>50</v>
      </c>
      <c r="E62" s="109">
        <v>600000000</v>
      </c>
    </row>
    <row r="63" spans="2:5" x14ac:dyDescent="0.25">
      <c r="B63" s="6"/>
      <c r="C63" s="112" t="s">
        <v>225</v>
      </c>
      <c r="D63" s="5" t="s">
        <v>51</v>
      </c>
      <c r="E63" s="28"/>
    </row>
    <row r="64" spans="2:5" x14ac:dyDescent="0.25">
      <c r="B64" s="4" t="s">
        <v>52</v>
      </c>
      <c r="C64" s="112" t="s">
        <v>226</v>
      </c>
      <c r="D64" s="5" t="s">
        <v>53</v>
      </c>
      <c r="E64" s="28"/>
    </row>
    <row r="65" spans="2:5" x14ac:dyDescent="0.25">
      <c r="B65" s="6"/>
      <c r="C65" s="112" t="s">
        <v>227</v>
      </c>
      <c r="D65" s="5" t="s">
        <v>4</v>
      </c>
      <c r="E65" s="28"/>
    </row>
    <row r="66" spans="2:5" x14ac:dyDescent="0.25">
      <c r="B66" s="6"/>
      <c r="C66" s="112" t="s">
        <v>228</v>
      </c>
      <c r="D66" s="5" t="s">
        <v>23</v>
      </c>
      <c r="E66" s="28"/>
    </row>
    <row r="67" spans="2:5" ht="15.75" x14ac:dyDescent="0.25">
      <c r="B67" s="4" t="s">
        <v>54</v>
      </c>
      <c r="C67" s="112" t="s">
        <v>229</v>
      </c>
      <c r="D67" s="5" t="s">
        <v>55</v>
      </c>
      <c r="E67" s="45">
        <v>5275000000</v>
      </c>
    </row>
    <row r="68" spans="2:5" x14ac:dyDescent="0.25">
      <c r="B68" s="6"/>
      <c r="C68" s="112" t="s">
        <v>230</v>
      </c>
      <c r="D68" s="5" t="s">
        <v>56</v>
      </c>
      <c r="E68" s="28"/>
    </row>
    <row r="69" spans="2:5" ht="15.75" x14ac:dyDescent="0.25">
      <c r="B69" s="4" t="s">
        <v>57</v>
      </c>
      <c r="C69" s="112" t="s">
        <v>231</v>
      </c>
      <c r="D69" s="5" t="s">
        <v>57</v>
      </c>
      <c r="E69" s="46">
        <v>300000000</v>
      </c>
    </row>
    <row r="70" spans="2:5" ht="15.75" x14ac:dyDescent="0.25">
      <c r="B70" s="4" t="s">
        <v>58</v>
      </c>
      <c r="C70" s="112" t="s">
        <v>232</v>
      </c>
      <c r="D70" s="5" t="s">
        <v>8</v>
      </c>
      <c r="E70" s="47">
        <v>4500000000</v>
      </c>
    </row>
    <row r="71" spans="2:5" x14ac:dyDescent="0.25">
      <c r="B71" s="6"/>
      <c r="C71" s="112" t="s">
        <v>233</v>
      </c>
      <c r="D71" s="5" t="s">
        <v>59</v>
      </c>
      <c r="E71" s="28"/>
    </row>
    <row r="72" spans="2:5" ht="15.75" x14ac:dyDescent="0.25">
      <c r="B72" s="4" t="s">
        <v>60</v>
      </c>
      <c r="C72" s="112" t="s">
        <v>234</v>
      </c>
      <c r="D72" s="5" t="s">
        <v>61</v>
      </c>
      <c r="E72" s="48">
        <v>8310000000</v>
      </c>
    </row>
    <row r="73" spans="2:5" ht="15.75" x14ac:dyDescent="0.25">
      <c r="B73" s="6"/>
      <c r="C73" s="112" t="s">
        <v>235</v>
      </c>
      <c r="D73" s="5" t="s">
        <v>62</v>
      </c>
      <c r="E73" s="110">
        <f>300000000+3018000000</f>
        <v>3318000000</v>
      </c>
    </row>
    <row r="74" spans="2:5" x14ac:dyDescent="0.25">
      <c r="B74" s="4" t="s">
        <v>63</v>
      </c>
      <c r="C74" s="112" t="s">
        <v>236</v>
      </c>
      <c r="D74" s="5" t="s">
        <v>64</v>
      </c>
      <c r="E74" s="28"/>
    </row>
    <row r="75" spans="2:5" x14ac:dyDescent="0.25">
      <c r="C75" s="112" t="s">
        <v>237</v>
      </c>
      <c r="D75" s="5" t="s">
        <v>65</v>
      </c>
      <c r="E75" s="28"/>
    </row>
    <row r="76" spans="2:5" ht="15.75" x14ac:dyDescent="0.25">
      <c r="B76" s="7"/>
      <c r="C76" s="112" t="s">
        <v>238</v>
      </c>
      <c r="D76" s="5" t="s">
        <v>66</v>
      </c>
      <c r="E76" s="51"/>
    </row>
    <row r="77" spans="2:5" x14ac:dyDescent="0.25">
      <c r="B77" s="7"/>
      <c r="C77" s="112" t="s">
        <v>239</v>
      </c>
      <c r="D77" s="5" t="s">
        <v>67</v>
      </c>
      <c r="E77" s="28"/>
    </row>
    <row r="78" spans="2:5" ht="15.75" x14ac:dyDescent="0.25">
      <c r="C78" s="112" t="s">
        <v>240</v>
      </c>
      <c r="D78" s="5" t="s">
        <v>68</v>
      </c>
      <c r="E78" s="52"/>
    </row>
    <row r="79" spans="2:5" x14ac:dyDescent="0.25">
      <c r="B79" s="7"/>
      <c r="C79" s="112" t="s">
        <v>241</v>
      </c>
      <c r="D79" s="5" t="s">
        <v>69</v>
      </c>
      <c r="E79" s="28"/>
    </row>
    <row r="80" spans="2:5" ht="15.75" x14ac:dyDescent="0.25">
      <c r="B80" s="7"/>
      <c r="C80" s="112" t="s">
        <v>242</v>
      </c>
      <c r="D80" s="5" t="s">
        <v>70</v>
      </c>
      <c r="E80" s="53"/>
    </row>
    <row r="81" spans="1:5" x14ac:dyDescent="0.25">
      <c r="B81" s="7"/>
      <c r="C81" s="112" t="s">
        <v>243</v>
      </c>
      <c r="D81" s="5" t="s">
        <v>71</v>
      </c>
      <c r="E81" s="28"/>
    </row>
    <row r="82" spans="1:5" x14ac:dyDescent="0.25">
      <c r="B82" s="7"/>
      <c r="C82" s="112" t="s">
        <v>244</v>
      </c>
      <c r="D82" s="5" t="s">
        <v>72</v>
      </c>
      <c r="E82" s="28"/>
    </row>
    <row r="83" spans="1:5" x14ac:dyDescent="0.25">
      <c r="B83" s="7"/>
      <c r="C83" s="113" t="s">
        <v>245</v>
      </c>
      <c r="D83" s="5" t="s">
        <v>73</v>
      </c>
      <c r="E83" s="28"/>
    </row>
    <row r="84" spans="1:5" x14ac:dyDescent="0.25">
      <c r="B84" s="7"/>
      <c r="C84" s="114" t="s">
        <v>246</v>
      </c>
      <c r="D84" s="5" t="s">
        <v>74</v>
      </c>
      <c r="E84" s="28"/>
    </row>
    <row r="85" spans="1:5" ht="15.75" x14ac:dyDescent="0.25">
      <c r="B85" s="7"/>
      <c r="C85" s="114" t="s">
        <v>247</v>
      </c>
      <c r="D85" s="5" t="s">
        <v>75</v>
      </c>
      <c r="E85" s="54"/>
    </row>
    <row r="86" spans="1:5" x14ac:dyDescent="0.25">
      <c r="B86" s="7"/>
      <c r="C86" s="114" t="s">
        <v>248</v>
      </c>
      <c r="D86" s="5" t="s">
        <v>76</v>
      </c>
      <c r="E86" s="55"/>
    </row>
    <row r="87" spans="1:5" ht="15.75" x14ac:dyDescent="0.25">
      <c r="B87" s="8"/>
      <c r="C87" s="115" t="s">
        <v>249</v>
      </c>
      <c r="D87" s="9" t="s">
        <v>77</v>
      </c>
      <c r="E87" s="56"/>
    </row>
    <row r="88" spans="1:5" ht="15.75" x14ac:dyDescent="0.25">
      <c r="B88" s="7"/>
      <c r="C88" s="114" t="s">
        <v>250</v>
      </c>
      <c r="D88" s="5" t="s">
        <v>78</v>
      </c>
      <c r="E88" s="57"/>
    </row>
    <row r="89" spans="1:5" x14ac:dyDescent="0.25">
      <c r="B89" s="4" t="s">
        <v>79</v>
      </c>
      <c r="C89" s="112" t="s">
        <v>251</v>
      </c>
      <c r="D89" s="5" t="s">
        <v>80</v>
      </c>
      <c r="E89" s="28"/>
    </row>
    <row r="90" spans="1:5" x14ac:dyDescent="0.25">
      <c r="B90" s="7"/>
      <c r="C90" s="112" t="s">
        <v>252</v>
      </c>
      <c r="D90" s="5" t="s">
        <v>81</v>
      </c>
      <c r="E90" s="28"/>
    </row>
    <row r="91" spans="1:5" x14ac:dyDescent="0.25">
      <c r="B91" s="7"/>
      <c r="C91" s="112" t="s">
        <v>253</v>
      </c>
      <c r="D91" s="5" t="s">
        <v>82</v>
      </c>
      <c r="E91" s="28"/>
    </row>
    <row r="92" spans="1:5" x14ac:dyDescent="0.25">
      <c r="B92" s="7"/>
      <c r="C92" s="112" t="s">
        <v>254</v>
      </c>
      <c r="D92" s="5" t="s">
        <v>83</v>
      </c>
      <c r="E92" s="28"/>
    </row>
    <row r="93" spans="1:5" x14ac:dyDescent="0.25">
      <c r="B93" s="7"/>
      <c r="C93" s="112" t="s">
        <v>255</v>
      </c>
      <c r="D93" s="5" t="s">
        <v>84</v>
      </c>
      <c r="E93" s="28"/>
    </row>
    <row r="94" spans="1:5" x14ac:dyDescent="0.25">
      <c r="B94" s="10" t="s">
        <v>85</v>
      </c>
      <c r="C94" s="116" t="s">
        <v>256</v>
      </c>
      <c r="D94" s="11" t="s">
        <v>86</v>
      </c>
      <c r="E94" s="28"/>
    </row>
    <row r="95" spans="1:5" x14ac:dyDescent="0.25">
      <c r="C95" s="116" t="s">
        <v>257</v>
      </c>
      <c r="D95" s="11" t="s">
        <v>87</v>
      </c>
      <c r="E95" s="28"/>
    </row>
    <row r="96" spans="1:5" ht="15.75" x14ac:dyDescent="0.25">
      <c r="A96" t="s">
        <v>162</v>
      </c>
      <c r="B96" s="4" t="s">
        <v>88</v>
      </c>
      <c r="C96" s="112">
        <v>1</v>
      </c>
      <c r="D96" s="5" t="s">
        <v>89</v>
      </c>
      <c r="E96" s="63">
        <v>19886326000</v>
      </c>
    </row>
    <row r="97" spans="2:5" ht="15.75" x14ac:dyDescent="0.25">
      <c r="B97" s="4" t="s">
        <v>90</v>
      </c>
      <c r="C97" s="112">
        <v>2</v>
      </c>
      <c r="D97" s="5" t="s">
        <v>91</v>
      </c>
      <c r="E97" s="64">
        <v>2742992000</v>
      </c>
    </row>
    <row r="98" spans="2:5" x14ac:dyDescent="0.25">
      <c r="B98" s="12" t="s">
        <v>92</v>
      </c>
      <c r="C98" s="116">
        <v>3</v>
      </c>
      <c r="D98" s="13" t="s">
        <v>93</v>
      </c>
      <c r="E98" s="28"/>
    </row>
    <row r="99" spans="2:5" ht="15.75" x14ac:dyDescent="0.25">
      <c r="B99" s="14"/>
      <c r="C99" s="116" t="s">
        <v>258</v>
      </c>
      <c r="D99" s="5" t="s">
        <v>94</v>
      </c>
      <c r="E99" s="65">
        <v>3000000000</v>
      </c>
    </row>
    <row r="100" spans="2:5" ht="15.75" x14ac:dyDescent="0.25">
      <c r="B100" s="7"/>
      <c r="C100" s="117" t="s">
        <v>259</v>
      </c>
      <c r="D100" s="5" t="s">
        <v>95</v>
      </c>
      <c r="E100" s="66">
        <v>26598814000</v>
      </c>
    </row>
    <row r="101" spans="2:5" ht="15.75" x14ac:dyDescent="0.25">
      <c r="B101" s="7"/>
      <c r="C101" s="117" t="s">
        <v>260</v>
      </c>
      <c r="D101" s="11" t="s">
        <v>96</v>
      </c>
      <c r="E101" s="67">
        <v>26053685000</v>
      </c>
    </row>
    <row r="102" spans="2:5" ht="15.75" x14ac:dyDescent="0.25">
      <c r="B102" s="7"/>
      <c r="C102" s="117" t="s">
        <v>261</v>
      </c>
      <c r="D102" s="11" t="s">
        <v>97</v>
      </c>
      <c r="E102" s="68">
        <v>74375215000</v>
      </c>
    </row>
    <row r="103" spans="2:5" x14ac:dyDescent="0.25">
      <c r="B103" s="12" t="s">
        <v>98</v>
      </c>
      <c r="C103" s="117">
        <v>4</v>
      </c>
      <c r="D103" s="13" t="s">
        <v>98</v>
      </c>
      <c r="E103" s="28"/>
    </row>
    <row r="104" spans="2:5" ht="15.75" x14ac:dyDescent="0.25">
      <c r="B104" s="15"/>
      <c r="C104" s="117" t="s">
        <v>262</v>
      </c>
      <c r="D104" s="16" t="s">
        <v>99</v>
      </c>
      <c r="E104" s="69">
        <v>2200854000</v>
      </c>
    </row>
    <row r="105" spans="2:5" ht="15.75" x14ac:dyDescent="0.25">
      <c r="B105" s="15"/>
      <c r="C105" s="117" t="s">
        <v>263</v>
      </c>
      <c r="D105" s="16" t="s">
        <v>100</v>
      </c>
      <c r="E105" s="70">
        <v>6722106000</v>
      </c>
    </row>
    <row r="106" spans="2:5" ht="15.75" x14ac:dyDescent="0.25">
      <c r="B106" s="15"/>
      <c r="C106" s="117" t="s">
        <v>264</v>
      </c>
      <c r="D106" s="16" t="s">
        <v>101</v>
      </c>
      <c r="E106" s="71">
        <v>3664990000</v>
      </c>
    </row>
    <row r="107" spans="2:5" ht="15.75" x14ac:dyDescent="0.25">
      <c r="B107" s="15"/>
      <c r="C107" s="117" t="s">
        <v>265</v>
      </c>
      <c r="D107" s="16" t="s">
        <v>102</v>
      </c>
      <c r="E107" s="72">
        <v>8903902000</v>
      </c>
    </row>
    <row r="108" spans="2:5" x14ac:dyDescent="0.25">
      <c r="C108" s="117" t="s">
        <v>266</v>
      </c>
      <c r="D108" s="16" t="s">
        <v>103</v>
      </c>
      <c r="E108" s="28"/>
    </row>
    <row r="109" spans="2:5" ht="15.75" x14ac:dyDescent="0.25">
      <c r="B109" s="15"/>
      <c r="C109" s="117" t="s">
        <v>267</v>
      </c>
      <c r="D109" s="16" t="s">
        <v>104</v>
      </c>
      <c r="E109" s="73">
        <v>4358044500</v>
      </c>
    </row>
    <row r="110" spans="2:5" ht="15.75" x14ac:dyDescent="0.25">
      <c r="B110" s="15"/>
      <c r="C110" s="117" t="s">
        <v>268</v>
      </c>
      <c r="D110" s="16" t="s">
        <v>105</v>
      </c>
      <c r="E110" s="74">
        <f>3609415400+9239220000</f>
        <v>12848635400</v>
      </c>
    </row>
    <row r="111" spans="2:5" ht="15.75" x14ac:dyDescent="0.25">
      <c r="B111" s="15"/>
      <c r="C111" s="117" t="s">
        <v>269</v>
      </c>
      <c r="D111" s="16" t="s">
        <v>106</v>
      </c>
      <c r="E111" s="75">
        <v>3001555000</v>
      </c>
    </row>
    <row r="112" spans="2:5" ht="15.75" x14ac:dyDescent="0.25">
      <c r="B112" s="4" t="s">
        <v>10</v>
      </c>
      <c r="C112" s="117">
        <v>5</v>
      </c>
      <c r="D112" s="16" t="s">
        <v>107</v>
      </c>
      <c r="E112" s="76">
        <v>33378800000</v>
      </c>
    </row>
    <row r="113" spans="2:5" ht="15.75" x14ac:dyDescent="0.25">
      <c r="B113" s="4" t="s">
        <v>108</v>
      </c>
      <c r="C113" s="117" t="s">
        <v>270</v>
      </c>
      <c r="D113" s="16" t="s">
        <v>109</v>
      </c>
      <c r="E113" s="77">
        <f>900000000+1220400000</f>
        <v>2120400000</v>
      </c>
    </row>
    <row r="114" spans="2:5" ht="15.75" x14ac:dyDescent="0.25">
      <c r="C114" s="19" t="s">
        <v>271</v>
      </c>
      <c r="D114" s="16" t="s">
        <v>110</v>
      </c>
      <c r="E114" s="78">
        <v>4397090000</v>
      </c>
    </row>
    <row r="115" spans="2:5" ht="15.75" x14ac:dyDescent="0.25">
      <c r="B115" s="4" t="s">
        <v>111</v>
      </c>
      <c r="C115" s="117">
        <v>7</v>
      </c>
      <c r="D115" s="17" t="s">
        <v>112</v>
      </c>
      <c r="E115" s="79">
        <v>3817200000</v>
      </c>
    </row>
    <row r="116" spans="2:5" ht="15.75" x14ac:dyDescent="0.25">
      <c r="B116" s="4" t="s">
        <v>113</v>
      </c>
      <c r="C116" s="117">
        <v>8</v>
      </c>
      <c r="D116" s="17" t="s">
        <v>114</v>
      </c>
      <c r="E116" s="80">
        <v>2638694000</v>
      </c>
    </row>
    <row r="117" spans="2:5" x14ac:dyDescent="0.25">
      <c r="B117" s="4" t="s">
        <v>115</v>
      </c>
      <c r="C117" s="117">
        <v>9</v>
      </c>
      <c r="D117" s="18" t="s">
        <v>116</v>
      </c>
      <c r="E117" s="28"/>
    </row>
    <row r="118" spans="2:5" ht="15.75" x14ac:dyDescent="0.25">
      <c r="C118" s="117" t="s">
        <v>272</v>
      </c>
      <c r="D118" s="16" t="s">
        <v>117</v>
      </c>
      <c r="E118" s="81">
        <v>13384331900</v>
      </c>
    </row>
    <row r="119" spans="2:5" ht="15.75" x14ac:dyDescent="0.25">
      <c r="B119" s="4"/>
      <c r="C119" s="117" t="s">
        <v>273</v>
      </c>
      <c r="D119" s="19" t="s">
        <v>118</v>
      </c>
      <c r="E119" s="82">
        <v>15970833750</v>
      </c>
    </row>
    <row r="120" spans="2:5" ht="15.75" x14ac:dyDescent="0.25">
      <c r="B120" s="4"/>
      <c r="C120" s="19" t="s">
        <v>274</v>
      </c>
      <c r="D120" s="16" t="s">
        <v>119</v>
      </c>
      <c r="E120" s="83">
        <v>49493255000</v>
      </c>
    </row>
    <row r="121" spans="2:5" ht="15.75" x14ac:dyDescent="0.25">
      <c r="C121" s="117" t="s">
        <v>275</v>
      </c>
      <c r="D121" s="16" t="s">
        <v>120</v>
      </c>
      <c r="E121" s="84">
        <v>1170232000</v>
      </c>
    </row>
    <row r="122" spans="2:5" ht="15.75" x14ac:dyDescent="0.25">
      <c r="B122" s="4"/>
      <c r="C122" s="117" t="s">
        <v>276</v>
      </c>
      <c r="D122" s="16" t="s">
        <v>121</v>
      </c>
      <c r="E122" s="85">
        <f>1250000000</f>
        <v>1250000000</v>
      </c>
    </row>
    <row r="123" spans="2:5" ht="15.75" x14ac:dyDescent="0.25">
      <c r="B123" s="4" t="s">
        <v>40</v>
      </c>
      <c r="C123" s="19">
        <v>10</v>
      </c>
      <c r="D123" s="16" t="s">
        <v>40</v>
      </c>
      <c r="E123" s="86">
        <v>2500000000</v>
      </c>
    </row>
    <row r="124" spans="2:5" ht="15.75" x14ac:dyDescent="0.25">
      <c r="B124" s="4" t="s">
        <v>122</v>
      </c>
      <c r="C124" s="19">
        <v>11</v>
      </c>
      <c r="D124" s="19" t="s">
        <v>123</v>
      </c>
      <c r="E124" s="87">
        <v>52523792250</v>
      </c>
    </row>
    <row r="125" spans="2:5" ht="15.75" x14ac:dyDescent="0.25">
      <c r="B125" s="4" t="s">
        <v>124</v>
      </c>
      <c r="C125" s="19" t="s">
        <v>277</v>
      </c>
      <c r="D125" s="16" t="s">
        <v>125</v>
      </c>
      <c r="E125" s="88">
        <v>16752635800</v>
      </c>
    </row>
    <row r="126" spans="2:5" x14ac:dyDescent="0.25">
      <c r="B126" s="4"/>
      <c r="C126" s="19" t="s">
        <v>278</v>
      </c>
      <c r="D126" s="19" t="s">
        <v>126</v>
      </c>
      <c r="E126" s="28"/>
    </row>
    <row r="127" spans="2:5" ht="15.75" x14ac:dyDescent="0.25">
      <c r="B127" s="4" t="s">
        <v>127</v>
      </c>
      <c r="C127" s="19">
        <v>13</v>
      </c>
      <c r="D127" s="16" t="s">
        <v>128</v>
      </c>
      <c r="E127" s="89">
        <v>17840000000</v>
      </c>
    </row>
    <row r="128" spans="2:5" ht="15.75" x14ac:dyDescent="0.25">
      <c r="B128" s="4" t="s">
        <v>129</v>
      </c>
      <c r="C128" s="19">
        <v>14</v>
      </c>
      <c r="D128" s="17" t="s">
        <v>130</v>
      </c>
      <c r="E128" s="90">
        <v>2776000000</v>
      </c>
    </row>
    <row r="129" spans="2:5" ht="15.75" x14ac:dyDescent="0.25">
      <c r="B129" s="4" t="s">
        <v>131</v>
      </c>
      <c r="C129" s="19">
        <v>15</v>
      </c>
      <c r="D129" s="20" t="s">
        <v>132</v>
      </c>
      <c r="E129" s="91">
        <v>20680000000</v>
      </c>
    </row>
    <row r="130" spans="2:5" x14ac:dyDescent="0.25">
      <c r="B130" s="4" t="s">
        <v>133</v>
      </c>
      <c r="C130" s="117" t="s">
        <v>279</v>
      </c>
      <c r="D130" s="20" t="s">
        <v>134</v>
      </c>
      <c r="E130" s="28"/>
    </row>
    <row r="131" spans="2:5" x14ac:dyDescent="0.25">
      <c r="B131" s="4"/>
      <c r="C131" s="112" t="s">
        <v>280</v>
      </c>
      <c r="D131" s="20" t="s">
        <v>135</v>
      </c>
      <c r="E131" s="28"/>
    </row>
    <row r="132" spans="2:5" x14ac:dyDescent="0.25">
      <c r="B132" s="4"/>
      <c r="C132" s="112" t="s">
        <v>281</v>
      </c>
      <c r="D132" s="20" t="s">
        <v>136</v>
      </c>
      <c r="E132" s="28"/>
    </row>
    <row r="133" spans="2:5" x14ac:dyDescent="0.25">
      <c r="B133" s="4"/>
      <c r="C133" s="112" t="s">
        <v>282</v>
      </c>
      <c r="D133" s="20" t="s">
        <v>137</v>
      </c>
      <c r="E133" s="28"/>
    </row>
    <row r="134" spans="2:5" x14ac:dyDescent="0.25">
      <c r="C134" s="112" t="s">
        <v>283</v>
      </c>
      <c r="D134" s="20" t="s">
        <v>138</v>
      </c>
      <c r="E134" s="28"/>
    </row>
    <row r="135" spans="2:5" x14ac:dyDescent="0.25">
      <c r="B135" s="4"/>
      <c r="C135" s="112" t="s">
        <v>284</v>
      </c>
      <c r="D135" s="20" t="s">
        <v>139</v>
      </c>
      <c r="E135" s="28"/>
    </row>
    <row r="136" spans="2:5" x14ac:dyDescent="0.25">
      <c r="C136" s="112" t="s">
        <v>285</v>
      </c>
      <c r="D136" s="16" t="s">
        <v>140</v>
      </c>
      <c r="E136" s="28"/>
    </row>
    <row r="137" spans="2:5" x14ac:dyDescent="0.25">
      <c r="B137" s="4"/>
      <c r="C137" s="112" t="s">
        <v>286</v>
      </c>
      <c r="D137" s="21" t="s">
        <v>141</v>
      </c>
      <c r="E137" s="28"/>
    </row>
    <row r="138" spans="2:5" ht="15.75" x14ac:dyDescent="0.25">
      <c r="B138" s="4" t="s">
        <v>9</v>
      </c>
      <c r="C138" s="19" t="s">
        <v>287</v>
      </c>
      <c r="D138" s="5" t="s">
        <v>142</v>
      </c>
      <c r="E138" s="92">
        <v>4562082200</v>
      </c>
    </row>
    <row r="139" spans="2:5" ht="15.75" x14ac:dyDescent="0.25">
      <c r="B139" s="15"/>
      <c r="C139" s="117" t="s">
        <v>288</v>
      </c>
      <c r="D139" s="5" t="s">
        <v>143</v>
      </c>
      <c r="E139" s="93">
        <v>1545600000</v>
      </c>
    </row>
    <row r="140" spans="2:5" ht="15.75" x14ac:dyDescent="0.25">
      <c r="B140" s="15"/>
      <c r="C140" s="117" t="s">
        <v>289</v>
      </c>
      <c r="D140" s="5" t="s">
        <v>144</v>
      </c>
      <c r="E140" s="94">
        <v>11814780000</v>
      </c>
    </row>
    <row r="141" spans="2:5" ht="15.75" x14ac:dyDescent="0.25">
      <c r="C141" s="117" t="s">
        <v>290</v>
      </c>
      <c r="D141" s="5" t="s">
        <v>145</v>
      </c>
      <c r="E141" s="95">
        <v>1500000000</v>
      </c>
    </row>
    <row r="142" spans="2:5" x14ac:dyDescent="0.25">
      <c r="B142" s="4"/>
      <c r="C142" s="117" t="s">
        <v>291</v>
      </c>
      <c r="D142" s="5" t="s">
        <v>146</v>
      </c>
      <c r="E142" s="28"/>
    </row>
    <row r="143" spans="2:5" ht="15.75" x14ac:dyDescent="0.25">
      <c r="B143" s="22" t="s">
        <v>147</v>
      </c>
      <c r="C143">
        <v>18</v>
      </c>
      <c r="D143" s="21" t="s">
        <v>148</v>
      </c>
      <c r="E143" s="96">
        <v>769180000</v>
      </c>
    </row>
    <row r="144" spans="2:5" ht="15.75" x14ac:dyDescent="0.25">
      <c r="B144" s="23" t="s">
        <v>149</v>
      </c>
      <c r="C144">
        <v>19</v>
      </c>
      <c r="D144" s="20" t="s">
        <v>149</v>
      </c>
      <c r="E144" s="97">
        <v>3877750000</v>
      </c>
    </row>
    <row r="145" spans="2:5" ht="15.75" x14ac:dyDescent="0.25">
      <c r="B145" s="4" t="s">
        <v>150</v>
      </c>
      <c r="C145">
        <v>20</v>
      </c>
      <c r="D145" s="17" t="s">
        <v>151</v>
      </c>
      <c r="E145" s="98">
        <v>27493186548</v>
      </c>
    </row>
    <row r="146" spans="2:5" ht="15.75" x14ac:dyDescent="0.25">
      <c r="B146" s="4" t="s">
        <v>152</v>
      </c>
      <c r="C146">
        <v>21</v>
      </c>
      <c r="D146" s="17" t="s">
        <v>153</v>
      </c>
      <c r="E146" s="99">
        <v>485712962.34799999</v>
      </c>
    </row>
    <row r="147" spans="2:5" x14ac:dyDescent="0.25">
      <c r="B147" s="4" t="s">
        <v>154</v>
      </c>
      <c r="C147">
        <v>22</v>
      </c>
      <c r="D147" s="17" t="s">
        <v>154</v>
      </c>
      <c r="E147" s="28"/>
    </row>
    <row r="148" spans="2:5" x14ac:dyDescent="0.25">
      <c r="B148" s="4" t="s">
        <v>155</v>
      </c>
      <c r="C148">
        <v>23</v>
      </c>
      <c r="D148" s="17" t="s">
        <v>156</v>
      </c>
      <c r="E148" s="28"/>
    </row>
    <row r="149" spans="2:5" x14ac:dyDescent="0.25">
      <c r="B149" s="4" t="s">
        <v>157</v>
      </c>
      <c r="C149" t="s">
        <v>292</v>
      </c>
      <c r="D149" s="24" t="s">
        <v>158</v>
      </c>
      <c r="E149" s="28"/>
    </row>
    <row r="150" spans="2:5" x14ac:dyDescent="0.25">
      <c r="C150" t="s">
        <v>293</v>
      </c>
      <c r="D150" s="24" t="s">
        <v>159</v>
      </c>
      <c r="E150" s="28"/>
    </row>
    <row r="151" spans="2:5" x14ac:dyDescent="0.25">
      <c r="B151" s="4"/>
      <c r="C151" t="s">
        <v>294</v>
      </c>
      <c r="D151" s="24" t="s">
        <v>160</v>
      </c>
      <c r="E151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B2" workbookViewId="0">
      <pane ySplit="1" topLeftCell="A3" activePane="bottomLeft" state="frozen"/>
      <selection activeCell="A2" sqref="A2"/>
      <selection pane="bottomLeft" activeCell="G11" sqref="G11"/>
    </sheetView>
  </sheetViews>
  <sheetFormatPr defaultRowHeight="15" x14ac:dyDescent="0.25"/>
  <cols>
    <col min="1" max="2" width="37.140625" customWidth="1"/>
    <col min="3" max="3" width="6.5703125" bestFit="1" customWidth="1"/>
    <col min="4" max="5" width="37.140625" customWidth="1"/>
    <col min="6" max="6" width="15.42578125" customWidth="1"/>
    <col min="7" max="9" width="16.85546875" bestFit="1" customWidth="1"/>
  </cols>
  <sheetData>
    <row r="1" spans="1:11" hidden="1" x14ac:dyDescent="0.25">
      <c r="F1" s="119" t="s">
        <v>299</v>
      </c>
      <c r="G1" s="119"/>
      <c r="H1" s="119"/>
      <c r="I1" s="119"/>
      <c r="J1" s="119"/>
      <c r="K1" s="119"/>
    </row>
    <row r="2" spans="1:11" s="121" customFormat="1" x14ac:dyDescent="0.25">
      <c r="A2" s="121" t="s">
        <v>300</v>
      </c>
      <c r="B2" s="121" t="s">
        <v>295</v>
      </c>
      <c r="C2" s="121" t="s">
        <v>296</v>
      </c>
      <c r="D2" s="121" t="s">
        <v>297</v>
      </c>
      <c r="E2" s="121" t="s">
        <v>298</v>
      </c>
      <c r="F2" s="121">
        <v>2010</v>
      </c>
      <c r="G2" s="121">
        <v>2011</v>
      </c>
      <c r="H2" s="121">
        <v>2012</v>
      </c>
      <c r="I2" s="121">
        <v>2013</v>
      </c>
      <c r="J2" s="121">
        <v>2014</v>
      </c>
      <c r="K2" s="121">
        <v>2015</v>
      </c>
    </row>
    <row r="3" spans="1:11" ht="15.75" x14ac:dyDescent="0.25">
      <c r="A3" t="s">
        <v>161</v>
      </c>
      <c r="B3" s="1" t="s">
        <v>0</v>
      </c>
      <c r="C3" s="111" t="s">
        <v>163</v>
      </c>
      <c r="D3" s="2" t="s">
        <v>1</v>
      </c>
      <c r="E3" s="25">
        <v>1729390000</v>
      </c>
      <c r="H3" s="118">
        <f>SUM('[1]Actual Consumption'!$L$106,'[1]Actual Consumption'!$L$107,'[1]Actual Consumption'!$L$111,'[1]Actual Consumption'!$L$112,'[1]Actual Consumption'!$L$116,'[1]Actual Consumption'!$L$117)</f>
        <v>135000000</v>
      </c>
    </row>
    <row r="4" spans="1:11" ht="15.75" x14ac:dyDescent="0.25">
      <c r="B4" s="3"/>
      <c r="C4" s="111" t="s">
        <v>164</v>
      </c>
      <c r="D4" s="2" t="s">
        <v>0</v>
      </c>
      <c r="E4" s="26">
        <v>530000000</v>
      </c>
      <c r="H4" s="118">
        <f>SUM('[2]Actual Consumption'!$P$98,'[2]Actual Consumption'!$P$99,'[2]Actual Consumption'!$P$100,'[2]Actual Consumption'!$P$101)</f>
        <v>1443840000</v>
      </c>
      <c r="I4" s="118">
        <f>SUM('[2]Actual Consumption'!$P$102)</f>
        <v>21000000</v>
      </c>
    </row>
    <row r="5" spans="1:11" ht="15.75" x14ac:dyDescent="0.25">
      <c r="B5" s="4" t="s">
        <v>2</v>
      </c>
      <c r="C5" s="112" t="s">
        <v>165</v>
      </c>
      <c r="D5" s="5" t="s">
        <v>3</v>
      </c>
      <c r="E5" s="27">
        <v>2778313000</v>
      </c>
      <c r="F5" s="120">
        <v>141024000</v>
      </c>
      <c r="G5" s="118">
        <f>SUM('[2]Actual Consumption'!$P$11,'[2]Actual Consumption'!$P$12,'[2]Actual Consumption'!$P$13,'[2]Actual Consumption'!$P$14,'[2]Actual Consumption'!$P$15,'[2]Actual Consumption'!$P$16)</f>
        <v>1897659289</v>
      </c>
      <c r="H5" s="118">
        <f>SUM('[2]Actual Consumption'!$P$17,'[2]Actual Consumption'!$P$18)</f>
        <v>583680000</v>
      </c>
    </row>
    <row r="6" spans="1:11" x14ac:dyDescent="0.25">
      <c r="B6" s="4" t="s">
        <v>4</v>
      </c>
      <c r="C6" s="112" t="s">
        <v>166</v>
      </c>
      <c r="D6" s="5" t="s">
        <v>5</v>
      </c>
      <c r="E6" s="28"/>
    </row>
    <row r="7" spans="1:11" ht="15.75" x14ac:dyDescent="0.25">
      <c r="B7" s="4"/>
      <c r="C7" s="112" t="s">
        <v>167</v>
      </c>
      <c r="D7" s="5" t="s">
        <v>6</v>
      </c>
      <c r="E7" s="29">
        <v>2120000000</v>
      </c>
    </row>
    <row r="8" spans="1:11" x14ac:dyDescent="0.25">
      <c r="C8" s="112" t="s">
        <v>168</v>
      </c>
      <c r="D8" s="5" t="s">
        <v>7</v>
      </c>
      <c r="E8" s="28"/>
    </row>
    <row r="9" spans="1:11" ht="15.75" x14ac:dyDescent="0.25">
      <c r="B9" s="4"/>
      <c r="C9" s="112" t="s">
        <v>169</v>
      </c>
      <c r="D9" s="5" t="s">
        <v>8</v>
      </c>
      <c r="E9" s="30">
        <v>1000000000</v>
      </c>
    </row>
    <row r="10" spans="1:11" x14ac:dyDescent="0.25">
      <c r="B10" s="4" t="s">
        <v>9</v>
      </c>
      <c r="C10" s="112" t="s">
        <v>170</v>
      </c>
      <c r="D10" s="5" t="s">
        <v>5</v>
      </c>
      <c r="E10" s="28"/>
    </row>
    <row r="11" spans="1:11" x14ac:dyDescent="0.25">
      <c r="B11" s="4"/>
      <c r="C11" s="112" t="s">
        <v>171</v>
      </c>
      <c r="D11" s="5" t="s">
        <v>6</v>
      </c>
      <c r="E11" s="28"/>
    </row>
    <row r="12" spans="1:11" x14ac:dyDescent="0.25">
      <c r="B12" s="4"/>
      <c r="C12" s="112" t="s">
        <v>172</v>
      </c>
      <c r="D12" s="5" t="s">
        <v>7</v>
      </c>
      <c r="E12" s="28"/>
    </row>
    <row r="13" spans="1:11" ht="15.75" x14ac:dyDescent="0.25">
      <c r="C13" s="112" t="s">
        <v>173</v>
      </c>
      <c r="D13" s="5" t="s">
        <v>8</v>
      </c>
      <c r="E13" s="31"/>
    </row>
    <row r="14" spans="1:11" ht="15.75" x14ac:dyDescent="0.25">
      <c r="B14" s="4" t="s">
        <v>10</v>
      </c>
      <c r="C14" s="112" t="s">
        <v>174</v>
      </c>
      <c r="D14" s="5" t="s">
        <v>11</v>
      </c>
      <c r="E14" s="32"/>
    </row>
    <row r="15" spans="1:11" x14ac:dyDescent="0.25">
      <c r="B15" s="6"/>
      <c r="C15" s="112" t="s">
        <v>175</v>
      </c>
      <c r="D15" s="5" t="s">
        <v>12</v>
      </c>
      <c r="E15" s="28"/>
    </row>
    <row r="16" spans="1:11" x14ac:dyDescent="0.25">
      <c r="B16" s="6"/>
      <c r="C16" s="112" t="s">
        <v>176</v>
      </c>
      <c r="D16" s="5" t="s">
        <v>13</v>
      </c>
      <c r="E16" s="28"/>
    </row>
    <row r="17" spans="2:8" x14ac:dyDescent="0.25">
      <c r="B17" s="6"/>
      <c r="C17" s="112" t="s">
        <v>177</v>
      </c>
      <c r="D17" s="5" t="s">
        <v>14</v>
      </c>
      <c r="E17" s="28"/>
    </row>
    <row r="18" spans="2:8" x14ac:dyDescent="0.25">
      <c r="C18" s="112" t="s">
        <v>178</v>
      </c>
      <c r="D18" s="5" t="s">
        <v>15</v>
      </c>
      <c r="E18" s="28"/>
    </row>
    <row r="19" spans="2:8" x14ac:dyDescent="0.25">
      <c r="B19" s="4"/>
      <c r="C19" s="112" t="s">
        <v>179</v>
      </c>
      <c r="D19" s="5" t="s">
        <v>16</v>
      </c>
      <c r="E19" s="28"/>
    </row>
    <row r="20" spans="2:8" x14ac:dyDescent="0.25">
      <c r="B20" s="4"/>
      <c r="C20" s="112" t="s">
        <v>180</v>
      </c>
      <c r="D20" s="5" t="s">
        <v>17</v>
      </c>
      <c r="E20" s="28"/>
    </row>
    <row r="21" spans="2:8" ht="15.75" x14ac:dyDescent="0.25">
      <c r="B21" s="4"/>
      <c r="C21" s="112" t="s">
        <v>181</v>
      </c>
      <c r="D21" s="5" t="s">
        <v>18</v>
      </c>
      <c r="E21" s="33">
        <v>68250000</v>
      </c>
    </row>
    <row r="22" spans="2:8" x14ac:dyDescent="0.25">
      <c r="B22" s="4" t="s">
        <v>19</v>
      </c>
      <c r="C22" s="112" t="s">
        <v>182</v>
      </c>
      <c r="D22" s="5" t="s">
        <v>5</v>
      </c>
      <c r="E22" s="28"/>
      <c r="G22" s="123">
        <v>30750000</v>
      </c>
      <c r="H22" s="118">
        <f>SUM('[2]Actual Consumption'!$P$57,'[2]Actual Consumption'!$P$58,'[2]Actual Consumption'!$P$59)</f>
        <v>37500000</v>
      </c>
    </row>
    <row r="23" spans="2:8" x14ac:dyDescent="0.25">
      <c r="B23" s="4"/>
      <c r="C23" s="112" t="s">
        <v>183</v>
      </c>
      <c r="D23" s="5" t="s">
        <v>6</v>
      </c>
      <c r="E23" s="28"/>
      <c r="G23" s="122"/>
    </row>
    <row r="24" spans="2:8" x14ac:dyDescent="0.25">
      <c r="B24" s="4"/>
      <c r="C24" s="112" t="s">
        <v>184</v>
      </c>
      <c r="D24" s="5" t="s">
        <v>7</v>
      </c>
      <c r="E24" s="28"/>
      <c r="G24" s="122"/>
    </row>
    <row r="25" spans="2:8" ht="15.75" x14ac:dyDescent="0.25">
      <c r="B25" s="4"/>
      <c r="C25" s="112" t="s">
        <v>185</v>
      </c>
      <c r="D25" s="5" t="s">
        <v>8</v>
      </c>
      <c r="E25" s="34">
        <v>500000000</v>
      </c>
      <c r="G25" s="122"/>
    </row>
    <row r="26" spans="2:8" x14ac:dyDescent="0.25">
      <c r="B26" s="4" t="s">
        <v>20</v>
      </c>
      <c r="C26" s="112" t="s">
        <v>186</v>
      </c>
      <c r="D26" s="5" t="s">
        <v>21</v>
      </c>
      <c r="E26" s="28"/>
      <c r="G26" s="122"/>
    </row>
    <row r="27" spans="2:8" x14ac:dyDescent="0.25">
      <c r="C27" s="112" t="s">
        <v>187</v>
      </c>
      <c r="D27" s="5" t="s">
        <v>22</v>
      </c>
      <c r="E27" s="28"/>
      <c r="G27" s="122"/>
    </row>
    <row r="28" spans="2:8" x14ac:dyDescent="0.25">
      <c r="B28" s="4"/>
      <c r="C28" s="112" t="s">
        <v>188</v>
      </c>
      <c r="D28" s="5" t="s">
        <v>4</v>
      </c>
      <c r="E28" s="28"/>
      <c r="G28" s="122"/>
    </row>
    <row r="29" spans="2:8" x14ac:dyDescent="0.25">
      <c r="B29" s="4"/>
      <c r="C29" s="112" t="s">
        <v>189</v>
      </c>
      <c r="D29" s="5" t="s">
        <v>23</v>
      </c>
      <c r="E29" s="28"/>
      <c r="G29" s="122"/>
    </row>
    <row r="30" spans="2:8" x14ac:dyDescent="0.25">
      <c r="B30" s="4"/>
      <c r="C30" s="112" t="s">
        <v>190</v>
      </c>
      <c r="D30" s="5" t="s">
        <v>24</v>
      </c>
      <c r="E30" s="28"/>
      <c r="G30" s="122"/>
    </row>
    <row r="31" spans="2:8" ht="15.75" x14ac:dyDescent="0.25">
      <c r="B31" s="4"/>
      <c r="C31" s="112" t="s">
        <v>191</v>
      </c>
      <c r="D31" s="5" t="s">
        <v>8</v>
      </c>
      <c r="E31" s="35">
        <v>100000000</v>
      </c>
      <c r="G31" s="122"/>
    </row>
    <row r="32" spans="2:8" ht="15.75" x14ac:dyDescent="0.25">
      <c r="B32" s="4" t="s">
        <v>25</v>
      </c>
      <c r="C32" s="112" t="s">
        <v>192</v>
      </c>
      <c r="D32" s="5" t="s">
        <v>25</v>
      </c>
      <c r="E32" s="36">
        <v>310000000</v>
      </c>
      <c r="G32" s="122"/>
    </row>
    <row r="33" spans="2:9" x14ac:dyDescent="0.25">
      <c r="B33" s="4" t="s">
        <v>26</v>
      </c>
      <c r="C33" s="112" t="s">
        <v>193</v>
      </c>
      <c r="D33" s="5" t="s">
        <v>27</v>
      </c>
      <c r="E33" s="28"/>
      <c r="G33" s="122"/>
      <c r="H33" s="118">
        <f>SUM('[2]Actual Consumption'!$P$65,'[2]Actual Consumption'!$P$66,'[2]Actual Consumption'!$P$69,'[2]Actual Consumption'!$P$70)</f>
        <v>212500000</v>
      </c>
    </row>
    <row r="34" spans="2:9" x14ac:dyDescent="0.25">
      <c r="B34" s="4"/>
      <c r="C34" s="112" t="s">
        <v>194</v>
      </c>
      <c r="D34" s="5" t="s">
        <v>28</v>
      </c>
      <c r="E34" s="28"/>
      <c r="G34" s="122"/>
      <c r="H34" s="118">
        <f>SUM('[2]Actual Consumption'!$P$67:$P$68)</f>
        <v>85000000</v>
      </c>
    </row>
    <row r="35" spans="2:9" x14ac:dyDescent="0.25">
      <c r="B35" s="4"/>
      <c r="C35" s="112" t="s">
        <v>195</v>
      </c>
      <c r="D35" s="5" t="s">
        <v>29</v>
      </c>
      <c r="E35" s="28"/>
      <c r="G35" s="122"/>
    </row>
    <row r="36" spans="2:9" ht="15.75" x14ac:dyDescent="0.25">
      <c r="B36" s="6"/>
      <c r="C36" s="112" t="s">
        <v>196</v>
      </c>
      <c r="D36" s="5" t="s">
        <v>30</v>
      </c>
      <c r="E36" s="37"/>
      <c r="G36" s="122"/>
    </row>
    <row r="37" spans="2:9" ht="15.75" x14ac:dyDescent="0.25">
      <c r="B37" s="4" t="s">
        <v>31</v>
      </c>
      <c r="C37" s="112" t="s">
        <v>197</v>
      </c>
      <c r="D37" s="5" t="s">
        <v>32</v>
      </c>
      <c r="E37" s="38">
        <v>122960000</v>
      </c>
      <c r="G37" s="122"/>
      <c r="I37" s="118">
        <f>SUM('[2]Actual Consumption'!$P$77,'[2]Actual Consumption'!$P$78)</f>
        <v>35000000</v>
      </c>
    </row>
    <row r="38" spans="2:9" ht="15.75" x14ac:dyDescent="0.25">
      <c r="B38" s="4" t="s">
        <v>33</v>
      </c>
      <c r="C38" s="112" t="s">
        <v>198</v>
      </c>
      <c r="D38" s="5" t="s">
        <v>34</v>
      </c>
      <c r="E38" s="39"/>
      <c r="G38" s="122">
        <f>SUM('[2]Actual Consumption'!$P$38,'[2]Actual Consumption'!$P$39,'[2]Actual Consumption'!$P$40)</f>
        <v>73710000</v>
      </c>
      <c r="H38" s="118">
        <f>SUM('[2]Actual Consumption'!$P$41,'[2]Actual Consumption'!$P$42)</f>
        <v>49250000</v>
      </c>
    </row>
    <row r="39" spans="2:9" x14ac:dyDescent="0.25">
      <c r="C39" s="112" t="s">
        <v>199</v>
      </c>
      <c r="D39" s="5" t="s">
        <v>35</v>
      </c>
      <c r="E39" s="28"/>
      <c r="G39" s="122"/>
    </row>
    <row r="40" spans="2:9" x14ac:dyDescent="0.25">
      <c r="B40" s="6"/>
      <c r="C40" s="112" t="s">
        <v>200</v>
      </c>
      <c r="D40" s="5" t="s">
        <v>36</v>
      </c>
      <c r="E40" s="28"/>
      <c r="G40" s="122"/>
    </row>
    <row r="41" spans="2:9" x14ac:dyDescent="0.25">
      <c r="B41" s="6"/>
      <c r="C41" s="112" t="s">
        <v>201</v>
      </c>
      <c r="D41" s="5" t="s">
        <v>37</v>
      </c>
      <c r="E41" s="28"/>
    </row>
    <row r="42" spans="2:9" ht="15.75" x14ac:dyDescent="0.25">
      <c r="B42" s="6"/>
      <c r="C42" s="112" t="s">
        <v>202</v>
      </c>
      <c r="D42" s="5" t="s">
        <v>38</v>
      </c>
      <c r="E42" s="40">
        <v>350000000</v>
      </c>
    </row>
    <row r="43" spans="2:9" x14ac:dyDescent="0.25">
      <c r="B43" s="4" t="s">
        <v>39</v>
      </c>
      <c r="C43" s="112" t="s">
        <v>203</v>
      </c>
      <c r="D43" s="5" t="s">
        <v>5</v>
      </c>
      <c r="E43" s="28"/>
    </row>
    <row r="44" spans="2:9" x14ac:dyDescent="0.25">
      <c r="B44" s="6"/>
      <c r="C44" s="112" t="s">
        <v>204</v>
      </c>
      <c r="D44" s="5" t="s">
        <v>6</v>
      </c>
      <c r="E44" s="28"/>
    </row>
    <row r="45" spans="2:9" x14ac:dyDescent="0.25">
      <c r="C45" s="112" t="s">
        <v>205</v>
      </c>
      <c r="D45" s="5" t="s">
        <v>7</v>
      </c>
      <c r="E45" s="28"/>
    </row>
    <row r="46" spans="2:9" ht="15.75" x14ac:dyDescent="0.25">
      <c r="B46" s="6"/>
      <c r="C46" s="112" t="s">
        <v>206</v>
      </c>
      <c r="D46" s="5" t="s">
        <v>8</v>
      </c>
      <c r="E46" s="41">
        <v>275000000</v>
      </c>
    </row>
    <row r="47" spans="2:9" x14ac:dyDescent="0.25">
      <c r="B47" s="4" t="s">
        <v>40</v>
      </c>
      <c r="C47" s="112" t="s">
        <v>207</v>
      </c>
      <c r="D47" s="5" t="s">
        <v>21</v>
      </c>
      <c r="E47" s="28"/>
    </row>
    <row r="48" spans="2:9" x14ac:dyDescent="0.25">
      <c r="B48" s="6"/>
      <c r="C48" s="112" t="s">
        <v>208</v>
      </c>
      <c r="D48" s="5" t="s">
        <v>4</v>
      </c>
      <c r="E48" s="28"/>
    </row>
    <row r="49" spans="2:5" x14ac:dyDescent="0.25">
      <c r="B49" s="6"/>
      <c r="C49" s="112" t="s">
        <v>209</v>
      </c>
      <c r="D49" s="5" t="s">
        <v>41</v>
      </c>
      <c r="E49" s="28"/>
    </row>
    <row r="50" spans="2:5" ht="15.75" x14ac:dyDescent="0.25">
      <c r="C50" s="112" t="s">
        <v>210</v>
      </c>
      <c r="D50" s="5" t="s">
        <v>42</v>
      </c>
      <c r="E50" s="42"/>
    </row>
    <row r="51" spans="2:5" x14ac:dyDescent="0.25">
      <c r="B51" s="4" t="s">
        <v>43</v>
      </c>
      <c r="C51" s="112" t="s">
        <v>211</v>
      </c>
      <c r="D51" s="5" t="s">
        <v>21</v>
      </c>
      <c r="E51" s="28"/>
    </row>
    <row r="52" spans="2:5" x14ac:dyDescent="0.25">
      <c r="B52" s="6"/>
      <c r="C52" s="112" t="s">
        <v>212</v>
      </c>
      <c r="D52" s="5" t="s">
        <v>4</v>
      </c>
      <c r="E52" s="28"/>
    </row>
    <row r="53" spans="2:5" x14ac:dyDescent="0.25">
      <c r="B53" s="6"/>
      <c r="C53" s="112" t="s">
        <v>213</v>
      </c>
      <c r="D53" s="5" t="s">
        <v>41</v>
      </c>
      <c r="E53" s="28"/>
    </row>
    <row r="54" spans="2:5" ht="15.75" x14ac:dyDescent="0.25">
      <c r="B54" s="6"/>
      <c r="C54" s="112" t="s">
        <v>214</v>
      </c>
      <c r="D54" s="5" t="s">
        <v>42</v>
      </c>
      <c r="E54" s="43">
        <v>2000000000</v>
      </c>
    </row>
    <row r="55" spans="2:5" x14ac:dyDescent="0.25">
      <c r="B55" s="4" t="s">
        <v>44</v>
      </c>
      <c r="C55" s="112" t="s">
        <v>215</v>
      </c>
      <c r="D55" s="5" t="s">
        <v>45</v>
      </c>
      <c r="E55" s="28"/>
    </row>
    <row r="56" spans="2:5" x14ac:dyDescent="0.25">
      <c r="B56" s="6"/>
      <c r="C56" s="112" t="s">
        <v>216</v>
      </c>
      <c r="D56" s="5" t="s">
        <v>46</v>
      </c>
      <c r="E56" s="28"/>
    </row>
    <row r="57" spans="2:5" x14ac:dyDescent="0.25">
      <c r="B57" s="6"/>
      <c r="C57" s="112" t="s">
        <v>217</v>
      </c>
      <c r="D57" s="5" t="s">
        <v>41</v>
      </c>
      <c r="E57" s="28"/>
    </row>
    <row r="58" spans="2:5" x14ac:dyDescent="0.25">
      <c r="B58" s="6"/>
      <c r="C58" s="112" t="s">
        <v>218</v>
      </c>
      <c r="D58" s="5" t="s">
        <v>47</v>
      </c>
      <c r="E58" s="28"/>
    </row>
    <row r="59" spans="2:5" x14ac:dyDescent="0.25">
      <c r="B59" s="6"/>
      <c r="C59" s="112" t="s">
        <v>219</v>
      </c>
      <c r="D59" s="5" t="s">
        <v>48</v>
      </c>
      <c r="E59" s="28"/>
    </row>
    <row r="60" spans="2:5" x14ac:dyDescent="0.25">
      <c r="B60" s="4" t="s">
        <v>43</v>
      </c>
      <c r="C60" s="112" t="s">
        <v>220</v>
      </c>
      <c r="D60" s="5" t="s">
        <v>21</v>
      </c>
      <c r="E60" s="28"/>
    </row>
    <row r="61" spans="2:5" x14ac:dyDescent="0.25">
      <c r="B61" s="6"/>
      <c r="C61" s="112" t="s">
        <v>221</v>
      </c>
      <c r="D61" s="5" t="s">
        <v>4</v>
      </c>
      <c r="E61" s="28"/>
    </row>
    <row r="62" spans="2:5" x14ac:dyDescent="0.25">
      <c r="B62" s="6"/>
      <c r="C62" s="112" t="s">
        <v>222</v>
      </c>
      <c r="D62" s="5" t="s">
        <v>41</v>
      </c>
      <c r="E62" s="28"/>
    </row>
    <row r="63" spans="2:5" ht="15.75" x14ac:dyDescent="0.25">
      <c r="B63" s="6"/>
      <c r="C63" s="112" t="s">
        <v>223</v>
      </c>
      <c r="D63" s="5" t="s">
        <v>42</v>
      </c>
      <c r="E63" s="44">
        <v>1000000000</v>
      </c>
    </row>
    <row r="64" spans="2:5" x14ac:dyDescent="0.25">
      <c r="B64" s="4" t="s">
        <v>49</v>
      </c>
      <c r="C64" s="112" t="s">
        <v>224</v>
      </c>
      <c r="D64" s="5" t="s">
        <v>50</v>
      </c>
      <c r="E64" s="28"/>
    </row>
    <row r="65" spans="2:9" x14ac:dyDescent="0.25">
      <c r="B65" s="6"/>
      <c r="C65" s="112" t="s">
        <v>225</v>
      </c>
      <c r="D65" s="5" t="s">
        <v>51</v>
      </c>
      <c r="E65" s="28"/>
    </row>
    <row r="66" spans="2:9" x14ac:dyDescent="0.25">
      <c r="B66" s="4" t="s">
        <v>52</v>
      </c>
      <c r="C66" s="112" t="s">
        <v>226</v>
      </c>
      <c r="D66" s="5" t="s">
        <v>53</v>
      </c>
      <c r="E66" s="28"/>
    </row>
    <row r="67" spans="2:9" x14ac:dyDescent="0.25">
      <c r="B67" s="6"/>
      <c r="C67" s="112" t="s">
        <v>227</v>
      </c>
      <c r="D67" s="5" t="s">
        <v>4</v>
      </c>
      <c r="E67" s="28"/>
    </row>
    <row r="68" spans="2:9" ht="15.75" x14ac:dyDescent="0.25">
      <c r="B68" s="6"/>
      <c r="C68" s="112" t="s">
        <v>228</v>
      </c>
      <c r="D68" s="5" t="s">
        <v>23</v>
      </c>
      <c r="E68" s="45"/>
    </row>
    <row r="69" spans="2:9" x14ac:dyDescent="0.25">
      <c r="B69" s="4" t="s">
        <v>54</v>
      </c>
      <c r="C69" s="112" t="s">
        <v>229</v>
      </c>
      <c r="D69" s="5" t="s">
        <v>55</v>
      </c>
      <c r="E69" s="28"/>
    </row>
    <row r="70" spans="2:9" ht="15.75" x14ac:dyDescent="0.25">
      <c r="B70" s="6"/>
      <c r="C70" s="112" t="s">
        <v>230</v>
      </c>
      <c r="D70" s="5" t="s">
        <v>56</v>
      </c>
      <c r="E70" s="46"/>
    </row>
    <row r="71" spans="2:9" ht="15.75" x14ac:dyDescent="0.25">
      <c r="B71" s="4" t="s">
        <v>57</v>
      </c>
      <c r="C71" s="112" t="s">
        <v>231</v>
      </c>
      <c r="D71" s="5" t="s">
        <v>57</v>
      </c>
      <c r="E71" s="47"/>
    </row>
    <row r="72" spans="2:9" x14ac:dyDescent="0.25">
      <c r="B72" s="4" t="s">
        <v>58</v>
      </c>
      <c r="C72" s="112" t="s">
        <v>232</v>
      </c>
      <c r="D72" s="5" t="s">
        <v>8</v>
      </c>
      <c r="E72" s="28"/>
    </row>
    <row r="73" spans="2:9" ht="15.75" x14ac:dyDescent="0.25">
      <c r="B73" s="6"/>
      <c r="C73" s="112" t="s">
        <v>233</v>
      </c>
      <c r="D73" s="5" t="s">
        <v>59</v>
      </c>
      <c r="E73" s="48"/>
    </row>
    <row r="74" spans="2:9" x14ac:dyDescent="0.25">
      <c r="B74" s="4" t="s">
        <v>60</v>
      </c>
      <c r="C74" s="112" t="s">
        <v>234</v>
      </c>
      <c r="D74" s="5" t="s">
        <v>61</v>
      </c>
      <c r="E74" s="28"/>
      <c r="I74" s="118">
        <f>SUM('[2]Actual Consumption'!$P$157,'[2]Actual Consumption'!$P$158,'[2]Actual Consumption'!$P$159,'[2]Actual Consumption'!$P$160,'[2]Actual Consumption'!$P$161,'[2]Actual Consumption'!$P$162,'[2]Actual Consumption'!$P$187,'[2]Actual Consumption'!$P$189,'[2]Actual Consumption'!$P$200,'[2]Actual Consumption'!$P$210)</f>
        <v>-48904587</v>
      </c>
    </row>
    <row r="75" spans="2:9" x14ac:dyDescent="0.25">
      <c r="B75" s="6"/>
      <c r="C75" s="112" t="s">
        <v>235</v>
      </c>
      <c r="D75" s="5" t="s">
        <v>62</v>
      </c>
      <c r="E75" s="28"/>
      <c r="I75" s="118">
        <f>SUM('[2]Actual Consumption'!$P$226,'[2]Actual Consumption'!$P$230,'[2]Actual Consumption'!$P$232,'[2]Actual Consumption'!$P$233,'[2]Actual Consumption'!$P$236,'[2]Actual Consumption'!$P$238,'[2]Actual Consumption'!$P$239,'[2]Actual Consumption'!$P$240,'[2]Actual Consumption'!$P$241,'[2]Actual Consumption'!$P$244,'[2]Actual Consumption'!$P$247,'[2]Actual Consumption'!$P$249,'[2]Actual Consumption'!$P$253,'[2]Actual Consumption'!$P$254,'[2]Actual Consumption'!$P$255,'[2]Actual Consumption'!$P$256,'[2]Actual Consumption'!$P$257,'[2]Actual Consumption'!$P$259,'[2]Actual Consumption'!$P$263,'[2]Actual Consumption'!$P$265,'[2]Actual Consumption'!$P$266,'[2]Actual Consumption'!$P$267,'[2]Actual Consumption'!$P$269,'[2]Actual Consumption'!$P$270,'[2]Actual Consumption'!$P$274,'[2]Actual Consumption'!$P$277,'[2]Actual Consumption'!$P$282,'[2]Actual Consumption'!$P$283,'[2]Actual Consumption'!$P$284,'[2]Actual Consumption'!$P$285,'[2]Actual Consumption'!$P$286,'[2]Actual Consumption'!$P$287,'[2]Actual Consumption'!$P$288,'[2]Actual Consumption'!$P$290,'[2]Actual Consumption'!$P$294,'[2]Actual Consumption'!$P$296)</f>
        <v>194990812</v>
      </c>
    </row>
    <row r="76" spans="2:9" ht="15.75" x14ac:dyDescent="0.25">
      <c r="B76" s="4" t="s">
        <v>63</v>
      </c>
      <c r="C76" s="112" t="s">
        <v>236</v>
      </c>
      <c r="D76" s="5" t="s">
        <v>64</v>
      </c>
      <c r="E76" s="49">
        <f>5000000000+400000000</f>
        <v>5400000000</v>
      </c>
    </row>
    <row r="77" spans="2:9" ht="15.75" x14ac:dyDescent="0.25">
      <c r="C77" s="112" t="s">
        <v>237</v>
      </c>
      <c r="D77" s="5" t="s">
        <v>65</v>
      </c>
      <c r="E77" s="50">
        <v>700000000</v>
      </c>
      <c r="H77" s="118">
        <f>SUM('[2]Actual Consumption'!$P$131,'[2]Actual Consumption'!$P$132,'[2]Actual Consumption'!$P$133,'[2]Actual Consumption'!$P$134)</f>
        <v>2000000000</v>
      </c>
      <c r="I77" s="118">
        <f>SUM('[2]Actual Consumption'!$P$135,'[2]Actual Consumption'!$P$136)</f>
        <v>3000000000</v>
      </c>
    </row>
    <row r="78" spans="2:9" ht="15.75" x14ac:dyDescent="0.25">
      <c r="B78" s="7"/>
      <c r="C78" s="112" t="s">
        <v>238</v>
      </c>
      <c r="D78" s="5" t="s">
        <v>66</v>
      </c>
      <c r="E78" s="51">
        <v>500000000</v>
      </c>
    </row>
    <row r="79" spans="2:9" x14ac:dyDescent="0.25">
      <c r="B79" s="7"/>
      <c r="C79" s="112" t="s">
        <v>239</v>
      </c>
      <c r="D79" s="5" t="s">
        <v>67</v>
      </c>
      <c r="E79" s="28"/>
    </row>
    <row r="80" spans="2:9" ht="15.75" x14ac:dyDescent="0.25">
      <c r="C80" s="112" t="s">
        <v>240</v>
      </c>
      <c r="D80" s="5" t="s">
        <v>68</v>
      </c>
      <c r="E80" s="52">
        <v>700000000</v>
      </c>
    </row>
    <row r="81" spans="2:9" x14ac:dyDescent="0.25">
      <c r="B81" s="7"/>
      <c r="C81" s="112" t="s">
        <v>241</v>
      </c>
      <c r="D81" s="5" t="s">
        <v>69</v>
      </c>
      <c r="E81" s="28"/>
    </row>
    <row r="82" spans="2:9" ht="15.75" x14ac:dyDescent="0.25">
      <c r="B82" s="7"/>
      <c r="C82" s="112" t="s">
        <v>242</v>
      </c>
      <c r="D82" s="5" t="s">
        <v>70</v>
      </c>
      <c r="E82" s="53">
        <v>800000000</v>
      </c>
    </row>
    <row r="83" spans="2:9" x14ac:dyDescent="0.25">
      <c r="B83" s="7"/>
      <c r="C83" s="112" t="s">
        <v>243</v>
      </c>
      <c r="D83" s="5" t="s">
        <v>71</v>
      </c>
      <c r="E83" s="28"/>
    </row>
    <row r="84" spans="2:9" x14ac:dyDescent="0.25">
      <c r="B84" s="7"/>
      <c r="C84" s="112" t="s">
        <v>244</v>
      </c>
      <c r="D84" s="5" t="s">
        <v>72</v>
      </c>
      <c r="E84" s="28"/>
      <c r="I84" s="123">
        <v>482500000</v>
      </c>
    </row>
    <row r="85" spans="2:9" x14ac:dyDescent="0.25">
      <c r="B85" s="7"/>
      <c r="C85" s="113" t="s">
        <v>245</v>
      </c>
      <c r="D85" s="5" t="s">
        <v>73</v>
      </c>
      <c r="E85" s="28"/>
      <c r="I85" s="123">
        <v>322000000</v>
      </c>
    </row>
    <row r="86" spans="2:9" x14ac:dyDescent="0.25">
      <c r="B86" s="7"/>
      <c r="C86" s="114" t="s">
        <v>246</v>
      </c>
      <c r="D86" s="5" t="s">
        <v>74</v>
      </c>
      <c r="E86" s="28"/>
    </row>
    <row r="87" spans="2:9" ht="15.75" x14ac:dyDescent="0.25">
      <c r="B87" s="7"/>
      <c r="C87" s="114" t="s">
        <v>247</v>
      </c>
      <c r="D87" s="5" t="s">
        <v>75</v>
      </c>
      <c r="E87" s="54">
        <v>400000000</v>
      </c>
    </row>
    <row r="88" spans="2:9" x14ac:dyDescent="0.25">
      <c r="B88" s="7"/>
      <c r="C88" s="114" t="s">
        <v>248</v>
      </c>
      <c r="D88" s="5" t="s">
        <v>76</v>
      </c>
      <c r="E88" s="55">
        <v>16500000</v>
      </c>
      <c r="I88" s="123">
        <v>400000000</v>
      </c>
    </row>
    <row r="89" spans="2:9" ht="15.75" x14ac:dyDescent="0.25">
      <c r="B89" s="8"/>
      <c r="C89" s="115" t="s">
        <v>249</v>
      </c>
      <c r="D89" s="9" t="s">
        <v>77</v>
      </c>
      <c r="E89" s="56">
        <f>725000000+300000000+181000000+200000000+200000000+250000000</f>
        <v>1856000000</v>
      </c>
    </row>
    <row r="90" spans="2:9" ht="15.75" x14ac:dyDescent="0.25">
      <c r="B90" s="7"/>
      <c r="C90" s="114" t="s">
        <v>250</v>
      </c>
      <c r="D90" s="5" t="s">
        <v>78</v>
      </c>
      <c r="E90" s="57">
        <v>7004775000</v>
      </c>
      <c r="H90" s="118">
        <f>SUM('[2]Actual Consumption'!$P$129,'[2]Actual Consumption'!$P$130)</f>
        <v>831000000</v>
      </c>
      <c r="I90" s="118">
        <f>SUM('[2]Actual Consumption'!$P$139)</f>
        <v>300000000</v>
      </c>
    </row>
    <row r="91" spans="2:9" ht="15.75" x14ac:dyDescent="0.25">
      <c r="B91" s="4" t="s">
        <v>79</v>
      </c>
      <c r="C91" s="112" t="s">
        <v>251</v>
      </c>
      <c r="D91" s="5" t="s">
        <v>80</v>
      </c>
      <c r="E91" s="58">
        <v>500000000</v>
      </c>
    </row>
    <row r="92" spans="2:9" ht="15.75" x14ac:dyDescent="0.25">
      <c r="B92" s="7"/>
      <c r="C92" s="112" t="s">
        <v>252</v>
      </c>
      <c r="D92" s="5" t="s">
        <v>81</v>
      </c>
      <c r="E92" s="59">
        <v>1000000000</v>
      </c>
    </row>
    <row r="93" spans="2:9" ht="15.75" x14ac:dyDescent="0.25">
      <c r="B93" s="7"/>
      <c r="C93" s="112" t="s">
        <v>253</v>
      </c>
      <c r="D93" s="5" t="s">
        <v>82</v>
      </c>
      <c r="E93" s="60">
        <v>300000000</v>
      </c>
    </row>
    <row r="94" spans="2:9" ht="15.75" x14ac:dyDescent="0.25">
      <c r="B94" s="7"/>
      <c r="C94" s="112" t="s">
        <v>254</v>
      </c>
      <c r="D94" s="5" t="s">
        <v>83</v>
      </c>
      <c r="E94" s="61">
        <v>50000000</v>
      </c>
    </row>
    <row r="95" spans="2:9" ht="15.75" x14ac:dyDescent="0.25">
      <c r="B95" s="7"/>
      <c r="C95" s="112" t="s">
        <v>255</v>
      </c>
      <c r="D95" s="5" t="s">
        <v>84</v>
      </c>
      <c r="E95" s="62">
        <v>249100000</v>
      </c>
    </row>
    <row r="96" spans="2:9" x14ac:dyDescent="0.25">
      <c r="B96" s="10" t="s">
        <v>85</v>
      </c>
      <c r="C96" s="116" t="s">
        <v>256</v>
      </c>
      <c r="D96" s="11" t="s">
        <v>86</v>
      </c>
      <c r="E96" s="28"/>
      <c r="G96" s="123">
        <v>67680000</v>
      </c>
    </row>
    <row r="97" spans="1:5" ht="15.75" x14ac:dyDescent="0.25">
      <c r="C97" s="116" t="s">
        <v>257</v>
      </c>
      <c r="D97" s="11" t="s">
        <v>87</v>
      </c>
      <c r="E97" s="63"/>
    </row>
    <row r="98" spans="1:5" ht="15.75" x14ac:dyDescent="0.25">
      <c r="A98" t="s">
        <v>162</v>
      </c>
      <c r="B98" s="4" t="s">
        <v>88</v>
      </c>
      <c r="C98" s="112">
        <v>1</v>
      </c>
      <c r="D98" s="5" t="s">
        <v>89</v>
      </c>
      <c r="E98" s="64"/>
    </row>
    <row r="99" spans="1:5" x14ac:dyDescent="0.25">
      <c r="B99" s="4" t="s">
        <v>90</v>
      </c>
      <c r="C99" s="112">
        <v>2</v>
      </c>
      <c r="D99" s="5" t="s">
        <v>91</v>
      </c>
      <c r="E99" s="28"/>
    </row>
    <row r="100" spans="1:5" ht="15.75" x14ac:dyDescent="0.25">
      <c r="B100" s="12" t="s">
        <v>92</v>
      </c>
      <c r="C100" s="116">
        <v>3</v>
      </c>
      <c r="D100" s="13" t="s">
        <v>93</v>
      </c>
      <c r="E100" s="65"/>
    </row>
    <row r="101" spans="1:5" ht="15.75" x14ac:dyDescent="0.25">
      <c r="B101" s="14"/>
      <c r="C101" s="116" t="s">
        <v>258</v>
      </c>
      <c r="D101" s="5" t="s">
        <v>94</v>
      </c>
      <c r="E101" s="66"/>
    </row>
    <row r="102" spans="1:5" ht="15.75" x14ac:dyDescent="0.25">
      <c r="B102" s="7"/>
      <c r="C102" s="117" t="s">
        <v>259</v>
      </c>
      <c r="D102" s="5" t="s">
        <v>95</v>
      </c>
      <c r="E102" s="67"/>
    </row>
    <row r="103" spans="1:5" ht="15.75" x14ac:dyDescent="0.25">
      <c r="B103" s="7"/>
      <c r="C103" s="117" t="s">
        <v>260</v>
      </c>
      <c r="D103" s="11" t="s">
        <v>96</v>
      </c>
      <c r="E103" s="68"/>
    </row>
    <row r="104" spans="1:5" x14ac:dyDescent="0.25">
      <c r="B104" s="7"/>
      <c r="C104" s="117" t="s">
        <v>261</v>
      </c>
      <c r="D104" s="11" t="s">
        <v>97</v>
      </c>
      <c r="E104" s="28"/>
    </row>
    <row r="105" spans="1:5" ht="15.75" x14ac:dyDescent="0.25">
      <c r="B105" s="12" t="s">
        <v>98</v>
      </c>
      <c r="C105" s="117">
        <v>4</v>
      </c>
      <c r="D105" s="13" t="s">
        <v>98</v>
      </c>
      <c r="E105" s="69"/>
    </row>
    <row r="106" spans="1:5" ht="15.75" x14ac:dyDescent="0.25">
      <c r="B106" s="15"/>
      <c r="C106" s="117" t="s">
        <v>262</v>
      </c>
      <c r="D106" s="16" t="s">
        <v>99</v>
      </c>
      <c r="E106" s="70"/>
    </row>
    <row r="107" spans="1:5" ht="15.75" x14ac:dyDescent="0.25">
      <c r="B107" s="15"/>
      <c r="C107" s="117" t="s">
        <v>263</v>
      </c>
      <c r="D107" s="16" t="s">
        <v>100</v>
      </c>
      <c r="E107" s="71"/>
    </row>
    <row r="108" spans="1:5" ht="15.75" x14ac:dyDescent="0.25">
      <c r="B108" s="15"/>
      <c r="C108" s="117" t="s">
        <v>264</v>
      </c>
      <c r="D108" s="16" t="s">
        <v>101</v>
      </c>
      <c r="E108" s="72"/>
    </row>
    <row r="109" spans="1:5" x14ac:dyDescent="0.25">
      <c r="B109" s="15"/>
      <c r="C109" s="117" t="s">
        <v>265</v>
      </c>
      <c r="D109" s="16" t="s">
        <v>102</v>
      </c>
      <c r="E109" s="28"/>
    </row>
    <row r="110" spans="1:5" ht="15.75" x14ac:dyDescent="0.25">
      <c r="C110" s="117" t="s">
        <v>266</v>
      </c>
      <c r="D110" s="16" t="s">
        <v>103</v>
      </c>
      <c r="E110" s="73"/>
    </row>
    <row r="111" spans="1:5" ht="15.75" x14ac:dyDescent="0.25">
      <c r="B111" s="15"/>
      <c r="C111" s="117" t="s">
        <v>267</v>
      </c>
      <c r="D111" s="16" t="s">
        <v>104</v>
      </c>
      <c r="E111" s="74"/>
    </row>
    <row r="112" spans="1:5" ht="15.75" x14ac:dyDescent="0.25">
      <c r="B112" s="15"/>
      <c r="C112" s="117" t="s">
        <v>268</v>
      </c>
      <c r="D112" s="16" t="s">
        <v>105</v>
      </c>
      <c r="E112" s="75"/>
    </row>
    <row r="113" spans="2:5" ht="15.75" x14ac:dyDescent="0.25">
      <c r="B113" s="15"/>
      <c r="C113" s="117" t="s">
        <v>269</v>
      </c>
      <c r="D113" s="16" t="s">
        <v>106</v>
      </c>
      <c r="E113" s="76"/>
    </row>
    <row r="114" spans="2:5" ht="15.75" x14ac:dyDescent="0.25">
      <c r="B114" s="4" t="s">
        <v>10</v>
      </c>
      <c r="C114" s="117">
        <v>5</v>
      </c>
      <c r="D114" s="16" t="s">
        <v>107</v>
      </c>
      <c r="E114" s="77"/>
    </row>
    <row r="115" spans="2:5" ht="15.75" x14ac:dyDescent="0.25">
      <c r="B115" s="4" t="s">
        <v>108</v>
      </c>
      <c r="C115" s="117" t="s">
        <v>270</v>
      </c>
      <c r="D115" s="16" t="s">
        <v>109</v>
      </c>
      <c r="E115" s="78"/>
    </row>
    <row r="116" spans="2:5" ht="15.75" x14ac:dyDescent="0.25">
      <c r="C116" s="19" t="s">
        <v>271</v>
      </c>
      <c r="D116" s="16" t="s">
        <v>110</v>
      </c>
      <c r="E116" s="79"/>
    </row>
    <row r="117" spans="2:5" ht="15.75" x14ac:dyDescent="0.25">
      <c r="B117" s="4" t="s">
        <v>111</v>
      </c>
      <c r="C117" s="117">
        <v>7</v>
      </c>
      <c r="D117" s="17" t="s">
        <v>112</v>
      </c>
      <c r="E117" s="80"/>
    </row>
    <row r="118" spans="2:5" x14ac:dyDescent="0.25">
      <c r="B118" s="4" t="s">
        <v>113</v>
      </c>
      <c r="C118" s="117">
        <v>8</v>
      </c>
      <c r="D118" s="17" t="s">
        <v>114</v>
      </c>
      <c r="E118" s="28"/>
    </row>
    <row r="119" spans="2:5" ht="15.75" x14ac:dyDescent="0.25">
      <c r="B119" s="4" t="s">
        <v>115</v>
      </c>
      <c r="C119" s="117">
        <v>9</v>
      </c>
      <c r="D119" s="18" t="s">
        <v>116</v>
      </c>
      <c r="E119" s="81"/>
    </row>
    <row r="120" spans="2:5" ht="15.75" x14ac:dyDescent="0.25">
      <c r="C120" s="117" t="s">
        <v>272</v>
      </c>
      <c r="D120" s="16" t="s">
        <v>117</v>
      </c>
      <c r="E120" s="82"/>
    </row>
    <row r="121" spans="2:5" ht="15.75" x14ac:dyDescent="0.25">
      <c r="B121" s="4"/>
      <c r="C121" s="117" t="s">
        <v>273</v>
      </c>
      <c r="D121" s="19" t="s">
        <v>118</v>
      </c>
      <c r="E121" s="83"/>
    </row>
    <row r="122" spans="2:5" ht="15.75" x14ac:dyDescent="0.25">
      <c r="B122" s="4"/>
      <c r="C122" s="19" t="s">
        <v>274</v>
      </c>
      <c r="D122" s="16" t="s">
        <v>119</v>
      </c>
      <c r="E122" s="84"/>
    </row>
    <row r="123" spans="2:5" ht="15.75" x14ac:dyDescent="0.25">
      <c r="C123" s="117" t="s">
        <v>275</v>
      </c>
      <c r="D123" s="16" t="s">
        <v>120</v>
      </c>
      <c r="E123" s="85"/>
    </row>
    <row r="124" spans="2:5" ht="15.75" x14ac:dyDescent="0.25">
      <c r="B124" s="4"/>
      <c r="C124" s="117" t="s">
        <v>276</v>
      </c>
      <c r="D124" s="16" t="s">
        <v>121</v>
      </c>
      <c r="E124" s="86"/>
    </row>
    <row r="125" spans="2:5" ht="15.75" x14ac:dyDescent="0.25">
      <c r="B125" s="4" t="s">
        <v>40</v>
      </c>
      <c r="C125" s="19">
        <v>10</v>
      </c>
      <c r="D125" s="16" t="s">
        <v>40</v>
      </c>
      <c r="E125" s="87"/>
    </row>
    <row r="126" spans="2:5" ht="15.75" x14ac:dyDescent="0.25">
      <c r="B126" s="4" t="s">
        <v>122</v>
      </c>
      <c r="C126" s="19">
        <v>11</v>
      </c>
      <c r="D126" s="19" t="s">
        <v>123</v>
      </c>
      <c r="E126" s="88"/>
    </row>
    <row r="127" spans="2:5" x14ac:dyDescent="0.25">
      <c r="B127" s="4" t="s">
        <v>124</v>
      </c>
      <c r="C127" s="19" t="s">
        <v>277</v>
      </c>
      <c r="D127" s="16" t="s">
        <v>125</v>
      </c>
      <c r="E127" s="28"/>
    </row>
    <row r="128" spans="2:5" ht="15.75" x14ac:dyDescent="0.25">
      <c r="B128" s="4"/>
      <c r="C128" s="19" t="s">
        <v>278</v>
      </c>
      <c r="D128" s="19" t="s">
        <v>126</v>
      </c>
      <c r="E128" s="89"/>
    </row>
    <row r="129" spans="2:5" ht="15.75" x14ac:dyDescent="0.25">
      <c r="B129" s="4" t="s">
        <v>127</v>
      </c>
      <c r="C129" s="19">
        <v>13</v>
      </c>
      <c r="D129" s="16" t="s">
        <v>128</v>
      </c>
      <c r="E129" s="90"/>
    </row>
    <row r="130" spans="2:5" ht="15.75" x14ac:dyDescent="0.25">
      <c r="B130" s="4" t="s">
        <v>129</v>
      </c>
      <c r="C130" s="19">
        <v>14</v>
      </c>
      <c r="D130" s="17" t="s">
        <v>130</v>
      </c>
      <c r="E130" s="91"/>
    </row>
    <row r="131" spans="2:5" x14ac:dyDescent="0.25">
      <c r="B131" s="4" t="s">
        <v>131</v>
      </c>
      <c r="C131" s="19">
        <v>15</v>
      </c>
      <c r="D131" s="20" t="s">
        <v>132</v>
      </c>
      <c r="E131" s="28"/>
    </row>
    <row r="132" spans="2:5" x14ac:dyDescent="0.25">
      <c r="B132" s="4" t="s">
        <v>133</v>
      </c>
      <c r="C132" s="117" t="s">
        <v>279</v>
      </c>
      <c r="D132" s="20" t="s">
        <v>134</v>
      </c>
      <c r="E132" s="28"/>
    </row>
    <row r="133" spans="2:5" x14ac:dyDescent="0.25">
      <c r="B133" s="4"/>
      <c r="C133" s="112" t="s">
        <v>280</v>
      </c>
      <c r="D133" s="20" t="s">
        <v>135</v>
      </c>
      <c r="E133" s="28"/>
    </row>
    <row r="134" spans="2:5" x14ac:dyDescent="0.25">
      <c r="B134" s="4"/>
      <c r="C134" s="112" t="s">
        <v>281</v>
      </c>
      <c r="D134" s="20" t="s">
        <v>136</v>
      </c>
      <c r="E134" s="28"/>
    </row>
    <row r="135" spans="2:5" x14ac:dyDescent="0.25">
      <c r="B135" s="4"/>
      <c r="C135" s="112" t="s">
        <v>282</v>
      </c>
      <c r="D135" s="20" t="s">
        <v>137</v>
      </c>
      <c r="E135" s="28"/>
    </row>
    <row r="136" spans="2:5" x14ac:dyDescent="0.25">
      <c r="C136" s="112" t="s">
        <v>283</v>
      </c>
      <c r="D136" s="20" t="s">
        <v>138</v>
      </c>
      <c r="E136" s="28"/>
    </row>
    <row r="137" spans="2:5" x14ac:dyDescent="0.25">
      <c r="B137" s="4"/>
      <c r="C137" s="112" t="s">
        <v>284</v>
      </c>
      <c r="D137" s="20" t="s">
        <v>139</v>
      </c>
      <c r="E137" s="28"/>
    </row>
    <row r="138" spans="2:5" x14ac:dyDescent="0.25">
      <c r="C138" s="112" t="s">
        <v>285</v>
      </c>
      <c r="D138" s="16" t="s">
        <v>140</v>
      </c>
      <c r="E138" s="28"/>
    </row>
    <row r="139" spans="2:5" ht="15.75" x14ac:dyDescent="0.25">
      <c r="B139" s="4"/>
      <c r="C139" s="112" t="s">
        <v>286</v>
      </c>
      <c r="D139" s="21" t="s">
        <v>141</v>
      </c>
      <c r="E139" s="92"/>
    </row>
    <row r="140" spans="2:5" ht="15.75" x14ac:dyDescent="0.25">
      <c r="B140" s="4" t="s">
        <v>9</v>
      </c>
      <c r="C140" s="19" t="s">
        <v>287</v>
      </c>
      <c r="D140" s="5" t="s">
        <v>142</v>
      </c>
      <c r="E140" s="93"/>
    </row>
    <row r="141" spans="2:5" ht="15.75" x14ac:dyDescent="0.25">
      <c r="B141" s="15"/>
      <c r="C141" s="117" t="s">
        <v>288</v>
      </c>
      <c r="D141" s="5" t="s">
        <v>143</v>
      </c>
      <c r="E141" s="94"/>
    </row>
    <row r="142" spans="2:5" ht="15.75" x14ac:dyDescent="0.25">
      <c r="B142" s="15"/>
      <c r="C142" s="117" t="s">
        <v>289</v>
      </c>
      <c r="D142" s="5" t="s">
        <v>144</v>
      </c>
      <c r="E142" s="95"/>
    </row>
    <row r="143" spans="2:5" x14ac:dyDescent="0.25">
      <c r="C143" s="117" t="s">
        <v>290</v>
      </c>
      <c r="D143" s="5" t="s">
        <v>145</v>
      </c>
      <c r="E143" s="28"/>
    </row>
    <row r="144" spans="2:5" ht="15.75" x14ac:dyDescent="0.25">
      <c r="B144" s="4"/>
      <c r="C144" s="117" t="s">
        <v>291</v>
      </c>
      <c r="D144" s="5" t="s">
        <v>146</v>
      </c>
      <c r="E144" s="96"/>
    </row>
    <row r="145" spans="2:5" ht="15.75" x14ac:dyDescent="0.25">
      <c r="B145" s="22" t="s">
        <v>147</v>
      </c>
      <c r="C145">
        <v>18</v>
      </c>
      <c r="D145" s="21" t="s">
        <v>148</v>
      </c>
      <c r="E145" s="97"/>
    </row>
    <row r="146" spans="2:5" ht="15.75" x14ac:dyDescent="0.25">
      <c r="B146" s="23" t="s">
        <v>149</v>
      </c>
      <c r="C146">
        <v>19</v>
      </c>
      <c r="D146" s="20" t="s">
        <v>149</v>
      </c>
      <c r="E146" s="98"/>
    </row>
    <row r="147" spans="2:5" ht="15.75" x14ac:dyDescent="0.25">
      <c r="B147" s="4" t="s">
        <v>150</v>
      </c>
      <c r="C147">
        <v>20</v>
      </c>
      <c r="D147" s="17" t="s">
        <v>151</v>
      </c>
      <c r="E147" s="99"/>
    </row>
    <row r="148" spans="2:5" x14ac:dyDescent="0.25">
      <c r="B148" s="4" t="s">
        <v>152</v>
      </c>
      <c r="C148">
        <v>21</v>
      </c>
      <c r="D148" s="17" t="s">
        <v>153</v>
      </c>
      <c r="E148" s="28"/>
    </row>
    <row r="149" spans="2:5" x14ac:dyDescent="0.25">
      <c r="B149" s="4" t="s">
        <v>154</v>
      </c>
      <c r="C149">
        <v>22</v>
      </c>
      <c r="D149" s="17" t="s">
        <v>154</v>
      </c>
      <c r="E149" s="28"/>
    </row>
    <row r="150" spans="2:5" x14ac:dyDescent="0.25">
      <c r="B150" s="4" t="s">
        <v>155</v>
      </c>
      <c r="C150">
        <v>23</v>
      </c>
      <c r="D150" s="17" t="s">
        <v>156</v>
      </c>
      <c r="E150" s="28"/>
    </row>
    <row r="151" spans="2:5" x14ac:dyDescent="0.25">
      <c r="B151" s="4" t="s">
        <v>157</v>
      </c>
      <c r="C151" t="s">
        <v>292</v>
      </c>
      <c r="D151" s="24" t="s">
        <v>158</v>
      </c>
      <c r="E151" s="28"/>
    </row>
    <row r="152" spans="2:5" x14ac:dyDescent="0.25">
      <c r="C152" t="s">
        <v>293</v>
      </c>
      <c r="D152" s="24" t="s">
        <v>159</v>
      </c>
      <c r="E152" s="28"/>
    </row>
    <row r="153" spans="2:5" x14ac:dyDescent="0.25">
      <c r="B153" s="4"/>
      <c r="C153" t="s">
        <v>294</v>
      </c>
      <c r="D153" s="24" t="s">
        <v>160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CIBIS9</vt:lpstr>
      <vt:lpstr>ESTATE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</dc:creator>
  <cp:lastModifiedBy>masmek</cp:lastModifiedBy>
  <dcterms:created xsi:type="dcterms:W3CDTF">2014-03-11T16:54:18Z</dcterms:created>
  <dcterms:modified xsi:type="dcterms:W3CDTF">2014-03-11T19:44:33Z</dcterms:modified>
</cp:coreProperties>
</file>