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atama\Downloads\"/>
    </mc:Choice>
  </mc:AlternateContent>
  <bookViews>
    <workbookView xWindow="0" yWindow="0" windowWidth="20490" windowHeight="7755"/>
  </bookViews>
  <sheets>
    <sheet name="Output Program" sheetId="2" r:id="rId1"/>
  </sheets>
  <calcPr calcId="162913"/>
</workbook>
</file>

<file path=xl/calcChain.xml><?xml version="1.0" encoding="utf-8"?>
<calcChain xmlns="http://schemas.openxmlformats.org/spreadsheetml/2006/main">
  <c r="D7" i="2" l="1"/>
  <c r="D8" i="2"/>
  <c r="H39" i="2" l="1"/>
  <c r="D39" i="2"/>
  <c r="D38" i="2"/>
  <c r="D37" i="2"/>
  <c r="D35" i="2"/>
  <c r="D34" i="2"/>
  <c r="D33" i="2"/>
  <c r="D32" i="2"/>
  <c r="D31" i="2"/>
  <c r="D29" i="2"/>
  <c r="D28" i="2"/>
  <c r="D27" i="2"/>
  <c r="D26" i="2"/>
  <c r="D24" i="2"/>
  <c r="D23" i="2"/>
  <c r="D22" i="2"/>
  <c r="D21" i="2"/>
  <c r="D20" i="2"/>
  <c r="D19" i="2"/>
  <c r="D18" i="2"/>
  <c r="H17" i="2"/>
  <c r="D17" i="2"/>
  <c r="H16" i="2"/>
  <c r="D16" i="2"/>
  <c r="H15" i="2"/>
  <c r="D15" i="2"/>
  <c r="H14" i="2"/>
  <c r="D14" i="2"/>
  <c r="D13" i="2"/>
  <c r="D12" i="2"/>
  <c r="D11" i="2"/>
  <c r="D10" i="2"/>
  <c r="D9" i="2"/>
  <c r="H8" i="2"/>
  <c r="B2" i="2"/>
</calcChain>
</file>

<file path=xl/sharedStrings.xml><?xml version="1.0" encoding="utf-8"?>
<sst xmlns="http://schemas.openxmlformats.org/spreadsheetml/2006/main" count="78" uniqueCount="41">
  <si>
    <t>NO. PIN PIHK</t>
  </si>
  <si>
    <t xml:space="preserve">PROGRAM PENYELENGGARA IBADAH HAJI KHUSUS </t>
  </si>
  <si>
    <t>Nama Pimpinan PIHK</t>
  </si>
  <si>
    <t>Alamat</t>
  </si>
  <si>
    <t>Nama Petugas Pembimbing</t>
  </si>
  <si>
    <t>Nama Petugas Kesehatan</t>
  </si>
  <si>
    <t>Nama Hotel</t>
  </si>
  <si>
    <t>TAHUN 1438 H / 2017 M</t>
  </si>
  <si>
    <t>Nama PIHK</t>
  </si>
  <si>
    <t>:</t>
  </si>
  <si>
    <t>Katering</t>
  </si>
  <si>
    <t>Transportasi</t>
  </si>
  <si>
    <t>Harga Paket</t>
  </si>
  <si>
    <t>Nomor &amp; Masa Berlaku SK</t>
  </si>
  <si>
    <t>Route Perjalanan</t>
  </si>
  <si>
    <t>/</t>
  </si>
  <si>
    <t>Telephone</t>
  </si>
  <si>
    <t>Jumlah Jemaah</t>
  </si>
  <si>
    <t>Orang</t>
  </si>
  <si>
    <t>Tgl. keberangkatan</t>
  </si>
  <si>
    <t>Tgl. Kepulangan</t>
  </si>
  <si>
    <t>Telp :</t>
  </si>
  <si>
    <t>Nama Petugas Peng. Kemenag</t>
  </si>
  <si>
    <t>Airlines/Maskapai Penerbangan</t>
  </si>
  <si>
    <t>Lama Penyelenggaraan</t>
  </si>
  <si>
    <t>hari</t>
  </si>
  <si>
    <r>
      <t>Ø</t>
    </r>
    <r>
      <rPr>
        <sz val="12"/>
        <color rgb="FF000000"/>
        <rFont val="Times New Roman"/>
        <family val="1"/>
      </rPr>
      <t>  Indonesia-Saudi Arabia-Indonesia</t>
    </r>
  </si>
  <si>
    <r>
      <t>Ø</t>
    </r>
    <r>
      <rPr>
        <sz val="12"/>
        <color rgb="FF000000"/>
        <rFont val="Times New Roman"/>
        <family val="1"/>
      </rPr>
      <t>  Madinah (Arbain / Non Arbain)</t>
    </r>
  </si>
  <si>
    <r>
      <t>Ø</t>
    </r>
    <r>
      <rPr>
        <sz val="12"/>
        <color rgb="FF000000"/>
        <rFont val="Times New Roman"/>
        <family val="1"/>
      </rPr>
      <t>  Makkah</t>
    </r>
  </si>
  <si>
    <r>
      <t>Ø</t>
    </r>
    <r>
      <rPr>
        <sz val="12"/>
        <color rgb="FF000000"/>
        <rFont val="Times New Roman"/>
        <family val="1"/>
      </rPr>
      <t>  Armina</t>
    </r>
  </si>
  <si>
    <r>
      <t>Ø</t>
    </r>
    <r>
      <rPr>
        <sz val="12"/>
        <color rgb="FF000000"/>
        <rFont val="Times New Roman"/>
        <family val="1"/>
      </rPr>
      <t>  Makkah</t>
    </r>
  </si>
  <si>
    <r>
      <t>Ø</t>
    </r>
    <r>
      <rPr>
        <sz val="12"/>
        <color rgb="FF000000"/>
        <rFont val="Times New Roman"/>
        <family val="1"/>
      </rPr>
      <t>  Madinah</t>
    </r>
  </si>
  <si>
    <r>
      <t>Ø</t>
    </r>
    <r>
      <rPr>
        <sz val="12"/>
        <color rgb="FF000000"/>
        <rFont val="Times New Roman"/>
        <family val="1"/>
      </rPr>
      <t>  Jeddah</t>
    </r>
  </si>
  <si>
    <r>
      <t>Ø</t>
    </r>
    <r>
      <rPr>
        <sz val="12"/>
        <color rgb="FF000000"/>
        <rFont val="Times New Roman"/>
        <family val="1"/>
      </rPr>
      <t>  Transit</t>
    </r>
  </si>
  <si>
    <r>
      <t>Ø</t>
    </r>
    <r>
      <rPr>
        <sz val="12"/>
        <color rgb="FF000000"/>
        <rFont val="Times New Roman"/>
        <family val="1"/>
      </rPr>
      <t>  Makkah</t>
    </r>
  </si>
  <si>
    <r>
      <t>Ø</t>
    </r>
    <r>
      <rPr>
        <sz val="12"/>
        <color rgb="FF000000"/>
        <rFont val="Times New Roman"/>
        <family val="1"/>
      </rPr>
      <t>  Madinah</t>
    </r>
  </si>
  <si>
    <r>
      <t>Ø</t>
    </r>
    <r>
      <rPr>
        <sz val="12"/>
        <color rgb="FF000000"/>
        <rFont val="Times New Roman"/>
        <family val="1"/>
      </rPr>
      <t>  Jeddah</t>
    </r>
  </si>
  <si>
    <r>
      <t>Ø</t>
    </r>
    <r>
      <rPr>
        <sz val="12"/>
        <color rgb="FF000000"/>
        <rFont val="Times New Roman"/>
        <family val="1"/>
      </rPr>
      <t>  Transit</t>
    </r>
  </si>
  <si>
    <r>
      <t>Ø</t>
    </r>
    <r>
      <rPr>
        <sz val="12"/>
        <color rgb="FF000000"/>
        <rFont val="Times New Roman"/>
        <family val="1"/>
      </rPr>
      <t>  VIP</t>
    </r>
  </si>
  <si>
    <r>
      <t>Ø</t>
    </r>
    <r>
      <rPr>
        <sz val="12"/>
        <color rgb="FF000000"/>
        <rFont val="Times New Roman"/>
        <family val="1"/>
      </rPr>
      <t>  Standar</t>
    </r>
  </si>
  <si>
    <t xml:space="preserve">Perwakilan Arab  Saudi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</si>
</sst>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21]dd\ mmmm\ yyyy"/>
  </numFmts>
  <fonts count="12">
    <font>
      <sz val="11"/>
      <color rgb="FF000000"/>
      <name val="Calibri"/>
    </font>
    <font>
      <sz val="11"/>
      <name val="Calibri"/>
      <family val="2"/>
    </font>
    <font>
      <sz val="12"/>
      <color rgb="FF000000"/>
      <name val="Century Gothic"/>
      <family val="2"/>
    </font>
    <font>
      <b/>
      <sz val="12"/>
      <color rgb="FFFFFF00"/>
      <name val="Calibri"/>
      <family val="2"/>
    </font>
    <font>
      <b/>
      <sz val="36"/>
      <color rgb="FFFFFF00"/>
      <name val="Calibri"/>
      <family val="2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entury Gothic"/>
      <family val="2"/>
    </font>
    <font>
      <sz val="12"/>
      <color rgb="FF000000"/>
      <name val="Noto Sans Symbols"/>
    </font>
    <font>
      <sz val="12"/>
      <name val="Century Gothic"/>
      <family val="2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4F6128"/>
        <bgColor rgb="FF4F6128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double">
        <color rgb="FF548DD4"/>
      </left>
      <right/>
      <top style="double">
        <color rgb="FF548DD4"/>
      </top>
      <bottom style="double">
        <color rgb="FF548DD4"/>
      </bottom>
      <diagonal/>
    </border>
    <border>
      <left/>
      <right style="double">
        <color rgb="FF548DD4"/>
      </right>
      <top style="double">
        <color rgb="FF548DD4"/>
      </top>
      <bottom style="double">
        <color rgb="FF548DD4"/>
      </bottom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/>
    <xf numFmtId="164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164" fontId="2" fillId="2" borderId="6" xfId="0" applyNumberFormat="1" applyFont="1" applyFill="1" applyBorder="1" applyAlignment="1">
      <alignment horizontal="left" vertical="center"/>
    </xf>
    <xf numFmtId="0" fontId="1" fillId="0" borderId="7" xfId="0" applyFont="1" applyBorder="1"/>
    <xf numFmtId="0" fontId="1" fillId="0" borderId="8" xfId="0" applyFont="1" applyBorder="1"/>
    <xf numFmtId="0" fontId="3" fillId="3" borderId="2" xfId="0" applyFont="1" applyFill="1" applyBorder="1" applyAlignment="1">
      <alignment horizontal="center"/>
    </xf>
    <xf numFmtId="0" fontId="1" fillId="0" borderId="3" xfId="0" applyFont="1" applyBorder="1"/>
    <xf numFmtId="0" fontId="4" fillId="5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2" borderId="6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47625</xdr:rowOff>
    </xdr:from>
    <xdr:ext cx="6915150" cy="11010900"/>
    <xdr:sp macro="" textlink="">
      <xdr:nvSpPr>
        <xdr:cNvPr id="3" name="Shape 3"/>
        <xdr:cNvSpPr/>
      </xdr:nvSpPr>
      <xdr:spPr>
        <a:xfrm>
          <a:off x="1917000" y="0"/>
          <a:ext cx="6858000" cy="7560000"/>
        </a:xfrm>
        <a:prstGeom prst="rect">
          <a:avLst/>
        </a:prstGeom>
        <a:noFill/>
        <a:ln w="6350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9" sqref="B9"/>
    </sheetView>
  </sheetViews>
  <sheetFormatPr defaultColWidth="14.42578125" defaultRowHeight="15" customHeight="1"/>
  <cols>
    <col min="1" max="1" width="1.28515625" customWidth="1"/>
    <col min="2" max="2" width="39" customWidth="1"/>
    <col min="3" max="3" width="1.5703125" customWidth="1"/>
    <col min="4" max="4" width="6.140625" customWidth="1"/>
    <col min="5" max="5" width="25.7109375" customWidth="1"/>
    <col min="6" max="6" width="5.140625" customWidth="1"/>
    <col min="7" max="7" width="1.28515625" customWidth="1"/>
    <col min="8" max="8" width="17.28515625" customWidth="1"/>
    <col min="9" max="9" width="5.140625" customWidth="1"/>
    <col min="10" max="10" width="1.7109375" customWidth="1"/>
    <col min="11" max="11" width="9.140625" customWidth="1"/>
    <col min="12" max="12" width="7.7109375" customWidth="1"/>
    <col min="13" max="21" width="9.140625" customWidth="1"/>
    <col min="22" max="26" width="8" customWidth="1"/>
  </cols>
  <sheetData>
    <row r="1" spans="1:26" ht="6.75" customHeight="1">
      <c r="A1" s="1"/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>
      <c r="A2" s="1"/>
      <c r="B2" s="3" t="e">
        <f>VLOOKUP(K$3,#REF!,1)</f>
        <v>#REF!</v>
      </c>
      <c r="C2" s="1"/>
      <c r="D2" s="2"/>
      <c r="E2" s="2"/>
      <c r="F2" s="1"/>
      <c r="G2" s="1"/>
      <c r="H2" s="1"/>
      <c r="I2" s="1"/>
      <c r="J2" s="1"/>
      <c r="K2" s="23" t="s">
        <v>0</v>
      </c>
      <c r="L2" s="2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1"/>
      <c r="Y2" s="1"/>
      <c r="Z2" s="1"/>
    </row>
    <row r="3" spans="1:26" ht="3.75" customHeight="1">
      <c r="A3" s="1"/>
      <c r="B3" s="1"/>
      <c r="C3" s="1"/>
      <c r="D3" s="2"/>
      <c r="E3" s="2"/>
      <c r="F3" s="1"/>
      <c r="G3" s="1"/>
      <c r="H3" s="1"/>
      <c r="I3" s="1"/>
      <c r="J3" s="1"/>
      <c r="K3" s="25">
        <v>3001</v>
      </c>
      <c r="L3" s="26"/>
      <c r="M3" s="4"/>
      <c r="N3" s="4"/>
      <c r="O3" s="4"/>
      <c r="P3" s="4"/>
      <c r="Q3" s="4"/>
      <c r="R3" s="4"/>
      <c r="S3" s="4"/>
      <c r="T3" s="4"/>
      <c r="U3" s="4"/>
      <c r="V3" s="1"/>
      <c r="W3" s="1"/>
      <c r="X3" s="1"/>
      <c r="Y3" s="1"/>
      <c r="Z3" s="1"/>
    </row>
    <row r="4" spans="1:26" ht="21" customHeight="1">
      <c r="A4" s="1"/>
      <c r="B4" s="33" t="s">
        <v>1</v>
      </c>
      <c r="C4" s="21"/>
      <c r="D4" s="21"/>
      <c r="E4" s="21"/>
      <c r="F4" s="21"/>
      <c r="G4" s="21"/>
      <c r="H4" s="21"/>
      <c r="I4" s="22"/>
      <c r="J4" s="1"/>
      <c r="K4" s="27"/>
      <c r="L4" s="28"/>
      <c r="M4" s="4"/>
      <c r="N4" s="4"/>
      <c r="O4" s="4"/>
      <c r="P4" s="4"/>
      <c r="Q4" s="4"/>
      <c r="R4" s="4"/>
      <c r="S4" s="4"/>
      <c r="T4" s="4"/>
      <c r="U4" s="4"/>
      <c r="V4" s="1"/>
      <c r="W4" s="1"/>
      <c r="X4" s="1"/>
      <c r="Y4" s="1"/>
      <c r="Z4" s="1"/>
    </row>
    <row r="5" spans="1:26" ht="21" customHeight="1">
      <c r="A5" s="1"/>
      <c r="B5" s="33" t="s">
        <v>7</v>
      </c>
      <c r="C5" s="21"/>
      <c r="D5" s="21"/>
      <c r="E5" s="21"/>
      <c r="F5" s="21"/>
      <c r="G5" s="21"/>
      <c r="H5" s="21"/>
      <c r="I5" s="22"/>
      <c r="J5" s="1"/>
      <c r="K5" s="27"/>
      <c r="L5" s="28"/>
      <c r="M5" s="4"/>
      <c r="N5" s="4"/>
      <c r="O5" s="4"/>
      <c r="P5" s="4"/>
      <c r="Q5" s="4"/>
      <c r="R5" s="4"/>
      <c r="S5" s="4"/>
      <c r="T5" s="4"/>
      <c r="U5" s="4"/>
      <c r="V5" s="1"/>
      <c r="W5" s="1"/>
      <c r="X5" s="1"/>
      <c r="Y5" s="1"/>
      <c r="Z5" s="1"/>
    </row>
    <row r="6" spans="1:26" ht="21.75" customHeight="1">
      <c r="A6" s="1"/>
      <c r="B6" s="5"/>
      <c r="C6" s="1"/>
      <c r="D6" s="2"/>
      <c r="E6" s="2"/>
      <c r="F6" s="1"/>
      <c r="G6" s="1"/>
      <c r="H6" s="1"/>
      <c r="I6" s="1"/>
      <c r="J6" s="1"/>
      <c r="K6" s="29"/>
      <c r="L6" s="30"/>
      <c r="M6" s="4"/>
      <c r="N6" s="4"/>
      <c r="O6" s="4"/>
      <c r="P6" s="4"/>
      <c r="Q6" s="4"/>
      <c r="R6" s="4"/>
      <c r="S6" s="4"/>
      <c r="T6" s="4"/>
      <c r="U6" s="4"/>
      <c r="V6" s="1"/>
      <c r="W6" s="1"/>
      <c r="X6" s="1"/>
      <c r="Y6" s="1"/>
      <c r="Z6" s="1"/>
    </row>
    <row r="7" spans="1:26" ht="21" customHeight="1">
      <c r="A7" s="1"/>
      <c r="B7" s="3" t="s">
        <v>8</v>
      </c>
      <c r="C7" s="6" t="s">
        <v>9</v>
      </c>
      <c r="D7" s="7" t="e">
        <f>VLOOKUP(K$3,#REF!,2)</f>
        <v>#REF!</v>
      </c>
      <c r="E7" s="7"/>
      <c r="F7" s="6"/>
      <c r="G7" s="6"/>
      <c r="H7" s="6"/>
      <c r="I7" s="8"/>
      <c r="J7" s="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"/>
      <c r="W7" s="1"/>
      <c r="X7" s="1"/>
      <c r="Y7" s="1"/>
      <c r="Z7" s="1"/>
    </row>
    <row r="8" spans="1:26" ht="21" customHeight="1">
      <c r="A8" s="1"/>
      <c r="B8" s="3" t="s">
        <v>13</v>
      </c>
      <c r="C8" s="6" t="s">
        <v>9</v>
      </c>
      <c r="D8" s="9" t="e">
        <f>VLOOKUP(K$3,#REF!,8)</f>
        <v>#REF!</v>
      </c>
      <c r="E8" s="9"/>
      <c r="F8" s="9"/>
      <c r="G8" s="6" t="s">
        <v>15</v>
      </c>
      <c r="H8" s="20" t="e">
        <f>VLOOKUP(K$3,#REF!,9)</f>
        <v>#REF!</v>
      </c>
      <c r="I8" s="21"/>
      <c r="J8" s="2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"/>
      <c r="W8" s="1"/>
      <c r="X8" s="1"/>
      <c r="Y8" s="1"/>
      <c r="Z8" s="1"/>
    </row>
    <row r="9" spans="1:26" ht="50.25" customHeight="1">
      <c r="A9" s="1"/>
      <c r="B9" s="10" t="s">
        <v>3</v>
      </c>
      <c r="C9" s="11" t="s">
        <v>9</v>
      </c>
      <c r="D9" s="31" t="e">
        <f>VLOOKUP(K$3,#REF!,6)</f>
        <v>#REF!</v>
      </c>
      <c r="E9" s="21"/>
      <c r="F9" s="21"/>
      <c r="G9" s="21"/>
      <c r="H9" s="21"/>
      <c r="I9" s="22"/>
      <c r="J9" s="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"/>
      <c r="W9" s="1"/>
      <c r="X9" s="1"/>
      <c r="Y9" s="1"/>
      <c r="Z9" s="1"/>
    </row>
    <row r="10" spans="1:26" ht="21.75" customHeight="1">
      <c r="A10" s="1"/>
      <c r="B10" s="3" t="s">
        <v>16</v>
      </c>
      <c r="C10" s="6" t="s">
        <v>9</v>
      </c>
      <c r="D10" s="32" t="e">
        <f>VLOOKUP(K$3,#REF!,7)</f>
        <v>#REF!</v>
      </c>
      <c r="E10" s="21"/>
      <c r="F10" s="21"/>
      <c r="G10" s="21"/>
      <c r="H10" s="21"/>
      <c r="I10" s="22"/>
      <c r="J10" s="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"/>
      <c r="W10" s="1"/>
      <c r="X10" s="1"/>
      <c r="Y10" s="1"/>
      <c r="Z10" s="1"/>
    </row>
    <row r="11" spans="1:26" ht="18" customHeight="1">
      <c r="A11" s="1"/>
      <c r="B11" s="3" t="s">
        <v>17</v>
      </c>
      <c r="C11" s="6" t="s">
        <v>9</v>
      </c>
      <c r="D11" s="3" t="e">
        <f>VLOOKUP(K$3,#REF!,3)</f>
        <v>#REF!</v>
      </c>
      <c r="E11" s="12" t="s">
        <v>18</v>
      </c>
      <c r="F11" s="12"/>
      <c r="G11" s="12"/>
      <c r="H11" s="12"/>
      <c r="I11" s="12"/>
      <c r="J11" s="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"/>
      <c r="W11" s="1"/>
      <c r="X11" s="1"/>
      <c r="Y11" s="1"/>
      <c r="Z11" s="1"/>
    </row>
    <row r="12" spans="1:26" ht="21" customHeight="1">
      <c r="A12" s="1"/>
      <c r="B12" s="3" t="s">
        <v>19</v>
      </c>
      <c r="C12" s="6" t="s">
        <v>9</v>
      </c>
      <c r="D12" s="20" t="e">
        <f>VLOOKUP(K$3,#REF!,10)</f>
        <v>#REF!</v>
      </c>
      <c r="E12" s="21"/>
      <c r="F12" s="21"/>
      <c r="G12" s="21"/>
      <c r="H12" s="21"/>
      <c r="I12" s="22"/>
      <c r="J12" s="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"/>
      <c r="W12" s="1"/>
      <c r="X12" s="1"/>
      <c r="Y12" s="1"/>
      <c r="Z12" s="1"/>
    </row>
    <row r="13" spans="1:26" ht="21" customHeight="1">
      <c r="A13" s="1"/>
      <c r="B13" s="3" t="s">
        <v>20</v>
      </c>
      <c r="C13" s="6" t="s">
        <v>9</v>
      </c>
      <c r="D13" s="20" t="e">
        <f>VLOOKUP(K$3,#REF!,11)</f>
        <v>#REF!</v>
      </c>
      <c r="E13" s="21"/>
      <c r="F13" s="21"/>
      <c r="G13" s="21"/>
      <c r="H13" s="21"/>
      <c r="I13" s="22"/>
      <c r="J13" s="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"/>
      <c r="W13" s="1"/>
      <c r="X13" s="1"/>
      <c r="Y13" s="1"/>
      <c r="Z13" s="1"/>
    </row>
    <row r="14" spans="1:26" ht="33.75" customHeight="1">
      <c r="A14" s="13"/>
      <c r="B14" s="10" t="s">
        <v>2</v>
      </c>
      <c r="C14" s="11" t="s">
        <v>9</v>
      </c>
      <c r="D14" s="31" t="e">
        <f>VLOOKUP(K$3,#REF!,4)</f>
        <v>#REF!</v>
      </c>
      <c r="E14" s="22"/>
      <c r="F14" s="10" t="s">
        <v>21</v>
      </c>
      <c r="G14" s="11"/>
      <c r="H14" s="31" t="e">
        <f>VLOOKUP(K$3,#REF!,5)</f>
        <v>#REF!</v>
      </c>
      <c r="I14" s="22"/>
      <c r="J14" s="1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3"/>
      <c r="W14" s="13"/>
      <c r="X14" s="13"/>
      <c r="Y14" s="13"/>
      <c r="Z14" s="13"/>
    </row>
    <row r="15" spans="1:26" ht="36" customHeight="1">
      <c r="A15" s="13"/>
      <c r="B15" s="10" t="s">
        <v>22</v>
      </c>
      <c r="C15" s="15" t="s">
        <v>9</v>
      </c>
      <c r="D15" s="31" t="e">
        <f>VLOOKUP(K$3,#REF!,11)</f>
        <v>#REF!</v>
      </c>
      <c r="E15" s="22"/>
      <c r="F15" s="10" t="s">
        <v>21</v>
      </c>
      <c r="G15" s="15"/>
      <c r="H15" s="31" t="e">
        <f>VLOOKUP(K$3,#REF!,12)</f>
        <v>#REF!</v>
      </c>
      <c r="I15" s="22"/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3"/>
      <c r="W15" s="13"/>
      <c r="X15" s="13"/>
      <c r="Y15" s="13"/>
      <c r="Z15" s="13"/>
    </row>
    <row r="16" spans="1:26" ht="36.75" customHeight="1">
      <c r="A16" s="13"/>
      <c r="B16" s="10" t="s">
        <v>4</v>
      </c>
      <c r="C16" s="11" t="s">
        <v>9</v>
      </c>
      <c r="D16" s="31" t="e">
        <f>VLOOKUP(K$3,#REF!,13)</f>
        <v>#REF!</v>
      </c>
      <c r="E16" s="22"/>
      <c r="F16" s="10" t="s">
        <v>21</v>
      </c>
      <c r="G16" s="15"/>
      <c r="H16" s="31" t="e">
        <f>VLOOKUP(K$3,#REF!,14)</f>
        <v>#REF!</v>
      </c>
      <c r="I16" s="22"/>
      <c r="J16" s="13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3"/>
      <c r="W16" s="13"/>
      <c r="X16" s="13"/>
      <c r="Y16" s="13"/>
      <c r="Z16" s="13"/>
    </row>
    <row r="17" spans="1:26" ht="35.25" customHeight="1">
      <c r="A17" s="13"/>
      <c r="B17" s="10" t="s">
        <v>5</v>
      </c>
      <c r="C17" s="11" t="s">
        <v>9</v>
      </c>
      <c r="D17" s="31" t="e">
        <f>VLOOKUP(K$3,#REF!,15)</f>
        <v>#REF!</v>
      </c>
      <c r="E17" s="22"/>
      <c r="F17" s="10" t="s">
        <v>21</v>
      </c>
      <c r="G17" s="15"/>
      <c r="H17" s="31" t="e">
        <f>VLOOKUP(K$3,#REF!,14)</f>
        <v>#REF!</v>
      </c>
      <c r="I17" s="22"/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3"/>
      <c r="W17" s="13"/>
      <c r="X17" s="13"/>
      <c r="Y17" s="13"/>
      <c r="Z17" s="13"/>
    </row>
    <row r="18" spans="1:26" ht="24" customHeight="1">
      <c r="A18" s="13"/>
      <c r="B18" s="3" t="s">
        <v>23</v>
      </c>
      <c r="C18" s="16" t="s">
        <v>9</v>
      </c>
      <c r="D18" s="32" t="e">
        <f>CONCATENATE(VLOOKUP(K$3,#REF!,16))</f>
        <v>#REF!</v>
      </c>
      <c r="E18" s="21"/>
      <c r="F18" s="21"/>
      <c r="G18" s="21"/>
      <c r="H18" s="21"/>
      <c r="I18" s="22"/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3"/>
      <c r="W18" s="13"/>
      <c r="X18" s="13"/>
      <c r="Y18" s="13"/>
      <c r="Z18" s="13"/>
    </row>
    <row r="19" spans="1:26" ht="24" customHeight="1">
      <c r="A19" s="13"/>
      <c r="B19" s="3" t="s">
        <v>14</v>
      </c>
      <c r="C19" s="16" t="s">
        <v>9</v>
      </c>
      <c r="D19" s="32" t="e">
        <f>CONCATENATE(VLOOKUP(K$3,#REF!,30))</f>
        <v>#REF!</v>
      </c>
      <c r="E19" s="21"/>
      <c r="F19" s="21"/>
      <c r="G19" s="21"/>
      <c r="H19" s="21"/>
      <c r="I19" s="22"/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3"/>
      <c r="W19" s="13"/>
      <c r="X19" s="13"/>
      <c r="Y19" s="13"/>
      <c r="Z19" s="13"/>
    </row>
    <row r="20" spans="1:26" ht="17.25" customHeight="1">
      <c r="A20" s="1"/>
      <c r="B20" s="17" t="s">
        <v>24</v>
      </c>
      <c r="C20" s="6" t="s">
        <v>9</v>
      </c>
      <c r="D20" s="18" t="e">
        <f>VLOOKUP(K$3,#REF!,31)</f>
        <v>#REF!</v>
      </c>
      <c r="E20" s="3" t="s">
        <v>25</v>
      </c>
      <c r="F20" s="6"/>
      <c r="G20" s="6"/>
      <c r="H20" s="6"/>
      <c r="I20" s="8"/>
      <c r="J20" s="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"/>
      <c r="W20" s="1"/>
      <c r="X20" s="1"/>
      <c r="Y20" s="1"/>
      <c r="Z20" s="1"/>
    </row>
    <row r="21" spans="1:26" ht="21" customHeight="1">
      <c r="A21" s="1"/>
      <c r="B21" s="19" t="s">
        <v>26</v>
      </c>
      <c r="C21" s="6" t="s">
        <v>9</v>
      </c>
      <c r="D21" s="18" t="e">
        <f>VLOOKUP(K$3,#REF!,32)</f>
        <v>#REF!</v>
      </c>
      <c r="E21" s="3" t="s">
        <v>25</v>
      </c>
      <c r="F21" s="6"/>
      <c r="G21" s="6"/>
      <c r="H21" s="6"/>
      <c r="I21" s="8"/>
      <c r="J21" s="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"/>
      <c r="W21" s="1"/>
      <c r="X21" s="1"/>
      <c r="Y21" s="1"/>
      <c r="Z21" s="1"/>
    </row>
    <row r="22" spans="1:26" ht="21" customHeight="1">
      <c r="A22" s="1"/>
      <c r="B22" s="19" t="s">
        <v>27</v>
      </c>
      <c r="C22" s="6" t="s">
        <v>9</v>
      </c>
      <c r="D22" s="18" t="e">
        <f>VLOOKUP(K$3,#REF!,33)</f>
        <v>#REF!</v>
      </c>
      <c r="E22" s="3" t="s">
        <v>25</v>
      </c>
      <c r="F22" s="6"/>
      <c r="G22" s="6"/>
      <c r="H22" s="6"/>
      <c r="I22" s="8"/>
      <c r="J22" s="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"/>
      <c r="W22" s="1"/>
      <c r="X22" s="1"/>
      <c r="Y22" s="1"/>
      <c r="Z22" s="1"/>
    </row>
    <row r="23" spans="1:26" ht="21" customHeight="1">
      <c r="A23" s="1"/>
      <c r="B23" s="19" t="s">
        <v>28</v>
      </c>
      <c r="C23" s="6" t="s">
        <v>9</v>
      </c>
      <c r="D23" s="18" t="e">
        <f>VLOOKUP(K$3,#REF!,34)</f>
        <v>#REF!</v>
      </c>
      <c r="E23" s="3" t="s">
        <v>25</v>
      </c>
      <c r="F23" s="6"/>
      <c r="G23" s="6"/>
      <c r="H23" s="6"/>
      <c r="I23" s="8"/>
      <c r="J23" s="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"/>
      <c r="W23" s="1"/>
      <c r="X23" s="1"/>
      <c r="Y23" s="1"/>
      <c r="Z23" s="1"/>
    </row>
    <row r="24" spans="1:26" ht="21" customHeight="1">
      <c r="A24" s="1"/>
      <c r="B24" s="19" t="s">
        <v>29</v>
      </c>
      <c r="C24" s="6" t="s">
        <v>9</v>
      </c>
      <c r="D24" s="18" t="e">
        <f>VLOOKUP(K$3,#REF!,35)</f>
        <v>#REF!</v>
      </c>
      <c r="E24" s="3" t="s">
        <v>25</v>
      </c>
      <c r="F24" s="6"/>
      <c r="G24" s="6"/>
      <c r="H24" s="6"/>
      <c r="I24" s="8"/>
      <c r="J24" s="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"/>
      <c r="W24" s="1"/>
      <c r="X24" s="1"/>
      <c r="Y24" s="1"/>
      <c r="Z24" s="1"/>
    </row>
    <row r="25" spans="1:26" ht="18" customHeight="1">
      <c r="A25" s="1"/>
      <c r="B25" s="17" t="s">
        <v>6</v>
      </c>
      <c r="C25" s="6"/>
      <c r="D25" s="3"/>
      <c r="E25" s="3"/>
      <c r="F25" s="6"/>
      <c r="G25" s="6"/>
      <c r="H25" s="6"/>
      <c r="I25" s="8"/>
      <c r="J25" s="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"/>
      <c r="W25" s="1"/>
      <c r="X25" s="1"/>
      <c r="Y25" s="1"/>
      <c r="Z25" s="1"/>
    </row>
    <row r="26" spans="1:26" ht="21" customHeight="1">
      <c r="A26" s="1"/>
      <c r="B26" s="19" t="s">
        <v>30</v>
      </c>
      <c r="C26" s="6" t="s">
        <v>9</v>
      </c>
      <c r="D26" s="3" t="e">
        <f>VLOOKUP(K$3,#REF!,17)</f>
        <v>#REF!</v>
      </c>
      <c r="E26" s="3"/>
      <c r="F26" s="6"/>
      <c r="G26" s="6"/>
      <c r="H26" s="6"/>
      <c r="I26" s="8"/>
      <c r="J26" s="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"/>
      <c r="W26" s="1"/>
      <c r="X26" s="1"/>
      <c r="Y26" s="1"/>
      <c r="Z26" s="1"/>
    </row>
    <row r="27" spans="1:26" ht="21" customHeight="1">
      <c r="A27" s="1"/>
      <c r="B27" s="19" t="s">
        <v>31</v>
      </c>
      <c r="C27" s="6" t="s">
        <v>9</v>
      </c>
      <c r="D27" s="3" t="e">
        <f>VLOOKUP(K$3,#REF!,18)</f>
        <v>#REF!</v>
      </c>
      <c r="E27" s="3"/>
      <c r="F27" s="6"/>
      <c r="G27" s="6"/>
      <c r="H27" s="6"/>
      <c r="I27" s="8"/>
      <c r="J27" s="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"/>
      <c r="W27" s="1"/>
      <c r="X27" s="1"/>
      <c r="Y27" s="1"/>
      <c r="Z27" s="1"/>
    </row>
    <row r="28" spans="1:26" ht="21" customHeight="1">
      <c r="A28" s="1"/>
      <c r="B28" s="19" t="s">
        <v>32</v>
      </c>
      <c r="C28" s="6" t="s">
        <v>9</v>
      </c>
      <c r="D28" s="3" t="e">
        <f>VLOOKUP(K$3,#REF!,19)</f>
        <v>#REF!</v>
      </c>
      <c r="E28" s="3"/>
      <c r="F28" s="6"/>
      <c r="G28" s="6"/>
      <c r="H28" s="6"/>
      <c r="I28" s="8"/>
      <c r="J28" s="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"/>
      <c r="W28" s="1"/>
      <c r="X28" s="1"/>
      <c r="Y28" s="1"/>
      <c r="Z28" s="1"/>
    </row>
    <row r="29" spans="1:26" ht="21" customHeight="1">
      <c r="A29" s="1"/>
      <c r="B29" s="19" t="s">
        <v>33</v>
      </c>
      <c r="C29" s="6" t="s">
        <v>9</v>
      </c>
      <c r="D29" s="3" t="e">
        <f>VLOOKUP(K$3,#REF!,20)</f>
        <v>#REF!</v>
      </c>
      <c r="E29" s="3"/>
      <c r="F29" s="6"/>
      <c r="G29" s="6"/>
      <c r="H29" s="6"/>
      <c r="I29" s="8"/>
      <c r="J29" s="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"/>
      <c r="W29" s="1"/>
      <c r="X29" s="1"/>
      <c r="Y29" s="1"/>
      <c r="Z29" s="1"/>
    </row>
    <row r="30" spans="1:26" ht="19.5" customHeight="1">
      <c r="A30" s="1"/>
      <c r="B30" s="17" t="s">
        <v>10</v>
      </c>
      <c r="C30" s="6"/>
      <c r="D30" s="32"/>
      <c r="E30" s="21"/>
      <c r="F30" s="21"/>
      <c r="G30" s="21"/>
      <c r="H30" s="22"/>
      <c r="I30" s="8"/>
      <c r="J30" s="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"/>
      <c r="W30" s="1"/>
      <c r="X30" s="1"/>
      <c r="Y30" s="1"/>
      <c r="Z30" s="1"/>
    </row>
    <row r="31" spans="1:26" ht="21" customHeight="1">
      <c r="A31" s="1"/>
      <c r="B31" s="19" t="s">
        <v>34</v>
      </c>
      <c r="C31" s="6" t="s">
        <v>9</v>
      </c>
      <c r="D31" s="3" t="e">
        <f>VLOOKUP(K$3,#REF!,21)</f>
        <v>#REF!</v>
      </c>
      <c r="E31" s="3"/>
      <c r="F31" s="6"/>
      <c r="G31" s="6"/>
      <c r="H31" s="6"/>
      <c r="I31" s="8"/>
      <c r="J31" s="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"/>
      <c r="W31" s="1"/>
      <c r="X31" s="1"/>
      <c r="Y31" s="1"/>
      <c r="Z31" s="1"/>
    </row>
    <row r="32" spans="1:26" ht="21" customHeight="1">
      <c r="A32" s="1"/>
      <c r="B32" s="19" t="s">
        <v>35</v>
      </c>
      <c r="C32" s="6" t="s">
        <v>9</v>
      </c>
      <c r="D32" s="3" t="e">
        <f>VLOOKUP(K$3,#REF!,22)</f>
        <v>#REF!</v>
      </c>
      <c r="E32" s="3"/>
      <c r="F32" s="6"/>
      <c r="G32" s="6"/>
      <c r="H32" s="6"/>
      <c r="I32" s="8"/>
      <c r="J32" s="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"/>
      <c r="W32" s="1"/>
      <c r="X32" s="1"/>
      <c r="Y32" s="1"/>
      <c r="Z32" s="1"/>
    </row>
    <row r="33" spans="1:26" ht="21" customHeight="1">
      <c r="A33" s="1"/>
      <c r="B33" s="19" t="s">
        <v>36</v>
      </c>
      <c r="C33" s="6" t="s">
        <v>9</v>
      </c>
      <c r="D33" s="3" t="e">
        <f>VLOOKUP(K$3,#REF!,23)</f>
        <v>#REF!</v>
      </c>
      <c r="E33" s="3"/>
      <c r="F33" s="6"/>
      <c r="G33" s="6"/>
      <c r="H33" s="6"/>
      <c r="I33" s="8"/>
      <c r="J33" s="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"/>
      <c r="W33" s="1"/>
      <c r="X33" s="1"/>
      <c r="Y33" s="1"/>
      <c r="Z33" s="1"/>
    </row>
    <row r="34" spans="1:26" ht="21" customHeight="1">
      <c r="A34" s="1"/>
      <c r="B34" s="19" t="s">
        <v>37</v>
      </c>
      <c r="C34" s="6" t="s">
        <v>9</v>
      </c>
      <c r="D34" s="3" t="e">
        <f>VLOOKUP(K$3,#REF!,24)</f>
        <v>#REF!</v>
      </c>
      <c r="E34" s="3"/>
      <c r="F34" s="6"/>
      <c r="G34" s="6"/>
      <c r="H34" s="6"/>
      <c r="I34" s="8"/>
      <c r="J34" s="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"/>
      <c r="W34" s="1"/>
      <c r="X34" s="1"/>
      <c r="Y34" s="1"/>
      <c r="Z34" s="1"/>
    </row>
    <row r="35" spans="1:26" ht="21" customHeight="1">
      <c r="A35" s="1"/>
      <c r="B35" s="7" t="s">
        <v>11</v>
      </c>
      <c r="C35" s="6" t="s">
        <v>9</v>
      </c>
      <c r="D35" s="34" t="e">
        <f>VLOOKUP(K$3,#REF!,25)</f>
        <v>#REF!</v>
      </c>
      <c r="E35" s="21"/>
      <c r="F35" s="21"/>
      <c r="G35" s="21"/>
      <c r="H35" s="22"/>
      <c r="I35" s="8"/>
      <c r="J35" s="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"/>
      <c r="W35" s="1"/>
      <c r="X35" s="1"/>
      <c r="Y35" s="1"/>
      <c r="Z35" s="1"/>
    </row>
    <row r="36" spans="1:26" ht="17.25" customHeight="1">
      <c r="A36" s="1"/>
      <c r="B36" s="17" t="s">
        <v>12</v>
      </c>
      <c r="C36" s="6"/>
      <c r="D36" s="12"/>
      <c r="E36" s="12"/>
      <c r="F36" s="6"/>
      <c r="G36" s="6"/>
      <c r="H36" s="6"/>
      <c r="I36" s="8"/>
      <c r="J36" s="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"/>
      <c r="W36" s="1"/>
      <c r="X36" s="1"/>
      <c r="Y36" s="1"/>
      <c r="Z36" s="1"/>
    </row>
    <row r="37" spans="1:26" ht="17.25" customHeight="1">
      <c r="A37" s="1"/>
      <c r="B37" s="19" t="s">
        <v>38</v>
      </c>
      <c r="C37" s="6" t="s">
        <v>9</v>
      </c>
      <c r="D37" s="35" t="e">
        <f>VLOOKUP(K$3,#REF!,26)</f>
        <v>#REF!</v>
      </c>
      <c r="E37" s="21"/>
      <c r="F37" s="21"/>
      <c r="G37" s="21"/>
      <c r="H37" s="21"/>
      <c r="I37" s="22"/>
      <c r="J37" s="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"/>
      <c r="W37" s="1"/>
      <c r="X37" s="1"/>
      <c r="Y37" s="1"/>
      <c r="Z37" s="1"/>
    </row>
    <row r="38" spans="1:26" ht="17.25" customHeight="1">
      <c r="A38" s="1"/>
      <c r="B38" s="19" t="s">
        <v>39</v>
      </c>
      <c r="C38" s="16" t="s">
        <v>9</v>
      </c>
      <c r="D38" s="32" t="e">
        <f>VLOOKUP(K$3,#REF!,27)</f>
        <v>#REF!</v>
      </c>
      <c r="E38" s="21"/>
      <c r="F38" s="21"/>
      <c r="G38" s="21"/>
      <c r="H38" s="21"/>
      <c r="I38" s="22"/>
      <c r="J38" s="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"/>
      <c r="W38" s="1"/>
      <c r="X38" s="1"/>
      <c r="Y38" s="1"/>
      <c r="Z38" s="1"/>
    </row>
    <row r="39" spans="1:26" ht="34.5" customHeight="1">
      <c r="A39" s="1"/>
      <c r="B39" s="10" t="s">
        <v>40</v>
      </c>
      <c r="C39" s="11" t="s">
        <v>9</v>
      </c>
      <c r="D39" s="10" t="e">
        <f>VLOOKUP(K$3,#REF!,28)</f>
        <v>#REF!</v>
      </c>
      <c r="E39" s="10"/>
      <c r="F39" s="10" t="s">
        <v>21</v>
      </c>
      <c r="G39" s="15"/>
      <c r="H39" s="31" t="e">
        <f>VLOOKUP(K$3,#REF!,29)</f>
        <v>#REF!</v>
      </c>
      <c r="I39" s="22"/>
      <c r="J39" s="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D17:E17"/>
    <mergeCell ref="D19:I19"/>
    <mergeCell ref="D18:I18"/>
    <mergeCell ref="D16:E16"/>
    <mergeCell ref="H17:I17"/>
    <mergeCell ref="D35:H35"/>
    <mergeCell ref="D37:I37"/>
    <mergeCell ref="D38:I38"/>
    <mergeCell ref="H39:I39"/>
    <mergeCell ref="D30:H30"/>
    <mergeCell ref="D13:I13"/>
    <mergeCell ref="D12:I12"/>
    <mergeCell ref="K2:L2"/>
    <mergeCell ref="K3:L6"/>
    <mergeCell ref="H16:I16"/>
    <mergeCell ref="H15:I15"/>
    <mergeCell ref="H14:I14"/>
    <mergeCell ref="D14:E14"/>
    <mergeCell ref="D15:E15"/>
    <mergeCell ref="D9:I9"/>
    <mergeCell ref="H8:J8"/>
    <mergeCell ref="D10:I10"/>
    <mergeCell ref="B4:I4"/>
    <mergeCell ref="B5:I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Program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Wiratama Ahsani</dc:creator>
  <cp:lastModifiedBy>Wiratama Ahsani</cp:lastModifiedBy>
  <dcterms:created xsi:type="dcterms:W3CDTF">2019-05-15T04:22:30Z</dcterms:created>
  <dcterms:modified xsi:type="dcterms:W3CDTF">2019-05-15T04:22:31Z</dcterms:modified>
</cp:coreProperties>
</file>