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587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7" i="1" l="1"/>
  <c r="E26" i="1"/>
  <c r="E25" i="1"/>
  <c r="G29" i="1"/>
  <c r="G31" i="1" s="1"/>
  <c r="M27" i="1" s="1"/>
  <c r="E23" i="1"/>
  <c r="E22" i="1"/>
  <c r="E21" i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J15" i="1"/>
  <c r="J14" i="1"/>
  <c r="J13" i="1"/>
  <c r="J12" i="1"/>
  <c r="J11" i="1"/>
  <c r="J10" i="1"/>
  <c r="J9" i="1"/>
  <c r="L9" i="1"/>
  <c r="E16" i="1"/>
  <c r="L16" i="1" l="1"/>
  <c r="J16" i="1"/>
  <c r="N9" i="1"/>
  <c r="N16" i="1" s="1"/>
  <c r="M20" i="1" s="1"/>
  <c r="M25" i="1"/>
  <c r="E29" i="1"/>
  <c r="E31" i="1" s="1"/>
  <c r="M22" i="1" l="1"/>
  <c r="M30" i="1"/>
  <c r="M32" i="1" s="1"/>
  <c r="M35" i="1" s="1"/>
</calcChain>
</file>

<file path=xl/sharedStrings.xml><?xml version="1.0" encoding="utf-8"?>
<sst xmlns="http://schemas.openxmlformats.org/spreadsheetml/2006/main" count="43" uniqueCount="34">
  <si>
    <t>POSITION</t>
  </si>
  <si>
    <t>WEEKLY HOURS</t>
  </si>
  <si>
    <t>HOURLY BILL RATE</t>
  </si>
  <si>
    <t>YEARLY HOURS</t>
  </si>
  <si>
    <t>WEEKLY COSTS</t>
  </si>
  <si>
    <t>YEARLY COSTS</t>
  </si>
  <si>
    <t>EQUIPMENT</t>
  </si>
  <si>
    <t>EQUIPMENT TYPE</t>
  </si>
  <si>
    <t>WEEKLY COST</t>
  </si>
  <si>
    <t>SUBTOTAL:</t>
  </si>
  <si>
    <t>TAX:</t>
  </si>
  <si>
    <t>TOTAL:</t>
  </si>
  <si>
    <t>SUBTOTAL</t>
  </si>
  <si>
    <t>TAX</t>
  </si>
  <si>
    <t>GRAND TOTAL</t>
  </si>
  <si>
    <t>Project Manager</t>
  </si>
  <si>
    <t>Lead Patrol Drivers</t>
  </si>
  <si>
    <t>Directors Vehicle Hybrid</t>
  </si>
  <si>
    <t>Patrol Vehicle Hybrid</t>
  </si>
  <si>
    <t>Patrol Driver</t>
  </si>
  <si>
    <t>West Gate</t>
  </si>
  <si>
    <t>Gate Officer</t>
  </si>
  <si>
    <t>Gate leads (includes West)</t>
  </si>
  <si>
    <t>TOTAL HOURS</t>
  </si>
  <si>
    <t>Flex</t>
  </si>
  <si>
    <t>Golf Cart</t>
  </si>
  <si>
    <t>CONTRACT GRAND TOTALS</t>
  </si>
  <si>
    <t>Tour systems</t>
  </si>
  <si>
    <t>Phones</t>
  </si>
  <si>
    <t>Consolidated Bill Rate w/equipment</t>
  </si>
  <si>
    <t>WEEKLY OFFICER HOURS</t>
  </si>
  <si>
    <t>EMPLOYEE PAY RATE</t>
  </si>
  <si>
    <t xml:space="preserve">PERSONNEL </t>
  </si>
  <si>
    <t>Computer (2) printer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</si>
</sst>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/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right"/>
    </xf>
    <xf numFmtId="164" fontId="1" fillId="0" borderId="9" xfId="0" applyNumberFormat="1" applyFont="1" applyBorder="1" applyAlignment="1">
      <alignment horizontal="center"/>
    </xf>
    <xf numFmtId="0" fontId="0" fillId="0" borderId="0" xfId="0" applyFill="1" applyBorder="1" applyAlignment="1"/>
    <xf numFmtId="0" fontId="1" fillId="2" borderId="11" xfId="0" applyFont="1" applyFill="1" applyBorder="1"/>
    <xf numFmtId="0" fontId="1" fillId="2" borderId="12" xfId="0" applyFont="1" applyFill="1" applyBorder="1"/>
    <xf numFmtId="164" fontId="1" fillId="2" borderId="12" xfId="0" applyNumberFormat="1" applyFont="1" applyFill="1" applyBorder="1"/>
    <xf numFmtId="0" fontId="1" fillId="2" borderId="13" xfId="0" applyFont="1" applyFill="1" applyBorder="1"/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44" fontId="1" fillId="0" borderId="9" xfId="1" applyFont="1" applyBorder="1" applyAlignment="1"/>
    <xf numFmtId="44" fontId="1" fillId="0" borderId="14" xfId="1" applyFont="1" applyBorder="1" applyAlignment="1">
      <alignment horizontal="center"/>
    </xf>
    <xf numFmtId="44" fontId="1" fillId="0" borderId="15" xfId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2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25" xfId="0" applyNumberFormat="1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5"/>
  <sheetViews>
    <sheetView tabSelected="1" workbookViewId="0">
      <selection activeCell="Q6" sqref="Q6"/>
    </sheetView>
  </sheetViews>
  <sheetFormatPr defaultRowHeight="15" x14ac:dyDescent="0.25"/>
  <cols>
    <col min="9" max="9" width="10.42578125" customWidth="1"/>
  </cols>
  <sheetData>
    <row r="4" spans="2:19" ht="15.75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9" ht="15.75" thickBot="1" x14ac:dyDescent="0.3">
      <c r="B5" s="46" t="s">
        <v>30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8"/>
    </row>
    <row r="6" spans="2:19" x14ac:dyDescent="0.25">
      <c r="B6" s="62" t="s">
        <v>0</v>
      </c>
      <c r="C6" s="63"/>
      <c r="D6" s="64"/>
      <c r="E6" s="53" t="s">
        <v>1</v>
      </c>
      <c r="F6" s="54"/>
      <c r="G6" s="53" t="s">
        <v>2</v>
      </c>
      <c r="H6" s="54"/>
      <c r="I6" s="59" t="s">
        <v>31</v>
      </c>
      <c r="J6" s="53" t="s">
        <v>3</v>
      </c>
      <c r="K6" s="54"/>
      <c r="L6" s="53" t="s">
        <v>4</v>
      </c>
      <c r="M6" s="54"/>
      <c r="N6" s="53" t="s">
        <v>5</v>
      </c>
      <c r="O6" s="54"/>
    </row>
    <row r="7" spans="2:19" x14ac:dyDescent="0.25">
      <c r="B7" s="65"/>
      <c r="C7" s="66"/>
      <c r="D7" s="67"/>
      <c r="E7" s="55"/>
      <c r="F7" s="56"/>
      <c r="G7" s="55"/>
      <c r="H7" s="56"/>
      <c r="I7" s="60"/>
      <c r="J7" s="55"/>
      <c r="K7" s="56"/>
      <c r="L7" s="55"/>
      <c r="M7" s="56"/>
      <c r="N7" s="55"/>
      <c r="O7" s="56"/>
    </row>
    <row r="8" spans="2:19" ht="15.75" thickBot="1" x14ac:dyDescent="0.3">
      <c r="B8" s="68"/>
      <c r="C8" s="69"/>
      <c r="D8" s="70"/>
      <c r="E8" s="57"/>
      <c r="F8" s="58"/>
      <c r="G8" s="57"/>
      <c r="H8" s="58"/>
      <c r="I8" s="61"/>
      <c r="J8" s="57"/>
      <c r="K8" s="58"/>
      <c r="L8" s="57"/>
      <c r="M8" s="58"/>
      <c r="N8" s="57"/>
      <c r="O8" s="58"/>
    </row>
    <row r="9" spans="2:19" x14ac:dyDescent="0.25">
      <c r="B9" s="71" t="s">
        <v>15</v>
      </c>
      <c r="C9" s="72"/>
      <c r="D9" s="72"/>
      <c r="E9" s="51">
        <v>40</v>
      </c>
      <c r="F9" s="51"/>
      <c r="G9" s="49">
        <v>33.33</v>
      </c>
      <c r="H9" s="49"/>
      <c r="I9" s="2">
        <v>24</v>
      </c>
      <c r="J9" s="51">
        <f>E9*52</f>
        <v>2080</v>
      </c>
      <c r="K9" s="51"/>
      <c r="L9" s="49">
        <f>E9*G9</f>
        <v>1333.1999999999998</v>
      </c>
      <c r="M9" s="50"/>
      <c r="N9" s="49">
        <f>L9*52.14</f>
        <v>69513.047999999995</v>
      </c>
      <c r="O9" s="50"/>
    </row>
    <row r="10" spans="2:19" x14ac:dyDescent="0.25">
      <c r="B10" s="34" t="s">
        <v>16</v>
      </c>
      <c r="C10" s="73"/>
      <c r="D10" s="73"/>
      <c r="E10" s="52">
        <v>168</v>
      </c>
      <c r="F10" s="52"/>
      <c r="G10" s="38">
        <v>21.42</v>
      </c>
      <c r="H10" s="38"/>
      <c r="I10" s="3">
        <v>15</v>
      </c>
      <c r="J10" s="51">
        <f t="shared" ref="J10:J15" si="0">E10*52</f>
        <v>8736</v>
      </c>
      <c r="K10" s="51"/>
      <c r="L10" s="49">
        <f t="shared" ref="L10:L15" si="1">E10*G10</f>
        <v>3598.5600000000004</v>
      </c>
      <c r="M10" s="50"/>
      <c r="N10" s="49">
        <f t="shared" ref="N10:N15" si="2">L10*52.14</f>
        <v>187628.91840000002</v>
      </c>
      <c r="O10" s="50"/>
      <c r="S10" s="4"/>
    </row>
    <row r="11" spans="2:19" x14ac:dyDescent="0.25">
      <c r="B11" s="34" t="s">
        <v>19</v>
      </c>
      <c r="C11" s="73"/>
      <c r="D11" s="73"/>
      <c r="E11" s="52">
        <v>224</v>
      </c>
      <c r="F11" s="52"/>
      <c r="G11" s="38">
        <v>20.079999999999998</v>
      </c>
      <c r="H11" s="38"/>
      <c r="I11" s="3">
        <v>14</v>
      </c>
      <c r="J11" s="51">
        <f t="shared" si="0"/>
        <v>11648</v>
      </c>
      <c r="K11" s="51"/>
      <c r="L11" s="49">
        <f t="shared" si="1"/>
        <v>4497.92</v>
      </c>
      <c r="M11" s="50"/>
      <c r="N11" s="49">
        <f t="shared" si="2"/>
        <v>234521.54880000002</v>
      </c>
      <c r="O11" s="50"/>
      <c r="S11" s="4"/>
    </row>
    <row r="12" spans="2:19" x14ac:dyDescent="0.25">
      <c r="B12" s="31" t="s">
        <v>20</v>
      </c>
      <c r="C12" s="32"/>
      <c r="D12" s="32"/>
      <c r="E12" s="52">
        <v>296</v>
      </c>
      <c r="F12" s="52"/>
      <c r="G12" s="38">
        <v>19.41</v>
      </c>
      <c r="H12" s="38"/>
      <c r="I12" s="3">
        <v>13.5</v>
      </c>
      <c r="J12" s="51">
        <f t="shared" si="0"/>
        <v>15392</v>
      </c>
      <c r="K12" s="51"/>
      <c r="L12" s="49">
        <f t="shared" si="1"/>
        <v>5745.36</v>
      </c>
      <c r="M12" s="50"/>
      <c r="N12" s="49">
        <f t="shared" si="2"/>
        <v>299563.07039999997</v>
      </c>
      <c r="O12" s="50"/>
      <c r="S12" s="4"/>
    </row>
    <row r="13" spans="2:19" x14ac:dyDescent="0.25">
      <c r="B13" s="74" t="s">
        <v>22</v>
      </c>
      <c r="C13" s="75"/>
      <c r="D13" s="75"/>
      <c r="E13" s="52">
        <v>200</v>
      </c>
      <c r="F13" s="52"/>
      <c r="G13" s="38">
        <v>20.079999999999998</v>
      </c>
      <c r="H13" s="38"/>
      <c r="I13" s="3">
        <v>14</v>
      </c>
      <c r="J13" s="51">
        <f t="shared" si="0"/>
        <v>10400</v>
      </c>
      <c r="K13" s="51"/>
      <c r="L13" s="49">
        <f t="shared" si="1"/>
        <v>4015.9999999999995</v>
      </c>
      <c r="M13" s="50"/>
      <c r="N13" s="49">
        <f t="shared" si="2"/>
        <v>209394.24</v>
      </c>
      <c r="O13" s="50"/>
      <c r="S13" s="4"/>
    </row>
    <row r="14" spans="2:19" x14ac:dyDescent="0.25">
      <c r="B14" s="31" t="s">
        <v>21</v>
      </c>
      <c r="C14" s="32"/>
      <c r="D14" s="32"/>
      <c r="E14" s="52">
        <v>512</v>
      </c>
      <c r="F14" s="52"/>
      <c r="G14" s="38">
        <v>19.41</v>
      </c>
      <c r="H14" s="38"/>
      <c r="I14" s="3">
        <v>13.5</v>
      </c>
      <c r="J14" s="51">
        <f t="shared" si="0"/>
        <v>26624</v>
      </c>
      <c r="K14" s="51"/>
      <c r="L14" s="49">
        <f t="shared" si="1"/>
        <v>9937.92</v>
      </c>
      <c r="M14" s="50"/>
      <c r="N14" s="49">
        <f t="shared" si="2"/>
        <v>518163.14880000002</v>
      </c>
      <c r="O14" s="50"/>
      <c r="S14" s="4"/>
    </row>
    <row r="15" spans="2:19" x14ac:dyDescent="0.25">
      <c r="B15" s="31" t="s">
        <v>24</v>
      </c>
      <c r="C15" s="32"/>
      <c r="D15" s="32"/>
      <c r="E15" s="52">
        <v>24</v>
      </c>
      <c r="F15" s="52"/>
      <c r="G15" s="38">
        <v>19.41</v>
      </c>
      <c r="H15" s="38"/>
      <c r="I15" s="3">
        <v>13.5</v>
      </c>
      <c r="J15" s="51">
        <f t="shared" si="0"/>
        <v>1248</v>
      </c>
      <c r="K15" s="51"/>
      <c r="L15" s="49">
        <f t="shared" si="1"/>
        <v>465.84000000000003</v>
      </c>
      <c r="M15" s="50"/>
      <c r="N15" s="49">
        <f t="shared" si="2"/>
        <v>24288.8976</v>
      </c>
      <c r="O15" s="50"/>
      <c r="S15" s="4"/>
    </row>
    <row r="16" spans="2:19" x14ac:dyDescent="0.25">
      <c r="B16" s="31" t="s">
        <v>23</v>
      </c>
      <c r="C16" s="32"/>
      <c r="D16" s="32"/>
      <c r="E16" s="33">
        <f>SUM(E9:F15)</f>
        <v>1464</v>
      </c>
      <c r="F16" s="33"/>
      <c r="G16" s="34"/>
      <c r="H16" s="34"/>
      <c r="I16" s="6"/>
      <c r="J16" s="33">
        <f>SUM(J9:K15)</f>
        <v>76128</v>
      </c>
      <c r="K16" s="33"/>
      <c r="L16" s="35">
        <f>SUM(L9:M15)</f>
        <v>29594.799999999999</v>
      </c>
      <c r="M16" s="35"/>
      <c r="N16" s="36">
        <f>SUM(N9:O15)</f>
        <v>1543072.872</v>
      </c>
      <c r="O16" s="37"/>
    </row>
    <row r="18" spans="2:14" ht="15.75" thickBot="1" x14ac:dyDescent="0.3"/>
    <row r="19" spans="2:14" ht="15.75" thickBot="1" x14ac:dyDescent="0.3">
      <c r="B19" s="40" t="s">
        <v>6</v>
      </c>
      <c r="C19" s="41"/>
      <c r="D19" s="41"/>
      <c r="E19" s="41"/>
      <c r="F19" s="41"/>
      <c r="G19" s="41"/>
      <c r="H19" s="41"/>
      <c r="I19" s="42"/>
      <c r="K19" s="14" t="s">
        <v>32</v>
      </c>
      <c r="L19" s="15"/>
      <c r="M19" s="15"/>
      <c r="N19" s="16"/>
    </row>
    <row r="20" spans="2:14" x14ac:dyDescent="0.25">
      <c r="B20" s="43" t="s">
        <v>7</v>
      </c>
      <c r="C20" s="44"/>
      <c r="D20" s="45"/>
      <c r="E20" s="28" t="s">
        <v>8</v>
      </c>
      <c r="F20" s="30"/>
      <c r="G20" s="28" t="s">
        <v>5</v>
      </c>
      <c r="H20" s="29"/>
      <c r="I20" s="30"/>
      <c r="K20" s="12" t="s">
        <v>12</v>
      </c>
      <c r="L20" s="13"/>
      <c r="M20" s="17">
        <f>N16</f>
        <v>1543072.872</v>
      </c>
      <c r="N20" s="18"/>
    </row>
    <row r="21" spans="2:14" x14ac:dyDescent="0.25">
      <c r="B21" s="24" t="s">
        <v>17</v>
      </c>
      <c r="C21" s="25"/>
      <c r="D21" s="26"/>
      <c r="E21" s="27">
        <f>G21/52</f>
        <v>276.92307692307691</v>
      </c>
      <c r="F21" s="26"/>
      <c r="G21" s="27">
        <v>14400</v>
      </c>
      <c r="H21" s="25"/>
      <c r="I21" s="26"/>
      <c r="K21" s="12" t="s">
        <v>13</v>
      </c>
      <c r="L21" s="13"/>
      <c r="M21" s="17"/>
      <c r="N21" s="18"/>
    </row>
    <row r="22" spans="2:14" x14ac:dyDescent="0.25">
      <c r="B22" s="24" t="s">
        <v>18</v>
      </c>
      <c r="C22" s="25"/>
      <c r="D22" s="26"/>
      <c r="E22" s="27">
        <f t="shared" ref="E22:E23" si="3">G22/52</f>
        <v>276.92307692307691</v>
      </c>
      <c r="F22" s="26"/>
      <c r="G22" s="27">
        <v>14400</v>
      </c>
      <c r="H22" s="25"/>
      <c r="I22" s="26"/>
      <c r="K22" s="12" t="s">
        <v>14</v>
      </c>
      <c r="L22" s="13"/>
      <c r="M22" s="19">
        <f>SUM(M20:N21)</f>
        <v>1543072.872</v>
      </c>
      <c r="N22" s="13"/>
    </row>
    <row r="23" spans="2:14" x14ac:dyDescent="0.25">
      <c r="B23" s="24" t="s">
        <v>18</v>
      </c>
      <c r="C23" s="25"/>
      <c r="D23" s="26"/>
      <c r="E23" s="27">
        <f t="shared" si="3"/>
        <v>276.92307692307691</v>
      </c>
      <c r="F23" s="26"/>
      <c r="G23" s="27">
        <v>14400</v>
      </c>
      <c r="H23" s="25"/>
      <c r="I23" s="26"/>
    </row>
    <row r="24" spans="2:14" x14ac:dyDescent="0.25">
      <c r="B24" s="24" t="s">
        <v>25</v>
      </c>
      <c r="C24" s="25"/>
      <c r="D24" s="26"/>
      <c r="E24" s="27">
        <v>63.46</v>
      </c>
      <c r="F24" s="26"/>
      <c r="G24" s="27">
        <v>3300</v>
      </c>
      <c r="H24" s="25"/>
      <c r="I24" s="26"/>
      <c r="K24" s="14" t="s">
        <v>6</v>
      </c>
      <c r="L24" s="15"/>
      <c r="M24" s="15"/>
      <c r="N24" s="16"/>
    </row>
    <row r="25" spans="2:14" x14ac:dyDescent="0.25">
      <c r="B25" s="76" t="s">
        <v>33</v>
      </c>
      <c r="C25" s="22"/>
      <c r="D25" s="18"/>
      <c r="E25" s="17">
        <f t="shared" ref="E25" si="4">G25/52</f>
        <v>19.23076923076923</v>
      </c>
      <c r="F25" s="18"/>
      <c r="G25" s="17">
        <v>1000</v>
      </c>
      <c r="H25" s="22"/>
      <c r="I25" s="18"/>
      <c r="K25" s="12" t="s">
        <v>12</v>
      </c>
      <c r="L25" s="13"/>
      <c r="M25" s="17">
        <f>G29</f>
        <v>53620</v>
      </c>
      <c r="N25" s="18"/>
    </row>
    <row r="26" spans="2:14" x14ac:dyDescent="0.25">
      <c r="B26" s="24" t="s">
        <v>27</v>
      </c>
      <c r="C26" s="25"/>
      <c r="D26" s="26"/>
      <c r="E26" s="27">
        <f t="shared" ref="E26:E27" si="5">G26/52</f>
        <v>55.384615384615387</v>
      </c>
      <c r="F26" s="26"/>
      <c r="G26" s="27">
        <v>2880</v>
      </c>
      <c r="H26" s="25"/>
      <c r="I26" s="26"/>
      <c r="K26" s="12" t="s">
        <v>13</v>
      </c>
      <c r="L26" s="13"/>
      <c r="M26" s="17"/>
      <c r="N26" s="18"/>
    </row>
    <row r="27" spans="2:14" x14ac:dyDescent="0.25">
      <c r="B27" s="24" t="s">
        <v>28</v>
      </c>
      <c r="C27" s="25"/>
      <c r="D27" s="26"/>
      <c r="E27" s="38">
        <f t="shared" si="5"/>
        <v>62.307692307692307</v>
      </c>
      <c r="F27" s="39"/>
      <c r="G27" s="38">
        <v>3240</v>
      </c>
      <c r="H27" s="39"/>
      <c r="I27" s="39"/>
      <c r="K27" s="12" t="s">
        <v>14</v>
      </c>
      <c r="L27" s="13"/>
      <c r="M27" s="19">
        <f>G31</f>
        <v>53620</v>
      </c>
      <c r="N27" s="13"/>
    </row>
    <row r="28" spans="2:14" x14ac:dyDescent="0.25">
      <c r="B28" s="4"/>
      <c r="C28" s="4"/>
      <c r="D28" s="4"/>
      <c r="E28" s="7"/>
      <c r="F28" s="7"/>
      <c r="G28" s="7"/>
      <c r="H28" s="7"/>
      <c r="I28" s="7"/>
    </row>
    <row r="29" spans="2:14" x14ac:dyDescent="0.25">
      <c r="B29" s="4"/>
      <c r="C29" s="4"/>
      <c r="D29" s="5" t="s">
        <v>9</v>
      </c>
      <c r="E29" s="20">
        <f>SUM(E21:F28)</f>
        <v>1031.1523076923077</v>
      </c>
      <c r="F29" s="21"/>
      <c r="G29" s="20">
        <f>SUM(G21:I28)</f>
        <v>53620</v>
      </c>
      <c r="H29" s="21"/>
      <c r="I29" s="21"/>
      <c r="K29" s="14" t="s">
        <v>26</v>
      </c>
      <c r="L29" s="15"/>
      <c r="M29" s="15"/>
      <c r="N29" s="16"/>
    </row>
    <row r="30" spans="2:14" x14ac:dyDescent="0.25">
      <c r="B30" s="4"/>
      <c r="C30" s="4"/>
      <c r="D30" s="5" t="s">
        <v>10</v>
      </c>
      <c r="E30" s="17"/>
      <c r="F30" s="18"/>
      <c r="G30" s="17"/>
      <c r="H30" s="22"/>
      <c r="I30" s="18"/>
      <c r="K30" s="12" t="s">
        <v>12</v>
      </c>
      <c r="L30" s="13"/>
      <c r="M30" s="17">
        <f>M20+M25</f>
        <v>1596692.872</v>
      </c>
      <c r="N30" s="18"/>
    </row>
    <row r="31" spans="2:14" x14ac:dyDescent="0.25">
      <c r="B31" s="4"/>
      <c r="C31" s="4"/>
      <c r="D31" s="5" t="s">
        <v>11</v>
      </c>
      <c r="E31" s="19">
        <f>SUM(E29)</f>
        <v>1031.1523076923077</v>
      </c>
      <c r="F31" s="13"/>
      <c r="G31" s="19">
        <f>SUM(G29)</f>
        <v>53620</v>
      </c>
      <c r="H31" s="23"/>
      <c r="I31" s="13"/>
      <c r="K31" s="12" t="s">
        <v>13</v>
      </c>
      <c r="L31" s="13"/>
      <c r="M31" s="17"/>
      <c r="N31" s="18"/>
    </row>
    <row r="32" spans="2:14" x14ac:dyDescent="0.25">
      <c r="K32" s="12" t="s">
        <v>14</v>
      </c>
      <c r="L32" s="13"/>
      <c r="M32" s="19">
        <f>SUM(M30:N31)</f>
        <v>1596692.872</v>
      </c>
      <c r="N32" s="13"/>
    </row>
    <row r="34" spans="8:14" ht="15.75" thickBot="1" x14ac:dyDescent="0.3"/>
    <row r="35" spans="8:14" ht="15.75" thickBot="1" x14ac:dyDescent="0.3">
      <c r="H35" s="8" t="s">
        <v>29</v>
      </c>
      <c r="I35" s="9"/>
      <c r="J35" s="9"/>
      <c r="K35" s="9"/>
      <c r="L35" s="9"/>
      <c r="M35" s="10">
        <f>M32/E16/52</f>
        <v>20.973792454812948</v>
      </c>
      <c r="N35" s="11"/>
    </row>
  </sheetData>
  <mergeCells count="108">
    <mergeCell ref="K32:L32"/>
    <mergeCell ref="M32:N32"/>
    <mergeCell ref="B12:D12"/>
    <mergeCell ref="E12:F12"/>
    <mergeCell ref="G12:H12"/>
    <mergeCell ref="J12:K12"/>
    <mergeCell ref="L12:M12"/>
    <mergeCell ref="N12:O12"/>
    <mergeCell ref="J11:K11"/>
    <mergeCell ref="L11:M11"/>
    <mergeCell ref="K24:N24"/>
    <mergeCell ref="J13:K13"/>
    <mergeCell ref="B15:D15"/>
    <mergeCell ref="N13:O13"/>
    <mergeCell ref="B11:D11"/>
    <mergeCell ref="B13:D13"/>
    <mergeCell ref="E13:F13"/>
    <mergeCell ref="G13:H13"/>
    <mergeCell ref="L6:M8"/>
    <mergeCell ref="N6:O8"/>
    <mergeCell ref="G6:H8"/>
    <mergeCell ref="G9:H9"/>
    <mergeCell ref="G10:H10"/>
    <mergeCell ref="G14:H14"/>
    <mergeCell ref="G15:H15"/>
    <mergeCell ref="L13:M13"/>
    <mergeCell ref="E11:F11"/>
    <mergeCell ref="G11:H11"/>
    <mergeCell ref="N11:O11"/>
    <mergeCell ref="B5:O5"/>
    <mergeCell ref="N9:O9"/>
    <mergeCell ref="N10:O10"/>
    <mergeCell ref="N14:O14"/>
    <mergeCell ref="N15:O15"/>
    <mergeCell ref="L9:M9"/>
    <mergeCell ref="L10:M10"/>
    <mergeCell ref="L14:M14"/>
    <mergeCell ref="E9:F9"/>
    <mergeCell ref="E10:F10"/>
    <mergeCell ref="E14:F14"/>
    <mergeCell ref="E15:F15"/>
    <mergeCell ref="L15:M15"/>
    <mergeCell ref="J6:K8"/>
    <mergeCell ref="I6:I8"/>
    <mergeCell ref="J9:K9"/>
    <mergeCell ref="J10:K10"/>
    <mergeCell ref="J14:K14"/>
    <mergeCell ref="J15:K15"/>
    <mergeCell ref="B6:D8"/>
    <mergeCell ref="E6:F8"/>
    <mergeCell ref="B9:D9"/>
    <mergeCell ref="B10:D10"/>
    <mergeCell ref="B14:D14"/>
    <mergeCell ref="B16:D16"/>
    <mergeCell ref="E16:F16"/>
    <mergeCell ref="G16:H16"/>
    <mergeCell ref="J16:K16"/>
    <mergeCell ref="L16:M16"/>
    <mergeCell ref="N16:O16"/>
    <mergeCell ref="G26:I26"/>
    <mergeCell ref="B27:D27"/>
    <mergeCell ref="E27:F27"/>
    <mergeCell ref="G27:I27"/>
    <mergeCell ref="G23:I23"/>
    <mergeCell ref="G24:I24"/>
    <mergeCell ref="G25:I25"/>
    <mergeCell ref="E20:F20"/>
    <mergeCell ref="B19:I19"/>
    <mergeCell ref="B20:D20"/>
    <mergeCell ref="B22:D22"/>
    <mergeCell ref="B23:D23"/>
    <mergeCell ref="B24:D24"/>
    <mergeCell ref="B25:D25"/>
    <mergeCell ref="E21:F21"/>
    <mergeCell ref="E22:F22"/>
    <mergeCell ref="K20:L20"/>
    <mergeCell ref="K21:L21"/>
    <mergeCell ref="B26:D26"/>
    <mergeCell ref="E26:F26"/>
    <mergeCell ref="G20:I20"/>
    <mergeCell ref="G21:I21"/>
    <mergeCell ref="G22:I22"/>
    <mergeCell ref="E23:F23"/>
    <mergeCell ref="E24:F24"/>
    <mergeCell ref="E25:F25"/>
    <mergeCell ref="B21:D21"/>
    <mergeCell ref="K22:L22"/>
    <mergeCell ref="K19:N19"/>
    <mergeCell ref="M20:N20"/>
    <mergeCell ref="M21:N21"/>
    <mergeCell ref="M22:N22"/>
    <mergeCell ref="E29:F29"/>
    <mergeCell ref="E30:F30"/>
    <mergeCell ref="E31:F31"/>
    <mergeCell ref="G29:I29"/>
    <mergeCell ref="G30:I30"/>
    <mergeCell ref="G31:I31"/>
    <mergeCell ref="K25:L25"/>
    <mergeCell ref="M25:N25"/>
    <mergeCell ref="K26:L26"/>
    <mergeCell ref="M26:N26"/>
    <mergeCell ref="K27:L27"/>
    <mergeCell ref="M27:N27"/>
    <mergeCell ref="K29:N29"/>
    <mergeCell ref="K30:L30"/>
    <mergeCell ref="M30:N30"/>
    <mergeCell ref="K31:L31"/>
    <mergeCell ref="M31:N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Tara DeSalvo</cp:lastModifiedBy>
  <dcterms:created xsi:type="dcterms:W3CDTF">2014-10-13T21:09:16Z</dcterms:created>
  <dcterms:modified xsi:type="dcterms:W3CDTF">2014-10-14T21:59:54Z</dcterms:modified>
</cp:coreProperties>
</file>